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hare\Desktop\오유림\1. 지방세 수납 관련\5. 징수월보\2023년\"/>
    </mc:Choice>
  </mc:AlternateContent>
  <bookViews>
    <workbookView xWindow="-30" yWindow="5535" windowWidth="19200" windowHeight="6330" tabRatio="820"/>
  </bookViews>
  <sheets>
    <sheet name="징수월보" sheetId="41" r:id="rId1"/>
  </sheets>
  <definedNames>
    <definedName name="_Fill" hidden="1">#REF!</definedName>
    <definedName name="_Table1_In2" hidden="1">#REF!</definedName>
    <definedName name="\q">#REF!</definedName>
    <definedName name="_xlnm.Database">#REF!</definedName>
    <definedName name="Database_MI">#REF!</definedName>
    <definedName name="_xlnm.Print_Area" localSheetId="0">징수월보!$A$1:$T$188</definedName>
    <definedName name="_xlnm.Print_Titles" localSheetId="0">징수월보!#REF!</definedName>
  </definedNames>
  <calcPr calcId="162913"/>
</workbook>
</file>

<file path=xl/calcChain.xml><?xml version="1.0" encoding="utf-8"?>
<calcChain xmlns="http://schemas.openxmlformats.org/spreadsheetml/2006/main">
  <c r="P106" i="41" l="1"/>
  <c r="E154" i="41"/>
  <c r="F154" i="41"/>
  <c r="G154" i="41"/>
  <c r="H154" i="41"/>
  <c r="I154" i="41"/>
  <c r="J154" i="41"/>
  <c r="K154" i="41"/>
  <c r="P123" i="41" l="1"/>
  <c r="P108" i="41"/>
  <c r="P109" i="41"/>
  <c r="P68" i="41"/>
  <c r="P69" i="41"/>
  <c r="P60" i="41"/>
  <c r="P61" i="41"/>
  <c r="P30" i="41"/>
  <c r="P16" i="41"/>
  <c r="P15" i="41"/>
  <c r="T30" i="41" l="1"/>
  <c r="S30" i="41"/>
  <c r="R30" i="41"/>
  <c r="Q30" i="41"/>
  <c r="T108" i="41"/>
  <c r="T16" i="41"/>
  <c r="S16" i="41"/>
  <c r="R16" i="41"/>
  <c r="Q16" i="41"/>
  <c r="T15" i="41"/>
  <c r="S15" i="41"/>
  <c r="R15" i="41"/>
  <c r="Q15" i="41"/>
  <c r="T169" i="41" l="1"/>
  <c r="T170" i="41"/>
  <c r="T171" i="41"/>
  <c r="T172" i="41"/>
  <c r="P168" i="41"/>
  <c r="P169" i="41"/>
  <c r="P170" i="41"/>
  <c r="P171" i="41"/>
  <c r="P172" i="41"/>
  <c r="P79" i="41"/>
  <c r="P80" i="41"/>
  <c r="P81" i="41"/>
  <c r="P82" i="41"/>
  <c r="P83" i="41"/>
  <c r="P27" i="41"/>
  <c r="P28" i="41"/>
  <c r="P29" i="41"/>
  <c r="S18" i="41" l="1"/>
  <c r="P24" i="41" l="1"/>
  <c r="P173" i="41"/>
  <c r="F184" i="41" l="1"/>
  <c r="F174" i="41"/>
  <c r="F163" i="41"/>
  <c r="F148" i="41"/>
  <c r="F142" i="41"/>
  <c r="F135" i="41"/>
  <c r="F128" i="41"/>
  <c r="F124" i="41"/>
  <c r="F119" i="41"/>
  <c r="F116" i="41"/>
  <c r="F111" i="41"/>
  <c r="F103" i="41"/>
  <c r="F95" i="41"/>
  <c r="F85" i="41"/>
  <c r="F74" i="41"/>
  <c r="F26" i="41"/>
  <c r="F19" i="41"/>
  <c r="F23" i="41"/>
  <c r="F63" i="41"/>
  <c r="F55" i="41"/>
  <c r="F49" i="41"/>
  <c r="F42" i="41"/>
  <c r="F35" i="41"/>
  <c r="G74" i="41"/>
  <c r="E19" i="41"/>
  <c r="G19" i="41"/>
  <c r="H19" i="41"/>
  <c r="I19" i="41"/>
  <c r="J19" i="41"/>
  <c r="K19" i="41"/>
  <c r="L19" i="41"/>
  <c r="M19" i="41"/>
  <c r="N19" i="41"/>
  <c r="O19" i="41"/>
  <c r="F11" i="41"/>
  <c r="F9" i="41" s="1"/>
  <c r="I184" i="41"/>
  <c r="I174" i="41"/>
  <c r="I163" i="41"/>
  <c r="I148" i="41"/>
  <c r="I142" i="41"/>
  <c r="I135" i="41"/>
  <c r="I128" i="41"/>
  <c r="I124" i="41"/>
  <c r="G116" i="41"/>
  <c r="G111" i="41"/>
  <c r="O31" i="41"/>
  <c r="N31" i="41"/>
  <c r="M31" i="41"/>
  <c r="L31" i="41"/>
  <c r="K31" i="41"/>
  <c r="J31" i="41"/>
  <c r="I31" i="41"/>
  <c r="H31" i="41"/>
  <c r="G31" i="41"/>
  <c r="F31" i="41"/>
  <c r="E31" i="41"/>
  <c r="E35" i="41"/>
  <c r="E11" i="41"/>
  <c r="E9" i="41" s="1"/>
  <c r="E184" i="41"/>
  <c r="E174" i="41"/>
  <c r="E163" i="41"/>
  <c r="E148" i="41"/>
  <c r="E142" i="41"/>
  <c r="E135" i="41"/>
  <c r="E128" i="41"/>
  <c r="E124" i="41"/>
  <c r="E119" i="41"/>
  <c r="E116" i="41"/>
  <c r="E111" i="41"/>
  <c r="E103" i="41"/>
  <c r="E95" i="41"/>
  <c r="E85" i="41"/>
  <c r="E74" i="41"/>
  <c r="E63" i="41"/>
  <c r="E55" i="41"/>
  <c r="E49" i="41"/>
  <c r="E42" i="41"/>
  <c r="E26" i="41"/>
  <c r="E23" i="41"/>
  <c r="P18" i="41"/>
  <c r="G103" i="41"/>
  <c r="R29" i="41"/>
  <c r="R27" i="41"/>
  <c r="R22" i="41"/>
  <c r="R21" i="41"/>
  <c r="R20" i="41"/>
  <c r="R18" i="41"/>
  <c r="R14" i="41"/>
  <c r="R13" i="41"/>
  <c r="R12" i="41"/>
  <c r="P12" i="41"/>
  <c r="Q12" i="41"/>
  <c r="P13" i="41"/>
  <c r="Q13" i="41"/>
  <c r="P14" i="41"/>
  <c r="Q14" i="41"/>
  <c r="P17" i="41"/>
  <c r="Q18" i="41"/>
  <c r="G26" i="41"/>
  <c r="P20" i="41"/>
  <c r="P21" i="41"/>
  <c r="P22" i="41"/>
  <c r="P147" i="41"/>
  <c r="P155" i="41"/>
  <c r="P156" i="41"/>
  <c r="P157" i="41"/>
  <c r="P25" i="41"/>
  <c r="G184" i="41"/>
  <c r="G174" i="41"/>
  <c r="G163" i="41"/>
  <c r="G148" i="41"/>
  <c r="G142" i="41"/>
  <c r="G135" i="41"/>
  <c r="G128" i="41"/>
  <c r="G124" i="41"/>
  <c r="G119" i="41"/>
  <c r="G85" i="41"/>
  <c r="G63" i="41"/>
  <c r="G55" i="41"/>
  <c r="G49" i="41"/>
  <c r="G42" i="41"/>
  <c r="G35" i="41"/>
  <c r="G23" i="41"/>
  <c r="G11" i="41"/>
  <c r="G9" i="41" s="1"/>
  <c r="H11" i="41"/>
  <c r="H23" i="41"/>
  <c r="H26" i="41"/>
  <c r="H55" i="41"/>
  <c r="H63" i="41"/>
  <c r="H35" i="41"/>
  <c r="H49" i="41"/>
  <c r="H85" i="41"/>
  <c r="H42" i="41"/>
  <c r="H119" i="41"/>
  <c r="H148" i="41"/>
  <c r="H124" i="41"/>
  <c r="H128" i="41"/>
  <c r="H163" i="41"/>
  <c r="H174" i="41"/>
  <c r="H184" i="41"/>
  <c r="I11" i="41"/>
  <c r="I23" i="41"/>
  <c r="I26" i="41"/>
  <c r="I55" i="41"/>
  <c r="I63" i="41"/>
  <c r="I35" i="41"/>
  <c r="I49" i="41"/>
  <c r="I85" i="41"/>
  <c r="I42" i="41"/>
  <c r="I119" i="41"/>
  <c r="J11" i="41"/>
  <c r="J9" i="41" s="1"/>
  <c r="J23" i="41"/>
  <c r="J26" i="41"/>
  <c r="J55" i="41"/>
  <c r="J63" i="41"/>
  <c r="J35" i="41"/>
  <c r="J49" i="41"/>
  <c r="J85" i="41"/>
  <c r="J42" i="41"/>
  <c r="J119" i="41"/>
  <c r="J148" i="41"/>
  <c r="J124" i="41"/>
  <c r="J128" i="41"/>
  <c r="J163" i="41"/>
  <c r="J174" i="41"/>
  <c r="J184" i="41"/>
  <c r="K11" i="41"/>
  <c r="K9" i="41" s="1"/>
  <c r="K23" i="41"/>
  <c r="Q23" i="41" s="1"/>
  <c r="K26" i="41"/>
  <c r="Q26" i="41" s="1"/>
  <c r="K55" i="41"/>
  <c r="K63" i="41"/>
  <c r="K35" i="41"/>
  <c r="K49" i="41"/>
  <c r="K85" i="41"/>
  <c r="K42" i="41"/>
  <c r="K119" i="41"/>
  <c r="K148" i="41"/>
  <c r="T148" i="41" s="1"/>
  <c r="K124" i="41"/>
  <c r="K128" i="41"/>
  <c r="K163" i="41"/>
  <c r="K174" i="41"/>
  <c r="K184" i="41"/>
  <c r="L11" i="41"/>
  <c r="L9" i="41" s="1"/>
  <c r="P56" i="41"/>
  <c r="P57" i="41"/>
  <c r="P58" i="41"/>
  <c r="P59" i="41"/>
  <c r="P62" i="41"/>
  <c r="P64" i="41"/>
  <c r="P65" i="41"/>
  <c r="P66" i="41"/>
  <c r="P67" i="41"/>
  <c r="P70" i="41"/>
  <c r="P71" i="41"/>
  <c r="P72" i="41"/>
  <c r="P73" i="41"/>
  <c r="P32" i="41"/>
  <c r="P33" i="41"/>
  <c r="P34" i="41"/>
  <c r="P36" i="41"/>
  <c r="P37" i="41"/>
  <c r="P38" i="41"/>
  <c r="P39" i="41"/>
  <c r="P40" i="41"/>
  <c r="P50" i="41"/>
  <c r="P51" i="41"/>
  <c r="P52" i="41"/>
  <c r="P53" i="41"/>
  <c r="P54" i="41"/>
  <c r="P86" i="41"/>
  <c r="P87" i="41"/>
  <c r="P88" i="41"/>
  <c r="P89" i="41"/>
  <c r="P90" i="41"/>
  <c r="P91" i="41"/>
  <c r="P93" i="41"/>
  <c r="P94" i="41"/>
  <c r="P43" i="41"/>
  <c r="P45" i="41"/>
  <c r="P44" i="41"/>
  <c r="P120" i="41"/>
  <c r="P121" i="41"/>
  <c r="P149" i="41"/>
  <c r="P150" i="41"/>
  <c r="P151" i="41"/>
  <c r="P152" i="41"/>
  <c r="P153" i="41"/>
  <c r="P158" i="41"/>
  <c r="P159" i="41"/>
  <c r="P160" i="41"/>
  <c r="P161" i="41"/>
  <c r="P162" i="41"/>
  <c r="P122" i="41"/>
  <c r="P125" i="41"/>
  <c r="P126" i="41"/>
  <c r="P127" i="41"/>
  <c r="P129" i="41"/>
  <c r="P130" i="41"/>
  <c r="P131" i="41"/>
  <c r="P132" i="41"/>
  <c r="P144" i="41"/>
  <c r="P145" i="41"/>
  <c r="P146" i="41"/>
  <c r="P164" i="41"/>
  <c r="P165" i="41"/>
  <c r="P166" i="41"/>
  <c r="P167" i="41"/>
  <c r="P175" i="41"/>
  <c r="P176" i="41"/>
  <c r="P177" i="41"/>
  <c r="P178" i="41"/>
  <c r="P179" i="41"/>
  <c r="P180" i="41"/>
  <c r="P181" i="41"/>
  <c r="P182" i="41"/>
  <c r="P183" i="41"/>
  <c r="P185" i="41"/>
  <c r="P186" i="41"/>
  <c r="P187" i="41"/>
  <c r="P188" i="41"/>
  <c r="N11" i="41"/>
  <c r="N9" i="41" s="1"/>
  <c r="N26" i="41"/>
  <c r="N55" i="41"/>
  <c r="N63" i="41"/>
  <c r="N23" i="41"/>
  <c r="N35" i="41"/>
  <c r="N49" i="41"/>
  <c r="N85" i="41"/>
  <c r="N42" i="41"/>
  <c r="N119" i="41"/>
  <c r="N148" i="41"/>
  <c r="N154" i="41"/>
  <c r="N124" i="41"/>
  <c r="N128" i="41"/>
  <c r="N142" i="41"/>
  <c r="N163" i="41"/>
  <c r="N174" i="41"/>
  <c r="O11" i="41"/>
  <c r="O26" i="41"/>
  <c r="O55" i="41"/>
  <c r="O63" i="41"/>
  <c r="O23" i="41"/>
  <c r="O35" i="41"/>
  <c r="O49" i="41"/>
  <c r="O85" i="41"/>
  <c r="O42" i="41"/>
  <c r="O119" i="41"/>
  <c r="O148" i="41"/>
  <c r="O154" i="41"/>
  <c r="O124" i="41"/>
  <c r="O128" i="41"/>
  <c r="O142" i="41"/>
  <c r="O163" i="41"/>
  <c r="O174" i="41"/>
  <c r="M11" i="41"/>
  <c r="S12" i="41"/>
  <c r="T12" i="41"/>
  <c r="S13" i="41"/>
  <c r="T13" i="41"/>
  <c r="S14" i="41"/>
  <c r="T14" i="41"/>
  <c r="T18" i="41"/>
  <c r="Q20" i="41"/>
  <c r="S20" i="41"/>
  <c r="T20" i="41"/>
  <c r="Q21" i="41"/>
  <c r="S21" i="41"/>
  <c r="T21" i="41"/>
  <c r="Q22" i="41"/>
  <c r="S22" i="41"/>
  <c r="T22" i="41"/>
  <c r="L23" i="41"/>
  <c r="M23" i="41"/>
  <c r="Q24" i="41"/>
  <c r="R24" i="41"/>
  <c r="S24" i="41"/>
  <c r="T24" i="41"/>
  <c r="Q25" i="41"/>
  <c r="R25" i="41"/>
  <c r="S25" i="41"/>
  <c r="T25" i="41"/>
  <c r="L26" i="41"/>
  <c r="M26" i="41"/>
  <c r="Q27" i="41"/>
  <c r="S27" i="41"/>
  <c r="T27" i="41"/>
  <c r="Q29" i="41"/>
  <c r="S29" i="41"/>
  <c r="T29" i="41"/>
  <c r="Q32" i="41"/>
  <c r="R32" i="41"/>
  <c r="S32" i="41"/>
  <c r="T32" i="41"/>
  <c r="L35" i="41"/>
  <c r="M35" i="41"/>
  <c r="Q36" i="41"/>
  <c r="R36" i="41"/>
  <c r="S36" i="41"/>
  <c r="T36" i="41"/>
  <c r="Q37" i="41"/>
  <c r="R37" i="41"/>
  <c r="S37" i="41"/>
  <c r="T37" i="41"/>
  <c r="Q38" i="41"/>
  <c r="R38" i="41"/>
  <c r="S38" i="41"/>
  <c r="T38" i="41"/>
  <c r="Q39" i="41"/>
  <c r="R39" i="41"/>
  <c r="S39" i="41"/>
  <c r="T39" i="41"/>
  <c r="P41" i="41"/>
  <c r="L42" i="41"/>
  <c r="M42" i="41"/>
  <c r="Q43" i="41"/>
  <c r="R43" i="41"/>
  <c r="S43" i="41"/>
  <c r="T43" i="41"/>
  <c r="P46" i="41"/>
  <c r="Q46" i="41"/>
  <c r="R46" i="41"/>
  <c r="S46" i="41"/>
  <c r="T46" i="41"/>
  <c r="P47" i="41"/>
  <c r="P48" i="41"/>
  <c r="L49" i="41"/>
  <c r="M49" i="41"/>
  <c r="Q50" i="41"/>
  <c r="R50" i="41"/>
  <c r="S50" i="41"/>
  <c r="T50" i="41"/>
  <c r="T51" i="41"/>
  <c r="T52" i="41"/>
  <c r="Q53" i="41"/>
  <c r="R53" i="41"/>
  <c r="S53" i="41"/>
  <c r="T53" i="41"/>
  <c r="L55" i="41"/>
  <c r="M55" i="41"/>
  <c r="L63" i="41"/>
  <c r="M63" i="41"/>
  <c r="T64" i="41"/>
  <c r="H74" i="41"/>
  <c r="I74" i="41"/>
  <c r="J74" i="41"/>
  <c r="K74" i="41"/>
  <c r="L74" i="41"/>
  <c r="M74" i="41"/>
  <c r="N74" i="41"/>
  <c r="O74" i="41"/>
  <c r="P75" i="41"/>
  <c r="P76" i="41"/>
  <c r="P77" i="41"/>
  <c r="P78" i="41"/>
  <c r="P84" i="41"/>
  <c r="L85" i="41"/>
  <c r="M85" i="41"/>
  <c r="H95" i="41"/>
  <c r="I95" i="41"/>
  <c r="J95" i="41"/>
  <c r="K95" i="41"/>
  <c r="L95" i="41"/>
  <c r="M95" i="41"/>
  <c r="N95" i="41"/>
  <c r="O95" i="41"/>
  <c r="P96" i="41"/>
  <c r="P97" i="41"/>
  <c r="P98" i="41"/>
  <c r="P99" i="41"/>
  <c r="H103" i="41"/>
  <c r="I103" i="41"/>
  <c r="J103" i="41"/>
  <c r="K103" i="41"/>
  <c r="L103" i="41"/>
  <c r="M103" i="41"/>
  <c r="N103" i="41"/>
  <c r="O103" i="41"/>
  <c r="P104" i="41"/>
  <c r="Q104" i="41"/>
  <c r="R104" i="41"/>
  <c r="S104" i="41"/>
  <c r="T104" i="41"/>
  <c r="P105" i="41"/>
  <c r="Q105" i="41"/>
  <c r="R105" i="41"/>
  <c r="S105" i="41"/>
  <c r="T105" i="41"/>
  <c r="T106" i="41"/>
  <c r="P107" i="41"/>
  <c r="T107" i="41"/>
  <c r="P110" i="41"/>
  <c r="H111" i="41"/>
  <c r="I111" i="41"/>
  <c r="J111" i="41"/>
  <c r="K111" i="41"/>
  <c r="L111" i="41"/>
  <c r="M111" i="41"/>
  <c r="N111" i="41"/>
  <c r="O111" i="41"/>
  <c r="P112" i="41"/>
  <c r="Q112" i="41"/>
  <c r="R112" i="41"/>
  <c r="S112" i="41"/>
  <c r="T112" i="41"/>
  <c r="P113" i="41"/>
  <c r="Q113" i="41"/>
  <c r="R113" i="41"/>
  <c r="S113" i="41"/>
  <c r="T113" i="41"/>
  <c r="P114" i="41"/>
  <c r="P115" i="41"/>
  <c r="H116" i="41"/>
  <c r="I116" i="41"/>
  <c r="J116" i="41"/>
  <c r="K116" i="41"/>
  <c r="L116" i="41"/>
  <c r="M116" i="41"/>
  <c r="N116" i="41"/>
  <c r="O116" i="41"/>
  <c r="P117" i="41"/>
  <c r="T117" i="41"/>
  <c r="P118" i="41"/>
  <c r="Q118" i="41"/>
  <c r="R118" i="41"/>
  <c r="S118" i="41"/>
  <c r="T118" i="41"/>
  <c r="L119" i="41"/>
  <c r="M119" i="41"/>
  <c r="Q120" i="41"/>
  <c r="R120" i="41"/>
  <c r="S120" i="41"/>
  <c r="T120" i="41"/>
  <c r="L124" i="41"/>
  <c r="M124" i="41"/>
  <c r="Q126" i="41"/>
  <c r="R126" i="41"/>
  <c r="S126" i="41"/>
  <c r="T126" i="41"/>
  <c r="Q127" i="41"/>
  <c r="R127" i="41"/>
  <c r="S127" i="41"/>
  <c r="T127" i="41"/>
  <c r="L128" i="41"/>
  <c r="M128" i="41"/>
  <c r="Q129" i="41"/>
  <c r="R129" i="41"/>
  <c r="S129" i="41"/>
  <c r="T129" i="41"/>
  <c r="Q130" i="41"/>
  <c r="R130" i="41"/>
  <c r="S130" i="41"/>
  <c r="T130" i="41"/>
  <c r="Q131" i="41"/>
  <c r="R131" i="41"/>
  <c r="S131" i="41"/>
  <c r="T131" i="41"/>
  <c r="Q132" i="41"/>
  <c r="R132" i="41"/>
  <c r="S132" i="41"/>
  <c r="T132" i="41"/>
  <c r="P133" i="41"/>
  <c r="P134" i="41"/>
  <c r="H135" i="41"/>
  <c r="J135" i="41"/>
  <c r="K135" i="41"/>
  <c r="L135" i="41"/>
  <c r="M135" i="41"/>
  <c r="N135" i="41"/>
  <c r="O135" i="41"/>
  <c r="P136" i="41"/>
  <c r="Q136" i="41"/>
  <c r="R136" i="41"/>
  <c r="S136" i="41"/>
  <c r="T136" i="41"/>
  <c r="P137" i="41"/>
  <c r="P138" i="41"/>
  <c r="P139" i="41"/>
  <c r="Q139" i="41"/>
  <c r="R139" i="41"/>
  <c r="S139" i="41"/>
  <c r="T139" i="41"/>
  <c r="P140" i="41"/>
  <c r="Q140" i="41"/>
  <c r="R140" i="41"/>
  <c r="S140" i="41"/>
  <c r="T140" i="41"/>
  <c r="P141" i="41"/>
  <c r="T144" i="41"/>
  <c r="Q145" i="41"/>
  <c r="R145" i="41"/>
  <c r="S145" i="41"/>
  <c r="T145" i="41"/>
  <c r="L148" i="41"/>
  <c r="M148" i="41"/>
  <c r="Q149" i="41"/>
  <c r="R149" i="41"/>
  <c r="S149" i="41"/>
  <c r="T149" i="41"/>
  <c r="T150" i="41"/>
  <c r="T153" i="41"/>
  <c r="L154" i="41"/>
  <c r="M154" i="41"/>
  <c r="T155" i="41"/>
  <c r="T160" i="41"/>
  <c r="T161" i="41"/>
  <c r="L163" i="41"/>
  <c r="M163" i="41"/>
  <c r="T164" i="41"/>
  <c r="T165" i="41"/>
  <c r="L174" i="41"/>
  <c r="M174" i="41"/>
  <c r="T175" i="41"/>
  <c r="T178" i="41"/>
  <c r="T179" i="41"/>
  <c r="T183" i="41"/>
  <c r="L184" i="41"/>
  <c r="M184" i="41"/>
  <c r="T184" i="41"/>
  <c r="N184" i="41"/>
  <c r="O184" i="41"/>
  <c r="T185" i="41"/>
  <c r="T188" i="41"/>
  <c r="T143" i="41"/>
  <c r="S143" i="41"/>
  <c r="R143" i="41"/>
  <c r="Q143" i="41"/>
  <c r="K142" i="41"/>
  <c r="J142" i="41"/>
  <c r="M142" i="41"/>
  <c r="P143" i="41"/>
  <c r="L142" i="41"/>
  <c r="H142" i="41"/>
  <c r="O9" i="41" l="1"/>
  <c r="I9" i="41"/>
  <c r="M9" i="41"/>
  <c r="H9" i="41"/>
  <c r="S19" i="41"/>
  <c r="O102" i="41"/>
  <c r="Q135" i="41"/>
  <c r="T119" i="41"/>
  <c r="F10" i="41"/>
  <c r="P119" i="41"/>
  <c r="Q42" i="41"/>
  <c r="G10" i="41"/>
  <c r="K10" i="41"/>
  <c r="O10" i="41"/>
  <c r="M102" i="41"/>
  <c r="H102" i="41"/>
  <c r="G102" i="41"/>
  <c r="H10" i="41"/>
  <c r="L10" i="41"/>
  <c r="L102" i="41"/>
  <c r="N102" i="41"/>
  <c r="E10" i="41"/>
  <c r="I10" i="41"/>
  <c r="M10" i="41"/>
  <c r="K102" i="41"/>
  <c r="J102" i="41"/>
  <c r="E102" i="41"/>
  <c r="J10" i="41"/>
  <c r="N10" i="41"/>
  <c r="I102" i="41"/>
  <c r="F102" i="41"/>
  <c r="R42" i="41"/>
  <c r="R19" i="41"/>
  <c r="T154" i="41"/>
  <c r="T174" i="41"/>
  <c r="S103" i="41"/>
  <c r="T31" i="41"/>
  <c r="Q49" i="41"/>
  <c r="Q128" i="41"/>
  <c r="R135" i="41"/>
  <c r="R23" i="41"/>
  <c r="R128" i="41"/>
  <c r="R124" i="41"/>
  <c r="T135" i="41"/>
  <c r="T163" i="41"/>
  <c r="R119" i="41"/>
  <c r="P142" i="41"/>
  <c r="R103" i="41"/>
  <c r="T128" i="41"/>
  <c r="Q119" i="41"/>
  <c r="P116" i="41"/>
  <c r="P184" i="41"/>
  <c r="P154" i="41"/>
  <c r="S128" i="41"/>
  <c r="R116" i="41"/>
  <c r="S111" i="41"/>
  <c r="P124" i="41"/>
  <c r="T49" i="41"/>
  <c r="S119" i="41"/>
  <c r="E101" i="41"/>
  <c r="Q124" i="41"/>
  <c r="F101" i="41"/>
  <c r="R111" i="41"/>
  <c r="S148" i="41"/>
  <c r="S142" i="41"/>
  <c r="R148" i="41"/>
  <c r="P111" i="41"/>
  <c r="Q148" i="41"/>
  <c r="H101" i="41"/>
  <c r="P74" i="41"/>
  <c r="P174" i="41"/>
  <c r="P163" i="41"/>
  <c r="P148" i="41"/>
  <c r="P55" i="41"/>
  <c r="I101" i="41"/>
  <c r="P135" i="41"/>
  <c r="P103" i="41"/>
  <c r="O101" i="41"/>
  <c r="T103" i="41"/>
  <c r="T124" i="41"/>
  <c r="S124" i="41"/>
  <c r="T116" i="41"/>
  <c r="P95" i="41"/>
  <c r="T63" i="41"/>
  <c r="S11" i="41"/>
  <c r="Q19" i="41"/>
  <c r="P26" i="41"/>
  <c r="P63" i="41"/>
  <c r="T35" i="41"/>
  <c r="T23" i="41"/>
  <c r="R49" i="41"/>
  <c r="Q31" i="41"/>
  <c r="P31" i="41"/>
  <c r="S31" i="41"/>
  <c r="T26" i="41"/>
  <c r="S23" i="41"/>
  <c r="S49" i="41"/>
  <c r="P49" i="41"/>
  <c r="T42" i="41"/>
  <c r="S42" i="41"/>
  <c r="P42" i="41"/>
  <c r="S35" i="41"/>
  <c r="R31" i="41"/>
  <c r="S26" i="41"/>
  <c r="Q35" i="41"/>
  <c r="R35" i="41"/>
  <c r="P35" i="41"/>
  <c r="R26" i="41"/>
  <c r="P23" i="41"/>
  <c r="T19" i="41"/>
  <c r="P19" i="41"/>
  <c r="Q11" i="41"/>
  <c r="R11" i="41"/>
  <c r="T11" i="41"/>
  <c r="P128" i="41"/>
  <c r="M101" i="41"/>
  <c r="L101" i="41"/>
  <c r="J101" i="41"/>
  <c r="Q111" i="41"/>
  <c r="K101" i="41"/>
  <c r="S116" i="41"/>
  <c r="S135" i="41"/>
  <c r="Q142" i="41"/>
  <c r="Q116" i="41"/>
  <c r="T111" i="41"/>
  <c r="N101" i="41"/>
  <c r="G101" i="41"/>
  <c r="R142" i="41"/>
  <c r="P11" i="41"/>
  <c r="T142" i="41"/>
  <c r="Q103" i="41"/>
  <c r="P85" i="41"/>
  <c r="P9" i="41" l="1"/>
  <c r="Q101" i="41"/>
  <c r="P10" i="41"/>
  <c r="P102" i="41"/>
  <c r="L100" i="41"/>
  <c r="N100" i="41"/>
  <c r="I100" i="41"/>
  <c r="P101" i="41"/>
  <c r="F100" i="41"/>
  <c r="J100" i="41"/>
  <c r="R102" i="41"/>
  <c r="F8" i="41"/>
  <c r="R101" i="41"/>
  <c r="M100" i="41"/>
  <c r="R10" i="41"/>
  <c r="H100" i="41"/>
  <c r="O100" i="41"/>
  <c r="G100" i="41"/>
  <c r="Q102" i="41"/>
  <c r="T102" i="41"/>
  <c r="S102" i="41"/>
  <c r="G8" i="41"/>
  <c r="G7" i="41" s="1"/>
  <c r="J8" i="41"/>
  <c r="I8" i="41"/>
  <c r="M8" i="41"/>
  <c r="O8" i="41"/>
  <c r="N8" i="41"/>
  <c r="R9" i="41"/>
  <c r="E8" i="41"/>
  <c r="T9" i="41"/>
  <c r="T10" i="41"/>
  <c r="Q10" i="41"/>
  <c r="K8" i="41"/>
  <c r="Q8" i="41" s="1"/>
  <c r="S10" i="41"/>
  <c r="S9" i="41"/>
  <c r="E100" i="41"/>
  <c r="S101" i="41"/>
  <c r="K100" i="41"/>
  <c r="T101" i="41"/>
  <c r="Q9" i="41"/>
  <c r="L8" i="41"/>
  <c r="H8" i="41"/>
  <c r="P100" i="41" l="1"/>
  <c r="N7" i="41"/>
  <c r="O7" i="41"/>
  <c r="J7" i="41"/>
  <c r="L7" i="41"/>
  <c r="F7" i="41"/>
  <c r="M7" i="41"/>
  <c r="I7" i="41"/>
  <c r="H7" i="41"/>
  <c r="P8" i="41"/>
  <c r="E7" i="41"/>
  <c r="K7" i="41"/>
  <c r="R8" i="41"/>
  <c r="T8" i="41"/>
  <c r="S8" i="41"/>
  <c r="T100" i="41"/>
  <c r="Q100" i="41"/>
  <c r="S100" i="41"/>
  <c r="R100" i="41"/>
  <c r="P7" i="41" l="1"/>
  <c r="R7" i="41"/>
  <c r="Q7" i="41"/>
  <c r="S7" i="41"/>
  <c r="T7" i="41"/>
</calcChain>
</file>

<file path=xl/comments1.xml><?xml version="1.0" encoding="utf-8"?>
<comments xmlns="http://schemas.openxmlformats.org/spreadsheetml/2006/main">
  <authors>
    <author>Administrator</author>
  </authors>
  <commentList>
    <comment ref="C173" authorId="0" shapeId="0">
      <text>
        <r>
          <rPr>
            <sz val="9"/>
            <color indexed="81"/>
            <rFont val="Tahoma"/>
            <family val="2"/>
          </rPr>
          <t xml:space="preserve">
2019</t>
        </r>
        <r>
          <rPr>
            <sz val="9"/>
            <color indexed="81"/>
            <rFont val="돋움"/>
            <family val="3"/>
            <charset val="129"/>
          </rPr>
          <t>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신설</t>
        </r>
      </text>
    </comment>
  </commentList>
</comments>
</file>

<file path=xl/sharedStrings.xml><?xml version="1.0" encoding="utf-8"?>
<sst xmlns="http://schemas.openxmlformats.org/spreadsheetml/2006/main" count="252" uniqueCount="148">
  <si>
    <t>종합소득분</t>
  </si>
  <si>
    <t>양도소득세분</t>
  </si>
  <si>
    <t>법인세분</t>
  </si>
  <si>
    <t>특별징수분</t>
  </si>
  <si>
    <t>종업원분</t>
  </si>
  <si>
    <t>건축물</t>
  </si>
  <si>
    <t>부동산</t>
  </si>
  <si>
    <t>자동차</t>
  </si>
  <si>
    <t>소계</t>
  </si>
  <si>
    <t>홍천군(현년도)</t>
    <phoneticPr fontId="3" type="noConversion"/>
  </si>
  <si>
    <t xml:space="preserve">  </t>
    <phoneticPr fontId="3" type="noConversion"/>
  </si>
  <si>
    <t>본월분</t>
    <phoneticPr fontId="3" type="noConversion"/>
  </si>
  <si>
    <t>누계</t>
    <phoneticPr fontId="3" type="noConversion"/>
  </si>
  <si>
    <t>합            계</t>
    <phoneticPr fontId="3" type="noConversion"/>
  </si>
  <si>
    <t>현
년
도</t>
    <phoneticPr fontId="3" type="noConversion"/>
  </si>
  <si>
    <t>현년도계</t>
    <phoneticPr fontId="3" type="noConversion"/>
  </si>
  <si>
    <t>계</t>
    <phoneticPr fontId="3" type="noConversion"/>
  </si>
  <si>
    <t>도   세</t>
    <phoneticPr fontId="3" type="noConversion"/>
  </si>
  <si>
    <t>군   세</t>
    <phoneticPr fontId="3" type="noConversion"/>
  </si>
  <si>
    <t>현
행
세
목
도
세</t>
    <phoneticPr fontId="3" type="noConversion"/>
  </si>
  <si>
    <t>취득세</t>
    <phoneticPr fontId="3" type="noConversion"/>
  </si>
  <si>
    <t>부동산</t>
    <phoneticPr fontId="3" type="noConversion"/>
  </si>
  <si>
    <t>자동차</t>
    <phoneticPr fontId="3" type="noConversion"/>
  </si>
  <si>
    <t>이륜차</t>
    <phoneticPr fontId="3" type="noConversion"/>
  </si>
  <si>
    <t>기계장비</t>
    <phoneticPr fontId="3" type="noConversion"/>
  </si>
  <si>
    <t>기    타</t>
    <phoneticPr fontId="3" type="noConversion"/>
  </si>
  <si>
    <t>등록면허세</t>
    <phoneticPr fontId="3" type="noConversion"/>
  </si>
  <si>
    <t>레   저   세</t>
    <phoneticPr fontId="3" type="noConversion"/>
  </si>
  <si>
    <t>지방소비세</t>
    <phoneticPr fontId="3" type="noConversion"/>
  </si>
  <si>
    <t>지역자원
시설세</t>
    <phoneticPr fontId="3" type="noConversion"/>
  </si>
  <si>
    <t>특정자원</t>
    <phoneticPr fontId="3" type="noConversion"/>
  </si>
  <si>
    <t>지방교육세</t>
    <phoneticPr fontId="3" type="noConversion"/>
  </si>
  <si>
    <t>징수촉탁</t>
    <phoneticPr fontId="3" type="noConversion"/>
  </si>
  <si>
    <t>현
행
세
목
시
군
세</t>
    <phoneticPr fontId="3" type="noConversion"/>
  </si>
  <si>
    <t>담배소비세</t>
    <phoneticPr fontId="3" type="noConversion"/>
  </si>
  <si>
    <t>주민세</t>
    <phoneticPr fontId="3" type="noConversion"/>
  </si>
  <si>
    <t>기타</t>
    <phoneticPr fontId="3" type="noConversion"/>
  </si>
  <si>
    <t>지방소득세</t>
    <phoneticPr fontId="3" type="noConversion"/>
  </si>
  <si>
    <t>재산세</t>
    <phoneticPr fontId="3" type="noConversion"/>
  </si>
  <si>
    <t>기  타</t>
    <phoneticPr fontId="3" type="noConversion"/>
  </si>
  <si>
    <t>자동차세</t>
    <phoneticPr fontId="3" type="noConversion"/>
  </si>
  <si>
    <t>자 동 차</t>
    <phoneticPr fontId="3" type="noConversion"/>
  </si>
  <si>
    <t>이 륜 차</t>
    <phoneticPr fontId="3" type="noConversion"/>
  </si>
  <si>
    <t>기계장비</t>
    <phoneticPr fontId="3" type="noConversion"/>
  </si>
  <si>
    <t>주 행 분</t>
    <phoneticPr fontId="3" type="noConversion"/>
  </si>
  <si>
    <t>징수촉탁</t>
    <phoneticPr fontId="3" type="noConversion"/>
  </si>
  <si>
    <t>폐
지
세
목
도
세</t>
    <phoneticPr fontId="3" type="noConversion"/>
  </si>
  <si>
    <t>(구)취득세</t>
    <phoneticPr fontId="3" type="noConversion"/>
  </si>
  <si>
    <t>부동산</t>
    <phoneticPr fontId="3" type="noConversion"/>
  </si>
  <si>
    <t>자동차</t>
    <phoneticPr fontId="3" type="noConversion"/>
  </si>
  <si>
    <t>이륜차</t>
    <phoneticPr fontId="3" type="noConversion"/>
  </si>
  <si>
    <t>건설기계</t>
    <phoneticPr fontId="3" type="noConversion"/>
  </si>
  <si>
    <t>기타</t>
    <phoneticPr fontId="3" type="noConversion"/>
  </si>
  <si>
    <t>(구)등록세</t>
    <phoneticPr fontId="3" type="noConversion"/>
  </si>
  <si>
    <t>이륜차</t>
    <phoneticPr fontId="3" type="noConversion"/>
  </si>
  <si>
    <t>건설기계</t>
    <phoneticPr fontId="3" type="noConversion"/>
  </si>
  <si>
    <t>기타</t>
    <phoneticPr fontId="3" type="noConversion"/>
  </si>
  <si>
    <t>(구)면허세</t>
    <phoneticPr fontId="3" type="noConversion"/>
  </si>
  <si>
    <t>(구)공동시설세</t>
    <phoneticPr fontId="3" type="noConversion"/>
  </si>
  <si>
    <t>(구)지역개발세</t>
    <phoneticPr fontId="3" type="noConversion"/>
  </si>
  <si>
    <t>폐
지
세
목
시
군
세</t>
    <phoneticPr fontId="3" type="noConversion"/>
  </si>
  <si>
    <t>(구)주민세</t>
    <phoneticPr fontId="3" type="noConversion"/>
  </si>
  <si>
    <t>종합소득세할</t>
    <phoneticPr fontId="3" type="noConversion"/>
  </si>
  <si>
    <t>양도소득세할</t>
    <phoneticPr fontId="3" type="noConversion"/>
  </si>
  <si>
    <t>법인세할</t>
    <phoneticPr fontId="3" type="noConversion"/>
  </si>
  <si>
    <t>농업소득세할</t>
    <phoneticPr fontId="3" type="noConversion"/>
  </si>
  <si>
    <t>(구)재산세</t>
    <phoneticPr fontId="3" type="noConversion"/>
  </si>
  <si>
    <t>건축물</t>
    <phoneticPr fontId="3" type="noConversion"/>
  </si>
  <si>
    <t>(구)주행세</t>
    <phoneticPr fontId="3" type="noConversion"/>
  </si>
  <si>
    <t>(구)도축세</t>
    <phoneticPr fontId="3" type="noConversion"/>
  </si>
  <si>
    <t>(구)도시계획세</t>
    <phoneticPr fontId="3" type="noConversion"/>
  </si>
  <si>
    <t>(구)사업
소세</t>
    <phoneticPr fontId="3" type="noConversion"/>
  </si>
  <si>
    <t>재산할</t>
    <phoneticPr fontId="3" type="noConversion"/>
  </si>
  <si>
    <t>종업원할</t>
    <phoneticPr fontId="3" type="noConversion"/>
  </si>
  <si>
    <t>(구)농업소득세</t>
    <phoneticPr fontId="3" type="noConversion"/>
  </si>
  <si>
    <t>(구)종합토지세</t>
    <phoneticPr fontId="3" type="noConversion"/>
  </si>
  <si>
    <t>과
년
도</t>
    <phoneticPr fontId="3" type="noConversion"/>
  </si>
  <si>
    <t>과년도계</t>
    <phoneticPr fontId="3" type="noConversion"/>
  </si>
  <si>
    <t>계</t>
    <phoneticPr fontId="3" type="noConversion"/>
  </si>
  <si>
    <t>도   세</t>
    <phoneticPr fontId="3" type="noConversion"/>
  </si>
  <si>
    <t>군   세</t>
    <phoneticPr fontId="3" type="noConversion"/>
  </si>
  <si>
    <t>현
행
세
목
도
세</t>
    <phoneticPr fontId="3" type="noConversion"/>
  </si>
  <si>
    <t>취득세</t>
    <phoneticPr fontId="3" type="noConversion"/>
  </si>
  <si>
    <t>부동산</t>
    <phoneticPr fontId="3" type="noConversion"/>
  </si>
  <si>
    <t>자동차</t>
    <phoneticPr fontId="3" type="noConversion"/>
  </si>
  <si>
    <t>기계장비</t>
    <phoneticPr fontId="3" type="noConversion"/>
  </si>
  <si>
    <t>기    타</t>
    <phoneticPr fontId="3" type="noConversion"/>
  </si>
  <si>
    <t>등록면허세</t>
    <phoneticPr fontId="3" type="noConversion"/>
  </si>
  <si>
    <t>등록분</t>
    <phoneticPr fontId="3" type="noConversion"/>
  </si>
  <si>
    <t>면허분</t>
    <phoneticPr fontId="3" type="noConversion"/>
  </si>
  <si>
    <t>레   저   세</t>
    <phoneticPr fontId="3" type="noConversion"/>
  </si>
  <si>
    <t>지방소비세</t>
    <phoneticPr fontId="3" type="noConversion"/>
  </si>
  <si>
    <t>지역자원
시설세</t>
    <phoneticPr fontId="3" type="noConversion"/>
  </si>
  <si>
    <t>특정자원</t>
    <phoneticPr fontId="3" type="noConversion"/>
  </si>
  <si>
    <t>지방교육세</t>
    <phoneticPr fontId="3" type="noConversion"/>
  </si>
  <si>
    <t>징수촉탁</t>
    <phoneticPr fontId="3" type="noConversion"/>
  </si>
  <si>
    <t>현
행
세
목
시
군
세</t>
    <phoneticPr fontId="3" type="noConversion"/>
  </si>
  <si>
    <t>담배소비세</t>
    <phoneticPr fontId="3" type="noConversion"/>
  </si>
  <si>
    <t>주민세</t>
    <phoneticPr fontId="3" type="noConversion"/>
  </si>
  <si>
    <t>지방소득세</t>
    <phoneticPr fontId="3" type="noConversion"/>
  </si>
  <si>
    <t>재산세</t>
    <phoneticPr fontId="3" type="noConversion"/>
  </si>
  <si>
    <t xml:space="preserve"> </t>
    <phoneticPr fontId="3" type="noConversion"/>
  </si>
  <si>
    <t>(단위 : 원)</t>
    <phoneticPr fontId="3" type="noConversion"/>
  </si>
  <si>
    <t>구분</t>
    <phoneticPr fontId="3" type="noConversion"/>
  </si>
  <si>
    <t>예산액</t>
    <phoneticPr fontId="3" type="noConversion"/>
  </si>
  <si>
    <t>조정액</t>
    <phoneticPr fontId="3" type="noConversion"/>
  </si>
  <si>
    <t>징수액</t>
    <phoneticPr fontId="3" type="noConversion"/>
  </si>
  <si>
    <t>미수액</t>
    <phoneticPr fontId="3" type="noConversion"/>
  </si>
  <si>
    <t>징수비율(%)</t>
    <phoneticPr fontId="3" type="noConversion"/>
  </si>
  <si>
    <t>대목표</t>
    <phoneticPr fontId="3" type="noConversion"/>
  </si>
  <si>
    <t>대추경</t>
    <phoneticPr fontId="3" type="noConversion"/>
  </si>
  <si>
    <t>대월간</t>
    <phoneticPr fontId="3" type="noConversion"/>
  </si>
  <si>
    <t>대조정</t>
    <phoneticPr fontId="3" type="noConversion"/>
  </si>
  <si>
    <t>면허분</t>
    <phoneticPr fontId="3" type="noConversion"/>
  </si>
  <si>
    <t>등록분</t>
    <phoneticPr fontId="3" type="noConversion"/>
  </si>
  <si>
    <t>종업원분</t>
    <phoneticPr fontId="3" type="noConversion"/>
  </si>
  <si>
    <t>선   박</t>
    <phoneticPr fontId="3" type="noConversion"/>
  </si>
  <si>
    <t>항공기</t>
    <phoneticPr fontId="3" type="noConversion"/>
  </si>
  <si>
    <t>토   지</t>
    <phoneticPr fontId="3" type="noConversion"/>
  </si>
  <si>
    <t>주   택</t>
    <phoneticPr fontId="3" type="noConversion"/>
  </si>
  <si>
    <t>기    타</t>
    <phoneticPr fontId="3" type="noConversion"/>
  </si>
  <si>
    <t>선   박</t>
    <phoneticPr fontId="3" type="noConversion"/>
  </si>
  <si>
    <t>항공기</t>
    <phoneticPr fontId="3" type="noConversion"/>
  </si>
  <si>
    <t>특별징수분</t>
    <phoneticPr fontId="3" type="noConversion"/>
  </si>
  <si>
    <t>년간목표</t>
    <phoneticPr fontId="3" type="noConversion"/>
  </si>
  <si>
    <t>월간목표</t>
    <phoneticPr fontId="3" type="noConversion"/>
  </si>
  <si>
    <t>추경목표</t>
    <phoneticPr fontId="3" type="noConversion"/>
  </si>
  <si>
    <t>과오납환부</t>
    <phoneticPr fontId="3" type="noConversion"/>
  </si>
  <si>
    <t>종업원분</t>
    <phoneticPr fontId="3" type="noConversion"/>
  </si>
  <si>
    <t>지방소비세</t>
    <phoneticPr fontId="3" type="noConversion"/>
  </si>
  <si>
    <t>종업원분</t>
    <phoneticPr fontId="3" type="noConversion"/>
  </si>
  <si>
    <t>개인분</t>
    <phoneticPr fontId="3" type="noConversion"/>
  </si>
  <si>
    <t>사업소분</t>
    <phoneticPr fontId="3" type="noConversion"/>
  </si>
  <si>
    <t>개인균등분</t>
    <phoneticPr fontId="3" type="noConversion"/>
  </si>
  <si>
    <t>개인사업분</t>
    <phoneticPr fontId="3" type="noConversion"/>
  </si>
  <si>
    <t>법인균등분</t>
    <phoneticPr fontId="3" type="noConversion"/>
  </si>
  <si>
    <t>재산분</t>
    <phoneticPr fontId="3" type="noConversion"/>
  </si>
  <si>
    <t>개인분</t>
    <phoneticPr fontId="3" type="noConversion"/>
  </si>
  <si>
    <t>특별징수분</t>
    <phoneticPr fontId="3" type="noConversion"/>
  </si>
  <si>
    <t>개인균등분</t>
    <phoneticPr fontId="3" type="noConversion"/>
  </si>
  <si>
    <t>개인사업분</t>
    <phoneticPr fontId="3" type="noConversion"/>
  </si>
  <si>
    <t>법인균등분</t>
    <phoneticPr fontId="3" type="noConversion"/>
  </si>
  <si>
    <t>지방소득세</t>
    <phoneticPr fontId="3" type="noConversion"/>
  </si>
  <si>
    <t>선박</t>
    <phoneticPr fontId="3" type="noConversion"/>
  </si>
  <si>
    <t>소방</t>
    <phoneticPr fontId="3" type="noConversion"/>
  </si>
  <si>
    <t>항공기</t>
    <phoneticPr fontId="3" type="noConversion"/>
  </si>
  <si>
    <t>정리보류액</t>
    <phoneticPr fontId="3" type="noConversion"/>
  </si>
  <si>
    <t>2023년도 지방세 징수월보 (5월)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</si>
</sst>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-* #,##0.0_-;\-* #,##0.0_-;_-* &quot;-&quot;_-;_-@_-"/>
    <numFmt numFmtId="177" formatCode="_ * #,##0_ ;_ * \-#,##0_ ;_ * &quot;-&quot;_ ;_ @_ "/>
    <numFmt numFmtId="178" formatCode="_ * #,##0.00_ ;_ * \-#,##0.00_ ;_ * &quot;-&quot;??_ ;_ @_ "/>
    <numFmt numFmtId="179" formatCode="\$#,###\ "/>
    <numFmt numFmtId="180" formatCode="&quot;₩&quot;#,##0;&quot;₩&quot;&quot;₩&quot;\-#,##0"/>
    <numFmt numFmtId="181" formatCode="&quot;₩&quot;#,##0.00;&quot;₩&quot;&quot;₩&quot;\-#,##0.00"/>
  </numFmts>
  <fonts count="3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b/>
      <sz val="1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7">
    <xf numFmtId="0" fontId="0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4" fillId="23" borderId="3" applyNumberFormat="0" applyAlignment="0" applyProtection="0">
      <alignment vertical="center"/>
    </xf>
    <xf numFmtId="41" fontId="2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7" borderId="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8" fontId="26" fillId="24" borderId="0" applyNumberFormat="0" applyBorder="0" applyAlignment="0" applyProtection="0"/>
    <xf numFmtId="0" fontId="27" fillId="0" borderId="10" applyNumberFormat="0" applyAlignment="0" applyProtection="0">
      <alignment horizontal="left" vertical="center"/>
    </xf>
    <xf numFmtId="0" fontId="27" fillId="0" borderId="11">
      <alignment horizontal="left" vertical="center"/>
    </xf>
    <xf numFmtId="10" fontId="26" fillId="25" borderId="12" applyNumberFormat="0" applyBorder="0" applyAlignment="0" applyProtection="0"/>
    <xf numFmtId="179" fontId="2" fillId="0" borderId="0"/>
    <xf numFmtId="0" fontId="25" fillId="0" borderId="0"/>
    <xf numFmtId="10" fontId="25" fillId="0" borderId="0" applyFont="0" applyFill="0" applyBorder="0" applyAlignment="0" applyProtection="0"/>
    <xf numFmtId="0" fontId="1" fillId="0" borderId="0">
      <alignment vertical="center"/>
    </xf>
  </cellStyleXfs>
  <cellXfs count="174">
    <xf numFmtId="0" fontId="0" fillId="0" borderId="0" xfId="0"/>
    <xf numFmtId="0" fontId="0" fillId="0" borderId="0" xfId="0" applyFont="1"/>
    <xf numFmtId="0" fontId="0" fillId="0" borderId="0" xfId="0" applyFont="1" applyFill="1"/>
    <xf numFmtId="41" fontId="0" fillId="0" borderId="0" xfId="38" applyFont="1"/>
    <xf numFmtId="41" fontId="0" fillId="0" borderId="0" xfId="38" applyFont="1" applyAlignment="1">
      <alignment horizontal="right"/>
    </xf>
    <xf numFmtId="0" fontId="0" fillId="26" borderId="13" xfId="0" applyFont="1" applyFill="1" applyBorder="1" applyAlignment="1">
      <alignment horizontal="center" vertical="center"/>
    </xf>
    <xf numFmtId="41" fontId="0" fillId="26" borderId="14" xfId="38" applyFont="1" applyFill="1" applyBorder="1" applyAlignment="1">
      <alignment horizontal="center" vertical="center"/>
    </xf>
    <xf numFmtId="41" fontId="0" fillId="26" borderId="16" xfId="38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41" fontId="0" fillId="26" borderId="18" xfId="38" applyFont="1" applyFill="1" applyBorder="1" applyAlignment="1">
      <alignment horizontal="center" vertical="center"/>
    </xf>
    <xf numFmtId="41" fontId="0" fillId="26" borderId="19" xfId="38" applyFont="1" applyFill="1" applyBorder="1" applyAlignment="1">
      <alignment horizontal="center" vertical="center"/>
    </xf>
    <xf numFmtId="41" fontId="0" fillId="26" borderId="17" xfId="38" applyFont="1" applyFill="1" applyBorder="1" applyAlignment="1">
      <alignment horizontal="center" vertical="center"/>
    </xf>
    <xf numFmtId="41" fontId="0" fillId="26" borderId="20" xfId="38" applyFont="1" applyFill="1" applyBorder="1" applyAlignment="1">
      <alignment horizontal="center" vertical="center"/>
    </xf>
    <xf numFmtId="41" fontId="0" fillId="26" borderId="21" xfId="38" applyFont="1" applyFill="1" applyBorder="1" applyAlignment="1">
      <alignment horizontal="center" vertical="center"/>
    </xf>
    <xf numFmtId="41" fontId="0" fillId="26" borderId="22" xfId="38" applyFont="1" applyFill="1" applyBorder="1" applyAlignment="1">
      <alignment horizontal="center" vertical="center"/>
    </xf>
    <xf numFmtId="41" fontId="0" fillId="26" borderId="23" xfId="38" applyFont="1" applyFill="1" applyBorder="1" applyAlignment="1">
      <alignment horizontal="center" vertical="center"/>
    </xf>
    <xf numFmtId="41" fontId="0" fillId="26" borderId="24" xfId="38" applyFont="1" applyFill="1" applyBorder="1" applyAlignment="1">
      <alignment horizontal="center" vertical="center"/>
    </xf>
    <xf numFmtId="41" fontId="0" fillId="26" borderId="27" xfId="38" applyFont="1" applyFill="1" applyBorder="1" applyAlignment="1">
      <alignment horizontal="center" vertical="center"/>
    </xf>
    <xf numFmtId="176" fontId="0" fillId="26" borderId="15" xfId="38" applyNumberFormat="1" applyFont="1" applyFill="1" applyBorder="1" applyAlignment="1">
      <alignment vertical="center"/>
    </xf>
    <xf numFmtId="0" fontId="0" fillId="26" borderId="28" xfId="0" applyFont="1" applyFill="1" applyBorder="1" applyAlignment="1">
      <alignment horizontal="center" vertical="center"/>
    </xf>
    <xf numFmtId="176" fontId="0" fillId="26" borderId="12" xfId="38" applyNumberFormat="1" applyFont="1" applyFill="1" applyBorder="1" applyAlignment="1">
      <alignment vertical="center"/>
    </xf>
    <xf numFmtId="176" fontId="0" fillId="26" borderId="30" xfId="38" applyNumberFormat="1" applyFont="1" applyFill="1" applyBorder="1" applyAlignment="1">
      <alignment vertical="center"/>
    </xf>
    <xf numFmtId="41" fontId="0" fillId="26" borderId="30" xfId="38" applyFont="1" applyFill="1" applyBorder="1" applyAlignment="1" applyProtection="1">
      <alignment vertical="center"/>
    </xf>
    <xf numFmtId="41" fontId="0" fillId="26" borderId="29" xfId="38" applyFont="1" applyFill="1" applyBorder="1" applyAlignment="1" applyProtection="1">
      <alignment vertical="center"/>
    </xf>
    <xf numFmtId="41" fontId="0" fillId="26" borderId="31" xfId="38" applyFont="1" applyFill="1" applyBorder="1" applyAlignment="1" applyProtection="1">
      <alignment vertical="center"/>
    </xf>
    <xf numFmtId="0" fontId="0" fillId="26" borderId="32" xfId="0" applyFont="1" applyFill="1" applyBorder="1" applyAlignment="1">
      <alignment horizontal="center" vertical="center"/>
    </xf>
    <xf numFmtId="176" fontId="0" fillId="26" borderId="34" xfId="38" applyNumberFormat="1" applyFont="1" applyFill="1" applyBorder="1" applyAlignment="1">
      <alignment vertical="center"/>
    </xf>
    <xf numFmtId="176" fontId="0" fillId="26" borderId="35" xfId="38" applyNumberFormat="1" applyFont="1" applyFill="1" applyBorder="1" applyAlignment="1">
      <alignment vertical="center"/>
    </xf>
    <xf numFmtId="41" fontId="0" fillId="26" borderId="29" xfId="38" applyFont="1" applyFill="1" applyBorder="1" applyAlignment="1">
      <alignment vertical="center"/>
    </xf>
    <xf numFmtId="41" fontId="0" fillId="26" borderId="12" xfId="38" applyFont="1" applyFill="1" applyBorder="1" applyAlignment="1">
      <alignment vertical="center"/>
    </xf>
    <xf numFmtId="41" fontId="0" fillId="26" borderId="36" xfId="38" applyFont="1" applyFill="1" applyBorder="1" applyAlignment="1">
      <alignment vertical="center"/>
    </xf>
    <xf numFmtId="41" fontId="0" fillId="26" borderId="30" xfId="38" applyFont="1" applyFill="1" applyBorder="1" applyAlignment="1">
      <alignment vertical="center"/>
    </xf>
    <xf numFmtId="41" fontId="0" fillId="26" borderId="31" xfId="38" applyFont="1" applyFill="1" applyBorder="1" applyAlignment="1">
      <alignment vertical="center"/>
    </xf>
    <xf numFmtId="41" fontId="0" fillId="0" borderId="29" xfId="38" applyFont="1" applyBorder="1" applyAlignment="1" applyProtection="1">
      <alignment vertical="center"/>
      <protection locked="0"/>
    </xf>
    <xf numFmtId="41" fontId="0" fillId="0" borderId="12" xfId="38" applyFont="1" applyBorder="1" applyAlignment="1" applyProtection="1">
      <alignment vertical="center"/>
      <protection locked="0"/>
    </xf>
    <xf numFmtId="41" fontId="0" fillId="0" borderId="30" xfId="38" applyFont="1" applyBorder="1" applyAlignment="1" applyProtection="1">
      <alignment vertical="center"/>
      <protection locked="0"/>
    </xf>
    <xf numFmtId="41" fontId="0" fillId="0" borderId="31" xfId="38" applyFont="1" applyBorder="1" applyAlignment="1" applyProtection="1">
      <alignment vertical="center"/>
      <protection locked="0"/>
    </xf>
    <xf numFmtId="41" fontId="0" fillId="0" borderId="36" xfId="38" applyFont="1" applyBorder="1" applyAlignment="1" applyProtection="1">
      <alignment vertical="center"/>
      <protection locked="0"/>
    </xf>
    <xf numFmtId="41" fontId="0" fillId="0" borderId="30" xfId="38" applyFont="1" applyBorder="1" applyAlignment="1">
      <alignment vertical="center"/>
    </xf>
    <xf numFmtId="41" fontId="0" fillId="26" borderId="28" xfId="38" applyFont="1" applyFill="1" applyBorder="1" applyAlignment="1">
      <alignment vertical="center"/>
    </xf>
    <xf numFmtId="176" fontId="0" fillId="26" borderId="19" xfId="38" applyNumberFormat="1" applyFont="1" applyFill="1" applyBorder="1" applyAlignment="1">
      <alignment vertical="center"/>
    </xf>
    <xf numFmtId="41" fontId="0" fillId="0" borderId="37" xfId="38" applyFont="1" applyBorder="1" applyAlignment="1" applyProtection="1">
      <alignment vertical="center"/>
      <protection locked="0"/>
    </xf>
    <xf numFmtId="41" fontId="0" fillId="0" borderId="29" xfId="38" applyFont="1" applyBorder="1" applyAlignment="1">
      <alignment vertical="center"/>
    </xf>
    <xf numFmtId="41" fontId="0" fillId="0" borderId="28" xfId="38" applyFont="1" applyBorder="1" applyAlignment="1" applyProtection="1">
      <alignment vertical="center"/>
      <protection locked="0"/>
    </xf>
    <xf numFmtId="41" fontId="0" fillId="0" borderId="38" xfId="38" applyFont="1" applyBorder="1" applyAlignment="1" applyProtection="1">
      <alignment vertical="center"/>
      <protection locked="0"/>
    </xf>
    <xf numFmtId="41" fontId="0" fillId="0" borderId="39" xfId="38" applyFont="1" applyBorder="1" applyAlignment="1" applyProtection="1">
      <alignment vertical="center"/>
      <protection locked="0"/>
    </xf>
    <xf numFmtId="41" fontId="0" fillId="0" borderId="22" xfId="38" applyFont="1" applyBorder="1" applyAlignment="1" applyProtection="1">
      <alignment vertical="center"/>
      <protection locked="0"/>
    </xf>
    <xf numFmtId="41" fontId="0" fillId="0" borderId="21" xfId="38" applyFont="1" applyBorder="1" applyAlignment="1" applyProtection="1">
      <alignment vertical="center"/>
      <protection locked="0"/>
    </xf>
    <xf numFmtId="41" fontId="0" fillId="0" borderId="40" xfId="38" applyFont="1" applyBorder="1" applyAlignment="1" applyProtection="1">
      <alignment vertical="center"/>
      <protection locked="0"/>
    </xf>
    <xf numFmtId="176" fontId="0" fillId="26" borderId="21" xfId="38" applyNumberFormat="1" applyFont="1" applyFill="1" applyBorder="1" applyAlignment="1">
      <alignment vertical="center"/>
    </xf>
    <xf numFmtId="41" fontId="0" fillId="26" borderId="33" xfId="38" applyFont="1" applyFill="1" applyBorder="1" applyAlignment="1">
      <alignment horizontal="center" vertical="center"/>
    </xf>
    <xf numFmtId="41" fontId="0" fillId="26" borderId="32" xfId="38" applyFont="1" applyFill="1" applyBorder="1" applyAlignment="1">
      <alignment horizontal="center" vertical="center"/>
    </xf>
    <xf numFmtId="41" fontId="0" fillId="26" borderId="35" xfId="38" applyFont="1" applyFill="1" applyBorder="1" applyAlignment="1">
      <alignment horizontal="center" vertical="center"/>
    </xf>
    <xf numFmtId="41" fontId="0" fillId="26" borderId="28" xfId="38" applyFont="1" applyFill="1" applyBorder="1" applyAlignment="1" applyProtection="1">
      <alignment vertical="center"/>
    </xf>
    <xf numFmtId="41" fontId="0" fillId="0" borderId="42" xfId="38" applyFont="1" applyBorder="1" applyAlignment="1" applyProtection="1">
      <alignment vertical="center"/>
      <protection locked="0"/>
    </xf>
    <xf numFmtId="41" fontId="33" fillId="0" borderId="29" xfId="38" applyFont="1" applyBorder="1" applyAlignment="1">
      <alignment vertical="center"/>
    </xf>
    <xf numFmtId="41" fontId="33" fillId="0" borderId="12" xfId="38" applyFont="1" applyBorder="1" applyAlignment="1">
      <alignment vertical="center"/>
    </xf>
    <xf numFmtId="41" fontId="33" fillId="0" borderId="30" xfId="38" applyFont="1" applyBorder="1" applyAlignment="1">
      <alignment vertical="center"/>
    </xf>
    <xf numFmtId="41" fontId="33" fillId="0" borderId="31" xfId="38" applyFont="1" applyBorder="1" applyAlignment="1">
      <alignment vertical="center"/>
    </xf>
    <xf numFmtId="41" fontId="33" fillId="0" borderId="36" xfId="38" applyFont="1" applyBorder="1" applyAlignment="1">
      <alignment vertical="center"/>
    </xf>
    <xf numFmtId="41" fontId="33" fillId="0" borderId="38" xfId="38" applyFont="1" applyBorder="1" applyAlignment="1">
      <alignment vertical="center"/>
    </xf>
    <xf numFmtId="41" fontId="33" fillId="0" borderId="22" xfId="38" applyFont="1" applyBorder="1" applyAlignment="1">
      <alignment vertical="center"/>
    </xf>
    <xf numFmtId="41" fontId="30" fillId="0" borderId="29" xfId="38" applyFont="1" applyBorder="1" applyAlignment="1">
      <alignment vertical="center"/>
    </xf>
    <xf numFmtId="41" fontId="30" fillId="0" borderId="30" xfId="38" applyFont="1" applyBorder="1" applyAlignment="1">
      <alignment vertical="center"/>
    </xf>
    <xf numFmtId="41" fontId="33" fillId="0" borderId="33" xfId="38" applyFont="1" applyBorder="1" applyAlignment="1">
      <alignment vertical="center"/>
    </xf>
    <xf numFmtId="41" fontId="33" fillId="0" borderId="35" xfId="38" applyFont="1" applyBorder="1" applyAlignment="1">
      <alignment vertical="center"/>
    </xf>
    <xf numFmtId="41" fontId="30" fillId="0" borderId="29" xfId="38" applyFont="1" applyBorder="1"/>
    <xf numFmtId="41" fontId="30" fillId="0" borderId="30" xfId="38" applyFont="1" applyBorder="1"/>
    <xf numFmtId="41" fontId="0" fillId="26" borderId="43" xfId="38" applyFont="1" applyFill="1" applyBorder="1" applyAlignment="1">
      <alignment horizontal="center" vertical="center"/>
    </xf>
    <xf numFmtId="41" fontId="30" fillId="26" borderId="33" xfId="38" applyFont="1" applyFill="1" applyBorder="1" applyAlignment="1">
      <alignment horizontal="center" vertical="center"/>
    </xf>
    <xf numFmtId="41" fontId="0" fillId="0" borderId="31" xfId="38" applyFont="1" applyBorder="1" applyAlignment="1">
      <alignment vertical="center"/>
    </xf>
    <xf numFmtId="41" fontId="33" fillId="0" borderId="28" xfId="38" applyFont="1" applyBorder="1" applyAlignment="1">
      <alignment vertical="center"/>
    </xf>
    <xf numFmtId="41" fontId="2" fillId="26" borderId="15" xfId="38" applyFont="1" applyFill="1" applyBorder="1" applyAlignment="1">
      <alignment horizontal="center" vertical="center"/>
    </xf>
    <xf numFmtId="41" fontId="2" fillId="26" borderId="16" xfId="38" applyFont="1" applyFill="1" applyBorder="1" applyAlignment="1">
      <alignment horizontal="center" vertical="center"/>
    </xf>
    <xf numFmtId="41" fontId="2" fillId="26" borderId="12" xfId="38" applyFont="1" applyFill="1" applyBorder="1" applyAlignment="1" applyProtection="1">
      <alignment vertical="center"/>
    </xf>
    <xf numFmtId="41" fontId="2" fillId="26" borderId="30" xfId="38" applyFont="1" applyFill="1" applyBorder="1" applyAlignment="1" applyProtection="1">
      <alignment vertical="center"/>
    </xf>
    <xf numFmtId="41" fontId="2" fillId="26" borderId="12" xfId="38" applyFont="1" applyFill="1" applyBorder="1" applyAlignment="1">
      <alignment vertical="center"/>
    </xf>
    <xf numFmtId="41" fontId="2" fillId="26" borderId="30" xfId="38" applyFont="1" applyFill="1" applyBorder="1" applyAlignment="1">
      <alignment vertical="center"/>
    </xf>
    <xf numFmtId="41" fontId="2" fillId="0" borderId="12" xfId="38" applyFont="1" applyBorder="1" applyAlignment="1" applyProtection="1">
      <alignment vertical="center"/>
      <protection locked="0"/>
    </xf>
    <xf numFmtId="41" fontId="2" fillId="0" borderId="30" xfId="38" applyFont="1" applyBorder="1" applyAlignment="1" applyProtection="1">
      <alignment vertical="center"/>
      <protection locked="0"/>
    </xf>
    <xf numFmtId="41" fontId="2" fillId="0" borderId="30" xfId="38" applyFont="1" applyBorder="1" applyAlignment="1">
      <alignment vertical="center"/>
    </xf>
    <xf numFmtId="41" fontId="2" fillId="0" borderId="21" xfId="38" applyFont="1" applyBorder="1" applyAlignment="1" applyProtection="1">
      <alignment vertical="center"/>
      <protection locked="0"/>
    </xf>
    <xf numFmtId="41" fontId="2" fillId="0" borderId="22" xfId="38" applyFont="1" applyBorder="1" applyAlignment="1" applyProtection="1">
      <alignment vertical="center"/>
      <protection locked="0"/>
    </xf>
    <xf numFmtId="0" fontId="31" fillId="0" borderId="0" xfId="0" quotePrefix="1" applyFont="1" applyAlignment="1" applyProtection="1">
      <protection locked="0"/>
    </xf>
    <xf numFmtId="0" fontId="0" fillId="0" borderId="0" xfId="0" applyFont="1" applyAlignment="1"/>
    <xf numFmtId="0" fontId="0" fillId="0" borderId="0" xfId="0" quotePrefix="1" applyFont="1" applyAlignment="1"/>
    <xf numFmtId="0" fontId="0" fillId="26" borderId="28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41" fontId="0" fillId="26" borderId="14" xfId="38" applyFont="1" applyFill="1" applyBorder="1" applyAlignment="1">
      <alignment horizontal="center" vertical="center"/>
    </xf>
    <xf numFmtId="41" fontId="0" fillId="26" borderId="16" xfId="38" applyFont="1" applyFill="1" applyBorder="1" applyAlignment="1">
      <alignment horizontal="center" vertical="center"/>
    </xf>
    <xf numFmtId="41" fontId="0" fillId="26" borderId="18" xfId="38" applyFont="1" applyFill="1" applyBorder="1" applyAlignment="1">
      <alignment horizontal="center" vertical="center"/>
    </xf>
    <xf numFmtId="41" fontId="0" fillId="26" borderId="13" xfId="38" applyFont="1" applyFill="1" applyBorder="1" applyAlignment="1">
      <alignment horizontal="center" vertical="center"/>
    </xf>
    <xf numFmtId="0" fontId="0" fillId="26" borderId="46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41" fontId="0" fillId="26" borderId="53" xfId="38" applyFont="1" applyFill="1" applyBorder="1" applyAlignment="1">
      <alignment horizontal="center" vertical="center"/>
    </xf>
    <xf numFmtId="41" fontId="30" fillId="26" borderId="28" xfId="38" applyFont="1" applyFill="1" applyBorder="1" applyAlignment="1">
      <alignment vertical="center"/>
    </xf>
    <xf numFmtId="41" fontId="30" fillId="26" borderId="32" xfId="38" applyFont="1" applyFill="1" applyBorder="1" applyAlignment="1">
      <alignment horizontal="center" vertical="center"/>
    </xf>
    <xf numFmtId="41" fontId="0" fillId="0" borderId="28" xfId="38" applyFont="1" applyBorder="1" applyAlignment="1">
      <alignment vertical="center"/>
    </xf>
    <xf numFmtId="41" fontId="33" fillId="0" borderId="39" xfId="38" applyFont="1" applyBorder="1" applyAlignment="1">
      <alignment vertical="center"/>
    </xf>
    <xf numFmtId="41" fontId="30" fillId="26" borderId="30" xfId="38" applyFont="1" applyFill="1" applyBorder="1" applyAlignment="1" applyProtection="1">
      <alignment vertical="center"/>
    </xf>
    <xf numFmtId="176" fontId="0" fillId="26" borderId="16" xfId="38" applyNumberFormat="1" applyFont="1" applyFill="1" applyBorder="1" applyAlignment="1">
      <alignment vertical="center"/>
    </xf>
    <xf numFmtId="176" fontId="0" fillId="26" borderId="20" xfId="38" applyNumberFormat="1" applyFont="1" applyFill="1" applyBorder="1" applyAlignment="1">
      <alignment vertical="center"/>
    </xf>
    <xf numFmtId="176" fontId="0" fillId="26" borderId="22" xfId="38" applyNumberFormat="1" applyFont="1" applyFill="1" applyBorder="1" applyAlignment="1">
      <alignment vertical="center"/>
    </xf>
    <xf numFmtId="41" fontId="0" fillId="26" borderId="18" xfId="38" applyFont="1" applyFill="1" applyBorder="1" applyAlignment="1">
      <alignment horizontal="center" vertical="center"/>
    </xf>
    <xf numFmtId="41" fontId="2" fillId="26" borderId="14" xfId="38" applyFont="1" applyFill="1" applyBorder="1" applyAlignment="1">
      <alignment horizontal="center" vertical="center"/>
    </xf>
    <xf numFmtId="41" fontId="2" fillId="26" borderId="29" xfId="38" applyFont="1" applyFill="1" applyBorder="1" applyAlignment="1" applyProtection="1">
      <alignment vertical="center"/>
    </xf>
    <xf numFmtId="41" fontId="2" fillId="26" borderId="29" xfId="38" applyFont="1" applyFill="1" applyBorder="1" applyAlignment="1">
      <alignment vertical="center"/>
    </xf>
    <xf numFmtId="41" fontId="2" fillId="0" borderId="29" xfId="38" applyFont="1" applyBorder="1" applyAlignment="1" applyProtection="1">
      <alignment vertical="center"/>
      <protection locked="0"/>
    </xf>
    <xf numFmtId="41" fontId="2" fillId="0" borderId="38" xfId="38" applyFont="1" applyBorder="1" applyAlignment="1" applyProtection="1">
      <alignment vertical="center"/>
      <protection locked="0"/>
    </xf>
    <xf numFmtId="41" fontId="0" fillId="26" borderId="55" xfId="38" applyFont="1" applyFill="1" applyBorder="1" applyAlignment="1">
      <alignment horizontal="center" vertical="center"/>
    </xf>
    <xf numFmtId="41" fontId="0" fillId="26" borderId="56" xfId="38" applyFont="1" applyFill="1" applyBorder="1" applyAlignment="1" applyProtection="1">
      <alignment vertical="center"/>
    </xf>
    <xf numFmtId="41" fontId="0" fillId="0" borderId="56" xfId="38" applyFont="1" applyBorder="1" applyAlignment="1" applyProtection="1">
      <alignment vertical="center"/>
      <protection locked="0"/>
    </xf>
    <xf numFmtId="41" fontId="0" fillId="26" borderId="40" xfId="38" applyFont="1" applyFill="1" applyBorder="1" applyAlignment="1">
      <alignment horizontal="center" vertical="center"/>
    </xf>
    <xf numFmtId="176" fontId="0" fillId="26" borderId="27" xfId="38" applyNumberFormat="1" applyFont="1" applyFill="1" applyBorder="1" applyAlignment="1">
      <alignment vertical="center"/>
    </xf>
    <xf numFmtId="176" fontId="0" fillId="26" borderId="31" xfId="38" applyNumberFormat="1" applyFont="1" applyFill="1" applyBorder="1" applyAlignment="1">
      <alignment vertical="center"/>
    </xf>
    <xf numFmtId="176" fontId="0" fillId="26" borderId="44" xfId="38" applyNumberFormat="1" applyFont="1" applyFill="1" applyBorder="1" applyAlignment="1">
      <alignment vertical="center"/>
    </xf>
    <xf numFmtId="176" fontId="0" fillId="26" borderId="46" xfId="38" applyNumberFormat="1" applyFont="1" applyFill="1" applyBorder="1" applyAlignment="1">
      <alignment vertical="center"/>
    </xf>
    <xf numFmtId="176" fontId="0" fillId="26" borderId="40" xfId="38" applyNumberFormat="1" applyFont="1" applyFill="1" applyBorder="1" applyAlignment="1">
      <alignment vertical="center"/>
    </xf>
    <xf numFmtId="41" fontId="0" fillId="26" borderId="54" xfId="38" applyFont="1" applyFill="1" applyBorder="1" applyAlignment="1">
      <alignment horizontal="center" vertical="center"/>
    </xf>
    <xf numFmtId="41" fontId="0" fillId="26" borderId="58" xfId="38" applyFont="1" applyFill="1" applyBorder="1" applyAlignment="1">
      <alignment horizontal="center" vertical="center"/>
    </xf>
    <xf numFmtId="41" fontId="0" fillId="26" borderId="60" xfId="38" applyFont="1" applyFill="1" applyBorder="1" applyAlignment="1" applyProtection="1">
      <alignment vertical="center"/>
    </xf>
    <xf numFmtId="41" fontId="0" fillId="26" borderId="61" xfId="38" applyFont="1" applyFill="1" applyBorder="1" applyAlignment="1" applyProtection="1">
      <alignment vertical="center"/>
    </xf>
    <xf numFmtId="41" fontId="0" fillId="26" borderId="60" xfId="38" applyFont="1" applyFill="1" applyBorder="1" applyAlignment="1">
      <alignment vertical="center"/>
    </xf>
    <xf numFmtId="41" fontId="0" fillId="26" borderId="62" xfId="38" applyFont="1" applyFill="1" applyBorder="1" applyAlignment="1">
      <alignment vertical="center"/>
    </xf>
    <xf numFmtId="41" fontId="0" fillId="26" borderId="61" xfId="38" applyFont="1" applyFill="1" applyBorder="1" applyAlignment="1">
      <alignment horizontal="center" vertical="center"/>
    </xf>
    <xf numFmtId="41" fontId="30" fillId="26" borderId="60" xfId="38" applyFont="1" applyFill="1" applyBorder="1" applyAlignment="1">
      <alignment vertical="center"/>
    </xf>
    <xf numFmtId="176" fontId="0" fillId="26" borderId="57" xfId="38" applyNumberFormat="1" applyFont="1" applyFill="1" applyBorder="1" applyAlignment="1">
      <alignment vertical="center" shrinkToFit="1"/>
    </xf>
    <xf numFmtId="176" fontId="0" fillId="26" borderId="25" xfId="38" applyNumberFormat="1" applyFont="1" applyFill="1" applyBorder="1" applyAlignment="1">
      <alignment vertical="center" shrinkToFit="1"/>
    </xf>
    <xf numFmtId="176" fontId="0" fillId="26" borderId="26" xfId="38" applyNumberFormat="1" applyFont="1" applyFill="1" applyBorder="1" applyAlignment="1">
      <alignment vertical="center" shrinkToFit="1"/>
    </xf>
    <xf numFmtId="0" fontId="0" fillId="26" borderId="28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 wrapText="1"/>
    </xf>
    <xf numFmtId="0" fontId="0" fillId="26" borderId="50" xfId="0" applyFont="1" applyFill="1" applyBorder="1" applyAlignment="1">
      <alignment horizontal="center" vertical="center" wrapText="1"/>
    </xf>
    <xf numFmtId="0" fontId="0" fillId="26" borderId="52" xfId="0" applyFont="1" applyFill="1" applyBorder="1" applyAlignment="1">
      <alignment horizontal="center" vertical="center" wrapText="1"/>
    </xf>
    <xf numFmtId="0" fontId="0" fillId="26" borderId="46" xfId="0" applyFont="1" applyFill="1" applyBorder="1" applyAlignment="1">
      <alignment horizontal="center" vertical="center"/>
    </xf>
    <xf numFmtId="0" fontId="0" fillId="26" borderId="51" xfId="0" applyFont="1" applyFill="1" applyBorder="1" applyAlignment="1">
      <alignment horizontal="center" vertical="center"/>
    </xf>
    <xf numFmtId="0" fontId="0" fillId="26" borderId="36" xfId="0" applyFont="1" applyFill="1" applyBorder="1" applyAlignment="1">
      <alignment horizontal="center" vertical="center"/>
    </xf>
    <xf numFmtId="0" fontId="0" fillId="26" borderId="50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26" borderId="63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 wrapText="1"/>
    </xf>
    <xf numFmtId="0" fontId="0" fillId="26" borderId="44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49" xfId="0" applyFont="1" applyFill="1" applyBorder="1" applyAlignment="1">
      <alignment horizontal="center" vertical="center" wrapText="1"/>
    </xf>
    <xf numFmtId="0" fontId="0" fillId="26" borderId="41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0" fillId="26" borderId="47" xfId="0" applyFont="1" applyFill="1" applyBorder="1" applyAlignment="1">
      <alignment horizontal="center" vertical="center"/>
    </xf>
    <xf numFmtId="0" fontId="0" fillId="26" borderId="32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1" fontId="0" fillId="26" borderId="14" xfId="38" applyFont="1" applyFill="1" applyBorder="1" applyAlignment="1">
      <alignment horizontal="center" vertical="center"/>
    </xf>
    <xf numFmtId="41" fontId="0" fillId="26" borderId="16" xfId="38" applyFont="1" applyFill="1" applyBorder="1" applyAlignment="1">
      <alignment horizontal="center" vertical="center"/>
    </xf>
    <xf numFmtId="41" fontId="0" fillId="26" borderId="58" xfId="38" applyFont="1" applyFill="1" applyBorder="1" applyAlignment="1">
      <alignment horizontal="center" vertical="center"/>
    </xf>
    <xf numFmtId="41" fontId="0" fillId="26" borderId="59" xfId="38" applyFont="1" applyFill="1" applyBorder="1" applyAlignment="1">
      <alignment horizontal="center" vertical="center"/>
    </xf>
    <xf numFmtId="41" fontId="0" fillId="26" borderId="27" xfId="38" applyFont="1" applyFill="1" applyBorder="1" applyAlignment="1">
      <alignment horizontal="center" vertical="center"/>
    </xf>
    <xf numFmtId="41" fontId="0" fillId="26" borderId="15" xfId="38" applyFont="1" applyFill="1" applyBorder="1" applyAlignment="1">
      <alignment horizontal="center" vertical="center"/>
    </xf>
    <xf numFmtId="0" fontId="31" fillId="0" borderId="0" xfId="0" applyFont="1" applyAlignment="1" applyProtection="1">
      <alignment horizontal="center"/>
      <protection locked="0"/>
    </xf>
    <xf numFmtId="0" fontId="28" fillId="0" borderId="45" xfId="0" applyFont="1" applyBorder="1" applyAlignment="1" applyProtection="1">
      <alignment horizontal="left"/>
      <protection locked="0"/>
    </xf>
    <xf numFmtId="0" fontId="0" fillId="26" borderId="14" xfId="0" applyFont="1" applyFill="1" applyBorder="1" applyAlignment="1">
      <alignment horizontal="center" vertical="center"/>
    </xf>
    <xf numFmtId="0" fontId="0" fillId="26" borderId="27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/>
    </xf>
    <xf numFmtId="41" fontId="0" fillId="26" borderId="13" xfId="38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</cellXfs>
  <cellStyles count="77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60"/>
    <cellStyle name="AeE­_INQUIRY ¿μ¾÷AßAø " xfId="61"/>
    <cellStyle name="AÞ¸¶ [0]_INQUIRY ¿μ¾÷AßAø " xfId="62"/>
    <cellStyle name="AÞ¸¶_INQUIRY ¿μ¾÷AßAø " xfId="63"/>
    <cellStyle name="C￥AØ_¿μ¾÷CoE² " xfId="64"/>
    <cellStyle name="Comma [0]_ SG&amp;A Bridge " xfId="65"/>
    <cellStyle name="Comma_ SG&amp;A Bridge " xfId="66"/>
    <cellStyle name="Currency [0]_ SG&amp;A Bridge " xfId="67"/>
    <cellStyle name="Currency_ SG&amp;A Bridge " xfId="68"/>
    <cellStyle name="Grey" xfId="69"/>
    <cellStyle name="Header1" xfId="70"/>
    <cellStyle name="Header2" xfId="71"/>
    <cellStyle name="Input [yellow]" xfId="72"/>
    <cellStyle name="Normal - Style1" xfId="73"/>
    <cellStyle name="Normal_ SG&amp;A Bridge " xfId="74"/>
    <cellStyle name="Percent [2]" xfId="75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 [0.00]_PRODUCT DETAIL Q1" xfId="29"/>
    <cellStyle name="똿뗦먛귟_PRODUCT DETAIL Q1" xfId="30"/>
    <cellStyle name="메모" xfId="31" builtinId="10" customBuiltin="1"/>
    <cellStyle name="믅됞 [0.00]_PRODUCT DETAIL Q1" xfId="32"/>
    <cellStyle name="믅됞_PRODUCT DETAIL Q1" xfId="33"/>
    <cellStyle name="보통" xfId="34" builtinId="28" customBuiltin="1"/>
    <cellStyle name="뷭?_BOOKSHIP" xfId="35"/>
    <cellStyle name="설명 텍스트" xfId="36" builtinId="53" customBuiltin="1"/>
    <cellStyle name="셀 확인" xfId="37" builtinId="23" customBuiltin="1"/>
    <cellStyle name="쉼표 [0]" xfId="38" builtinId="6"/>
    <cellStyle name="쉼표 [0] 2" xfId="39"/>
    <cellStyle name="쉼표 [0] 3" xfId="40"/>
    <cellStyle name="쉼표 [0] 4" xfId="41"/>
    <cellStyle name="연결된 셀" xfId="42" builtinId="24" customBuiltin="1"/>
    <cellStyle name="요약" xfId="43" builtinId="25" customBuiltin="1"/>
    <cellStyle name="입력" xfId="44" builtinId="20" customBuiltin="1"/>
    <cellStyle name="제목" xfId="45" builtinId="15" customBuiltin="1"/>
    <cellStyle name="제목 1" xfId="46" builtinId="16" customBuiltin="1"/>
    <cellStyle name="제목 2" xfId="47" builtinId="17" customBuiltin="1"/>
    <cellStyle name="제목 3" xfId="48" builtinId="18" customBuiltin="1"/>
    <cellStyle name="제목 4" xfId="49" builtinId="19" customBuiltin="1"/>
    <cellStyle name="좋음" xfId="50" builtinId="26" customBuiltin="1"/>
    <cellStyle name="출력" xfId="51" builtinId="21" customBuiltin="1"/>
    <cellStyle name="콤마 [0]_10월2주 " xfId="52"/>
    <cellStyle name="콤마_10월2주 " xfId="53"/>
    <cellStyle name="표준" xfId="0" builtinId="0"/>
    <cellStyle name="표준 2" xfId="54"/>
    <cellStyle name="표준 3" xfId="55"/>
    <cellStyle name="표준 4" xfId="56"/>
    <cellStyle name="표준 5" xfId="57"/>
    <cellStyle name="표준 6" xfId="58"/>
    <cellStyle name="표준 7" xfId="59"/>
    <cellStyle name="표준 8" xfId="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2:T188"/>
  <sheetViews>
    <sheetView tabSelected="1" zoomScale="75" zoomScaleNormal="75" workbookViewId="0">
      <pane xSplit="4" ySplit="7" topLeftCell="E32" activePane="bottomRight" state="frozen"/>
      <selection pane="topRight" activeCell="E1" sqref="E1"/>
      <selection pane="bottomLeft" activeCell="A8" sqref="A8"/>
      <selection pane="bottomRight" activeCell="V181" sqref="V181"/>
    </sheetView>
  </sheetViews>
  <sheetFormatPr defaultRowHeight="13.5"/>
  <cols>
    <col min="1" max="2" width="3.6640625" style="1" customWidth="1"/>
    <col min="3" max="3" width="9.109375" style="1" customWidth="1"/>
    <col min="4" max="4" width="11" style="1" customWidth="1"/>
    <col min="5" max="5" width="18.33203125" style="3" customWidth="1"/>
    <col min="6" max="6" width="13.6640625" style="3" customWidth="1"/>
    <col min="7" max="7" width="17.6640625" style="3" bestFit="1" customWidth="1"/>
    <col min="8" max="8" width="17.88671875" style="3" customWidth="1"/>
    <col min="9" max="9" width="17.77734375" style="3" customWidth="1"/>
    <col min="10" max="10" width="17" style="3" customWidth="1"/>
    <col min="11" max="11" width="17.88671875" style="3" customWidth="1"/>
    <col min="12" max="12" width="15.21875" style="3" customWidth="1"/>
    <col min="13" max="13" width="16.33203125" style="3" customWidth="1"/>
    <col min="14" max="14" width="14" style="3" customWidth="1"/>
    <col min="15" max="15" width="15.6640625" style="3" customWidth="1"/>
    <col min="16" max="16" width="17.21875" style="3" customWidth="1"/>
    <col min="17" max="20" width="8.109375" style="3" customWidth="1"/>
    <col min="21" max="16384" width="8.88671875" style="1"/>
  </cols>
  <sheetData>
    <row r="2" spans="1:20" ht="22.5">
      <c r="A2" s="165" t="s">
        <v>147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"/>
      <c r="O2" s="1"/>
      <c r="P2" s="83"/>
      <c r="Q2" s="83"/>
      <c r="R2" s="83"/>
      <c r="S2" s="83"/>
      <c r="T2" s="83"/>
    </row>
    <row r="3" spans="1:20">
      <c r="A3" s="84" t="s">
        <v>10</v>
      </c>
      <c r="B3" s="84"/>
      <c r="C3" s="85"/>
      <c r="D3" s="85"/>
      <c r="E3" s="3" t="s">
        <v>101</v>
      </c>
    </row>
    <row r="4" spans="1:20" ht="30" customHeight="1" thickBot="1">
      <c r="A4" s="166" t="s">
        <v>9</v>
      </c>
      <c r="B4" s="166"/>
      <c r="C4" s="166"/>
      <c r="D4" s="166"/>
      <c r="O4" s="4"/>
      <c r="P4" s="4" t="s">
        <v>102</v>
      </c>
      <c r="T4" s="4"/>
    </row>
    <row r="5" spans="1:20" ht="18" customHeight="1">
      <c r="A5" s="167" t="s">
        <v>103</v>
      </c>
      <c r="B5" s="168"/>
      <c r="C5" s="152"/>
      <c r="D5" s="169"/>
      <c r="E5" s="159" t="s">
        <v>104</v>
      </c>
      <c r="F5" s="164"/>
      <c r="G5" s="160"/>
      <c r="H5" s="159" t="s">
        <v>105</v>
      </c>
      <c r="I5" s="171"/>
      <c r="J5" s="159" t="s">
        <v>106</v>
      </c>
      <c r="K5" s="160"/>
      <c r="L5" s="159" t="s">
        <v>146</v>
      </c>
      <c r="M5" s="160"/>
      <c r="N5" s="159" t="s">
        <v>127</v>
      </c>
      <c r="O5" s="160"/>
      <c r="P5" s="161" t="s">
        <v>107</v>
      </c>
      <c r="Q5" s="163" t="s">
        <v>108</v>
      </c>
      <c r="R5" s="164"/>
      <c r="S5" s="164"/>
      <c r="T5" s="160"/>
    </row>
    <row r="6" spans="1:20" ht="18" customHeight="1" thickBot="1">
      <c r="A6" s="170"/>
      <c r="B6" s="139"/>
      <c r="C6" s="156"/>
      <c r="D6" s="153"/>
      <c r="E6" s="103" t="s">
        <v>124</v>
      </c>
      <c r="F6" s="10" t="s">
        <v>125</v>
      </c>
      <c r="G6" s="12" t="s">
        <v>126</v>
      </c>
      <c r="H6" s="9" t="s">
        <v>11</v>
      </c>
      <c r="I6" s="11" t="s">
        <v>12</v>
      </c>
      <c r="J6" s="90" t="s">
        <v>11</v>
      </c>
      <c r="K6" s="12" t="s">
        <v>12</v>
      </c>
      <c r="L6" s="9" t="s">
        <v>11</v>
      </c>
      <c r="M6" s="12" t="s">
        <v>12</v>
      </c>
      <c r="N6" s="9" t="s">
        <v>11</v>
      </c>
      <c r="O6" s="12" t="s">
        <v>12</v>
      </c>
      <c r="P6" s="162"/>
      <c r="Q6" s="112" t="s">
        <v>109</v>
      </c>
      <c r="R6" s="13" t="s">
        <v>110</v>
      </c>
      <c r="S6" s="13" t="s">
        <v>111</v>
      </c>
      <c r="T6" s="14" t="s">
        <v>112</v>
      </c>
    </row>
    <row r="7" spans="1:20" ht="18" customHeight="1" thickBot="1">
      <c r="A7" s="172" t="s">
        <v>13</v>
      </c>
      <c r="B7" s="173"/>
      <c r="C7" s="173"/>
      <c r="D7" s="173"/>
      <c r="E7" s="15">
        <f t="shared" ref="E7:P7" si="0">SUM(E8,E100)</f>
        <v>104151200000</v>
      </c>
      <c r="F7" s="16">
        <f t="shared" si="0"/>
        <v>43396332450</v>
      </c>
      <c r="G7" s="68">
        <f t="shared" si="0"/>
        <v>104151200000</v>
      </c>
      <c r="H7" s="15">
        <f t="shared" si="0"/>
        <v>10212372820</v>
      </c>
      <c r="I7" s="94">
        <f t="shared" si="0"/>
        <v>39640902880</v>
      </c>
      <c r="J7" s="15">
        <f t="shared" si="0"/>
        <v>10226346780</v>
      </c>
      <c r="K7" s="68">
        <f t="shared" si="0"/>
        <v>35950198360</v>
      </c>
      <c r="L7" s="15">
        <f t="shared" si="0"/>
        <v>261370</v>
      </c>
      <c r="M7" s="68">
        <f t="shared" si="0"/>
        <v>21790440</v>
      </c>
      <c r="N7" s="15">
        <f t="shared" si="0"/>
        <v>115816750</v>
      </c>
      <c r="O7" s="68">
        <f t="shared" si="0"/>
        <v>809678670</v>
      </c>
      <c r="P7" s="118">
        <f t="shared" si="0"/>
        <v>3668914080</v>
      </c>
      <c r="Q7" s="126">
        <f t="shared" ref="Q7:Q35" si="1">(K7/E7)*100</f>
        <v>34.517315556613845</v>
      </c>
      <c r="R7" s="127">
        <f t="shared" ref="R7:R35" si="2">(K7/F7)*100</f>
        <v>82.841559022115007</v>
      </c>
      <c r="S7" s="127">
        <f t="shared" ref="S7:S11" si="3">(K7/G7)*100</f>
        <v>34.517315556613845</v>
      </c>
      <c r="T7" s="128">
        <f t="shared" ref="T7:T35" si="4">(K7/I7)*100</f>
        <v>90.689655754884257</v>
      </c>
    </row>
    <row r="8" spans="1:20" ht="18" customHeight="1">
      <c r="A8" s="148" t="s">
        <v>14</v>
      </c>
      <c r="B8" s="151" t="s">
        <v>15</v>
      </c>
      <c r="C8" s="152" t="s">
        <v>16</v>
      </c>
      <c r="D8" s="5" t="s">
        <v>8</v>
      </c>
      <c r="E8" s="104">
        <f t="shared" ref="E8:P8" si="5">SUM(E9:E10)</f>
        <v>102898233000</v>
      </c>
      <c r="F8" s="72">
        <f t="shared" si="5"/>
        <v>42874263250</v>
      </c>
      <c r="G8" s="73">
        <f t="shared" si="5"/>
        <v>102898233000</v>
      </c>
      <c r="H8" s="17">
        <f t="shared" si="5"/>
        <v>10211477510</v>
      </c>
      <c r="I8" s="91">
        <f t="shared" si="5"/>
        <v>36292486820</v>
      </c>
      <c r="J8" s="88">
        <f t="shared" si="5"/>
        <v>10155255850</v>
      </c>
      <c r="K8" s="89">
        <f t="shared" si="5"/>
        <v>35633469880</v>
      </c>
      <c r="L8" s="6">
        <f t="shared" si="5"/>
        <v>0</v>
      </c>
      <c r="M8" s="7">
        <f t="shared" si="5"/>
        <v>0</v>
      </c>
      <c r="N8" s="6">
        <f t="shared" si="5"/>
        <v>108336720</v>
      </c>
      <c r="O8" s="7">
        <f t="shared" si="5"/>
        <v>289087810</v>
      </c>
      <c r="P8" s="119">
        <f t="shared" si="5"/>
        <v>659016940</v>
      </c>
      <c r="Q8" s="113">
        <f t="shared" si="1"/>
        <v>34.629817093166217</v>
      </c>
      <c r="R8" s="18">
        <f t="shared" si="2"/>
        <v>83.111561992846603</v>
      </c>
      <c r="S8" s="18">
        <f t="shared" si="3"/>
        <v>34.629817093166217</v>
      </c>
      <c r="T8" s="100">
        <f t="shared" si="4"/>
        <v>98.184150501263446</v>
      </c>
    </row>
    <row r="9" spans="1:20" ht="18" customHeight="1">
      <c r="A9" s="149"/>
      <c r="B9" s="137"/>
      <c r="C9" s="134"/>
      <c r="D9" s="19" t="s">
        <v>17</v>
      </c>
      <c r="E9" s="105">
        <f t="shared" ref="E9:P9" si="6">SUM(E11,E19,E22,E23,E26,E55,E63,E71,E72,E73)</f>
        <v>44275000000</v>
      </c>
      <c r="F9" s="74">
        <f t="shared" si="6"/>
        <v>18447916450</v>
      </c>
      <c r="G9" s="75">
        <f t="shared" si="6"/>
        <v>44275000000</v>
      </c>
      <c r="H9" s="24">
        <f t="shared" si="6"/>
        <v>2847945490</v>
      </c>
      <c r="I9" s="53">
        <f t="shared" si="6"/>
        <v>13554912190</v>
      </c>
      <c r="J9" s="23">
        <f t="shared" si="6"/>
        <v>2852290710</v>
      </c>
      <c r="K9" s="99">
        <f t="shared" si="6"/>
        <v>13332100570</v>
      </c>
      <c r="L9" s="23">
        <f t="shared" si="6"/>
        <v>0</v>
      </c>
      <c r="M9" s="22">
        <f t="shared" si="6"/>
        <v>0</v>
      </c>
      <c r="N9" s="23">
        <f t="shared" si="6"/>
        <v>11243980</v>
      </c>
      <c r="O9" s="22">
        <f t="shared" si="6"/>
        <v>103181330</v>
      </c>
      <c r="P9" s="120">
        <f t="shared" si="6"/>
        <v>222811620</v>
      </c>
      <c r="Q9" s="114">
        <f t="shared" si="1"/>
        <v>30.112028390739692</v>
      </c>
      <c r="R9" s="20">
        <f t="shared" si="2"/>
        <v>72.26886898655701</v>
      </c>
      <c r="S9" s="20">
        <f t="shared" si="3"/>
        <v>30.112028390739692</v>
      </c>
      <c r="T9" s="21">
        <f t="shared" si="4"/>
        <v>98.356229705682807</v>
      </c>
    </row>
    <row r="10" spans="1:20" ht="18" customHeight="1">
      <c r="A10" s="149"/>
      <c r="B10" s="137"/>
      <c r="C10" s="134"/>
      <c r="D10" s="129" t="s">
        <v>18</v>
      </c>
      <c r="E10" s="105">
        <f t="shared" ref="E10:P10" si="7">SUM(E29,E30,E31,E35,E42,E49,E74,E85,E92,E93,E94,E95,E98,E99)</f>
        <v>58623233000</v>
      </c>
      <c r="F10" s="74">
        <f t="shared" si="7"/>
        <v>24426346800</v>
      </c>
      <c r="G10" s="75">
        <f t="shared" si="7"/>
        <v>58623233000</v>
      </c>
      <c r="H10" s="24">
        <f t="shared" si="7"/>
        <v>7363532020</v>
      </c>
      <c r="I10" s="53">
        <f t="shared" si="7"/>
        <v>22737574630</v>
      </c>
      <c r="J10" s="23">
        <f t="shared" si="7"/>
        <v>7302965140</v>
      </c>
      <c r="K10" s="99">
        <f t="shared" si="7"/>
        <v>22301369310</v>
      </c>
      <c r="L10" s="23">
        <f t="shared" si="7"/>
        <v>0</v>
      </c>
      <c r="M10" s="22">
        <f t="shared" si="7"/>
        <v>0</v>
      </c>
      <c r="N10" s="23">
        <f t="shared" si="7"/>
        <v>97092740</v>
      </c>
      <c r="O10" s="22">
        <f t="shared" si="7"/>
        <v>185906480</v>
      </c>
      <c r="P10" s="120">
        <f t="shared" si="7"/>
        <v>436205320</v>
      </c>
      <c r="Q10" s="114">
        <f t="shared" si="1"/>
        <v>38.041861850232657</v>
      </c>
      <c r="R10" s="20">
        <f t="shared" si="2"/>
        <v>91.300469499597867</v>
      </c>
      <c r="S10" s="20">
        <f t="shared" si="3"/>
        <v>38.041861850232657</v>
      </c>
      <c r="T10" s="21">
        <f t="shared" si="4"/>
        <v>98.081566186815422</v>
      </c>
    </row>
    <row r="11" spans="1:20" ht="18" customHeight="1">
      <c r="A11" s="149"/>
      <c r="B11" s="136" t="s">
        <v>19</v>
      </c>
      <c r="C11" s="143" t="s">
        <v>20</v>
      </c>
      <c r="D11" s="25" t="s">
        <v>8</v>
      </c>
      <c r="E11" s="105">
        <f>SUM(E12:E18)</f>
        <v>31099000000</v>
      </c>
      <c r="F11" s="74">
        <f>SUM(F12:F18)</f>
        <v>12957916550</v>
      </c>
      <c r="G11" s="75">
        <f>SUM(G12:G18)</f>
        <v>31099000000</v>
      </c>
      <c r="H11" s="24">
        <f t="shared" ref="H11:P11" si="8">SUM(H12:H18)</f>
        <v>2312207110</v>
      </c>
      <c r="I11" s="53">
        <f t="shared" si="8"/>
        <v>10205102900</v>
      </c>
      <c r="J11" s="23">
        <f t="shared" si="8"/>
        <v>2315567290</v>
      </c>
      <c r="K11" s="22">
        <f t="shared" si="8"/>
        <v>10089680890</v>
      </c>
      <c r="L11" s="23">
        <f t="shared" si="8"/>
        <v>0</v>
      </c>
      <c r="M11" s="22">
        <f t="shared" si="8"/>
        <v>0</v>
      </c>
      <c r="N11" s="23">
        <f>SUM(N12:N18)</f>
        <v>5722960</v>
      </c>
      <c r="O11" s="22">
        <f>SUM(O12:O18)</f>
        <v>74952510</v>
      </c>
      <c r="P11" s="121">
        <f t="shared" si="8"/>
        <v>115422010</v>
      </c>
      <c r="Q11" s="115">
        <f t="shared" si="1"/>
        <v>32.443747033666675</v>
      </c>
      <c r="R11" s="26">
        <f t="shared" si="2"/>
        <v>77.864993581857874</v>
      </c>
      <c r="S11" s="26">
        <f t="shared" si="3"/>
        <v>32.443747033666675</v>
      </c>
      <c r="T11" s="27">
        <f t="shared" si="4"/>
        <v>98.868977499482142</v>
      </c>
    </row>
    <row r="12" spans="1:20" ht="18" customHeight="1">
      <c r="A12" s="149"/>
      <c r="B12" s="137"/>
      <c r="C12" s="134"/>
      <c r="D12" s="19" t="s">
        <v>21</v>
      </c>
      <c r="E12" s="55">
        <v>23297815850</v>
      </c>
      <c r="F12" s="56">
        <v>9707423250</v>
      </c>
      <c r="G12" s="57">
        <v>23297815850</v>
      </c>
      <c r="H12" s="58">
        <v>1673511490</v>
      </c>
      <c r="I12" s="71">
        <v>6862461310</v>
      </c>
      <c r="J12" s="55">
        <v>1681894220</v>
      </c>
      <c r="K12" s="57">
        <v>6753967740</v>
      </c>
      <c r="L12" s="55"/>
      <c r="M12" s="57"/>
      <c r="N12" s="55">
        <v>4182080</v>
      </c>
      <c r="O12" s="57">
        <v>35918710</v>
      </c>
      <c r="P12" s="122">
        <f t="shared" ref="P12:P18" si="9">I12-K12-M12</f>
        <v>108493570</v>
      </c>
      <c r="Q12" s="114">
        <f t="shared" si="1"/>
        <v>28.98970351334458</v>
      </c>
      <c r="R12" s="26">
        <f t="shared" si="2"/>
        <v>69.575288581344168</v>
      </c>
      <c r="S12" s="20">
        <f t="shared" ref="S12:S21" si="10">(K12/F12)*100</f>
        <v>69.575288581344168</v>
      </c>
      <c r="T12" s="21">
        <f t="shared" si="4"/>
        <v>98.419028317989884</v>
      </c>
    </row>
    <row r="13" spans="1:20" ht="18" customHeight="1">
      <c r="A13" s="149"/>
      <c r="B13" s="137"/>
      <c r="C13" s="134"/>
      <c r="D13" s="19" t="s">
        <v>22</v>
      </c>
      <c r="E13" s="55">
        <v>6535143860</v>
      </c>
      <c r="F13" s="56">
        <v>2722976600</v>
      </c>
      <c r="G13" s="57">
        <v>6535143860</v>
      </c>
      <c r="H13" s="58">
        <v>532877230</v>
      </c>
      <c r="I13" s="71">
        <v>2908624040</v>
      </c>
      <c r="J13" s="55">
        <v>527579680</v>
      </c>
      <c r="K13" s="57">
        <v>2903231160</v>
      </c>
      <c r="L13" s="55"/>
      <c r="M13" s="57"/>
      <c r="N13" s="55">
        <v>1522870</v>
      </c>
      <c r="O13" s="57">
        <v>33315790</v>
      </c>
      <c r="P13" s="122">
        <f t="shared" si="9"/>
        <v>5392880</v>
      </c>
      <c r="Q13" s="114">
        <f t="shared" si="1"/>
        <v>44.424900540751068</v>
      </c>
      <c r="R13" s="26">
        <f t="shared" si="2"/>
        <v>106.61976162409917</v>
      </c>
      <c r="S13" s="20">
        <f t="shared" si="10"/>
        <v>106.61976162409917</v>
      </c>
      <c r="T13" s="21">
        <f t="shared" si="4"/>
        <v>99.814589994243462</v>
      </c>
    </row>
    <row r="14" spans="1:20" ht="18" customHeight="1">
      <c r="A14" s="149"/>
      <c r="B14" s="137"/>
      <c r="C14" s="134"/>
      <c r="D14" s="19" t="s">
        <v>23</v>
      </c>
      <c r="E14" s="55">
        <v>48825430</v>
      </c>
      <c r="F14" s="56">
        <v>20343900</v>
      </c>
      <c r="G14" s="57">
        <v>48825430</v>
      </c>
      <c r="H14" s="58">
        <v>4607800</v>
      </c>
      <c r="I14" s="71">
        <v>15086160</v>
      </c>
      <c r="J14" s="55">
        <v>4607800</v>
      </c>
      <c r="K14" s="57">
        <v>15086160</v>
      </c>
      <c r="L14" s="55"/>
      <c r="M14" s="57"/>
      <c r="N14" s="55">
        <v>18010</v>
      </c>
      <c r="O14" s="57">
        <v>18010</v>
      </c>
      <c r="P14" s="122">
        <f t="shared" si="9"/>
        <v>0</v>
      </c>
      <c r="Q14" s="114">
        <f t="shared" si="1"/>
        <v>30.898161060742325</v>
      </c>
      <c r="R14" s="26">
        <f t="shared" si="2"/>
        <v>74.155692861250785</v>
      </c>
      <c r="S14" s="20">
        <f t="shared" si="10"/>
        <v>74.155692861250785</v>
      </c>
      <c r="T14" s="21">
        <f t="shared" si="4"/>
        <v>100</v>
      </c>
    </row>
    <row r="15" spans="1:20" ht="18" customHeight="1">
      <c r="A15" s="149"/>
      <c r="B15" s="137"/>
      <c r="C15" s="134"/>
      <c r="D15" s="133" t="s">
        <v>24</v>
      </c>
      <c r="E15" s="55">
        <v>663341670</v>
      </c>
      <c r="F15" s="56">
        <v>276392350</v>
      </c>
      <c r="G15" s="57">
        <v>663341670</v>
      </c>
      <c r="H15" s="58">
        <v>80792130</v>
      </c>
      <c r="I15" s="71">
        <v>259115120</v>
      </c>
      <c r="J15" s="55">
        <v>80792130</v>
      </c>
      <c r="K15" s="57">
        <v>259115120</v>
      </c>
      <c r="L15" s="55"/>
      <c r="M15" s="57"/>
      <c r="N15" s="55"/>
      <c r="O15" s="57">
        <v>5700000</v>
      </c>
      <c r="P15" s="122">
        <f t="shared" si="9"/>
        <v>0</v>
      </c>
      <c r="Q15" s="114">
        <f t="shared" si="1"/>
        <v>39.062089978457102</v>
      </c>
      <c r="R15" s="26">
        <f t="shared" si="2"/>
        <v>93.749020188149203</v>
      </c>
      <c r="S15" s="20">
        <f t="shared" si="10"/>
        <v>93.749020188149203</v>
      </c>
      <c r="T15" s="21">
        <f t="shared" si="4"/>
        <v>100</v>
      </c>
    </row>
    <row r="16" spans="1:20" ht="18" customHeight="1">
      <c r="A16" s="149"/>
      <c r="B16" s="137"/>
      <c r="C16" s="134"/>
      <c r="D16" s="133" t="s">
        <v>143</v>
      </c>
      <c r="E16" s="55">
        <v>2176930</v>
      </c>
      <c r="F16" s="56">
        <v>907050</v>
      </c>
      <c r="G16" s="57">
        <v>2176930</v>
      </c>
      <c r="H16" s="58"/>
      <c r="I16" s="71">
        <v>217510</v>
      </c>
      <c r="J16" s="55"/>
      <c r="K16" s="57">
        <v>217510</v>
      </c>
      <c r="L16" s="55"/>
      <c r="M16" s="57"/>
      <c r="N16" s="55"/>
      <c r="O16" s="57"/>
      <c r="P16" s="122">
        <f t="shared" si="9"/>
        <v>0</v>
      </c>
      <c r="Q16" s="114">
        <f t="shared" si="1"/>
        <v>9.9915936663098943</v>
      </c>
      <c r="R16" s="26">
        <f t="shared" si="2"/>
        <v>23.979934953971664</v>
      </c>
      <c r="S16" s="20">
        <f t="shared" si="10"/>
        <v>23.979934953971664</v>
      </c>
      <c r="T16" s="21">
        <f t="shared" si="4"/>
        <v>100</v>
      </c>
    </row>
    <row r="17" spans="1:20" ht="18" customHeight="1">
      <c r="A17" s="149"/>
      <c r="B17" s="137"/>
      <c r="C17" s="134"/>
      <c r="D17" s="19" t="s">
        <v>117</v>
      </c>
      <c r="E17" s="55"/>
      <c r="F17" s="56"/>
      <c r="G17" s="57"/>
      <c r="H17" s="58"/>
      <c r="I17" s="71"/>
      <c r="J17" s="55"/>
      <c r="K17" s="57"/>
      <c r="L17" s="55"/>
      <c r="M17" s="57"/>
      <c r="N17" s="55"/>
      <c r="O17" s="57"/>
      <c r="P17" s="122">
        <f t="shared" si="9"/>
        <v>0</v>
      </c>
      <c r="Q17" s="114"/>
      <c r="R17" s="26"/>
      <c r="S17" s="20"/>
      <c r="T17" s="21"/>
    </row>
    <row r="18" spans="1:20" ht="18" customHeight="1">
      <c r="A18" s="149"/>
      <c r="B18" s="137"/>
      <c r="C18" s="134"/>
      <c r="D18" s="19" t="s">
        <v>25</v>
      </c>
      <c r="E18" s="55">
        <v>551696260</v>
      </c>
      <c r="F18" s="56">
        <v>229873400</v>
      </c>
      <c r="G18" s="57">
        <v>551696260</v>
      </c>
      <c r="H18" s="58">
        <v>20418460</v>
      </c>
      <c r="I18" s="71">
        <v>159598760</v>
      </c>
      <c r="J18" s="55">
        <v>20693460</v>
      </c>
      <c r="K18" s="57">
        <v>158063200</v>
      </c>
      <c r="L18" s="55"/>
      <c r="M18" s="57"/>
      <c r="N18" s="55"/>
      <c r="O18" s="57"/>
      <c r="P18" s="122">
        <f t="shared" si="9"/>
        <v>1535560</v>
      </c>
      <c r="Q18" s="114">
        <f t="shared" si="1"/>
        <v>28.650402669033863</v>
      </c>
      <c r="R18" s="26">
        <f t="shared" si="2"/>
        <v>68.760978869238457</v>
      </c>
      <c r="S18" s="20">
        <f t="shared" si="10"/>
        <v>68.760978869238457</v>
      </c>
      <c r="T18" s="21">
        <f t="shared" si="4"/>
        <v>99.037862198929361</v>
      </c>
    </row>
    <row r="19" spans="1:20" ht="18" customHeight="1">
      <c r="A19" s="149"/>
      <c r="B19" s="137"/>
      <c r="C19" s="134" t="s">
        <v>26</v>
      </c>
      <c r="D19" s="19" t="s">
        <v>8</v>
      </c>
      <c r="E19" s="106">
        <f>SUM(E20:E21)</f>
        <v>2095000000</v>
      </c>
      <c r="F19" s="76">
        <f>SUM(F20:F21)</f>
        <v>872916650</v>
      </c>
      <c r="G19" s="77">
        <f>SUM(G20:G21)</f>
        <v>2095000000</v>
      </c>
      <c r="H19" s="32">
        <f t="shared" ref="H19:K19" si="11">SUM(H20:H21)</f>
        <v>126593090</v>
      </c>
      <c r="I19" s="39">
        <f t="shared" si="11"/>
        <v>861566140</v>
      </c>
      <c r="J19" s="28">
        <f t="shared" si="11"/>
        <v>129212920</v>
      </c>
      <c r="K19" s="31">
        <f t="shared" si="11"/>
        <v>853618020</v>
      </c>
      <c r="L19" s="28">
        <f>SUM(L20:L21)</f>
        <v>0</v>
      </c>
      <c r="M19" s="31">
        <f>SUM(M20:M21)</f>
        <v>0</v>
      </c>
      <c r="N19" s="28">
        <f>SUM(N20:N21)</f>
        <v>2098480</v>
      </c>
      <c r="O19" s="31">
        <f>SUM(O20:O21)</f>
        <v>12830810</v>
      </c>
      <c r="P19" s="122">
        <f>SUM(P20:P21)</f>
        <v>7948120</v>
      </c>
      <c r="Q19" s="114">
        <f t="shared" si="1"/>
        <v>40.745490214797137</v>
      </c>
      <c r="R19" s="20">
        <f t="shared" si="2"/>
        <v>97.789178382609606</v>
      </c>
      <c r="S19" s="20">
        <f t="shared" si="10"/>
        <v>97.789178382609606</v>
      </c>
      <c r="T19" s="21">
        <f t="shared" si="4"/>
        <v>99.077479994745389</v>
      </c>
    </row>
    <row r="20" spans="1:20" ht="18" customHeight="1">
      <c r="A20" s="149"/>
      <c r="B20" s="137"/>
      <c r="C20" s="134"/>
      <c r="D20" s="86" t="s">
        <v>113</v>
      </c>
      <c r="E20" s="55">
        <v>413136490</v>
      </c>
      <c r="F20" s="56">
        <v>172140200</v>
      </c>
      <c r="G20" s="57">
        <v>413136490</v>
      </c>
      <c r="H20" s="58">
        <v>11812190</v>
      </c>
      <c r="I20" s="71">
        <v>280317030</v>
      </c>
      <c r="J20" s="55">
        <v>14539820</v>
      </c>
      <c r="K20" s="57">
        <v>272368910</v>
      </c>
      <c r="L20" s="55"/>
      <c r="M20" s="57"/>
      <c r="N20" s="55"/>
      <c r="O20" s="57">
        <v>126210</v>
      </c>
      <c r="P20" s="122">
        <f>I20-K20-M20</f>
        <v>7948120</v>
      </c>
      <c r="Q20" s="114">
        <f t="shared" si="1"/>
        <v>65.927100750650226</v>
      </c>
      <c r="R20" s="20">
        <f t="shared" si="2"/>
        <v>158.22504563140976</v>
      </c>
      <c r="S20" s="20">
        <f t="shared" si="10"/>
        <v>158.22504563140976</v>
      </c>
      <c r="T20" s="21">
        <f t="shared" si="4"/>
        <v>97.164596100351091</v>
      </c>
    </row>
    <row r="21" spans="1:20" ht="18" customHeight="1">
      <c r="A21" s="149"/>
      <c r="B21" s="137"/>
      <c r="C21" s="134"/>
      <c r="D21" s="86" t="s">
        <v>114</v>
      </c>
      <c r="E21" s="55">
        <v>1681863510</v>
      </c>
      <c r="F21" s="56">
        <v>700776450</v>
      </c>
      <c r="G21" s="57">
        <v>1681863510</v>
      </c>
      <c r="H21" s="58">
        <v>114780900</v>
      </c>
      <c r="I21" s="71">
        <v>581249110</v>
      </c>
      <c r="J21" s="55">
        <v>114673100</v>
      </c>
      <c r="K21" s="57">
        <v>581249110</v>
      </c>
      <c r="L21" s="55"/>
      <c r="M21" s="57"/>
      <c r="N21" s="55">
        <v>2098480</v>
      </c>
      <c r="O21" s="57">
        <v>12704600</v>
      </c>
      <c r="P21" s="122">
        <f>I21-K21-M21</f>
        <v>0</v>
      </c>
      <c r="Q21" s="114">
        <f t="shared" si="1"/>
        <v>34.559826439185898</v>
      </c>
      <c r="R21" s="20">
        <f t="shared" si="2"/>
        <v>82.943584933540507</v>
      </c>
      <c r="S21" s="20">
        <f t="shared" si="10"/>
        <v>82.943584933540507</v>
      </c>
      <c r="T21" s="21">
        <f t="shared" si="4"/>
        <v>100</v>
      </c>
    </row>
    <row r="22" spans="1:20" ht="18" customHeight="1">
      <c r="A22" s="149"/>
      <c r="B22" s="137"/>
      <c r="C22" s="134" t="s">
        <v>27</v>
      </c>
      <c r="D22" s="135"/>
      <c r="E22" s="55">
        <v>32000000</v>
      </c>
      <c r="F22" s="56">
        <v>13333300</v>
      </c>
      <c r="G22" s="57">
        <v>32000000</v>
      </c>
      <c r="H22" s="58">
        <v>4031920</v>
      </c>
      <c r="I22" s="71">
        <v>17283310</v>
      </c>
      <c r="J22" s="55">
        <v>4031920</v>
      </c>
      <c r="K22" s="57">
        <v>17283310</v>
      </c>
      <c r="L22" s="55"/>
      <c r="M22" s="57"/>
      <c r="N22" s="33"/>
      <c r="O22" s="35"/>
      <c r="P22" s="122">
        <f>I22-K22-M22</f>
        <v>0</v>
      </c>
      <c r="Q22" s="114">
        <f t="shared" si="1"/>
        <v>54.010343750000004</v>
      </c>
      <c r="R22" s="20">
        <f t="shared" si="2"/>
        <v>129.62514906287265</v>
      </c>
      <c r="S22" s="20">
        <f t="shared" ref="S22:S26" si="12">(K22/G22)*100</f>
        <v>54.010343750000004</v>
      </c>
      <c r="T22" s="21">
        <f t="shared" si="4"/>
        <v>100</v>
      </c>
    </row>
    <row r="23" spans="1:20" ht="18" customHeight="1">
      <c r="A23" s="149"/>
      <c r="B23" s="137"/>
      <c r="C23" s="136" t="s">
        <v>29</v>
      </c>
      <c r="D23" s="19" t="s">
        <v>8</v>
      </c>
      <c r="E23" s="106">
        <f>SUM(E24:E25)</f>
        <v>1504000000</v>
      </c>
      <c r="F23" s="76">
        <f>SUM(F24:F25)</f>
        <v>626666650</v>
      </c>
      <c r="G23" s="77">
        <f>SUM(G24:G25)</f>
        <v>1504000000</v>
      </c>
      <c r="H23" s="32">
        <f t="shared" ref="H23:P23" si="13">SUM(H24:H25)</f>
        <v>1329300</v>
      </c>
      <c r="I23" s="39">
        <f t="shared" si="13"/>
        <v>7299040</v>
      </c>
      <c r="J23" s="28">
        <f t="shared" si="13"/>
        <v>1125150</v>
      </c>
      <c r="K23" s="31">
        <f t="shared" si="13"/>
        <v>7017310</v>
      </c>
      <c r="L23" s="28">
        <f t="shared" si="13"/>
        <v>0</v>
      </c>
      <c r="M23" s="31">
        <f t="shared" si="13"/>
        <v>0</v>
      </c>
      <c r="N23" s="28">
        <f>SUM(N24:N25)</f>
        <v>0</v>
      </c>
      <c r="O23" s="31">
        <f>SUM(O24:O25)</f>
        <v>0</v>
      </c>
      <c r="P23" s="122">
        <f t="shared" si="13"/>
        <v>281730</v>
      </c>
      <c r="Q23" s="114">
        <f t="shared" si="1"/>
        <v>0.46657646276595749</v>
      </c>
      <c r="R23" s="20">
        <f t="shared" si="2"/>
        <v>1.1197835404197749</v>
      </c>
      <c r="S23" s="20">
        <f t="shared" si="12"/>
        <v>0.46657646276595749</v>
      </c>
      <c r="T23" s="21">
        <f t="shared" si="4"/>
        <v>96.140177338389705</v>
      </c>
    </row>
    <row r="24" spans="1:20" ht="18" customHeight="1">
      <c r="A24" s="149"/>
      <c r="B24" s="137"/>
      <c r="C24" s="142"/>
      <c r="D24" s="19" t="s">
        <v>30</v>
      </c>
      <c r="E24" s="55">
        <v>15040000</v>
      </c>
      <c r="F24" s="56">
        <v>6266650</v>
      </c>
      <c r="G24" s="57">
        <v>15040000</v>
      </c>
      <c r="H24" s="58">
        <v>1083900</v>
      </c>
      <c r="I24" s="71">
        <v>7049590</v>
      </c>
      <c r="J24" s="55">
        <v>1125150</v>
      </c>
      <c r="K24" s="57">
        <v>7013260</v>
      </c>
      <c r="L24" s="55"/>
      <c r="M24" s="57"/>
      <c r="N24" s="62"/>
      <c r="O24" s="63"/>
      <c r="P24" s="122">
        <f>I24-K24-M24</f>
        <v>36330</v>
      </c>
      <c r="Q24" s="114">
        <f t="shared" si="1"/>
        <v>46.63071808510638</v>
      </c>
      <c r="R24" s="20">
        <f t="shared" si="2"/>
        <v>111.91402104792832</v>
      </c>
      <c r="S24" s="20">
        <f t="shared" si="12"/>
        <v>46.63071808510638</v>
      </c>
      <c r="T24" s="21">
        <f t="shared" si="4"/>
        <v>99.484650880405809</v>
      </c>
    </row>
    <row r="25" spans="1:20" ht="18" customHeight="1">
      <c r="A25" s="149"/>
      <c r="B25" s="137"/>
      <c r="C25" s="143"/>
      <c r="D25" s="19" t="s">
        <v>144</v>
      </c>
      <c r="E25" s="55">
        <v>1488960000</v>
      </c>
      <c r="F25" s="56">
        <v>620400000</v>
      </c>
      <c r="G25" s="57">
        <v>1488960000</v>
      </c>
      <c r="H25" s="58">
        <v>245400</v>
      </c>
      <c r="I25" s="71">
        <v>249450</v>
      </c>
      <c r="J25" s="55">
        <v>0</v>
      </c>
      <c r="K25" s="57">
        <v>4050</v>
      </c>
      <c r="L25" s="55"/>
      <c r="M25" s="57"/>
      <c r="N25" s="55"/>
      <c r="O25" s="57"/>
      <c r="P25" s="122">
        <f>I25-K25-M25</f>
        <v>245400</v>
      </c>
      <c r="Q25" s="114">
        <f t="shared" si="1"/>
        <v>2.7200193423597679E-4</v>
      </c>
      <c r="R25" s="20">
        <f t="shared" si="2"/>
        <v>6.5280464216634429E-4</v>
      </c>
      <c r="S25" s="20">
        <f t="shared" si="12"/>
        <v>2.7200193423597679E-4</v>
      </c>
      <c r="T25" s="21">
        <f t="shared" si="4"/>
        <v>1.6235718580877931</v>
      </c>
    </row>
    <row r="26" spans="1:20" ht="18" customHeight="1">
      <c r="A26" s="149"/>
      <c r="B26" s="137"/>
      <c r="C26" s="153" t="s">
        <v>31</v>
      </c>
      <c r="D26" s="19" t="s">
        <v>8</v>
      </c>
      <c r="E26" s="106">
        <f>SUM(E27:E28)</f>
        <v>9545000000</v>
      </c>
      <c r="F26" s="76">
        <f>SUM(F27:F28)</f>
        <v>3977083300</v>
      </c>
      <c r="G26" s="77">
        <f>SUM(G27:G28)</f>
        <v>9545000000</v>
      </c>
      <c r="H26" s="32">
        <f t="shared" ref="H26:P26" si="14">SUM(H27:H28)</f>
        <v>401228920</v>
      </c>
      <c r="I26" s="39">
        <f t="shared" si="14"/>
        <v>2448033410</v>
      </c>
      <c r="J26" s="28">
        <f t="shared" si="14"/>
        <v>399798280</v>
      </c>
      <c r="K26" s="31">
        <f t="shared" si="14"/>
        <v>2348873650</v>
      </c>
      <c r="L26" s="28">
        <f t="shared" si="14"/>
        <v>0</v>
      </c>
      <c r="M26" s="31">
        <f t="shared" si="14"/>
        <v>0</v>
      </c>
      <c r="N26" s="28">
        <f>SUM(N27:N28)</f>
        <v>3422540</v>
      </c>
      <c r="O26" s="31">
        <f>SUM(O27:O28)</f>
        <v>15377920</v>
      </c>
      <c r="P26" s="122">
        <f t="shared" si="14"/>
        <v>99159760</v>
      </c>
      <c r="Q26" s="114">
        <f t="shared" si="1"/>
        <v>24.608419591409113</v>
      </c>
      <c r="R26" s="20">
        <f t="shared" si="2"/>
        <v>59.060207514386235</v>
      </c>
      <c r="S26" s="20">
        <f t="shared" si="12"/>
        <v>24.608419591409113</v>
      </c>
      <c r="T26" s="21">
        <f t="shared" si="4"/>
        <v>95.949411491079289</v>
      </c>
    </row>
    <row r="27" spans="1:20" ht="18" customHeight="1">
      <c r="A27" s="149"/>
      <c r="B27" s="137"/>
      <c r="C27" s="154"/>
      <c r="D27" s="19" t="s">
        <v>31</v>
      </c>
      <c r="E27" s="55">
        <v>9545000000</v>
      </c>
      <c r="F27" s="56">
        <v>3977083300</v>
      </c>
      <c r="G27" s="57">
        <v>9545000000</v>
      </c>
      <c r="H27" s="58">
        <v>401228920</v>
      </c>
      <c r="I27" s="71">
        <v>2448033410</v>
      </c>
      <c r="J27" s="55">
        <v>399798280</v>
      </c>
      <c r="K27" s="57">
        <v>2348873650</v>
      </c>
      <c r="L27" s="55"/>
      <c r="M27" s="57"/>
      <c r="N27" s="55">
        <v>3422540</v>
      </c>
      <c r="O27" s="57">
        <v>15377920</v>
      </c>
      <c r="P27" s="122">
        <f>I27-K27-M27</f>
        <v>99159760</v>
      </c>
      <c r="Q27" s="114">
        <f t="shared" si="1"/>
        <v>24.608419591409113</v>
      </c>
      <c r="R27" s="20">
        <f t="shared" si="2"/>
        <v>59.060207514386235</v>
      </c>
      <c r="S27" s="20">
        <f>(K27/F27)*100</f>
        <v>59.060207514386235</v>
      </c>
      <c r="T27" s="21">
        <f t="shared" si="4"/>
        <v>95.949411491079289</v>
      </c>
    </row>
    <row r="28" spans="1:20" ht="18" customHeight="1">
      <c r="A28" s="149"/>
      <c r="B28" s="146"/>
      <c r="C28" s="155"/>
      <c r="D28" s="19" t="s">
        <v>32</v>
      </c>
      <c r="E28" s="55"/>
      <c r="F28" s="56"/>
      <c r="G28" s="57"/>
      <c r="H28" s="58"/>
      <c r="I28" s="71"/>
      <c r="J28" s="55"/>
      <c r="K28" s="57"/>
      <c r="L28" s="55"/>
      <c r="M28" s="57"/>
      <c r="N28" s="55"/>
      <c r="O28" s="57"/>
      <c r="P28" s="122">
        <f>I28-K28-M28</f>
        <v>0</v>
      </c>
      <c r="Q28" s="114"/>
      <c r="R28" s="20"/>
      <c r="S28" s="20"/>
      <c r="T28" s="21"/>
    </row>
    <row r="29" spans="1:20" ht="18" customHeight="1">
      <c r="A29" s="149"/>
      <c r="B29" s="136" t="s">
        <v>33</v>
      </c>
      <c r="C29" s="134" t="s">
        <v>34</v>
      </c>
      <c r="D29" s="135"/>
      <c r="E29" s="55">
        <v>6754052000</v>
      </c>
      <c r="F29" s="56">
        <v>2814188300</v>
      </c>
      <c r="G29" s="57">
        <v>6754052000</v>
      </c>
      <c r="H29" s="58">
        <v>562639270</v>
      </c>
      <c r="I29" s="71">
        <v>2910249960</v>
      </c>
      <c r="J29" s="55">
        <v>561464780</v>
      </c>
      <c r="K29" s="57">
        <v>2620786260</v>
      </c>
      <c r="L29" s="55"/>
      <c r="M29" s="57"/>
      <c r="N29" s="55"/>
      <c r="O29" s="57">
        <v>5980</v>
      </c>
      <c r="P29" s="122">
        <f>I29-K29-M29</f>
        <v>289463700</v>
      </c>
      <c r="Q29" s="114">
        <f t="shared" si="1"/>
        <v>38.803169712048415</v>
      </c>
      <c r="R29" s="20">
        <f t="shared" si="2"/>
        <v>93.127608411988632</v>
      </c>
      <c r="S29" s="20">
        <f>(K29/F29)*100</f>
        <v>93.127608411988632</v>
      </c>
      <c r="T29" s="21">
        <f t="shared" si="4"/>
        <v>90.053648175292821</v>
      </c>
    </row>
    <row r="30" spans="1:20" ht="18" customHeight="1">
      <c r="A30" s="149"/>
      <c r="B30" s="137"/>
      <c r="C30" s="134" t="s">
        <v>129</v>
      </c>
      <c r="D30" s="135"/>
      <c r="E30" s="55">
        <v>11200000000</v>
      </c>
      <c r="F30" s="56">
        <v>4666666650</v>
      </c>
      <c r="G30" s="57">
        <v>11200000000</v>
      </c>
      <c r="H30" s="58">
        <v>2576580000</v>
      </c>
      <c r="I30" s="71">
        <v>8138514430</v>
      </c>
      <c r="J30" s="55">
        <v>2576580000</v>
      </c>
      <c r="K30" s="57">
        <v>8138514430</v>
      </c>
      <c r="L30" s="55"/>
      <c r="M30" s="57"/>
      <c r="N30" s="55"/>
      <c r="O30" s="57"/>
      <c r="P30" s="122">
        <f>I30-K30-M30</f>
        <v>0</v>
      </c>
      <c r="Q30" s="114">
        <f t="shared" si="1"/>
        <v>72.665307410714291</v>
      </c>
      <c r="R30" s="20">
        <f t="shared" si="2"/>
        <v>174.39673840855977</v>
      </c>
      <c r="S30" s="20">
        <f>(K30/F30)*100</f>
        <v>174.39673840855977</v>
      </c>
      <c r="T30" s="21">
        <f t="shared" si="4"/>
        <v>100</v>
      </c>
    </row>
    <row r="31" spans="1:20" ht="18" customHeight="1">
      <c r="A31" s="149"/>
      <c r="B31" s="137"/>
      <c r="C31" s="134" t="s">
        <v>35</v>
      </c>
      <c r="D31" s="19" t="s">
        <v>8</v>
      </c>
      <c r="E31" s="106">
        <f t="shared" ref="E31:P31" si="15">SUM(E32:E34)</f>
        <v>1779169000</v>
      </c>
      <c r="F31" s="76">
        <f t="shared" si="15"/>
        <v>741320350</v>
      </c>
      <c r="G31" s="77">
        <f t="shared" si="15"/>
        <v>1779169000</v>
      </c>
      <c r="H31" s="32">
        <f t="shared" si="15"/>
        <v>73134040</v>
      </c>
      <c r="I31" s="39">
        <f t="shared" si="15"/>
        <v>413024650</v>
      </c>
      <c r="J31" s="28">
        <f t="shared" si="15"/>
        <v>73110080</v>
      </c>
      <c r="K31" s="31">
        <f t="shared" si="15"/>
        <v>413024650</v>
      </c>
      <c r="L31" s="28">
        <f t="shared" si="15"/>
        <v>0</v>
      </c>
      <c r="M31" s="31">
        <f t="shared" si="15"/>
        <v>0</v>
      </c>
      <c r="N31" s="28">
        <f t="shared" si="15"/>
        <v>0</v>
      </c>
      <c r="O31" s="31">
        <f t="shared" si="15"/>
        <v>1020</v>
      </c>
      <c r="P31" s="122">
        <f t="shared" si="15"/>
        <v>0</v>
      </c>
      <c r="Q31" s="114">
        <f t="shared" si="1"/>
        <v>23.214469788985756</v>
      </c>
      <c r="R31" s="20">
        <f t="shared" si="2"/>
        <v>55.714732503970787</v>
      </c>
      <c r="S31" s="20">
        <f t="shared" ref="S31:S35" si="16">(K31/G31)*100</f>
        <v>23.214469788985756</v>
      </c>
      <c r="T31" s="21">
        <f t="shared" si="4"/>
        <v>100</v>
      </c>
    </row>
    <row r="32" spans="1:20" ht="18" customHeight="1">
      <c r="A32" s="149"/>
      <c r="B32" s="137"/>
      <c r="C32" s="134"/>
      <c r="D32" s="19" t="s">
        <v>130</v>
      </c>
      <c r="E32" s="55">
        <v>931455000</v>
      </c>
      <c r="F32" s="56">
        <v>388106250</v>
      </c>
      <c r="G32" s="57">
        <v>931455000</v>
      </c>
      <c r="H32" s="58">
        <v>73134040</v>
      </c>
      <c r="I32" s="71">
        <v>413024650</v>
      </c>
      <c r="J32" s="55">
        <v>73110080</v>
      </c>
      <c r="K32" s="57">
        <v>413024650</v>
      </c>
      <c r="L32" s="55"/>
      <c r="M32" s="57"/>
      <c r="N32" s="55"/>
      <c r="O32" s="57">
        <v>1020</v>
      </c>
      <c r="P32" s="122">
        <f>I32-K32-M32</f>
        <v>0</v>
      </c>
      <c r="Q32" s="114">
        <f t="shared" si="1"/>
        <v>44.34187910312361</v>
      </c>
      <c r="R32" s="20">
        <f t="shared" si="2"/>
        <v>106.42050984749667</v>
      </c>
      <c r="S32" s="20">
        <f t="shared" si="16"/>
        <v>44.34187910312361</v>
      </c>
      <c r="T32" s="21">
        <f t="shared" si="4"/>
        <v>100</v>
      </c>
    </row>
    <row r="33" spans="1:20" ht="18" customHeight="1">
      <c r="A33" s="149"/>
      <c r="B33" s="137"/>
      <c r="C33" s="134"/>
      <c r="D33" s="19" t="s">
        <v>131</v>
      </c>
      <c r="E33" s="55">
        <v>283310000</v>
      </c>
      <c r="F33" s="56">
        <v>118045800</v>
      </c>
      <c r="G33" s="57">
        <v>283310000</v>
      </c>
      <c r="H33" s="58"/>
      <c r="I33" s="71"/>
      <c r="J33" s="55"/>
      <c r="K33" s="57"/>
      <c r="L33" s="55"/>
      <c r="M33" s="57"/>
      <c r="N33" s="55"/>
      <c r="O33" s="57"/>
      <c r="P33" s="122">
        <f>I33-K33-M33</f>
        <v>0</v>
      </c>
      <c r="Q33" s="114"/>
      <c r="R33" s="20"/>
      <c r="S33" s="20"/>
      <c r="T33" s="21"/>
    </row>
    <row r="34" spans="1:20" ht="18" customHeight="1">
      <c r="A34" s="149"/>
      <c r="B34" s="137"/>
      <c r="C34" s="134"/>
      <c r="D34" s="19" t="s">
        <v>132</v>
      </c>
      <c r="E34" s="55">
        <v>564404000</v>
      </c>
      <c r="F34" s="56">
        <v>235168300</v>
      </c>
      <c r="G34" s="57">
        <v>564404000</v>
      </c>
      <c r="H34" s="58"/>
      <c r="I34" s="71"/>
      <c r="J34" s="55"/>
      <c r="K34" s="57"/>
      <c r="L34" s="55"/>
      <c r="M34" s="57"/>
      <c r="N34" s="55"/>
      <c r="O34" s="57"/>
      <c r="P34" s="122">
        <f>I34-K34-M34</f>
        <v>0</v>
      </c>
      <c r="Q34" s="114"/>
      <c r="R34" s="20"/>
      <c r="S34" s="20"/>
      <c r="T34" s="21"/>
    </row>
    <row r="35" spans="1:20" ht="18" customHeight="1">
      <c r="A35" s="149"/>
      <c r="B35" s="137"/>
      <c r="C35" s="134" t="s">
        <v>37</v>
      </c>
      <c r="D35" s="19" t="s">
        <v>8</v>
      </c>
      <c r="E35" s="106">
        <f>SUM(E36:E41)</f>
        <v>12510184000</v>
      </c>
      <c r="F35" s="76">
        <f>SUM(F36:F41)</f>
        <v>5212576600</v>
      </c>
      <c r="G35" s="77">
        <f>SUM(G36:G41)</f>
        <v>12510184000</v>
      </c>
      <c r="H35" s="32">
        <f t="shared" ref="H35:P35" si="17">SUM(H36:H41)</f>
        <v>3730088100</v>
      </c>
      <c r="I35" s="39">
        <f t="shared" si="17"/>
        <v>7333493640</v>
      </c>
      <c r="J35" s="28">
        <f t="shared" si="17"/>
        <v>3672954800</v>
      </c>
      <c r="K35" s="31">
        <f t="shared" si="17"/>
        <v>7196629420</v>
      </c>
      <c r="L35" s="28">
        <f t="shared" si="17"/>
        <v>0</v>
      </c>
      <c r="M35" s="31">
        <f t="shared" si="17"/>
        <v>0</v>
      </c>
      <c r="N35" s="28">
        <f>SUM(N36:N41)</f>
        <v>86796250</v>
      </c>
      <c r="O35" s="31">
        <f>SUM(O36:O41)</f>
        <v>150441310</v>
      </c>
      <c r="P35" s="122">
        <f t="shared" si="17"/>
        <v>136864220</v>
      </c>
      <c r="Q35" s="114">
        <f t="shared" si="1"/>
        <v>57.526167640699768</v>
      </c>
      <c r="R35" s="20">
        <f t="shared" si="2"/>
        <v>138.06280410344473</v>
      </c>
      <c r="S35" s="20">
        <f t="shared" si="16"/>
        <v>57.526167640699768</v>
      </c>
      <c r="T35" s="21">
        <f t="shared" si="4"/>
        <v>98.133710524360666</v>
      </c>
    </row>
    <row r="36" spans="1:20" ht="18" customHeight="1">
      <c r="A36" s="149"/>
      <c r="B36" s="137"/>
      <c r="C36" s="134"/>
      <c r="D36" s="19" t="s">
        <v>0</v>
      </c>
      <c r="E36" s="55">
        <v>1237375000</v>
      </c>
      <c r="F36" s="56">
        <v>515572900</v>
      </c>
      <c r="G36" s="57">
        <v>1237375000</v>
      </c>
      <c r="H36" s="58">
        <v>872659010</v>
      </c>
      <c r="I36" s="71">
        <v>914215100</v>
      </c>
      <c r="J36" s="55">
        <v>806895820</v>
      </c>
      <c r="K36" s="57">
        <v>817197970</v>
      </c>
      <c r="L36" s="55"/>
      <c r="M36" s="57"/>
      <c r="N36" s="55">
        <v>1642820</v>
      </c>
      <c r="O36" s="57">
        <v>6794830</v>
      </c>
      <c r="P36" s="122">
        <f t="shared" ref="P36:P41" si="18">I36-K36-M36</f>
        <v>97017130</v>
      </c>
      <c r="Q36" s="114">
        <f t="shared" ref="Q36:Q71" si="19">(K36/E36)*100</f>
        <v>66.042870592989189</v>
      </c>
      <c r="R36" s="20">
        <f t="shared" ref="R36:R71" si="20">(K36/F36)*100</f>
        <v>158.50289454701749</v>
      </c>
      <c r="S36" s="20">
        <f t="shared" ref="S36:S71" si="21">(K36/G36)*100</f>
        <v>66.042870592989189</v>
      </c>
      <c r="T36" s="21">
        <f t="shared" ref="T36:T71" si="22">(K36/I36)*100</f>
        <v>89.387931789794322</v>
      </c>
    </row>
    <row r="37" spans="1:20" ht="18" customHeight="1">
      <c r="A37" s="149"/>
      <c r="B37" s="137"/>
      <c r="C37" s="134"/>
      <c r="D37" s="19" t="s">
        <v>1</v>
      </c>
      <c r="E37" s="55">
        <v>3048247000</v>
      </c>
      <c r="F37" s="56">
        <v>1270102900</v>
      </c>
      <c r="G37" s="57">
        <v>3048247000</v>
      </c>
      <c r="H37" s="58">
        <v>166687540</v>
      </c>
      <c r="I37" s="71">
        <v>642425830</v>
      </c>
      <c r="J37" s="55">
        <v>157944260</v>
      </c>
      <c r="K37" s="57">
        <v>615795560</v>
      </c>
      <c r="L37" s="55"/>
      <c r="M37" s="57"/>
      <c r="N37" s="55">
        <v>102990</v>
      </c>
      <c r="O37" s="57">
        <v>310840</v>
      </c>
      <c r="P37" s="122">
        <f t="shared" si="18"/>
        <v>26630270</v>
      </c>
      <c r="Q37" s="114">
        <f t="shared" si="19"/>
        <v>20.201629329906666</v>
      </c>
      <c r="R37" s="20">
        <f t="shared" si="20"/>
        <v>48.483911027996236</v>
      </c>
      <c r="S37" s="20">
        <f t="shared" si="21"/>
        <v>20.201629329906666</v>
      </c>
      <c r="T37" s="21">
        <f t="shared" si="22"/>
        <v>95.854732366536382</v>
      </c>
    </row>
    <row r="38" spans="1:20" ht="18" customHeight="1">
      <c r="A38" s="149"/>
      <c r="B38" s="137"/>
      <c r="C38" s="134"/>
      <c r="D38" s="19" t="s">
        <v>2</v>
      </c>
      <c r="E38" s="55">
        <v>3440203000</v>
      </c>
      <c r="F38" s="56">
        <v>1433417900</v>
      </c>
      <c r="G38" s="57">
        <v>3440203000</v>
      </c>
      <c r="H38" s="58">
        <v>2355676260</v>
      </c>
      <c r="I38" s="71">
        <v>3757275090</v>
      </c>
      <c r="J38" s="55">
        <v>2360922520</v>
      </c>
      <c r="K38" s="57">
        <v>3756237450</v>
      </c>
      <c r="L38" s="55"/>
      <c r="M38" s="57"/>
      <c r="N38" s="55">
        <v>83940400</v>
      </c>
      <c r="O38" s="57">
        <v>86758840</v>
      </c>
      <c r="P38" s="122">
        <f t="shared" si="18"/>
        <v>1037640</v>
      </c>
      <c r="Q38" s="114">
        <f t="shared" si="19"/>
        <v>109.18650585445103</v>
      </c>
      <c r="R38" s="20">
        <f t="shared" si="20"/>
        <v>262.04761709756798</v>
      </c>
      <c r="S38" s="20">
        <f t="shared" si="21"/>
        <v>109.18650585445103</v>
      </c>
      <c r="T38" s="21">
        <f t="shared" si="22"/>
        <v>99.972383177298838</v>
      </c>
    </row>
    <row r="39" spans="1:20" ht="18" customHeight="1">
      <c r="A39" s="149"/>
      <c r="B39" s="137"/>
      <c r="C39" s="134"/>
      <c r="D39" s="19" t="s">
        <v>3</v>
      </c>
      <c r="E39" s="55">
        <v>4784359000</v>
      </c>
      <c r="F39" s="56">
        <v>1993482900</v>
      </c>
      <c r="G39" s="57">
        <v>4784359000</v>
      </c>
      <c r="H39" s="58">
        <v>335065290</v>
      </c>
      <c r="I39" s="71">
        <v>2019577620</v>
      </c>
      <c r="J39" s="55">
        <v>347192200</v>
      </c>
      <c r="K39" s="57">
        <v>2007398440</v>
      </c>
      <c r="L39" s="55"/>
      <c r="M39" s="57"/>
      <c r="N39" s="55">
        <v>1110040</v>
      </c>
      <c r="O39" s="57">
        <v>56576800</v>
      </c>
      <c r="P39" s="122">
        <f t="shared" si="18"/>
        <v>12179180</v>
      </c>
      <c r="Q39" s="114">
        <f t="shared" si="19"/>
        <v>41.957521164277182</v>
      </c>
      <c r="R39" s="20">
        <f t="shared" si="20"/>
        <v>100.69805163615901</v>
      </c>
      <c r="S39" s="20">
        <f t="shared" si="21"/>
        <v>41.957521164277182</v>
      </c>
      <c r="T39" s="21">
        <f t="shared" si="22"/>
        <v>99.39694419865873</v>
      </c>
    </row>
    <row r="40" spans="1:20" ht="18" customHeight="1">
      <c r="A40" s="149"/>
      <c r="B40" s="137"/>
      <c r="C40" s="134"/>
      <c r="D40" s="19" t="s">
        <v>4</v>
      </c>
      <c r="E40" s="55"/>
      <c r="F40" s="56"/>
      <c r="G40" s="57"/>
      <c r="H40" s="58"/>
      <c r="I40" s="71"/>
      <c r="J40" s="55"/>
      <c r="K40" s="57"/>
      <c r="L40" s="55"/>
      <c r="M40" s="57"/>
      <c r="N40" s="55"/>
      <c r="O40" s="57"/>
      <c r="P40" s="122">
        <f t="shared" si="18"/>
        <v>0</v>
      </c>
      <c r="Q40" s="114"/>
      <c r="R40" s="20"/>
      <c r="S40" s="20"/>
      <c r="T40" s="21"/>
    </row>
    <row r="41" spans="1:20" ht="18" customHeight="1">
      <c r="A41" s="149"/>
      <c r="B41" s="137"/>
      <c r="C41" s="134"/>
      <c r="D41" s="19" t="s">
        <v>36</v>
      </c>
      <c r="E41" s="107"/>
      <c r="F41" s="78"/>
      <c r="G41" s="79"/>
      <c r="H41" s="36"/>
      <c r="I41" s="43"/>
      <c r="J41" s="33"/>
      <c r="K41" s="35"/>
      <c r="L41" s="33"/>
      <c r="M41" s="35"/>
      <c r="N41" s="33"/>
      <c r="O41" s="35"/>
      <c r="P41" s="122">
        <f t="shared" si="18"/>
        <v>0</v>
      </c>
      <c r="Q41" s="114"/>
      <c r="R41" s="20"/>
      <c r="S41" s="20"/>
      <c r="T41" s="21"/>
    </row>
    <row r="42" spans="1:20" ht="18" customHeight="1">
      <c r="A42" s="149"/>
      <c r="B42" s="137"/>
      <c r="C42" s="134" t="s">
        <v>38</v>
      </c>
      <c r="D42" s="19" t="s">
        <v>8</v>
      </c>
      <c r="E42" s="106">
        <f t="shared" ref="E42:F42" si="23">SUM(E43:E48)</f>
        <v>13516858000</v>
      </c>
      <c r="F42" s="76">
        <f t="shared" si="23"/>
        <v>5632024100</v>
      </c>
      <c r="G42" s="77">
        <f>SUM(G43:G48)</f>
        <v>13516858000</v>
      </c>
      <c r="H42" s="32">
        <f t="shared" ref="H42:P42" si="24">SUM(H43:H48)</f>
        <v>396720</v>
      </c>
      <c r="I42" s="39">
        <f t="shared" si="24"/>
        <v>1301860</v>
      </c>
      <c r="J42" s="28">
        <f t="shared" si="24"/>
        <v>0</v>
      </c>
      <c r="K42" s="31">
        <f t="shared" si="24"/>
        <v>142010</v>
      </c>
      <c r="L42" s="28">
        <f t="shared" si="24"/>
        <v>0</v>
      </c>
      <c r="M42" s="31">
        <f t="shared" si="24"/>
        <v>0</v>
      </c>
      <c r="N42" s="28">
        <f>SUM(N43:N48)</f>
        <v>0</v>
      </c>
      <c r="O42" s="31">
        <f>SUM(O43:O48)</f>
        <v>0</v>
      </c>
      <c r="P42" s="122">
        <f t="shared" si="24"/>
        <v>1159850</v>
      </c>
      <c r="Q42" s="114">
        <f t="shared" si="19"/>
        <v>1.0506139814445044E-3</v>
      </c>
      <c r="R42" s="20">
        <f t="shared" si="20"/>
        <v>2.5214735853136706E-3</v>
      </c>
      <c r="S42" s="20">
        <f t="shared" si="21"/>
        <v>1.0506139814445044E-3</v>
      </c>
      <c r="T42" s="21">
        <f t="shared" si="22"/>
        <v>10.908238981150047</v>
      </c>
    </row>
    <row r="43" spans="1:20" ht="18" customHeight="1">
      <c r="A43" s="149"/>
      <c r="B43" s="137"/>
      <c r="C43" s="134"/>
      <c r="D43" s="19" t="s">
        <v>5</v>
      </c>
      <c r="E43" s="55">
        <v>2500115000</v>
      </c>
      <c r="F43" s="56">
        <v>1041714550</v>
      </c>
      <c r="G43" s="57">
        <v>2500115000</v>
      </c>
      <c r="H43" s="58"/>
      <c r="I43" s="71">
        <v>23290</v>
      </c>
      <c r="J43" s="55"/>
      <c r="K43" s="57">
        <v>23290</v>
      </c>
      <c r="L43" s="55"/>
      <c r="M43" s="57"/>
      <c r="N43" s="55"/>
      <c r="O43" s="57"/>
      <c r="P43" s="122">
        <f t="shared" ref="P43:P48" si="25">I43-K43-M43</f>
        <v>0</v>
      </c>
      <c r="Q43" s="114">
        <f t="shared" si="19"/>
        <v>9.315571483711749E-4</v>
      </c>
      <c r="R43" s="20">
        <f t="shared" si="20"/>
        <v>2.2357372276311199E-3</v>
      </c>
      <c r="S43" s="20">
        <f t="shared" si="21"/>
        <v>9.315571483711749E-4</v>
      </c>
      <c r="T43" s="21">
        <f t="shared" si="22"/>
        <v>100</v>
      </c>
    </row>
    <row r="44" spans="1:20" ht="18" customHeight="1">
      <c r="A44" s="149"/>
      <c r="B44" s="137"/>
      <c r="C44" s="134"/>
      <c r="D44" s="86" t="s">
        <v>121</v>
      </c>
      <c r="E44" s="55"/>
      <c r="F44" s="56"/>
      <c r="G44" s="57"/>
      <c r="H44" s="58"/>
      <c r="I44" s="71"/>
      <c r="J44" s="55"/>
      <c r="K44" s="57"/>
      <c r="L44" s="55"/>
      <c r="M44" s="57"/>
      <c r="N44" s="55"/>
      <c r="O44" s="57"/>
      <c r="P44" s="122">
        <f t="shared" si="25"/>
        <v>0</v>
      </c>
      <c r="Q44" s="114"/>
      <c r="R44" s="20"/>
      <c r="S44" s="20"/>
      <c r="T44" s="21"/>
    </row>
    <row r="45" spans="1:20" ht="18" customHeight="1">
      <c r="A45" s="149"/>
      <c r="B45" s="137"/>
      <c r="C45" s="134"/>
      <c r="D45" s="86" t="s">
        <v>122</v>
      </c>
      <c r="E45" s="55"/>
      <c r="F45" s="56"/>
      <c r="G45" s="57"/>
      <c r="H45" s="58"/>
      <c r="I45" s="71"/>
      <c r="J45" s="55"/>
      <c r="K45" s="57"/>
      <c r="L45" s="55"/>
      <c r="M45" s="57"/>
      <c r="N45" s="55"/>
      <c r="O45" s="57"/>
      <c r="P45" s="122">
        <f t="shared" si="25"/>
        <v>0</v>
      </c>
      <c r="Q45" s="114"/>
      <c r="R45" s="20"/>
      <c r="S45" s="20"/>
      <c r="T45" s="21"/>
    </row>
    <row r="46" spans="1:20" ht="18" customHeight="1">
      <c r="A46" s="149"/>
      <c r="B46" s="137"/>
      <c r="C46" s="134"/>
      <c r="D46" s="86" t="s">
        <v>118</v>
      </c>
      <c r="E46" s="107">
        <v>9158904000</v>
      </c>
      <c r="F46" s="78">
        <v>3816210000</v>
      </c>
      <c r="G46" s="80">
        <v>9158904000</v>
      </c>
      <c r="H46" s="36"/>
      <c r="I46" s="43">
        <v>881850</v>
      </c>
      <c r="J46" s="33"/>
      <c r="K46" s="35">
        <v>118720</v>
      </c>
      <c r="L46" s="33"/>
      <c r="M46" s="35"/>
      <c r="N46" s="33"/>
      <c r="O46" s="35"/>
      <c r="P46" s="122">
        <f t="shared" si="25"/>
        <v>763130</v>
      </c>
      <c r="Q46" s="114">
        <f t="shared" si="19"/>
        <v>1.2962249631615311E-3</v>
      </c>
      <c r="R46" s="20">
        <f t="shared" si="20"/>
        <v>3.1109399115876743E-3</v>
      </c>
      <c r="S46" s="20">
        <f t="shared" si="21"/>
        <v>1.2962249631615311E-3</v>
      </c>
      <c r="T46" s="21">
        <f t="shared" si="22"/>
        <v>13.462607019334355</v>
      </c>
    </row>
    <row r="47" spans="1:20" ht="18" customHeight="1">
      <c r="A47" s="149"/>
      <c r="B47" s="137"/>
      <c r="C47" s="134"/>
      <c r="D47" s="86" t="s">
        <v>119</v>
      </c>
      <c r="E47" s="107">
        <v>1857839000</v>
      </c>
      <c r="F47" s="78">
        <v>774099550</v>
      </c>
      <c r="G47" s="79">
        <v>1857839000</v>
      </c>
      <c r="H47" s="36">
        <v>396720</v>
      </c>
      <c r="I47" s="43">
        <v>396720</v>
      </c>
      <c r="J47" s="33"/>
      <c r="K47" s="35"/>
      <c r="L47" s="33"/>
      <c r="M47" s="35"/>
      <c r="N47" s="33"/>
      <c r="O47" s="35"/>
      <c r="P47" s="122">
        <f t="shared" si="25"/>
        <v>396720</v>
      </c>
      <c r="Q47" s="114"/>
      <c r="R47" s="20"/>
      <c r="S47" s="20"/>
      <c r="T47" s="21"/>
    </row>
    <row r="48" spans="1:20" ht="18" customHeight="1">
      <c r="A48" s="149"/>
      <c r="B48" s="137"/>
      <c r="C48" s="134"/>
      <c r="D48" s="19" t="s">
        <v>39</v>
      </c>
      <c r="E48" s="107"/>
      <c r="F48" s="78"/>
      <c r="G48" s="79"/>
      <c r="H48" s="36"/>
      <c r="I48" s="43"/>
      <c r="J48" s="33"/>
      <c r="K48" s="35"/>
      <c r="L48" s="33"/>
      <c r="M48" s="35"/>
      <c r="N48" s="33"/>
      <c r="O48" s="35"/>
      <c r="P48" s="122">
        <f t="shared" si="25"/>
        <v>0</v>
      </c>
      <c r="Q48" s="114"/>
      <c r="R48" s="20"/>
      <c r="S48" s="20"/>
      <c r="T48" s="21"/>
    </row>
    <row r="49" spans="1:20" ht="18" customHeight="1">
      <c r="A49" s="149"/>
      <c r="B49" s="137"/>
      <c r="C49" s="134" t="s">
        <v>40</v>
      </c>
      <c r="D49" s="19" t="s">
        <v>8</v>
      </c>
      <c r="E49" s="106">
        <f t="shared" ref="E49:F49" si="26">SUM(E50:E54)</f>
        <v>12862970000</v>
      </c>
      <c r="F49" s="76">
        <f t="shared" si="26"/>
        <v>5359570800</v>
      </c>
      <c r="G49" s="77">
        <f>SUM(G50:G54)</f>
        <v>12862970000</v>
      </c>
      <c r="H49" s="32">
        <f t="shared" ref="H49:P49" si="27">SUM(H50:H54)</f>
        <v>420693890</v>
      </c>
      <c r="I49" s="39">
        <f t="shared" si="27"/>
        <v>3940990090</v>
      </c>
      <c r="J49" s="28">
        <f t="shared" si="27"/>
        <v>418855480</v>
      </c>
      <c r="K49" s="31">
        <f t="shared" si="27"/>
        <v>3932272540</v>
      </c>
      <c r="L49" s="28">
        <f t="shared" si="27"/>
        <v>0</v>
      </c>
      <c r="M49" s="31">
        <f t="shared" si="27"/>
        <v>0</v>
      </c>
      <c r="N49" s="28">
        <f>SUM(N50:N54)</f>
        <v>10296490</v>
      </c>
      <c r="O49" s="31">
        <f>SUM(O50:O54)</f>
        <v>35458170</v>
      </c>
      <c r="P49" s="122">
        <f t="shared" si="27"/>
        <v>8717550</v>
      </c>
      <c r="Q49" s="114">
        <f t="shared" si="19"/>
        <v>30.570486753836789</v>
      </c>
      <c r="R49" s="20">
        <f t="shared" si="20"/>
        <v>73.36916866552076</v>
      </c>
      <c r="S49" s="20">
        <f t="shared" si="21"/>
        <v>30.570486753836789</v>
      </c>
      <c r="T49" s="21">
        <f t="shared" si="22"/>
        <v>99.778797972059863</v>
      </c>
    </row>
    <row r="50" spans="1:20" ht="18" customHeight="1">
      <c r="A50" s="149"/>
      <c r="B50" s="137"/>
      <c r="C50" s="134"/>
      <c r="D50" s="19" t="s">
        <v>41</v>
      </c>
      <c r="E50" s="55">
        <v>6268093000</v>
      </c>
      <c r="F50" s="56">
        <v>2611705400</v>
      </c>
      <c r="G50" s="57">
        <v>6268093000</v>
      </c>
      <c r="H50" s="58">
        <v>4842760</v>
      </c>
      <c r="I50" s="71">
        <v>1947821730</v>
      </c>
      <c r="J50" s="55">
        <v>3104440</v>
      </c>
      <c r="K50" s="57">
        <v>1939221200</v>
      </c>
      <c r="L50" s="55"/>
      <c r="M50" s="57"/>
      <c r="N50" s="55">
        <v>10066210</v>
      </c>
      <c r="O50" s="57">
        <v>35227890</v>
      </c>
      <c r="P50" s="122">
        <f>I50-K50-M50</f>
        <v>8600530</v>
      </c>
      <c r="Q50" s="114">
        <f t="shared" si="19"/>
        <v>30.937977467788048</v>
      </c>
      <c r="R50" s="20">
        <f t="shared" si="20"/>
        <v>74.251146396526963</v>
      </c>
      <c r="S50" s="20">
        <f t="shared" si="21"/>
        <v>30.937977467788048</v>
      </c>
      <c r="T50" s="21">
        <f t="shared" si="22"/>
        <v>99.558453945372094</v>
      </c>
    </row>
    <row r="51" spans="1:20" ht="18" customHeight="1">
      <c r="A51" s="149"/>
      <c r="B51" s="137"/>
      <c r="C51" s="134"/>
      <c r="D51" s="19" t="s">
        <v>42</v>
      </c>
      <c r="E51" s="55"/>
      <c r="F51" s="56"/>
      <c r="G51" s="57"/>
      <c r="H51" s="58">
        <v>20430</v>
      </c>
      <c r="I51" s="71">
        <v>123680</v>
      </c>
      <c r="J51" s="55">
        <v>20070</v>
      </c>
      <c r="K51" s="57">
        <v>106120</v>
      </c>
      <c r="L51" s="55"/>
      <c r="M51" s="57"/>
      <c r="N51" s="55"/>
      <c r="O51" s="57"/>
      <c r="P51" s="122">
        <f>I51-K51-M51</f>
        <v>17560</v>
      </c>
      <c r="Q51" s="114"/>
      <c r="R51" s="20"/>
      <c r="S51" s="20"/>
      <c r="T51" s="21">
        <f t="shared" si="22"/>
        <v>85.802069857697276</v>
      </c>
    </row>
    <row r="52" spans="1:20" ht="18" customHeight="1">
      <c r="A52" s="149"/>
      <c r="B52" s="137"/>
      <c r="C52" s="134"/>
      <c r="D52" s="19" t="s">
        <v>43</v>
      </c>
      <c r="E52" s="55"/>
      <c r="F52" s="56"/>
      <c r="G52" s="57"/>
      <c r="H52" s="58">
        <v>26020</v>
      </c>
      <c r="I52" s="71">
        <v>3203470</v>
      </c>
      <c r="J52" s="55">
        <v>-73710</v>
      </c>
      <c r="K52" s="57">
        <v>3104010</v>
      </c>
      <c r="L52" s="55"/>
      <c r="M52" s="57"/>
      <c r="N52" s="55">
        <v>230280</v>
      </c>
      <c r="O52" s="57">
        <v>230280</v>
      </c>
      <c r="P52" s="122">
        <f>I52-K52-M52</f>
        <v>99460</v>
      </c>
      <c r="Q52" s="114"/>
      <c r="R52" s="20"/>
      <c r="S52" s="20"/>
      <c r="T52" s="21">
        <f t="shared" si="22"/>
        <v>96.895241722257424</v>
      </c>
    </row>
    <row r="53" spans="1:20" ht="18" customHeight="1">
      <c r="A53" s="149"/>
      <c r="B53" s="137"/>
      <c r="C53" s="134"/>
      <c r="D53" s="19" t="s">
        <v>44</v>
      </c>
      <c r="E53" s="55">
        <v>6594877000</v>
      </c>
      <c r="F53" s="56">
        <v>2747865400</v>
      </c>
      <c r="G53" s="57">
        <v>6594877000</v>
      </c>
      <c r="H53" s="58">
        <v>415804680</v>
      </c>
      <c r="I53" s="71">
        <v>1989841210</v>
      </c>
      <c r="J53" s="55">
        <v>415804680</v>
      </c>
      <c r="K53" s="57">
        <v>1989841210</v>
      </c>
      <c r="L53" s="55"/>
      <c r="M53" s="57"/>
      <c r="N53" s="55"/>
      <c r="O53" s="57"/>
      <c r="P53" s="122">
        <f>I53-K53-M53</f>
        <v>0</v>
      </c>
      <c r="Q53" s="114">
        <f t="shared" si="19"/>
        <v>30.172529525569619</v>
      </c>
      <c r="R53" s="20">
        <f t="shared" si="20"/>
        <v>72.41407130058117</v>
      </c>
      <c r="S53" s="20">
        <f t="shared" si="21"/>
        <v>30.172529525569619</v>
      </c>
      <c r="T53" s="21">
        <f t="shared" si="22"/>
        <v>100</v>
      </c>
    </row>
    <row r="54" spans="1:20" ht="18" customHeight="1">
      <c r="A54" s="149"/>
      <c r="B54" s="146"/>
      <c r="C54" s="134"/>
      <c r="D54" s="19" t="s">
        <v>45</v>
      </c>
      <c r="E54" s="55"/>
      <c r="F54" s="56"/>
      <c r="G54" s="57"/>
      <c r="H54" s="58"/>
      <c r="I54" s="71"/>
      <c r="J54" s="55"/>
      <c r="K54" s="57"/>
      <c r="L54" s="55"/>
      <c r="M54" s="57"/>
      <c r="N54" s="55"/>
      <c r="O54" s="57"/>
      <c r="P54" s="122">
        <f>I54-K54-M54</f>
        <v>0</v>
      </c>
      <c r="Q54" s="114"/>
      <c r="R54" s="20"/>
      <c r="S54" s="20"/>
      <c r="T54" s="21"/>
    </row>
    <row r="55" spans="1:20" ht="18" customHeight="1">
      <c r="A55" s="149"/>
      <c r="B55" s="136" t="s">
        <v>46</v>
      </c>
      <c r="C55" s="139" t="s">
        <v>47</v>
      </c>
      <c r="D55" s="19" t="s">
        <v>8</v>
      </c>
      <c r="E55" s="106">
        <f t="shared" ref="E55:F55" si="28">SUM(E56:E62)</f>
        <v>0</v>
      </c>
      <c r="F55" s="76">
        <f t="shared" si="28"/>
        <v>0</v>
      </c>
      <c r="G55" s="77">
        <f>SUM(G56:G62)</f>
        <v>0</v>
      </c>
      <c r="H55" s="32">
        <f t="shared" ref="H55:P55" si="29">SUM(H56:H62)</f>
        <v>0</v>
      </c>
      <c r="I55" s="39">
        <f t="shared" si="29"/>
        <v>0</v>
      </c>
      <c r="J55" s="28">
        <f t="shared" si="29"/>
        <v>0</v>
      </c>
      <c r="K55" s="31">
        <f t="shared" si="29"/>
        <v>0</v>
      </c>
      <c r="L55" s="28">
        <f t="shared" si="29"/>
        <v>0</v>
      </c>
      <c r="M55" s="31">
        <f t="shared" si="29"/>
        <v>0</v>
      </c>
      <c r="N55" s="28">
        <f>SUM(N56:N62)</f>
        <v>0</v>
      </c>
      <c r="O55" s="31">
        <f>SUM(O56:O62)</f>
        <v>0</v>
      </c>
      <c r="P55" s="122">
        <f t="shared" si="29"/>
        <v>0</v>
      </c>
      <c r="Q55" s="114"/>
      <c r="R55" s="20"/>
      <c r="S55" s="20"/>
      <c r="T55" s="21"/>
    </row>
    <row r="56" spans="1:20" ht="18" customHeight="1">
      <c r="A56" s="149"/>
      <c r="B56" s="137"/>
      <c r="C56" s="140"/>
      <c r="D56" s="19" t="s">
        <v>48</v>
      </c>
      <c r="E56" s="55"/>
      <c r="F56" s="56"/>
      <c r="G56" s="57"/>
      <c r="H56" s="58"/>
      <c r="I56" s="71"/>
      <c r="J56" s="55"/>
      <c r="K56" s="57"/>
      <c r="L56" s="55"/>
      <c r="M56" s="57"/>
      <c r="N56" s="55"/>
      <c r="O56" s="57"/>
      <c r="P56" s="122">
        <f>I56-K56-M56</f>
        <v>0</v>
      </c>
      <c r="Q56" s="114"/>
      <c r="R56" s="20"/>
      <c r="S56" s="20"/>
      <c r="T56" s="21"/>
    </row>
    <row r="57" spans="1:20" ht="18" customHeight="1">
      <c r="A57" s="149"/>
      <c r="B57" s="137"/>
      <c r="C57" s="140"/>
      <c r="D57" s="8" t="s">
        <v>49</v>
      </c>
      <c r="E57" s="107"/>
      <c r="F57" s="78"/>
      <c r="G57" s="79"/>
      <c r="H57" s="58"/>
      <c r="I57" s="71"/>
      <c r="J57" s="55"/>
      <c r="K57" s="57"/>
      <c r="L57" s="55"/>
      <c r="M57" s="57"/>
      <c r="N57" s="62"/>
      <c r="O57" s="63"/>
      <c r="P57" s="122">
        <f>I57-K57-M57</f>
        <v>0</v>
      </c>
      <c r="Q57" s="116"/>
      <c r="R57" s="40"/>
      <c r="S57" s="40"/>
      <c r="T57" s="101"/>
    </row>
    <row r="58" spans="1:20" ht="18" customHeight="1">
      <c r="A58" s="149"/>
      <c r="B58" s="137"/>
      <c r="C58" s="140"/>
      <c r="D58" s="8" t="s">
        <v>50</v>
      </c>
      <c r="E58" s="107"/>
      <c r="F58" s="78"/>
      <c r="G58" s="79"/>
      <c r="H58" s="58"/>
      <c r="I58" s="71"/>
      <c r="J58" s="55"/>
      <c r="K58" s="57"/>
      <c r="L58" s="55"/>
      <c r="M58" s="57"/>
      <c r="N58" s="62"/>
      <c r="O58" s="63"/>
      <c r="P58" s="122">
        <f>I58-K58-M58</f>
        <v>0</v>
      </c>
      <c r="Q58" s="116"/>
      <c r="R58" s="40"/>
      <c r="S58" s="40"/>
      <c r="T58" s="101"/>
    </row>
    <row r="59" spans="1:20" ht="18" customHeight="1">
      <c r="A59" s="149"/>
      <c r="B59" s="137"/>
      <c r="C59" s="140"/>
      <c r="D59" s="8" t="s">
        <v>51</v>
      </c>
      <c r="E59" s="107"/>
      <c r="F59" s="78"/>
      <c r="G59" s="79"/>
      <c r="H59" s="58"/>
      <c r="I59" s="71"/>
      <c r="J59" s="55"/>
      <c r="K59" s="57"/>
      <c r="L59" s="55"/>
      <c r="M59" s="57"/>
      <c r="N59" s="62"/>
      <c r="O59" s="63"/>
      <c r="P59" s="122">
        <f>I59-K59-M59</f>
        <v>0</v>
      </c>
      <c r="Q59" s="116"/>
      <c r="R59" s="40"/>
      <c r="S59" s="40"/>
      <c r="T59" s="101"/>
    </row>
    <row r="60" spans="1:20" ht="18" customHeight="1">
      <c r="A60" s="149"/>
      <c r="B60" s="137"/>
      <c r="C60" s="140"/>
      <c r="D60" s="132" t="s">
        <v>143</v>
      </c>
      <c r="E60" s="107"/>
      <c r="F60" s="78"/>
      <c r="G60" s="79"/>
      <c r="H60" s="58"/>
      <c r="I60" s="71"/>
      <c r="J60" s="55"/>
      <c r="K60" s="57"/>
      <c r="L60" s="55"/>
      <c r="M60" s="57"/>
      <c r="N60" s="62"/>
      <c r="O60" s="63"/>
      <c r="P60" s="122">
        <f t="shared" ref="P60:P61" si="30">I60-K60-M60</f>
        <v>0</v>
      </c>
      <c r="Q60" s="116"/>
      <c r="R60" s="40"/>
      <c r="S60" s="40"/>
      <c r="T60" s="101"/>
    </row>
    <row r="61" spans="1:20" ht="18" customHeight="1">
      <c r="A61" s="149"/>
      <c r="B61" s="137"/>
      <c r="C61" s="140"/>
      <c r="D61" s="132" t="s">
        <v>145</v>
      </c>
      <c r="E61" s="107"/>
      <c r="F61" s="78"/>
      <c r="G61" s="79"/>
      <c r="H61" s="58"/>
      <c r="I61" s="71"/>
      <c r="J61" s="55"/>
      <c r="K61" s="57"/>
      <c r="L61" s="55"/>
      <c r="M61" s="57"/>
      <c r="N61" s="62"/>
      <c r="O61" s="63"/>
      <c r="P61" s="122">
        <f t="shared" si="30"/>
        <v>0</v>
      </c>
      <c r="Q61" s="116"/>
      <c r="R61" s="40"/>
      <c r="S61" s="40"/>
      <c r="T61" s="101"/>
    </row>
    <row r="62" spans="1:20" ht="18" customHeight="1">
      <c r="A62" s="149"/>
      <c r="B62" s="137"/>
      <c r="C62" s="147"/>
      <c r="D62" s="8" t="s">
        <v>52</v>
      </c>
      <c r="E62" s="55"/>
      <c r="F62" s="56"/>
      <c r="G62" s="57"/>
      <c r="H62" s="58"/>
      <c r="I62" s="71"/>
      <c r="J62" s="55"/>
      <c r="K62" s="57"/>
      <c r="L62" s="55"/>
      <c r="M62" s="57"/>
      <c r="N62" s="62"/>
      <c r="O62" s="63"/>
      <c r="P62" s="122">
        <f>I62-K62-M62</f>
        <v>0</v>
      </c>
      <c r="Q62" s="116"/>
      <c r="R62" s="40"/>
      <c r="S62" s="40"/>
      <c r="T62" s="101"/>
    </row>
    <row r="63" spans="1:20" ht="18" customHeight="1">
      <c r="A63" s="149"/>
      <c r="B63" s="137"/>
      <c r="C63" s="139" t="s">
        <v>53</v>
      </c>
      <c r="D63" s="19" t="s">
        <v>8</v>
      </c>
      <c r="E63" s="106">
        <f t="shared" ref="E63:F63" si="31">SUM(E64:E70)</f>
        <v>0</v>
      </c>
      <c r="F63" s="76">
        <f t="shared" si="31"/>
        <v>0</v>
      </c>
      <c r="G63" s="77">
        <f>SUM(G64:G70)</f>
        <v>0</v>
      </c>
      <c r="H63" s="32">
        <f t="shared" ref="H63:P63" si="32">SUM(H64:H70)</f>
        <v>2555150</v>
      </c>
      <c r="I63" s="95">
        <f t="shared" si="32"/>
        <v>15627390</v>
      </c>
      <c r="J63" s="28">
        <f t="shared" si="32"/>
        <v>2555150</v>
      </c>
      <c r="K63" s="31">
        <f t="shared" si="32"/>
        <v>15627390</v>
      </c>
      <c r="L63" s="28">
        <f t="shared" si="32"/>
        <v>0</v>
      </c>
      <c r="M63" s="31">
        <f t="shared" si="32"/>
        <v>0</v>
      </c>
      <c r="N63" s="28">
        <f>SUM(N64:N70)</f>
        <v>0</v>
      </c>
      <c r="O63" s="31">
        <f>SUM(O64:O70)</f>
        <v>20090</v>
      </c>
      <c r="P63" s="122">
        <f t="shared" si="32"/>
        <v>0</v>
      </c>
      <c r="Q63" s="114"/>
      <c r="R63" s="20"/>
      <c r="S63" s="20"/>
      <c r="T63" s="21">
        <f t="shared" si="22"/>
        <v>100</v>
      </c>
    </row>
    <row r="64" spans="1:20" ht="18" customHeight="1">
      <c r="A64" s="149"/>
      <c r="B64" s="137"/>
      <c r="C64" s="140"/>
      <c r="D64" s="19" t="s">
        <v>6</v>
      </c>
      <c r="E64" s="55"/>
      <c r="F64" s="56"/>
      <c r="G64" s="57"/>
      <c r="H64" s="58">
        <v>2555150</v>
      </c>
      <c r="I64" s="71">
        <v>15627390</v>
      </c>
      <c r="J64" s="55">
        <v>2555150</v>
      </c>
      <c r="K64" s="57">
        <v>15627390</v>
      </c>
      <c r="L64" s="55"/>
      <c r="M64" s="57"/>
      <c r="N64" s="55"/>
      <c r="O64" s="57">
        <v>20090</v>
      </c>
      <c r="P64" s="122">
        <f t="shared" ref="P64:P73" si="33">I64-K64-M64</f>
        <v>0</v>
      </c>
      <c r="Q64" s="114"/>
      <c r="R64" s="20"/>
      <c r="S64" s="20"/>
      <c r="T64" s="21">
        <f t="shared" si="22"/>
        <v>100</v>
      </c>
    </row>
    <row r="65" spans="1:20" ht="18" customHeight="1">
      <c r="A65" s="149"/>
      <c r="B65" s="137"/>
      <c r="C65" s="140"/>
      <c r="D65" s="19" t="s">
        <v>7</v>
      </c>
      <c r="E65" s="55"/>
      <c r="F65" s="56"/>
      <c r="G65" s="57"/>
      <c r="H65" s="58"/>
      <c r="I65" s="71"/>
      <c r="J65" s="55"/>
      <c r="K65" s="57"/>
      <c r="L65" s="55"/>
      <c r="M65" s="57"/>
      <c r="N65" s="55"/>
      <c r="O65" s="57"/>
      <c r="P65" s="122">
        <f t="shared" si="33"/>
        <v>0</v>
      </c>
      <c r="Q65" s="114"/>
      <c r="R65" s="20"/>
      <c r="S65" s="20"/>
      <c r="T65" s="21"/>
    </row>
    <row r="66" spans="1:20" ht="18" customHeight="1">
      <c r="A66" s="149"/>
      <c r="B66" s="137"/>
      <c r="C66" s="140"/>
      <c r="D66" s="19" t="s">
        <v>54</v>
      </c>
      <c r="E66" s="107"/>
      <c r="F66" s="78"/>
      <c r="G66" s="79"/>
      <c r="H66" s="58"/>
      <c r="I66" s="71"/>
      <c r="J66" s="55"/>
      <c r="K66" s="57"/>
      <c r="L66" s="55"/>
      <c r="M66" s="57"/>
      <c r="N66" s="55"/>
      <c r="O66" s="57"/>
      <c r="P66" s="122">
        <f t="shared" si="33"/>
        <v>0</v>
      </c>
      <c r="Q66" s="114"/>
      <c r="R66" s="20"/>
      <c r="S66" s="20"/>
      <c r="T66" s="21"/>
    </row>
    <row r="67" spans="1:20" ht="18" customHeight="1">
      <c r="A67" s="149"/>
      <c r="B67" s="137"/>
      <c r="C67" s="140"/>
      <c r="D67" s="19" t="s">
        <v>55</v>
      </c>
      <c r="E67" s="107"/>
      <c r="F67" s="78"/>
      <c r="G67" s="79"/>
      <c r="H67" s="58"/>
      <c r="I67" s="71"/>
      <c r="J67" s="55"/>
      <c r="K67" s="57"/>
      <c r="L67" s="55"/>
      <c r="M67" s="57"/>
      <c r="N67" s="55"/>
      <c r="O67" s="57"/>
      <c r="P67" s="122">
        <f t="shared" si="33"/>
        <v>0</v>
      </c>
      <c r="Q67" s="114"/>
      <c r="R67" s="20"/>
      <c r="S67" s="20"/>
      <c r="T67" s="21"/>
    </row>
    <row r="68" spans="1:20" ht="18" customHeight="1">
      <c r="A68" s="149"/>
      <c r="B68" s="137"/>
      <c r="C68" s="140"/>
      <c r="D68" s="133" t="s">
        <v>143</v>
      </c>
      <c r="E68" s="107"/>
      <c r="F68" s="78"/>
      <c r="G68" s="79"/>
      <c r="H68" s="58"/>
      <c r="I68" s="71"/>
      <c r="J68" s="55"/>
      <c r="K68" s="57"/>
      <c r="L68" s="55"/>
      <c r="M68" s="57"/>
      <c r="N68" s="55"/>
      <c r="O68" s="57"/>
      <c r="P68" s="122">
        <f t="shared" si="33"/>
        <v>0</v>
      </c>
      <c r="Q68" s="114"/>
      <c r="R68" s="20"/>
      <c r="S68" s="20"/>
      <c r="T68" s="21"/>
    </row>
    <row r="69" spans="1:20" ht="18" customHeight="1">
      <c r="A69" s="149"/>
      <c r="B69" s="137"/>
      <c r="C69" s="140"/>
      <c r="D69" s="133" t="s">
        <v>145</v>
      </c>
      <c r="E69" s="107"/>
      <c r="F69" s="78"/>
      <c r="G69" s="79"/>
      <c r="H69" s="58"/>
      <c r="I69" s="71"/>
      <c r="J69" s="55"/>
      <c r="K69" s="57"/>
      <c r="L69" s="55"/>
      <c r="M69" s="57"/>
      <c r="N69" s="55"/>
      <c r="O69" s="57"/>
      <c r="P69" s="122">
        <f t="shared" si="33"/>
        <v>0</v>
      </c>
      <c r="Q69" s="114"/>
      <c r="R69" s="20"/>
      <c r="S69" s="20"/>
      <c r="T69" s="21"/>
    </row>
    <row r="70" spans="1:20" ht="18" customHeight="1">
      <c r="A70" s="149"/>
      <c r="B70" s="137"/>
      <c r="C70" s="147"/>
      <c r="D70" s="19" t="s">
        <v>56</v>
      </c>
      <c r="E70" s="107"/>
      <c r="F70" s="78"/>
      <c r="G70" s="79"/>
      <c r="H70" s="58"/>
      <c r="I70" s="71"/>
      <c r="J70" s="55"/>
      <c r="K70" s="57"/>
      <c r="L70" s="55"/>
      <c r="M70" s="57"/>
      <c r="N70" s="55"/>
      <c r="O70" s="57"/>
      <c r="P70" s="122">
        <f t="shared" si="33"/>
        <v>0</v>
      </c>
      <c r="Q70" s="114"/>
      <c r="R70" s="20"/>
      <c r="S70" s="20"/>
      <c r="T70" s="21"/>
    </row>
    <row r="71" spans="1:20" ht="18" customHeight="1">
      <c r="A71" s="149"/>
      <c r="B71" s="137"/>
      <c r="C71" s="135" t="s">
        <v>57</v>
      </c>
      <c r="D71" s="141"/>
      <c r="E71" s="107"/>
      <c r="F71" s="78"/>
      <c r="G71" s="79"/>
      <c r="H71" s="58"/>
      <c r="I71" s="71"/>
      <c r="J71" s="55"/>
      <c r="K71" s="57"/>
      <c r="L71" s="55"/>
      <c r="M71" s="57"/>
      <c r="N71" s="55"/>
      <c r="O71" s="57"/>
      <c r="P71" s="122">
        <f t="shared" si="33"/>
        <v>0</v>
      </c>
      <c r="Q71" s="114"/>
      <c r="R71" s="20"/>
      <c r="S71" s="20"/>
      <c r="T71" s="21"/>
    </row>
    <row r="72" spans="1:20" ht="18" customHeight="1">
      <c r="A72" s="149"/>
      <c r="B72" s="137"/>
      <c r="C72" s="135" t="s">
        <v>58</v>
      </c>
      <c r="D72" s="141"/>
      <c r="E72" s="107"/>
      <c r="F72" s="78"/>
      <c r="G72" s="79"/>
      <c r="H72" s="70"/>
      <c r="I72" s="43"/>
      <c r="J72" s="42"/>
      <c r="K72" s="35"/>
      <c r="L72" s="33"/>
      <c r="M72" s="35"/>
      <c r="N72" s="33"/>
      <c r="O72" s="35"/>
      <c r="P72" s="122">
        <f t="shared" si="33"/>
        <v>0</v>
      </c>
      <c r="Q72" s="114"/>
      <c r="R72" s="20"/>
      <c r="S72" s="20"/>
      <c r="T72" s="21"/>
    </row>
    <row r="73" spans="1:20" ht="18" customHeight="1">
      <c r="A73" s="149"/>
      <c r="B73" s="146"/>
      <c r="C73" s="135" t="s">
        <v>59</v>
      </c>
      <c r="D73" s="141"/>
      <c r="E73" s="107"/>
      <c r="F73" s="78"/>
      <c r="G73" s="80"/>
      <c r="H73" s="58"/>
      <c r="I73" s="71"/>
      <c r="J73" s="55"/>
      <c r="K73" s="57"/>
      <c r="L73" s="55"/>
      <c r="M73" s="57"/>
      <c r="N73" s="33"/>
      <c r="O73" s="35"/>
      <c r="P73" s="122">
        <f t="shared" si="33"/>
        <v>0</v>
      </c>
      <c r="Q73" s="114"/>
      <c r="R73" s="20"/>
      <c r="S73" s="20"/>
      <c r="T73" s="21"/>
    </row>
    <row r="74" spans="1:20" ht="18" customHeight="1">
      <c r="A74" s="149"/>
      <c r="B74" s="136" t="s">
        <v>60</v>
      </c>
      <c r="C74" s="156" t="s">
        <v>61</v>
      </c>
      <c r="D74" s="19" t="s">
        <v>8</v>
      </c>
      <c r="E74" s="106">
        <f t="shared" ref="E74:F74" si="34">SUM(E75:E84)</f>
        <v>0</v>
      </c>
      <c r="F74" s="76">
        <f t="shared" si="34"/>
        <v>0</v>
      </c>
      <c r="G74" s="77">
        <f>SUM(G75:G84)</f>
        <v>0</v>
      </c>
      <c r="H74" s="32">
        <f t="shared" ref="H74:P74" si="35">SUM(H75:H84)</f>
        <v>0</v>
      </c>
      <c r="I74" s="39">
        <f t="shared" si="35"/>
        <v>0</v>
      </c>
      <c r="J74" s="28">
        <f t="shared" si="35"/>
        <v>0</v>
      </c>
      <c r="K74" s="31">
        <f t="shared" si="35"/>
        <v>0</v>
      </c>
      <c r="L74" s="28">
        <f t="shared" si="35"/>
        <v>0</v>
      </c>
      <c r="M74" s="31">
        <f t="shared" si="35"/>
        <v>0</v>
      </c>
      <c r="N74" s="28">
        <f>SUM(N75:N84)</f>
        <v>0</v>
      </c>
      <c r="O74" s="31">
        <f>SUM(O75:O84)</f>
        <v>0</v>
      </c>
      <c r="P74" s="122">
        <f t="shared" si="35"/>
        <v>0</v>
      </c>
      <c r="Q74" s="114"/>
      <c r="R74" s="20"/>
      <c r="S74" s="20"/>
      <c r="T74" s="21"/>
    </row>
    <row r="75" spans="1:20" ht="18" customHeight="1">
      <c r="A75" s="149"/>
      <c r="B75" s="137"/>
      <c r="C75" s="157"/>
      <c r="D75" s="19" t="s">
        <v>62</v>
      </c>
      <c r="E75" s="107"/>
      <c r="F75" s="78"/>
      <c r="G75" s="79"/>
      <c r="H75" s="36"/>
      <c r="I75" s="43"/>
      <c r="J75" s="33"/>
      <c r="K75" s="35"/>
      <c r="L75" s="33"/>
      <c r="M75" s="35"/>
      <c r="N75" s="33"/>
      <c r="O75" s="35"/>
      <c r="P75" s="122">
        <f>I75-K75-M75</f>
        <v>0</v>
      </c>
      <c r="Q75" s="114"/>
      <c r="R75" s="20"/>
      <c r="S75" s="20"/>
      <c r="T75" s="21"/>
    </row>
    <row r="76" spans="1:20" ht="18" customHeight="1">
      <c r="A76" s="149"/>
      <c r="B76" s="137"/>
      <c r="C76" s="157"/>
      <c r="D76" s="19" t="s">
        <v>63</v>
      </c>
      <c r="E76" s="107"/>
      <c r="F76" s="78"/>
      <c r="G76" s="79"/>
      <c r="H76" s="36"/>
      <c r="I76" s="43"/>
      <c r="J76" s="33"/>
      <c r="K76" s="35"/>
      <c r="L76" s="33"/>
      <c r="M76" s="35"/>
      <c r="N76" s="33"/>
      <c r="O76" s="35"/>
      <c r="P76" s="122">
        <f>I76-K76-M76</f>
        <v>0</v>
      </c>
      <c r="Q76" s="114"/>
      <c r="R76" s="20"/>
      <c r="S76" s="20"/>
      <c r="T76" s="21"/>
    </row>
    <row r="77" spans="1:20" ht="18" customHeight="1">
      <c r="A77" s="149"/>
      <c r="B77" s="137"/>
      <c r="C77" s="157"/>
      <c r="D77" s="19" t="s">
        <v>64</v>
      </c>
      <c r="E77" s="107"/>
      <c r="F77" s="78"/>
      <c r="G77" s="79"/>
      <c r="H77" s="36"/>
      <c r="I77" s="43"/>
      <c r="J77" s="33"/>
      <c r="K77" s="35"/>
      <c r="L77" s="33"/>
      <c r="M77" s="35"/>
      <c r="N77" s="33"/>
      <c r="O77" s="35"/>
      <c r="P77" s="122">
        <f>I77-K77-M77</f>
        <v>0</v>
      </c>
      <c r="Q77" s="114"/>
      <c r="R77" s="20"/>
      <c r="S77" s="20"/>
      <c r="T77" s="21"/>
    </row>
    <row r="78" spans="1:20" ht="18" customHeight="1">
      <c r="A78" s="149"/>
      <c r="B78" s="137"/>
      <c r="C78" s="157"/>
      <c r="D78" s="19" t="s">
        <v>65</v>
      </c>
      <c r="E78" s="107"/>
      <c r="F78" s="78"/>
      <c r="G78" s="79"/>
      <c r="H78" s="36"/>
      <c r="I78" s="43"/>
      <c r="J78" s="33"/>
      <c r="K78" s="35"/>
      <c r="L78" s="33"/>
      <c r="M78" s="35"/>
      <c r="N78" s="33"/>
      <c r="O78" s="35"/>
      <c r="P78" s="122">
        <f>I78-K78-M78</f>
        <v>0</v>
      </c>
      <c r="Q78" s="114"/>
      <c r="R78" s="20"/>
      <c r="S78" s="20"/>
      <c r="T78" s="21"/>
    </row>
    <row r="79" spans="1:20" ht="18" customHeight="1">
      <c r="A79" s="149"/>
      <c r="B79" s="137"/>
      <c r="C79" s="157"/>
      <c r="D79" s="86" t="s">
        <v>123</v>
      </c>
      <c r="E79" s="107"/>
      <c r="F79" s="78"/>
      <c r="G79" s="79"/>
      <c r="H79" s="36"/>
      <c r="I79" s="43"/>
      <c r="J79" s="33"/>
      <c r="K79" s="35"/>
      <c r="L79" s="33"/>
      <c r="M79" s="35"/>
      <c r="N79" s="33"/>
      <c r="O79" s="35"/>
      <c r="P79" s="122">
        <f t="shared" ref="P79:P83" si="36">I79-K79-M79</f>
        <v>0</v>
      </c>
      <c r="Q79" s="114"/>
      <c r="R79" s="20"/>
      <c r="S79" s="20"/>
      <c r="T79" s="21"/>
    </row>
    <row r="80" spans="1:20" ht="18" customHeight="1">
      <c r="A80" s="149"/>
      <c r="B80" s="137"/>
      <c r="C80" s="157"/>
      <c r="D80" s="86" t="s">
        <v>133</v>
      </c>
      <c r="E80" s="107"/>
      <c r="F80" s="78"/>
      <c r="G80" s="79"/>
      <c r="H80" s="36"/>
      <c r="I80" s="43"/>
      <c r="J80" s="33"/>
      <c r="K80" s="35"/>
      <c r="L80" s="33"/>
      <c r="M80" s="35"/>
      <c r="N80" s="33"/>
      <c r="O80" s="35"/>
      <c r="P80" s="122">
        <f t="shared" si="36"/>
        <v>0</v>
      </c>
      <c r="Q80" s="114"/>
      <c r="R80" s="20"/>
      <c r="S80" s="20"/>
      <c r="T80" s="21"/>
    </row>
    <row r="81" spans="1:20" ht="18" customHeight="1">
      <c r="A81" s="149"/>
      <c r="B81" s="137"/>
      <c r="C81" s="157"/>
      <c r="D81" s="86" t="s">
        <v>134</v>
      </c>
      <c r="E81" s="107"/>
      <c r="F81" s="78"/>
      <c r="G81" s="79"/>
      <c r="H81" s="36"/>
      <c r="I81" s="43"/>
      <c r="J81" s="33"/>
      <c r="K81" s="35"/>
      <c r="L81" s="33"/>
      <c r="M81" s="35"/>
      <c r="N81" s="33"/>
      <c r="O81" s="35"/>
      <c r="P81" s="122">
        <f t="shared" si="36"/>
        <v>0</v>
      </c>
      <c r="Q81" s="114"/>
      <c r="R81" s="20"/>
      <c r="S81" s="20"/>
      <c r="T81" s="21"/>
    </row>
    <row r="82" spans="1:20" ht="18" customHeight="1">
      <c r="A82" s="149"/>
      <c r="B82" s="137"/>
      <c r="C82" s="157"/>
      <c r="D82" s="86" t="s">
        <v>135</v>
      </c>
      <c r="E82" s="107"/>
      <c r="F82" s="78"/>
      <c r="G82" s="79"/>
      <c r="H82" s="36"/>
      <c r="I82" s="43"/>
      <c r="J82" s="33"/>
      <c r="K82" s="35"/>
      <c r="L82" s="33"/>
      <c r="M82" s="35"/>
      <c r="N82" s="33"/>
      <c r="O82" s="35"/>
      <c r="P82" s="122">
        <f t="shared" si="36"/>
        <v>0</v>
      </c>
      <c r="Q82" s="114"/>
      <c r="R82" s="20"/>
      <c r="S82" s="20"/>
      <c r="T82" s="21"/>
    </row>
    <row r="83" spans="1:20" ht="18" customHeight="1">
      <c r="A83" s="149"/>
      <c r="B83" s="137"/>
      <c r="C83" s="158"/>
      <c r="D83" s="86" t="s">
        <v>136</v>
      </c>
      <c r="E83" s="107"/>
      <c r="F83" s="78"/>
      <c r="G83" s="79"/>
      <c r="H83" s="36"/>
      <c r="I83" s="43"/>
      <c r="J83" s="33"/>
      <c r="K83" s="35"/>
      <c r="L83" s="33"/>
      <c r="M83" s="35"/>
      <c r="N83" s="33"/>
      <c r="O83" s="35"/>
      <c r="P83" s="122">
        <f t="shared" si="36"/>
        <v>0</v>
      </c>
      <c r="Q83" s="114"/>
      <c r="R83" s="20"/>
      <c r="S83" s="20"/>
      <c r="T83" s="21"/>
    </row>
    <row r="84" spans="1:20" ht="18" customHeight="1">
      <c r="A84" s="149"/>
      <c r="B84" s="137"/>
      <c r="C84" s="131" t="s">
        <v>142</v>
      </c>
      <c r="D84" s="86" t="s">
        <v>115</v>
      </c>
      <c r="E84" s="107"/>
      <c r="F84" s="78"/>
      <c r="G84" s="79"/>
      <c r="H84" s="36"/>
      <c r="I84" s="43"/>
      <c r="J84" s="33"/>
      <c r="K84" s="35"/>
      <c r="L84" s="33"/>
      <c r="M84" s="35"/>
      <c r="N84" s="33"/>
      <c r="O84" s="35"/>
      <c r="P84" s="122">
        <f>I84-K84-M84</f>
        <v>0</v>
      </c>
      <c r="Q84" s="114"/>
      <c r="R84" s="20"/>
      <c r="S84" s="20"/>
      <c r="T84" s="21"/>
    </row>
    <row r="85" spans="1:20" ht="18" customHeight="1">
      <c r="A85" s="149"/>
      <c r="B85" s="137"/>
      <c r="C85" s="139" t="s">
        <v>66</v>
      </c>
      <c r="D85" s="19" t="s">
        <v>8</v>
      </c>
      <c r="E85" s="106">
        <f t="shared" ref="E85:F85" si="37">SUM(E86:E91)</f>
        <v>0</v>
      </c>
      <c r="F85" s="76">
        <f t="shared" si="37"/>
        <v>0</v>
      </c>
      <c r="G85" s="77">
        <f>SUM(G86:G91)</f>
        <v>0</v>
      </c>
      <c r="H85" s="32">
        <f t="shared" ref="H85:P85" si="38">SUM(H86:H91)</f>
        <v>0</v>
      </c>
      <c r="I85" s="39">
        <f t="shared" si="38"/>
        <v>0</v>
      </c>
      <c r="J85" s="28">
        <f t="shared" si="38"/>
        <v>0</v>
      </c>
      <c r="K85" s="31">
        <f t="shared" si="38"/>
        <v>0</v>
      </c>
      <c r="L85" s="28">
        <f t="shared" si="38"/>
        <v>0</v>
      </c>
      <c r="M85" s="31">
        <f t="shared" si="38"/>
        <v>0</v>
      </c>
      <c r="N85" s="28">
        <f>SUM(N86:N91)</f>
        <v>0</v>
      </c>
      <c r="O85" s="31">
        <f>SUM(O86:O91)</f>
        <v>0</v>
      </c>
      <c r="P85" s="122">
        <f t="shared" si="38"/>
        <v>0</v>
      </c>
      <c r="Q85" s="114"/>
      <c r="R85" s="20"/>
      <c r="S85" s="20"/>
      <c r="T85" s="21"/>
    </row>
    <row r="86" spans="1:20" ht="18" customHeight="1">
      <c r="A86" s="149"/>
      <c r="B86" s="137"/>
      <c r="C86" s="140"/>
      <c r="D86" s="19" t="s">
        <v>67</v>
      </c>
      <c r="E86" s="107"/>
      <c r="F86" s="78"/>
      <c r="G86" s="79"/>
      <c r="H86" s="36"/>
      <c r="I86" s="43"/>
      <c r="J86" s="33"/>
      <c r="K86" s="35"/>
      <c r="L86" s="33"/>
      <c r="M86" s="35"/>
      <c r="N86" s="33"/>
      <c r="O86" s="35"/>
      <c r="P86" s="122">
        <f t="shared" ref="P86:P91" si="39">I86-K86-M86</f>
        <v>0</v>
      </c>
      <c r="Q86" s="114"/>
      <c r="R86" s="20"/>
      <c r="S86" s="20"/>
      <c r="T86" s="21"/>
    </row>
    <row r="87" spans="1:20" ht="18" customHeight="1">
      <c r="A87" s="149"/>
      <c r="B87" s="137"/>
      <c r="C87" s="140"/>
      <c r="D87" s="87" t="s">
        <v>116</v>
      </c>
      <c r="E87" s="107"/>
      <c r="F87" s="78"/>
      <c r="G87" s="79"/>
      <c r="H87" s="36"/>
      <c r="I87" s="43"/>
      <c r="J87" s="33"/>
      <c r="K87" s="35"/>
      <c r="L87" s="33"/>
      <c r="M87" s="35"/>
      <c r="N87" s="33"/>
      <c r="O87" s="35"/>
      <c r="P87" s="122">
        <f t="shared" si="39"/>
        <v>0</v>
      </c>
      <c r="Q87" s="116"/>
      <c r="R87" s="40"/>
      <c r="S87" s="40"/>
      <c r="T87" s="101"/>
    </row>
    <row r="88" spans="1:20" ht="18" customHeight="1">
      <c r="A88" s="149"/>
      <c r="B88" s="137"/>
      <c r="C88" s="140"/>
      <c r="D88" s="86" t="s">
        <v>117</v>
      </c>
      <c r="E88" s="55"/>
      <c r="F88" s="56"/>
      <c r="G88" s="57"/>
      <c r="H88" s="58"/>
      <c r="I88" s="71"/>
      <c r="J88" s="55"/>
      <c r="K88" s="57"/>
      <c r="L88" s="55"/>
      <c r="M88" s="57"/>
      <c r="N88" s="33"/>
      <c r="O88" s="35"/>
      <c r="P88" s="122">
        <f t="shared" si="39"/>
        <v>0</v>
      </c>
      <c r="Q88" s="114"/>
      <c r="R88" s="20"/>
      <c r="S88" s="20"/>
      <c r="T88" s="21"/>
    </row>
    <row r="89" spans="1:20" ht="18" customHeight="1">
      <c r="A89" s="149"/>
      <c r="B89" s="137"/>
      <c r="C89" s="140"/>
      <c r="D89" s="87" t="s">
        <v>118</v>
      </c>
      <c r="E89" s="107"/>
      <c r="F89" s="78"/>
      <c r="G89" s="79"/>
      <c r="H89" s="36"/>
      <c r="I89" s="43"/>
      <c r="J89" s="33"/>
      <c r="K89" s="35"/>
      <c r="L89" s="33"/>
      <c r="M89" s="35"/>
      <c r="N89" s="33"/>
      <c r="O89" s="35"/>
      <c r="P89" s="122">
        <f t="shared" si="39"/>
        <v>0</v>
      </c>
      <c r="Q89" s="116"/>
      <c r="R89" s="40"/>
      <c r="S89" s="40"/>
      <c r="T89" s="101"/>
    </row>
    <row r="90" spans="1:20" ht="18" customHeight="1">
      <c r="A90" s="149"/>
      <c r="B90" s="137"/>
      <c r="C90" s="140"/>
      <c r="D90" s="87" t="s">
        <v>119</v>
      </c>
      <c r="E90" s="107"/>
      <c r="F90" s="78"/>
      <c r="G90" s="79"/>
      <c r="H90" s="36"/>
      <c r="I90" s="43"/>
      <c r="J90" s="33"/>
      <c r="K90" s="35"/>
      <c r="L90" s="33"/>
      <c r="M90" s="35"/>
      <c r="N90" s="33"/>
      <c r="O90" s="35"/>
      <c r="P90" s="122">
        <f t="shared" si="39"/>
        <v>0</v>
      </c>
      <c r="Q90" s="116"/>
      <c r="R90" s="40"/>
      <c r="S90" s="40"/>
      <c r="T90" s="101"/>
    </row>
    <row r="91" spans="1:20" ht="18" customHeight="1">
      <c r="A91" s="149"/>
      <c r="B91" s="137"/>
      <c r="C91" s="140"/>
      <c r="D91" s="87" t="s">
        <v>120</v>
      </c>
      <c r="E91" s="107"/>
      <c r="F91" s="78"/>
      <c r="G91" s="79"/>
      <c r="H91" s="36"/>
      <c r="I91" s="43"/>
      <c r="J91" s="33"/>
      <c r="K91" s="35"/>
      <c r="L91" s="33"/>
      <c r="M91" s="35"/>
      <c r="N91" s="33"/>
      <c r="O91" s="35"/>
      <c r="P91" s="122">
        <f t="shared" si="39"/>
        <v>0</v>
      </c>
      <c r="Q91" s="116"/>
      <c r="R91" s="40"/>
      <c r="S91" s="40"/>
      <c r="T91" s="101"/>
    </row>
    <row r="92" spans="1:20" ht="18" customHeight="1">
      <c r="A92" s="149"/>
      <c r="B92" s="137"/>
      <c r="C92" s="135" t="s">
        <v>68</v>
      </c>
      <c r="D92" s="141"/>
      <c r="E92" s="107"/>
      <c r="F92" s="78"/>
      <c r="G92" s="79"/>
      <c r="H92" s="58"/>
      <c r="I92" s="71"/>
      <c r="J92" s="55"/>
      <c r="K92" s="57"/>
      <c r="L92" s="55"/>
      <c r="M92" s="57"/>
      <c r="N92" s="33"/>
      <c r="O92" s="35"/>
      <c r="P92" s="122">
        <v>0</v>
      </c>
      <c r="Q92" s="116"/>
      <c r="R92" s="40"/>
      <c r="S92" s="40"/>
      <c r="T92" s="101"/>
    </row>
    <row r="93" spans="1:20" ht="18" customHeight="1">
      <c r="A93" s="149"/>
      <c r="B93" s="137"/>
      <c r="C93" s="135" t="s">
        <v>69</v>
      </c>
      <c r="D93" s="141"/>
      <c r="E93" s="107"/>
      <c r="F93" s="78"/>
      <c r="G93" s="79"/>
      <c r="H93" s="58"/>
      <c r="I93" s="71"/>
      <c r="J93" s="55"/>
      <c r="K93" s="57"/>
      <c r="L93" s="55"/>
      <c r="M93" s="57"/>
      <c r="N93" s="33"/>
      <c r="O93" s="35"/>
      <c r="P93" s="122">
        <f>I93-K93-M93</f>
        <v>0</v>
      </c>
      <c r="Q93" s="114"/>
      <c r="R93" s="20"/>
      <c r="S93" s="20"/>
      <c r="T93" s="21"/>
    </row>
    <row r="94" spans="1:20" ht="18" customHeight="1">
      <c r="A94" s="149"/>
      <c r="B94" s="137"/>
      <c r="C94" s="135" t="s">
        <v>70</v>
      </c>
      <c r="D94" s="141"/>
      <c r="E94" s="107"/>
      <c r="F94" s="78"/>
      <c r="G94" s="80"/>
      <c r="H94" s="58"/>
      <c r="I94" s="71"/>
      <c r="J94" s="55"/>
      <c r="K94" s="57"/>
      <c r="L94" s="55"/>
      <c r="M94" s="57"/>
      <c r="N94" s="33"/>
      <c r="O94" s="35"/>
      <c r="P94" s="122">
        <f>I94-K94-M94</f>
        <v>0</v>
      </c>
      <c r="Q94" s="116"/>
      <c r="R94" s="40"/>
      <c r="S94" s="20"/>
      <c r="T94" s="101"/>
    </row>
    <row r="95" spans="1:20" ht="18" customHeight="1">
      <c r="A95" s="149"/>
      <c r="B95" s="137"/>
      <c r="C95" s="136" t="s">
        <v>71</v>
      </c>
      <c r="D95" s="19" t="s">
        <v>8</v>
      </c>
      <c r="E95" s="106">
        <f t="shared" ref="E95:F95" si="40">SUM(E96:E97)</f>
        <v>0</v>
      </c>
      <c r="F95" s="76">
        <f t="shared" si="40"/>
        <v>0</v>
      </c>
      <c r="G95" s="77">
        <v>0</v>
      </c>
      <c r="H95" s="32">
        <f t="shared" ref="H95:P95" si="41">SUM(H96:H97)</f>
        <v>0</v>
      </c>
      <c r="I95" s="39">
        <f t="shared" si="41"/>
        <v>0</v>
      </c>
      <c r="J95" s="28">
        <f t="shared" si="41"/>
        <v>0</v>
      </c>
      <c r="K95" s="31">
        <f t="shared" si="41"/>
        <v>0</v>
      </c>
      <c r="L95" s="28">
        <f t="shared" si="41"/>
        <v>0</v>
      </c>
      <c r="M95" s="31">
        <f t="shared" si="41"/>
        <v>0</v>
      </c>
      <c r="N95" s="28">
        <f>SUM(N96:N97)</f>
        <v>0</v>
      </c>
      <c r="O95" s="31">
        <f>SUM(O96:O97)</f>
        <v>0</v>
      </c>
      <c r="P95" s="122">
        <f t="shared" si="41"/>
        <v>0</v>
      </c>
      <c r="Q95" s="114"/>
      <c r="R95" s="20"/>
      <c r="S95" s="20"/>
      <c r="T95" s="21"/>
    </row>
    <row r="96" spans="1:20" ht="18" customHeight="1">
      <c r="A96" s="149"/>
      <c r="B96" s="137"/>
      <c r="C96" s="142"/>
      <c r="D96" s="19" t="s">
        <v>72</v>
      </c>
      <c r="E96" s="107"/>
      <c r="F96" s="78"/>
      <c r="G96" s="79"/>
      <c r="H96" s="36"/>
      <c r="I96" s="43"/>
      <c r="J96" s="33"/>
      <c r="K96" s="35"/>
      <c r="L96" s="33"/>
      <c r="M96" s="35"/>
      <c r="N96" s="33"/>
      <c r="O96" s="35"/>
      <c r="P96" s="122">
        <f>I96-K96-M96</f>
        <v>0</v>
      </c>
      <c r="Q96" s="114"/>
      <c r="R96" s="20"/>
      <c r="S96" s="20"/>
      <c r="T96" s="21"/>
    </row>
    <row r="97" spans="1:20" ht="18" customHeight="1">
      <c r="A97" s="149"/>
      <c r="B97" s="137"/>
      <c r="C97" s="143"/>
      <c r="D97" s="8" t="s">
        <v>73</v>
      </c>
      <c r="E97" s="107"/>
      <c r="F97" s="78"/>
      <c r="G97" s="79"/>
      <c r="H97" s="36"/>
      <c r="I97" s="43"/>
      <c r="J97" s="33"/>
      <c r="K97" s="35"/>
      <c r="L97" s="33"/>
      <c r="M97" s="35"/>
      <c r="N97" s="33"/>
      <c r="O97" s="35"/>
      <c r="P97" s="122">
        <f>I97-K97-M97</f>
        <v>0</v>
      </c>
      <c r="Q97" s="116"/>
      <c r="R97" s="40"/>
      <c r="S97" s="40"/>
      <c r="T97" s="101"/>
    </row>
    <row r="98" spans="1:20" ht="18" customHeight="1">
      <c r="A98" s="149"/>
      <c r="B98" s="137"/>
      <c r="C98" s="135" t="s">
        <v>74</v>
      </c>
      <c r="D98" s="141"/>
      <c r="E98" s="107"/>
      <c r="F98" s="78"/>
      <c r="G98" s="79"/>
      <c r="H98" s="36"/>
      <c r="I98" s="43"/>
      <c r="J98" s="33"/>
      <c r="K98" s="35"/>
      <c r="L98" s="33"/>
      <c r="M98" s="35"/>
      <c r="N98" s="33"/>
      <c r="O98" s="35"/>
      <c r="P98" s="122">
        <f>I98-K98-M98</f>
        <v>0</v>
      </c>
      <c r="Q98" s="116"/>
      <c r="R98" s="40"/>
      <c r="S98" s="40"/>
      <c r="T98" s="101"/>
    </row>
    <row r="99" spans="1:20" ht="18" customHeight="1" thickBot="1">
      <c r="A99" s="150"/>
      <c r="B99" s="138"/>
      <c r="C99" s="144" t="s">
        <v>75</v>
      </c>
      <c r="D99" s="145"/>
      <c r="E99" s="108"/>
      <c r="F99" s="81"/>
      <c r="G99" s="82"/>
      <c r="H99" s="48"/>
      <c r="I99" s="45"/>
      <c r="J99" s="44"/>
      <c r="K99" s="46"/>
      <c r="L99" s="44"/>
      <c r="M99" s="46"/>
      <c r="N99" s="44"/>
      <c r="O99" s="46"/>
      <c r="P99" s="123">
        <f>I99-K99-M99</f>
        <v>0</v>
      </c>
      <c r="Q99" s="117"/>
      <c r="R99" s="49"/>
      <c r="S99" s="49"/>
      <c r="T99" s="102"/>
    </row>
    <row r="100" spans="1:20" s="2" customFormat="1" ht="18" customHeight="1">
      <c r="A100" s="148" t="s">
        <v>76</v>
      </c>
      <c r="B100" s="151" t="s">
        <v>77</v>
      </c>
      <c r="C100" s="152" t="s">
        <v>78</v>
      </c>
      <c r="D100" s="5" t="s">
        <v>8</v>
      </c>
      <c r="E100" s="109">
        <f t="shared" ref="E100:P100" si="42">SUM(E101:E102)</f>
        <v>1252967000</v>
      </c>
      <c r="F100" s="51">
        <f t="shared" si="42"/>
        <v>522069200</v>
      </c>
      <c r="G100" s="52">
        <f t="shared" si="42"/>
        <v>1252967000</v>
      </c>
      <c r="H100" s="69">
        <f t="shared" si="42"/>
        <v>895310</v>
      </c>
      <c r="I100" s="96">
        <f t="shared" si="42"/>
        <v>3348416060</v>
      </c>
      <c r="J100" s="50">
        <f t="shared" si="42"/>
        <v>71090930</v>
      </c>
      <c r="K100" s="52">
        <f t="shared" si="42"/>
        <v>316728480</v>
      </c>
      <c r="L100" s="50">
        <f t="shared" si="42"/>
        <v>261370</v>
      </c>
      <c r="M100" s="52">
        <f t="shared" si="42"/>
        <v>21790440</v>
      </c>
      <c r="N100" s="50">
        <f t="shared" si="42"/>
        <v>7480030</v>
      </c>
      <c r="O100" s="52">
        <f t="shared" si="42"/>
        <v>520590860</v>
      </c>
      <c r="P100" s="124">
        <f t="shared" si="42"/>
        <v>3009897140</v>
      </c>
      <c r="Q100" s="115">
        <f t="shared" ref="Q72:Q105" si="43">(K100/E100)*100</f>
        <v>25.278277879624923</v>
      </c>
      <c r="R100" s="26">
        <f t="shared" ref="R72:R105" si="44">(K100/F100)*100</f>
        <v>60.667911456948623</v>
      </c>
      <c r="S100" s="26">
        <f t="shared" ref="S72:S105" si="45">(K100/G100)*100</f>
        <v>25.278277879624923</v>
      </c>
      <c r="T100" s="27">
        <f t="shared" ref="T72:T105" si="46">(K100/I100)*100</f>
        <v>9.459053902638372</v>
      </c>
    </row>
    <row r="101" spans="1:20" ht="18" customHeight="1">
      <c r="A101" s="149"/>
      <c r="B101" s="137"/>
      <c r="C101" s="134"/>
      <c r="D101" s="19" t="s">
        <v>79</v>
      </c>
      <c r="E101" s="110">
        <f t="shared" ref="E101:P101" si="47">SUM(E103,E111,E114,E115,E116,E119,E148,E154,E160,E161,E162)</f>
        <v>130000000</v>
      </c>
      <c r="F101" s="53">
        <f t="shared" si="47"/>
        <v>54166550</v>
      </c>
      <c r="G101" s="22">
        <f t="shared" si="47"/>
        <v>130000000</v>
      </c>
      <c r="H101" s="23">
        <f t="shared" si="47"/>
        <v>1654660</v>
      </c>
      <c r="I101" s="53">
        <f t="shared" si="47"/>
        <v>1009514880</v>
      </c>
      <c r="J101" s="23">
        <f t="shared" si="47"/>
        <v>20167340</v>
      </c>
      <c r="K101" s="22">
        <f t="shared" si="47"/>
        <v>115918720</v>
      </c>
      <c r="L101" s="23">
        <f t="shared" si="47"/>
        <v>48830</v>
      </c>
      <c r="M101" s="22">
        <f t="shared" si="47"/>
        <v>2698620</v>
      </c>
      <c r="N101" s="23">
        <f t="shared" si="47"/>
        <v>933890</v>
      </c>
      <c r="O101" s="22">
        <f t="shared" si="47"/>
        <v>93877440</v>
      </c>
      <c r="P101" s="120">
        <f t="shared" si="47"/>
        <v>890897540</v>
      </c>
      <c r="Q101" s="114">
        <f t="shared" si="43"/>
        <v>89.168246153846155</v>
      </c>
      <c r="R101" s="20">
        <f t="shared" si="44"/>
        <v>214.00425170146522</v>
      </c>
      <c r="S101" s="20">
        <f t="shared" si="45"/>
        <v>89.168246153846155</v>
      </c>
      <c r="T101" s="21">
        <f t="shared" si="46"/>
        <v>11.482616283971961</v>
      </c>
    </row>
    <row r="102" spans="1:20" ht="18" customHeight="1">
      <c r="A102" s="149"/>
      <c r="B102" s="137"/>
      <c r="C102" s="134"/>
      <c r="D102" s="19" t="s">
        <v>80</v>
      </c>
      <c r="E102" s="110">
        <f t="shared" ref="E102:P102" si="48">SUM(E122,E124,E128,E135,E142,E163,E173,E174,E181,E182,E183,E184,E187,E188)</f>
        <v>1122967000</v>
      </c>
      <c r="F102" s="53">
        <f t="shared" si="48"/>
        <v>467902650</v>
      </c>
      <c r="G102" s="22">
        <f t="shared" si="48"/>
        <v>1122967000</v>
      </c>
      <c r="H102" s="23">
        <f t="shared" si="48"/>
        <v>-759350</v>
      </c>
      <c r="I102" s="53">
        <f t="shared" si="48"/>
        <v>2338901180</v>
      </c>
      <c r="J102" s="23">
        <f t="shared" si="48"/>
        <v>50923590</v>
      </c>
      <c r="K102" s="53">
        <f t="shared" si="48"/>
        <v>200809760</v>
      </c>
      <c r="L102" s="23">
        <f t="shared" si="48"/>
        <v>212540</v>
      </c>
      <c r="M102" s="53">
        <f t="shared" si="48"/>
        <v>19091820</v>
      </c>
      <c r="N102" s="23">
        <f t="shared" si="48"/>
        <v>6546140</v>
      </c>
      <c r="O102" s="53">
        <f t="shared" si="48"/>
        <v>426713420</v>
      </c>
      <c r="P102" s="120">
        <f t="shared" si="48"/>
        <v>2118999600</v>
      </c>
      <c r="Q102" s="114">
        <f t="shared" si="43"/>
        <v>17.882071334242237</v>
      </c>
      <c r="R102" s="20">
        <f t="shared" si="44"/>
        <v>42.916995661383837</v>
      </c>
      <c r="S102" s="20">
        <f t="shared" si="45"/>
        <v>17.882071334242237</v>
      </c>
      <c r="T102" s="21">
        <f t="shared" si="46"/>
        <v>8.5856453328224838</v>
      </c>
    </row>
    <row r="103" spans="1:20" ht="18" customHeight="1">
      <c r="A103" s="149"/>
      <c r="B103" s="136" t="s">
        <v>81</v>
      </c>
      <c r="C103" s="143" t="s">
        <v>82</v>
      </c>
      <c r="D103" s="25" t="s">
        <v>8</v>
      </c>
      <c r="E103" s="110">
        <f>SUM(E104:E110)</f>
        <v>32110000</v>
      </c>
      <c r="F103" s="53">
        <f>SUM(F104:F110)</f>
        <v>13379150</v>
      </c>
      <c r="G103" s="22">
        <f>SUM(G104:G110)</f>
        <v>32110000</v>
      </c>
      <c r="H103" s="23">
        <f t="shared" ref="H103:P103" si="49">SUM(H104:H110)</f>
        <v>1304980</v>
      </c>
      <c r="I103" s="53">
        <f t="shared" si="49"/>
        <v>508230800</v>
      </c>
      <c r="J103" s="23">
        <f t="shared" si="49"/>
        <v>9278210</v>
      </c>
      <c r="K103" s="22">
        <f t="shared" si="49"/>
        <v>18374720</v>
      </c>
      <c r="L103" s="23">
        <f t="shared" si="49"/>
        <v>0</v>
      </c>
      <c r="M103" s="22">
        <f t="shared" si="49"/>
        <v>751500</v>
      </c>
      <c r="N103" s="23">
        <f>SUM(N104:N110)</f>
        <v>681960</v>
      </c>
      <c r="O103" s="22">
        <f>SUM(O104:O110)</f>
        <v>37410810</v>
      </c>
      <c r="P103" s="121">
        <f t="shared" si="49"/>
        <v>489104580</v>
      </c>
      <c r="Q103" s="115">
        <f>(K103/E103)*100</f>
        <v>57.224291497975713</v>
      </c>
      <c r="R103" s="26">
        <f t="shared" si="44"/>
        <v>137.33847068012543</v>
      </c>
      <c r="S103" s="26">
        <f t="shared" si="45"/>
        <v>57.224291497975713</v>
      </c>
      <c r="T103" s="27">
        <f t="shared" si="46"/>
        <v>3.6154282660555008</v>
      </c>
    </row>
    <row r="104" spans="1:20" ht="18" customHeight="1">
      <c r="A104" s="149"/>
      <c r="B104" s="137"/>
      <c r="C104" s="134"/>
      <c r="D104" s="19" t="s">
        <v>83</v>
      </c>
      <c r="E104" s="111">
        <v>2925000</v>
      </c>
      <c r="F104" s="43">
        <v>1218750</v>
      </c>
      <c r="G104" s="57">
        <v>2925000</v>
      </c>
      <c r="H104" s="33">
        <v>1199600</v>
      </c>
      <c r="I104" s="43">
        <v>459086470</v>
      </c>
      <c r="J104" s="33">
        <v>7528110</v>
      </c>
      <c r="K104" s="35">
        <v>17792460</v>
      </c>
      <c r="L104" s="33"/>
      <c r="M104" s="35">
        <v>751500</v>
      </c>
      <c r="N104" s="33">
        <v>681960</v>
      </c>
      <c r="O104" s="35">
        <v>35229800</v>
      </c>
      <c r="P104" s="122">
        <f>I104-K104-M104</f>
        <v>440542510</v>
      </c>
      <c r="Q104" s="114">
        <f t="shared" si="43"/>
        <v>608.2892307692307</v>
      </c>
      <c r="R104" s="20">
        <f>(K104/F104)*100</f>
        <v>1459.8941538461538</v>
      </c>
      <c r="S104" s="20">
        <f t="shared" si="45"/>
        <v>608.2892307692307</v>
      </c>
      <c r="T104" s="21">
        <f t="shared" si="46"/>
        <v>3.8756228211212584</v>
      </c>
    </row>
    <row r="105" spans="1:20" ht="18" customHeight="1">
      <c r="A105" s="149"/>
      <c r="B105" s="137"/>
      <c r="C105" s="134"/>
      <c r="D105" s="19" t="s">
        <v>84</v>
      </c>
      <c r="E105" s="111">
        <v>27625000</v>
      </c>
      <c r="F105" s="43">
        <v>11510400</v>
      </c>
      <c r="G105" s="57">
        <v>27625000</v>
      </c>
      <c r="H105" s="33"/>
      <c r="I105" s="43">
        <v>1097750</v>
      </c>
      <c r="J105" s="33"/>
      <c r="K105" s="35">
        <v>-1462510</v>
      </c>
      <c r="L105" s="33"/>
      <c r="M105" s="35"/>
      <c r="N105" s="33"/>
      <c r="O105" s="35">
        <v>2181010</v>
      </c>
      <c r="P105" s="122">
        <f>I105-K105-M105</f>
        <v>2560260</v>
      </c>
      <c r="Q105" s="114">
        <f t="shared" si="43"/>
        <v>-5.2941538461538462</v>
      </c>
      <c r="R105" s="20">
        <f t="shared" si="44"/>
        <v>-12.70598762857937</v>
      </c>
      <c r="S105" s="20">
        <f t="shared" si="45"/>
        <v>-5.2941538461538462</v>
      </c>
      <c r="T105" s="21">
        <f t="shared" si="46"/>
        <v>-133.22796629469369</v>
      </c>
    </row>
    <row r="106" spans="1:20" ht="18" customHeight="1">
      <c r="A106" s="149"/>
      <c r="B106" s="137"/>
      <c r="C106" s="134"/>
      <c r="D106" s="19" t="s">
        <v>54</v>
      </c>
      <c r="E106" s="111"/>
      <c r="F106" s="43"/>
      <c r="G106" s="57"/>
      <c r="H106" s="33"/>
      <c r="I106" s="43">
        <v>294670</v>
      </c>
      <c r="J106" s="33"/>
      <c r="K106" s="35">
        <v>294670</v>
      </c>
      <c r="L106" s="33"/>
      <c r="M106" s="35"/>
      <c r="N106" s="33"/>
      <c r="O106" s="35"/>
      <c r="P106" s="122">
        <f>I106-K106-M106</f>
        <v>0</v>
      </c>
      <c r="Q106" s="114"/>
      <c r="R106" s="20"/>
      <c r="S106" s="20"/>
      <c r="T106" s="21">
        <f t="shared" ref="T106:T138" si="50">(K106/I106)*100</f>
        <v>100</v>
      </c>
    </row>
    <row r="107" spans="1:20" ht="18" customHeight="1">
      <c r="A107" s="149"/>
      <c r="B107" s="137"/>
      <c r="C107" s="134"/>
      <c r="D107" s="19" t="s">
        <v>85</v>
      </c>
      <c r="E107" s="33"/>
      <c r="F107" s="34"/>
      <c r="G107" s="59"/>
      <c r="H107" s="33">
        <v>5110</v>
      </c>
      <c r="I107" s="43">
        <v>717160</v>
      </c>
      <c r="J107" s="33"/>
      <c r="K107" s="35"/>
      <c r="L107" s="33"/>
      <c r="M107" s="35"/>
      <c r="N107" s="33"/>
      <c r="O107" s="35"/>
      <c r="P107" s="122">
        <f>I107-K107-M107</f>
        <v>717160</v>
      </c>
      <c r="Q107" s="114"/>
      <c r="R107" s="20"/>
      <c r="S107" s="20"/>
      <c r="T107" s="21">
        <f t="shared" si="50"/>
        <v>0</v>
      </c>
    </row>
    <row r="108" spans="1:20" ht="18" customHeight="1">
      <c r="A108" s="149"/>
      <c r="B108" s="137"/>
      <c r="C108" s="134"/>
      <c r="D108" s="133" t="s">
        <v>143</v>
      </c>
      <c r="E108" s="33"/>
      <c r="F108" s="34"/>
      <c r="G108" s="59"/>
      <c r="H108" s="33">
        <v>-149450</v>
      </c>
      <c r="I108" s="43">
        <v>1737780</v>
      </c>
      <c r="J108" s="33">
        <v>1750100</v>
      </c>
      <c r="K108" s="35">
        <v>1750100</v>
      </c>
      <c r="L108" s="33"/>
      <c r="M108" s="35"/>
      <c r="N108" s="33"/>
      <c r="O108" s="35"/>
      <c r="P108" s="122">
        <f t="shared" ref="P108:P109" si="51">I108-K108-M108</f>
        <v>-12320</v>
      </c>
      <c r="Q108" s="114"/>
      <c r="R108" s="20"/>
      <c r="S108" s="20"/>
      <c r="T108" s="21">
        <f t="shared" si="50"/>
        <v>100.7089505000633</v>
      </c>
    </row>
    <row r="109" spans="1:20" ht="18" customHeight="1">
      <c r="A109" s="149"/>
      <c r="B109" s="137"/>
      <c r="C109" s="134"/>
      <c r="D109" s="133" t="s">
        <v>145</v>
      </c>
      <c r="E109" s="33"/>
      <c r="F109" s="34"/>
      <c r="G109" s="59"/>
      <c r="H109" s="33"/>
      <c r="I109" s="43"/>
      <c r="J109" s="33"/>
      <c r="K109" s="35"/>
      <c r="L109" s="33"/>
      <c r="M109" s="35"/>
      <c r="N109" s="33"/>
      <c r="O109" s="35"/>
      <c r="P109" s="122">
        <f t="shared" si="51"/>
        <v>0</v>
      </c>
      <c r="Q109" s="114"/>
      <c r="R109" s="20"/>
      <c r="S109" s="20"/>
      <c r="T109" s="21"/>
    </row>
    <row r="110" spans="1:20" ht="18" customHeight="1">
      <c r="A110" s="149"/>
      <c r="B110" s="137"/>
      <c r="C110" s="134"/>
      <c r="D110" s="19" t="s">
        <v>86</v>
      </c>
      <c r="E110" s="33">
        <v>1560000</v>
      </c>
      <c r="F110" s="34">
        <v>650000</v>
      </c>
      <c r="G110" s="59">
        <v>1560000</v>
      </c>
      <c r="H110" s="33">
        <v>249720</v>
      </c>
      <c r="I110" s="43">
        <v>45296970</v>
      </c>
      <c r="J110" s="33"/>
      <c r="K110" s="35"/>
      <c r="L110" s="33"/>
      <c r="M110" s="35"/>
      <c r="N110" s="33"/>
      <c r="O110" s="35"/>
      <c r="P110" s="122">
        <f>I110-K110-M110</f>
        <v>45296970</v>
      </c>
      <c r="Q110" s="114"/>
      <c r="R110" s="20"/>
      <c r="S110" s="20"/>
      <c r="T110" s="21"/>
    </row>
    <row r="111" spans="1:20" ht="18" customHeight="1">
      <c r="A111" s="149"/>
      <c r="B111" s="137"/>
      <c r="C111" s="134" t="s">
        <v>87</v>
      </c>
      <c r="D111" s="19" t="s">
        <v>8</v>
      </c>
      <c r="E111" s="28">
        <f t="shared" ref="E111:F111" si="52">SUM(E112:E113)</f>
        <v>3445000</v>
      </c>
      <c r="F111" s="29">
        <f t="shared" si="52"/>
        <v>1435350</v>
      </c>
      <c r="G111" s="30">
        <f>SUM(G112:G113)</f>
        <v>3445000</v>
      </c>
      <c r="H111" s="28">
        <f t="shared" ref="H111:P111" si="53">SUM(H112:H113)</f>
        <v>236780</v>
      </c>
      <c r="I111" s="39">
        <f t="shared" si="53"/>
        <v>48213840</v>
      </c>
      <c r="J111" s="28">
        <f t="shared" si="53"/>
        <v>344210</v>
      </c>
      <c r="K111" s="31">
        <f t="shared" si="53"/>
        <v>1219350</v>
      </c>
      <c r="L111" s="28">
        <f t="shared" si="53"/>
        <v>9270</v>
      </c>
      <c r="M111" s="31">
        <f t="shared" si="53"/>
        <v>698970</v>
      </c>
      <c r="N111" s="28">
        <f>SUM(N112:N113)</f>
        <v>121840</v>
      </c>
      <c r="O111" s="31">
        <f>SUM(O112:O113)</f>
        <v>941270</v>
      </c>
      <c r="P111" s="122">
        <f t="shared" si="53"/>
        <v>46295520</v>
      </c>
      <c r="Q111" s="114">
        <f t="shared" ref="Q106:Q138" si="54">(K111/E111)*100</f>
        <v>35.394775036284472</v>
      </c>
      <c r="R111" s="20">
        <f t="shared" ref="R106:R138" si="55">(K111/F111)*100</f>
        <v>84.951405580520429</v>
      </c>
      <c r="S111" s="20">
        <f t="shared" ref="S106:S138" si="56">(K111/G111)*100</f>
        <v>35.394775036284472</v>
      </c>
      <c r="T111" s="21">
        <f t="shared" si="50"/>
        <v>2.5290456018437859</v>
      </c>
    </row>
    <row r="112" spans="1:20" ht="18" customHeight="1">
      <c r="A112" s="149"/>
      <c r="B112" s="137"/>
      <c r="C112" s="134"/>
      <c r="D112" s="19" t="s">
        <v>89</v>
      </c>
      <c r="E112" s="33">
        <v>1820000</v>
      </c>
      <c r="F112" s="34">
        <v>758300</v>
      </c>
      <c r="G112" s="37">
        <v>1820000</v>
      </c>
      <c r="H112" s="33"/>
      <c r="I112" s="43">
        <v>15301730</v>
      </c>
      <c r="J112" s="33">
        <v>466050</v>
      </c>
      <c r="K112" s="35">
        <v>1935650</v>
      </c>
      <c r="L112" s="33">
        <v>9270</v>
      </c>
      <c r="M112" s="35">
        <v>698970</v>
      </c>
      <c r="N112" s="33"/>
      <c r="O112" s="35">
        <v>224970</v>
      </c>
      <c r="P112" s="122">
        <f>I112-K112-M112</f>
        <v>12667110</v>
      </c>
      <c r="Q112" s="114">
        <f t="shared" si="54"/>
        <v>106.35439560439562</v>
      </c>
      <c r="R112" s="20">
        <f t="shared" si="55"/>
        <v>255.2617697481208</v>
      </c>
      <c r="S112" s="20">
        <f t="shared" si="56"/>
        <v>106.35439560439562</v>
      </c>
      <c r="T112" s="21">
        <f t="shared" si="50"/>
        <v>12.649876843990842</v>
      </c>
    </row>
    <row r="113" spans="1:20" ht="18" customHeight="1">
      <c r="A113" s="149"/>
      <c r="B113" s="137"/>
      <c r="C113" s="134"/>
      <c r="D113" s="19" t="s">
        <v>88</v>
      </c>
      <c r="E113" s="33">
        <v>1625000</v>
      </c>
      <c r="F113" s="34">
        <v>677050</v>
      </c>
      <c r="G113" s="37">
        <v>1625000</v>
      </c>
      <c r="H113" s="33">
        <v>236780</v>
      </c>
      <c r="I113" s="43">
        <v>32912110</v>
      </c>
      <c r="J113" s="33">
        <v>-121840</v>
      </c>
      <c r="K113" s="35">
        <v>-716300</v>
      </c>
      <c r="L113" s="33"/>
      <c r="M113" s="35"/>
      <c r="N113" s="33">
        <v>121840</v>
      </c>
      <c r="O113" s="35">
        <v>716300</v>
      </c>
      <c r="P113" s="122">
        <f>I113-K113-M113</f>
        <v>33628410</v>
      </c>
      <c r="Q113" s="114">
        <f t="shared" si="54"/>
        <v>-44.080000000000005</v>
      </c>
      <c r="R113" s="20">
        <f t="shared" si="55"/>
        <v>-105.79720847795583</v>
      </c>
      <c r="S113" s="20">
        <f t="shared" si="56"/>
        <v>-44.080000000000005</v>
      </c>
      <c r="T113" s="21">
        <f t="shared" si="50"/>
        <v>-2.1764025460537169</v>
      </c>
    </row>
    <row r="114" spans="1:20" ht="18" customHeight="1">
      <c r="A114" s="149"/>
      <c r="B114" s="137"/>
      <c r="C114" s="135" t="s">
        <v>90</v>
      </c>
      <c r="D114" s="141"/>
      <c r="E114" s="33"/>
      <c r="F114" s="34"/>
      <c r="G114" s="37"/>
      <c r="H114" s="33"/>
      <c r="I114" s="43"/>
      <c r="J114" s="33"/>
      <c r="K114" s="35"/>
      <c r="L114" s="33"/>
      <c r="M114" s="35"/>
      <c r="N114" s="33"/>
      <c r="O114" s="35"/>
      <c r="P114" s="122">
        <f>I114-K114-M114</f>
        <v>0</v>
      </c>
      <c r="Q114" s="114"/>
      <c r="R114" s="20"/>
      <c r="S114" s="20"/>
      <c r="T114" s="21"/>
    </row>
    <row r="115" spans="1:20" ht="18" customHeight="1">
      <c r="A115" s="149"/>
      <c r="B115" s="137"/>
      <c r="C115" s="135" t="s">
        <v>91</v>
      </c>
      <c r="D115" s="141"/>
      <c r="E115" s="33"/>
      <c r="F115" s="34"/>
      <c r="G115" s="37"/>
      <c r="H115" s="33"/>
      <c r="I115" s="43"/>
      <c r="J115" s="33"/>
      <c r="K115" s="35"/>
      <c r="L115" s="33"/>
      <c r="M115" s="35"/>
      <c r="N115" s="33"/>
      <c r="O115" s="35"/>
      <c r="P115" s="122">
        <f>I115-K115-M115</f>
        <v>0</v>
      </c>
      <c r="Q115" s="114"/>
      <c r="R115" s="20"/>
      <c r="S115" s="20"/>
      <c r="T115" s="21"/>
    </row>
    <row r="116" spans="1:20" ht="18" customHeight="1">
      <c r="A116" s="149"/>
      <c r="B116" s="137"/>
      <c r="C116" s="136" t="s">
        <v>92</v>
      </c>
      <c r="D116" s="19" t="s">
        <v>8</v>
      </c>
      <c r="E116" s="28">
        <f t="shared" ref="E116:F116" si="57">SUM(E117:E118)</f>
        <v>780000</v>
      </c>
      <c r="F116" s="29">
        <f t="shared" si="57"/>
        <v>325000</v>
      </c>
      <c r="G116" s="30">
        <f>SUM(G117:G118)</f>
        <v>780000</v>
      </c>
      <c r="H116" s="28">
        <f t="shared" ref="H116:P116" si="58">SUM(H117:H118)</f>
        <v>164010</v>
      </c>
      <c r="I116" s="39">
        <f t="shared" si="58"/>
        <v>67158790</v>
      </c>
      <c r="J116" s="28">
        <f t="shared" si="58"/>
        <v>1156230</v>
      </c>
      <c r="K116" s="31">
        <f t="shared" si="58"/>
        <v>5751920</v>
      </c>
      <c r="L116" s="28">
        <f t="shared" si="58"/>
        <v>0</v>
      </c>
      <c r="M116" s="31">
        <f t="shared" si="58"/>
        <v>15830</v>
      </c>
      <c r="N116" s="28">
        <f>SUM(N117:N118)</f>
        <v>0</v>
      </c>
      <c r="O116" s="31">
        <f>SUM(O117:O118)</f>
        <v>26250</v>
      </c>
      <c r="P116" s="122">
        <f t="shared" si="58"/>
        <v>61391040</v>
      </c>
      <c r="Q116" s="114">
        <f t="shared" si="54"/>
        <v>737.42564102564097</v>
      </c>
      <c r="R116" s="20">
        <f t="shared" si="55"/>
        <v>1769.8215384615385</v>
      </c>
      <c r="S116" s="20">
        <f t="shared" si="56"/>
        <v>737.42564102564097</v>
      </c>
      <c r="T116" s="21">
        <f t="shared" si="50"/>
        <v>8.564656986821829</v>
      </c>
    </row>
    <row r="117" spans="1:20" ht="18" customHeight="1">
      <c r="A117" s="149"/>
      <c r="B117" s="137"/>
      <c r="C117" s="142"/>
      <c r="D117" s="19" t="s">
        <v>93</v>
      </c>
      <c r="E117" s="33"/>
      <c r="F117" s="34"/>
      <c r="G117" s="37"/>
      <c r="H117" s="33"/>
      <c r="I117" s="43">
        <v>197950</v>
      </c>
      <c r="J117" s="33">
        <v>7720</v>
      </c>
      <c r="K117" s="35">
        <v>7720</v>
      </c>
      <c r="L117" s="33"/>
      <c r="M117" s="35"/>
      <c r="N117" s="33"/>
      <c r="O117" s="35"/>
      <c r="P117" s="122">
        <f>I117-K117-M117</f>
        <v>190230</v>
      </c>
      <c r="Q117" s="114"/>
      <c r="R117" s="20"/>
      <c r="S117" s="20"/>
      <c r="T117" s="21">
        <f t="shared" si="50"/>
        <v>3.8999747410962362</v>
      </c>
    </row>
    <row r="118" spans="1:20" ht="18" customHeight="1">
      <c r="A118" s="149"/>
      <c r="B118" s="137"/>
      <c r="C118" s="143"/>
      <c r="D118" s="19" t="s">
        <v>144</v>
      </c>
      <c r="E118" s="33">
        <v>780000</v>
      </c>
      <c r="F118" s="34">
        <v>325000</v>
      </c>
      <c r="G118" s="37">
        <v>780000</v>
      </c>
      <c r="H118" s="33">
        <v>164010</v>
      </c>
      <c r="I118" s="43">
        <v>66960840</v>
      </c>
      <c r="J118" s="33">
        <v>1148510</v>
      </c>
      <c r="K118" s="35">
        <v>5744200</v>
      </c>
      <c r="L118" s="33"/>
      <c r="M118" s="35">
        <v>15830</v>
      </c>
      <c r="N118" s="33"/>
      <c r="O118" s="35">
        <v>26250</v>
      </c>
      <c r="P118" s="122">
        <f>I118-K118-M118</f>
        <v>61200810</v>
      </c>
      <c r="Q118" s="114">
        <f t="shared" si="54"/>
        <v>736.43589743589746</v>
      </c>
      <c r="R118" s="20">
        <f t="shared" si="55"/>
        <v>1767.4461538461539</v>
      </c>
      <c r="S118" s="20">
        <f t="shared" si="56"/>
        <v>736.43589743589746</v>
      </c>
      <c r="T118" s="21">
        <f t="shared" si="50"/>
        <v>8.5784467458890905</v>
      </c>
    </row>
    <row r="119" spans="1:20" ht="18" customHeight="1">
      <c r="A119" s="149"/>
      <c r="B119" s="137"/>
      <c r="C119" s="153" t="s">
        <v>94</v>
      </c>
      <c r="D119" s="19" t="s">
        <v>8</v>
      </c>
      <c r="E119" s="28">
        <f t="shared" ref="E119:F119" si="59">SUM(E120:E121)</f>
        <v>3965000</v>
      </c>
      <c r="F119" s="29">
        <f t="shared" si="59"/>
        <v>1652050</v>
      </c>
      <c r="G119" s="30">
        <f>SUM(G120:G121)</f>
        <v>3965000</v>
      </c>
      <c r="H119" s="28">
        <f t="shared" ref="H119:P119" si="60">SUM(H120:H121)</f>
        <v>-51110</v>
      </c>
      <c r="I119" s="39">
        <f t="shared" si="60"/>
        <v>352093200</v>
      </c>
      <c r="J119" s="28">
        <f t="shared" si="60"/>
        <v>9337160</v>
      </c>
      <c r="K119" s="31">
        <f t="shared" si="60"/>
        <v>89873230</v>
      </c>
      <c r="L119" s="28">
        <f t="shared" si="60"/>
        <v>39560</v>
      </c>
      <c r="M119" s="31">
        <f t="shared" si="60"/>
        <v>1232320</v>
      </c>
      <c r="N119" s="28">
        <f>SUM(N120:N121)</f>
        <v>130090</v>
      </c>
      <c r="O119" s="31">
        <f>SUM(O120:O121)</f>
        <v>55499110</v>
      </c>
      <c r="P119" s="122">
        <f t="shared" si="60"/>
        <v>260987650</v>
      </c>
      <c r="Q119" s="114">
        <f t="shared" si="54"/>
        <v>2266.6640605296343</v>
      </c>
      <c r="R119" s="20">
        <f t="shared" si="55"/>
        <v>5440.1035077630822</v>
      </c>
      <c r="S119" s="20">
        <f t="shared" si="56"/>
        <v>2266.6640605296343</v>
      </c>
      <c r="T119" s="21">
        <f t="shared" si="50"/>
        <v>25.525409181432646</v>
      </c>
    </row>
    <row r="120" spans="1:20" ht="18" customHeight="1">
      <c r="A120" s="149"/>
      <c r="B120" s="137"/>
      <c r="C120" s="154"/>
      <c r="D120" s="19" t="s">
        <v>94</v>
      </c>
      <c r="E120" s="33">
        <v>3965000</v>
      </c>
      <c r="F120" s="34">
        <v>1652050</v>
      </c>
      <c r="G120" s="37">
        <v>3965000</v>
      </c>
      <c r="H120" s="55">
        <v>-51110</v>
      </c>
      <c r="I120" s="71">
        <v>352093200</v>
      </c>
      <c r="J120" s="55">
        <v>9337160</v>
      </c>
      <c r="K120" s="57">
        <v>89873230</v>
      </c>
      <c r="L120" s="55">
        <v>39560</v>
      </c>
      <c r="M120" s="57">
        <v>1232320</v>
      </c>
      <c r="N120" s="64">
        <v>130090</v>
      </c>
      <c r="O120" s="65">
        <v>55499110</v>
      </c>
      <c r="P120" s="122">
        <f>I120-K120-M120</f>
        <v>260987650</v>
      </c>
      <c r="Q120" s="114">
        <f t="shared" si="54"/>
        <v>2266.6640605296343</v>
      </c>
      <c r="R120" s="20">
        <f t="shared" si="55"/>
        <v>5440.1035077630822</v>
      </c>
      <c r="S120" s="20">
        <f t="shared" si="56"/>
        <v>2266.6640605296343</v>
      </c>
      <c r="T120" s="21">
        <f t="shared" si="50"/>
        <v>25.525409181432646</v>
      </c>
    </row>
    <row r="121" spans="1:20" ht="18" customHeight="1">
      <c r="A121" s="149"/>
      <c r="B121" s="146"/>
      <c r="C121" s="155"/>
      <c r="D121" s="19" t="s">
        <v>95</v>
      </c>
      <c r="E121" s="33"/>
      <c r="F121" s="34"/>
      <c r="G121" s="37"/>
      <c r="H121" s="55"/>
      <c r="I121" s="71"/>
      <c r="J121" s="55"/>
      <c r="K121" s="57"/>
      <c r="L121" s="55"/>
      <c r="M121" s="57"/>
      <c r="N121" s="55"/>
      <c r="O121" s="57"/>
      <c r="P121" s="122">
        <f>I121-K121-M121</f>
        <v>0</v>
      </c>
      <c r="Q121" s="114"/>
      <c r="R121" s="20"/>
      <c r="S121" s="20"/>
      <c r="T121" s="21"/>
    </row>
    <row r="122" spans="1:20" ht="18" customHeight="1">
      <c r="A122" s="149"/>
      <c r="B122" s="136" t="s">
        <v>96</v>
      </c>
      <c r="C122" s="135" t="s">
        <v>97</v>
      </c>
      <c r="D122" s="141"/>
      <c r="E122" s="33"/>
      <c r="F122" s="34"/>
      <c r="G122" s="37"/>
      <c r="H122" s="33"/>
      <c r="I122" s="43"/>
      <c r="J122" s="33"/>
      <c r="K122" s="35"/>
      <c r="L122" s="33"/>
      <c r="M122" s="35"/>
      <c r="N122" s="33"/>
      <c r="O122" s="35"/>
      <c r="P122" s="122">
        <f>I122-K122-M122</f>
        <v>0</v>
      </c>
      <c r="Q122" s="114"/>
      <c r="R122" s="20"/>
      <c r="S122" s="20"/>
      <c r="T122" s="21"/>
    </row>
    <row r="123" spans="1:20" ht="18" customHeight="1">
      <c r="A123" s="149"/>
      <c r="B123" s="137"/>
      <c r="C123" s="135" t="s">
        <v>28</v>
      </c>
      <c r="D123" s="141"/>
      <c r="E123" s="33"/>
      <c r="F123" s="34"/>
      <c r="G123" s="37"/>
      <c r="H123" s="33"/>
      <c r="I123" s="43"/>
      <c r="J123" s="33"/>
      <c r="K123" s="35"/>
      <c r="L123" s="33"/>
      <c r="M123" s="35"/>
      <c r="N123" s="33"/>
      <c r="O123" s="35"/>
      <c r="P123" s="122">
        <f>I123-K123-M123</f>
        <v>0</v>
      </c>
      <c r="Q123" s="114"/>
      <c r="R123" s="20"/>
      <c r="S123" s="20"/>
      <c r="T123" s="21"/>
    </row>
    <row r="124" spans="1:20" ht="18" customHeight="1">
      <c r="A124" s="149"/>
      <c r="B124" s="137"/>
      <c r="C124" s="134" t="s">
        <v>98</v>
      </c>
      <c r="D124" s="19" t="s">
        <v>8</v>
      </c>
      <c r="E124" s="28">
        <f t="shared" ref="E124:P124" si="61">SUM(E125:E127)</f>
        <v>30844470</v>
      </c>
      <c r="F124" s="29">
        <f t="shared" si="61"/>
        <v>12851850</v>
      </c>
      <c r="G124" s="30">
        <f t="shared" si="61"/>
        <v>30844470</v>
      </c>
      <c r="H124" s="28">
        <f t="shared" si="61"/>
        <v>-29200</v>
      </c>
      <c r="I124" s="39">
        <f t="shared" si="61"/>
        <v>60931040</v>
      </c>
      <c r="J124" s="28">
        <f t="shared" si="61"/>
        <v>2841210</v>
      </c>
      <c r="K124" s="31">
        <f t="shared" si="61"/>
        <v>11452980</v>
      </c>
      <c r="L124" s="28">
        <f t="shared" si="61"/>
        <v>0</v>
      </c>
      <c r="M124" s="31">
        <f t="shared" si="61"/>
        <v>10300</v>
      </c>
      <c r="N124" s="28">
        <f t="shared" si="61"/>
        <v>0</v>
      </c>
      <c r="O124" s="31">
        <f t="shared" si="61"/>
        <v>708470</v>
      </c>
      <c r="P124" s="122">
        <f t="shared" si="61"/>
        <v>49467760</v>
      </c>
      <c r="Q124" s="114">
        <f t="shared" si="54"/>
        <v>37.131388543878366</v>
      </c>
      <c r="R124" s="20">
        <f t="shared" si="55"/>
        <v>89.11541918089614</v>
      </c>
      <c r="S124" s="20">
        <f t="shared" si="56"/>
        <v>37.131388543878366</v>
      </c>
      <c r="T124" s="21">
        <f t="shared" si="50"/>
        <v>18.796626481346781</v>
      </c>
    </row>
    <row r="125" spans="1:20" ht="18" customHeight="1">
      <c r="A125" s="149"/>
      <c r="B125" s="137"/>
      <c r="C125" s="134"/>
      <c r="D125" s="19" t="s">
        <v>130</v>
      </c>
      <c r="E125" s="33"/>
      <c r="F125" s="34"/>
      <c r="G125" s="37"/>
      <c r="H125" s="55"/>
      <c r="I125" s="71"/>
      <c r="J125" s="55"/>
      <c r="K125" s="57"/>
      <c r="L125" s="55"/>
      <c r="M125" s="57"/>
      <c r="N125" s="55"/>
      <c r="O125" s="57"/>
      <c r="P125" s="122">
        <f>I125-K125-M125</f>
        <v>0</v>
      </c>
      <c r="Q125" s="114"/>
      <c r="R125" s="20"/>
      <c r="S125" s="20"/>
      <c r="T125" s="21"/>
    </row>
    <row r="126" spans="1:20" ht="18" customHeight="1">
      <c r="A126" s="149"/>
      <c r="B126" s="137"/>
      <c r="C126" s="134"/>
      <c r="D126" s="19" t="s">
        <v>137</v>
      </c>
      <c r="E126" s="33">
        <v>20562980</v>
      </c>
      <c r="F126" s="34">
        <v>8567900</v>
      </c>
      <c r="G126" s="37">
        <v>20562980</v>
      </c>
      <c r="H126" s="55"/>
      <c r="I126" s="71">
        <v>29285920</v>
      </c>
      <c r="J126" s="55">
        <v>1402190</v>
      </c>
      <c r="K126" s="57">
        <v>4957810</v>
      </c>
      <c r="L126" s="55"/>
      <c r="M126" s="57">
        <v>10300</v>
      </c>
      <c r="N126" s="55"/>
      <c r="O126" s="57"/>
      <c r="P126" s="122">
        <f>I126-K126-M126</f>
        <v>24317810</v>
      </c>
      <c r="Q126" s="114">
        <f t="shared" si="54"/>
        <v>24.110367271669766</v>
      </c>
      <c r="R126" s="20">
        <f t="shared" si="55"/>
        <v>57.864937732699964</v>
      </c>
      <c r="S126" s="20">
        <f t="shared" si="56"/>
        <v>24.110367271669766</v>
      </c>
      <c r="T126" s="21">
        <f t="shared" si="50"/>
        <v>16.928988401252205</v>
      </c>
    </row>
    <row r="127" spans="1:20" ht="18" customHeight="1">
      <c r="A127" s="149"/>
      <c r="B127" s="137"/>
      <c r="C127" s="134"/>
      <c r="D127" s="19" t="s">
        <v>132</v>
      </c>
      <c r="E127" s="33">
        <v>10281490</v>
      </c>
      <c r="F127" s="34">
        <v>4283950</v>
      </c>
      <c r="G127" s="37">
        <v>10281490</v>
      </c>
      <c r="H127" s="55">
        <v>-29200</v>
      </c>
      <c r="I127" s="71">
        <v>31645120</v>
      </c>
      <c r="J127" s="55">
        <v>1439020</v>
      </c>
      <c r="K127" s="57">
        <v>6495170</v>
      </c>
      <c r="L127" s="55"/>
      <c r="M127" s="57"/>
      <c r="N127" s="55"/>
      <c r="O127" s="57">
        <v>708470</v>
      </c>
      <c r="P127" s="122">
        <f>I127-K127-M127</f>
        <v>25149950</v>
      </c>
      <c r="Q127" s="114">
        <f t="shared" si="54"/>
        <v>63.173431088295573</v>
      </c>
      <c r="R127" s="20">
        <f t="shared" si="55"/>
        <v>151.61638207728851</v>
      </c>
      <c r="S127" s="20">
        <f t="shared" si="56"/>
        <v>63.173431088295573</v>
      </c>
      <c r="T127" s="21">
        <f t="shared" si="50"/>
        <v>20.525028819609471</v>
      </c>
    </row>
    <row r="128" spans="1:20" ht="18" customHeight="1">
      <c r="A128" s="149"/>
      <c r="B128" s="137"/>
      <c r="C128" s="134" t="s">
        <v>99</v>
      </c>
      <c r="D128" s="19" t="s">
        <v>8</v>
      </c>
      <c r="E128" s="28">
        <f t="shared" ref="E128:F128" si="62">SUM(E129:E134)</f>
        <v>244470940</v>
      </c>
      <c r="F128" s="29">
        <f t="shared" si="62"/>
        <v>101862750</v>
      </c>
      <c r="G128" s="30">
        <f>SUM(G129:G134)</f>
        <v>244470940</v>
      </c>
      <c r="H128" s="28">
        <f t="shared" ref="H128:P128" si="63">SUM(H129:H134)</f>
        <v>-1729050</v>
      </c>
      <c r="I128" s="39">
        <f>SUM(I129:I134)</f>
        <v>919029230</v>
      </c>
      <c r="J128" s="28">
        <f t="shared" si="63"/>
        <v>8527690</v>
      </c>
      <c r="K128" s="31">
        <f t="shared" si="63"/>
        <v>-91275350</v>
      </c>
      <c r="L128" s="28">
        <f t="shared" si="63"/>
        <v>0</v>
      </c>
      <c r="M128" s="31">
        <f t="shared" si="63"/>
        <v>13646160</v>
      </c>
      <c r="N128" s="28">
        <f>SUM(N129:N134)</f>
        <v>6420970</v>
      </c>
      <c r="O128" s="31">
        <f>SUM(O129:O134)</f>
        <v>165540460</v>
      </c>
      <c r="P128" s="122">
        <f t="shared" si="63"/>
        <v>996658420</v>
      </c>
      <c r="Q128" s="114">
        <f t="shared" si="54"/>
        <v>-37.335869040303933</v>
      </c>
      <c r="R128" s="20">
        <f t="shared" si="55"/>
        <v>-89.606210317314222</v>
      </c>
      <c r="S128" s="20">
        <f t="shared" si="56"/>
        <v>-37.335869040303933</v>
      </c>
      <c r="T128" s="21">
        <f t="shared" si="50"/>
        <v>-9.9317134885905638</v>
      </c>
    </row>
    <row r="129" spans="1:20" ht="18" customHeight="1">
      <c r="A129" s="149"/>
      <c r="B129" s="137"/>
      <c r="C129" s="134"/>
      <c r="D129" s="19" t="s">
        <v>0</v>
      </c>
      <c r="E129" s="33">
        <v>79967130</v>
      </c>
      <c r="F129" s="34">
        <v>33319600</v>
      </c>
      <c r="G129" s="37">
        <v>79967130</v>
      </c>
      <c r="H129" s="55">
        <v>-249470</v>
      </c>
      <c r="I129" s="71">
        <v>445963310</v>
      </c>
      <c r="J129" s="55">
        <v>1116360</v>
      </c>
      <c r="K129" s="57">
        <v>33373200</v>
      </c>
      <c r="L129" s="55"/>
      <c r="M129" s="57">
        <v>13160420</v>
      </c>
      <c r="N129" s="55">
        <v>2037690</v>
      </c>
      <c r="O129" s="57">
        <v>8957100</v>
      </c>
      <c r="P129" s="122">
        <f t="shared" ref="P129:P134" si="64">I129-K129-M129</f>
        <v>399429690</v>
      </c>
      <c r="Q129" s="114">
        <f t="shared" si="54"/>
        <v>41.733647312339457</v>
      </c>
      <c r="R129" s="20">
        <f t="shared" si="55"/>
        <v>100.16086627690608</v>
      </c>
      <c r="S129" s="20">
        <f t="shared" si="56"/>
        <v>41.733647312339457</v>
      </c>
      <c r="T129" s="21">
        <f t="shared" si="50"/>
        <v>7.483395887432982</v>
      </c>
    </row>
    <row r="130" spans="1:20" ht="18" customHeight="1">
      <c r="A130" s="149"/>
      <c r="B130" s="137"/>
      <c r="C130" s="134"/>
      <c r="D130" s="19" t="s">
        <v>1</v>
      </c>
      <c r="E130" s="33">
        <v>123377860</v>
      </c>
      <c r="F130" s="34">
        <v>51407400</v>
      </c>
      <c r="G130" s="37">
        <v>123377860</v>
      </c>
      <c r="H130" s="55">
        <v>1704580</v>
      </c>
      <c r="I130" s="71">
        <v>395791240</v>
      </c>
      <c r="J130" s="55">
        <v>11623030</v>
      </c>
      <c r="K130" s="57">
        <v>12870020</v>
      </c>
      <c r="L130" s="55"/>
      <c r="M130" s="57"/>
      <c r="N130" s="55"/>
      <c r="O130" s="57">
        <v>13765720</v>
      </c>
      <c r="P130" s="122">
        <f t="shared" si="64"/>
        <v>382921220</v>
      </c>
      <c r="Q130" s="114">
        <f t="shared" si="54"/>
        <v>10.431385339314525</v>
      </c>
      <c r="R130" s="20">
        <f t="shared" si="55"/>
        <v>25.035345105957507</v>
      </c>
      <c r="S130" s="20">
        <f t="shared" si="56"/>
        <v>10.431385339314525</v>
      </c>
      <c r="T130" s="21">
        <f t="shared" si="50"/>
        <v>3.2517192649337057</v>
      </c>
    </row>
    <row r="131" spans="1:20" ht="18" customHeight="1">
      <c r="A131" s="149"/>
      <c r="B131" s="137"/>
      <c r="C131" s="134"/>
      <c r="D131" s="19" t="s">
        <v>2</v>
      </c>
      <c r="E131" s="33">
        <v>27417300</v>
      </c>
      <c r="F131" s="34">
        <v>11423850</v>
      </c>
      <c r="G131" s="37">
        <v>27417300</v>
      </c>
      <c r="H131" s="55">
        <v>-1247220</v>
      </c>
      <c r="I131" s="71">
        <v>163737110</v>
      </c>
      <c r="J131" s="55">
        <v>-2232050</v>
      </c>
      <c r="K131" s="57">
        <v>-11669200</v>
      </c>
      <c r="L131" s="55"/>
      <c r="M131" s="57">
        <v>441160</v>
      </c>
      <c r="N131" s="55">
        <v>2232050</v>
      </c>
      <c r="O131" s="57">
        <v>15460280</v>
      </c>
      <c r="P131" s="122">
        <f t="shared" si="64"/>
        <v>174965150</v>
      </c>
      <c r="Q131" s="114">
        <f t="shared" si="54"/>
        <v>-42.561448428546939</v>
      </c>
      <c r="R131" s="20">
        <f t="shared" si="55"/>
        <v>-102.14769976846685</v>
      </c>
      <c r="S131" s="20">
        <f t="shared" si="56"/>
        <v>-42.561448428546939</v>
      </c>
      <c r="T131" s="21">
        <f t="shared" si="50"/>
        <v>-7.126790011134311</v>
      </c>
    </row>
    <row r="132" spans="1:20" ht="18" customHeight="1">
      <c r="A132" s="149"/>
      <c r="B132" s="137"/>
      <c r="C132" s="134"/>
      <c r="D132" s="19" t="s">
        <v>3</v>
      </c>
      <c r="E132" s="33">
        <v>13708650</v>
      </c>
      <c r="F132" s="34">
        <v>5711900</v>
      </c>
      <c r="G132" s="37">
        <v>13708650</v>
      </c>
      <c r="H132" s="55">
        <v>-1936940</v>
      </c>
      <c r="I132" s="71">
        <v>-86462430</v>
      </c>
      <c r="J132" s="55">
        <v>-1979650</v>
      </c>
      <c r="K132" s="57">
        <v>-125849370</v>
      </c>
      <c r="L132" s="55"/>
      <c r="M132" s="57">
        <v>44580</v>
      </c>
      <c r="N132" s="55">
        <v>2151230</v>
      </c>
      <c r="O132" s="57">
        <v>127357360</v>
      </c>
      <c r="P132" s="122">
        <f t="shared" si="64"/>
        <v>39342360</v>
      </c>
      <c r="Q132" s="114">
        <f t="shared" si="54"/>
        <v>-918.02890875469143</v>
      </c>
      <c r="R132" s="20">
        <f t="shared" si="55"/>
        <v>-2203.2838460057073</v>
      </c>
      <c r="S132" s="20">
        <f t="shared" si="56"/>
        <v>-918.02890875469143</v>
      </c>
      <c r="T132" s="21">
        <f t="shared" si="50"/>
        <v>145.55382031247561</v>
      </c>
    </row>
    <row r="133" spans="1:20" ht="18" customHeight="1">
      <c r="A133" s="149"/>
      <c r="B133" s="137"/>
      <c r="C133" s="134"/>
      <c r="D133" s="19" t="s">
        <v>4</v>
      </c>
      <c r="E133" s="33"/>
      <c r="F133" s="34"/>
      <c r="G133" s="37"/>
      <c r="H133" s="42"/>
      <c r="I133" s="97"/>
      <c r="J133" s="42"/>
      <c r="K133" s="38"/>
      <c r="L133" s="33"/>
      <c r="M133" s="35"/>
      <c r="N133" s="33"/>
      <c r="O133" s="35"/>
      <c r="P133" s="122">
        <f t="shared" si="64"/>
        <v>0</v>
      </c>
      <c r="Q133" s="114"/>
      <c r="R133" s="20"/>
      <c r="S133" s="20"/>
      <c r="T133" s="21"/>
    </row>
    <row r="134" spans="1:20" ht="18" customHeight="1">
      <c r="A134" s="149"/>
      <c r="B134" s="137"/>
      <c r="C134" s="134"/>
      <c r="D134" s="19" t="s">
        <v>56</v>
      </c>
      <c r="E134" s="33"/>
      <c r="F134" s="34"/>
      <c r="G134" s="37"/>
      <c r="H134" s="33"/>
      <c r="I134" s="43"/>
      <c r="J134" s="33"/>
      <c r="K134" s="35"/>
      <c r="L134" s="33"/>
      <c r="M134" s="35"/>
      <c r="N134" s="33"/>
      <c r="O134" s="35"/>
      <c r="P134" s="122">
        <f t="shared" si="64"/>
        <v>0</v>
      </c>
      <c r="Q134" s="114"/>
      <c r="R134" s="20"/>
      <c r="S134" s="20"/>
      <c r="T134" s="21"/>
    </row>
    <row r="135" spans="1:20" ht="18" customHeight="1">
      <c r="A135" s="149"/>
      <c r="B135" s="137"/>
      <c r="C135" s="134" t="s">
        <v>100</v>
      </c>
      <c r="D135" s="19" t="s">
        <v>8</v>
      </c>
      <c r="E135" s="28">
        <f t="shared" ref="E135:F135" si="65">SUM(E136:E141)</f>
        <v>383842220</v>
      </c>
      <c r="F135" s="29">
        <f t="shared" si="65"/>
        <v>159934200</v>
      </c>
      <c r="G135" s="30">
        <f>SUM(G136:G141)</f>
        <v>383842220</v>
      </c>
      <c r="H135" s="28">
        <f t="shared" ref="H135:P135" si="66">SUM(H136:H141)</f>
        <v>1369610</v>
      </c>
      <c r="I135" s="39">
        <f>SUM(I136:I141)</f>
        <v>339080910</v>
      </c>
      <c r="J135" s="28">
        <f t="shared" si="66"/>
        <v>14241710</v>
      </c>
      <c r="K135" s="31">
        <f t="shared" si="66"/>
        <v>-135603440</v>
      </c>
      <c r="L135" s="28">
        <f t="shared" si="66"/>
        <v>0</v>
      </c>
      <c r="M135" s="31">
        <f t="shared" si="66"/>
        <v>730130</v>
      </c>
      <c r="N135" s="28">
        <f>SUM(N136:N141)</f>
        <v>0</v>
      </c>
      <c r="O135" s="31">
        <f>SUM(O136:O141)</f>
        <v>257578750</v>
      </c>
      <c r="P135" s="122">
        <f t="shared" si="66"/>
        <v>473954220</v>
      </c>
      <c r="Q135" s="114">
        <f t="shared" si="54"/>
        <v>-35.327911556993392</v>
      </c>
      <c r="R135" s="20">
        <f t="shared" si="55"/>
        <v>-84.787018661424511</v>
      </c>
      <c r="S135" s="20">
        <f t="shared" si="56"/>
        <v>-35.327911556993392</v>
      </c>
      <c r="T135" s="21">
        <f t="shared" si="50"/>
        <v>-39.991469882512703</v>
      </c>
    </row>
    <row r="136" spans="1:20" ht="18" customHeight="1">
      <c r="A136" s="149"/>
      <c r="B136" s="137"/>
      <c r="C136" s="134"/>
      <c r="D136" s="19" t="s">
        <v>5</v>
      </c>
      <c r="E136" s="33">
        <v>82251900</v>
      </c>
      <c r="F136" s="34">
        <v>34271600</v>
      </c>
      <c r="G136" s="59">
        <v>82251900</v>
      </c>
      <c r="H136" s="33">
        <v>293230</v>
      </c>
      <c r="I136" s="43">
        <v>93686470</v>
      </c>
      <c r="J136" s="33">
        <v>2375560</v>
      </c>
      <c r="K136" s="35">
        <v>7907820</v>
      </c>
      <c r="L136" s="33"/>
      <c r="M136" s="35">
        <v>11780</v>
      </c>
      <c r="N136" s="33"/>
      <c r="O136" s="35"/>
      <c r="P136" s="122">
        <f t="shared" ref="P136:P141" si="67">I136-K136-M136</f>
        <v>85766870</v>
      </c>
      <c r="Q136" s="114">
        <f t="shared" si="54"/>
        <v>9.6141487309107756</v>
      </c>
      <c r="R136" s="20">
        <f t="shared" si="55"/>
        <v>23.073973785875186</v>
      </c>
      <c r="S136" s="20">
        <f t="shared" si="56"/>
        <v>9.6141487309107756</v>
      </c>
      <c r="T136" s="21">
        <f t="shared" si="50"/>
        <v>8.4407278873886487</v>
      </c>
    </row>
    <row r="137" spans="1:20" ht="18" customHeight="1">
      <c r="A137" s="149"/>
      <c r="B137" s="137"/>
      <c r="C137" s="134"/>
      <c r="D137" s="86" t="s">
        <v>116</v>
      </c>
      <c r="E137" s="33"/>
      <c r="F137" s="34"/>
      <c r="G137" s="59"/>
      <c r="H137" s="33"/>
      <c r="I137" s="43"/>
      <c r="J137" s="33"/>
      <c r="K137" s="35"/>
      <c r="L137" s="33"/>
      <c r="M137" s="35"/>
      <c r="N137" s="33"/>
      <c r="O137" s="35"/>
      <c r="P137" s="122">
        <f t="shared" si="67"/>
        <v>0</v>
      </c>
      <c r="Q137" s="114"/>
      <c r="R137" s="20"/>
      <c r="S137" s="20"/>
      <c r="T137" s="21"/>
    </row>
    <row r="138" spans="1:20" ht="18" customHeight="1">
      <c r="A138" s="149"/>
      <c r="B138" s="137"/>
      <c r="C138" s="134"/>
      <c r="D138" s="86" t="s">
        <v>117</v>
      </c>
      <c r="E138" s="33"/>
      <c r="F138" s="34"/>
      <c r="G138" s="59"/>
      <c r="H138" s="33"/>
      <c r="I138" s="43"/>
      <c r="J138" s="33"/>
      <c r="K138" s="35"/>
      <c r="L138" s="33"/>
      <c r="M138" s="35"/>
      <c r="N138" s="33"/>
      <c r="O138" s="35"/>
      <c r="P138" s="122">
        <f t="shared" si="67"/>
        <v>0</v>
      </c>
      <c r="Q138" s="114"/>
      <c r="R138" s="20"/>
      <c r="S138" s="20"/>
      <c r="T138" s="21"/>
    </row>
    <row r="139" spans="1:20" ht="18" customHeight="1">
      <c r="A139" s="149"/>
      <c r="B139" s="137"/>
      <c r="C139" s="134"/>
      <c r="D139" s="86" t="s">
        <v>118</v>
      </c>
      <c r="E139" s="33">
        <v>246755720</v>
      </c>
      <c r="F139" s="34">
        <v>102814850</v>
      </c>
      <c r="G139" s="37">
        <v>246755720</v>
      </c>
      <c r="H139" s="33">
        <v>954850</v>
      </c>
      <c r="I139" s="43">
        <v>174705200</v>
      </c>
      <c r="J139" s="33">
        <v>9883450</v>
      </c>
      <c r="K139" s="35">
        <v>-157286480</v>
      </c>
      <c r="L139" s="33"/>
      <c r="M139" s="35">
        <v>677310</v>
      </c>
      <c r="N139" s="33"/>
      <c r="O139" s="35">
        <v>257522020</v>
      </c>
      <c r="P139" s="122">
        <f t="shared" si="67"/>
        <v>331314370</v>
      </c>
      <c r="Q139" s="114">
        <f t="shared" ref="Q139:Q175" si="68">(K139/E139)*100</f>
        <v>-63.741776685055164</v>
      </c>
      <c r="R139" s="20">
        <f t="shared" ref="R139:R175" si="69">(K139/F139)*100</f>
        <v>-152.98031364146328</v>
      </c>
      <c r="S139" s="20">
        <f t="shared" ref="S139:S175" si="70">(K139/G139)*100</f>
        <v>-63.741776685055164</v>
      </c>
      <c r="T139" s="21">
        <f t="shared" ref="T139:T175" si="71">(K139/I139)*100</f>
        <v>-90.029649947454331</v>
      </c>
    </row>
    <row r="140" spans="1:20" ht="18" customHeight="1">
      <c r="A140" s="149"/>
      <c r="B140" s="137"/>
      <c r="C140" s="134"/>
      <c r="D140" s="86" t="s">
        <v>119</v>
      </c>
      <c r="E140" s="33">
        <v>54834600</v>
      </c>
      <c r="F140" s="34">
        <v>22847750</v>
      </c>
      <c r="G140" s="37">
        <v>54834600</v>
      </c>
      <c r="H140" s="33">
        <v>121530</v>
      </c>
      <c r="I140" s="43">
        <v>70689240</v>
      </c>
      <c r="J140" s="33">
        <v>1982700</v>
      </c>
      <c r="K140" s="35">
        <v>13775220</v>
      </c>
      <c r="L140" s="33"/>
      <c r="M140" s="35">
        <v>41040</v>
      </c>
      <c r="N140" s="33"/>
      <c r="O140" s="35">
        <v>56730</v>
      </c>
      <c r="P140" s="122">
        <f t="shared" si="67"/>
        <v>56872980</v>
      </c>
      <c r="Q140" s="114">
        <f t="shared" si="68"/>
        <v>25.121401450908731</v>
      </c>
      <c r="R140" s="20">
        <f t="shared" si="69"/>
        <v>60.291363482180962</v>
      </c>
      <c r="S140" s="20">
        <f t="shared" si="70"/>
        <v>25.121401450908731</v>
      </c>
      <c r="T140" s="21">
        <f t="shared" si="71"/>
        <v>19.487011035908719</v>
      </c>
    </row>
    <row r="141" spans="1:20" ht="18" customHeight="1">
      <c r="A141" s="149"/>
      <c r="B141" s="137"/>
      <c r="C141" s="134"/>
      <c r="D141" s="19" t="s">
        <v>39</v>
      </c>
      <c r="E141" s="33"/>
      <c r="F141" s="34"/>
      <c r="G141" s="37"/>
      <c r="H141" s="33"/>
      <c r="I141" s="43"/>
      <c r="J141" s="33"/>
      <c r="K141" s="35"/>
      <c r="L141" s="33"/>
      <c r="M141" s="35"/>
      <c r="N141" s="33"/>
      <c r="O141" s="35"/>
      <c r="P141" s="122">
        <f t="shared" si="67"/>
        <v>0</v>
      </c>
      <c r="Q141" s="114"/>
      <c r="R141" s="20"/>
      <c r="S141" s="20"/>
      <c r="T141" s="21"/>
    </row>
    <row r="142" spans="1:20" ht="18" customHeight="1">
      <c r="A142" s="149"/>
      <c r="B142" s="137"/>
      <c r="C142" s="134" t="s">
        <v>40</v>
      </c>
      <c r="D142" s="19" t="s">
        <v>8</v>
      </c>
      <c r="E142" s="28">
        <f t="shared" ref="E142:F142" si="72">SUM(E143:E147)</f>
        <v>463809370</v>
      </c>
      <c r="F142" s="29">
        <f t="shared" si="72"/>
        <v>193253850</v>
      </c>
      <c r="G142" s="30">
        <f>SUM(G143:G147)</f>
        <v>463809370</v>
      </c>
      <c r="H142" s="28">
        <f t="shared" ref="H142:P142" si="73">SUM(H143:H147)</f>
        <v>-500710</v>
      </c>
      <c r="I142" s="39">
        <f>SUM(I143:I147)</f>
        <v>946292000</v>
      </c>
      <c r="J142" s="28">
        <f t="shared" si="73"/>
        <v>24492180</v>
      </c>
      <c r="K142" s="31">
        <f t="shared" si="73"/>
        <v>413742680</v>
      </c>
      <c r="L142" s="28">
        <f t="shared" si="73"/>
        <v>212540</v>
      </c>
      <c r="M142" s="31">
        <f t="shared" si="73"/>
        <v>3816510</v>
      </c>
      <c r="N142" s="28">
        <f>SUM(N143:N147)</f>
        <v>125170</v>
      </c>
      <c r="O142" s="31">
        <f>SUM(O143:O147)</f>
        <v>2885740</v>
      </c>
      <c r="P142" s="122">
        <f t="shared" si="73"/>
        <v>528732810</v>
      </c>
      <c r="Q142" s="114">
        <f t="shared" si="68"/>
        <v>89.205330198482187</v>
      </c>
      <c r="R142" s="20">
        <f t="shared" si="69"/>
        <v>214.09285248392206</v>
      </c>
      <c r="S142" s="20">
        <f t="shared" si="70"/>
        <v>89.205330198482187</v>
      </c>
      <c r="T142" s="21">
        <f t="shared" si="71"/>
        <v>43.722516939802937</v>
      </c>
    </row>
    <row r="143" spans="1:20" ht="18" customHeight="1">
      <c r="A143" s="149"/>
      <c r="B143" s="137"/>
      <c r="C143" s="134"/>
      <c r="D143" s="19" t="s">
        <v>41</v>
      </c>
      <c r="E143" s="33">
        <v>456955040</v>
      </c>
      <c r="F143" s="34">
        <v>190397900</v>
      </c>
      <c r="G143" s="37">
        <v>456955040</v>
      </c>
      <c r="H143" s="55">
        <v>-500710</v>
      </c>
      <c r="I143" s="71">
        <v>943543860</v>
      </c>
      <c r="J143" s="55">
        <v>24492180</v>
      </c>
      <c r="K143" s="57">
        <v>413516890</v>
      </c>
      <c r="L143" s="55">
        <v>212540</v>
      </c>
      <c r="M143" s="57">
        <v>3816510</v>
      </c>
      <c r="N143" s="55">
        <v>125170</v>
      </c>
      <c r="O143" s="57">
        <v>2883840</v>
      </c>
      <c r="P143" s="125">
        <f>I143-K143-M143</f>
        <v>526210460</v>
      </c>
      <c r="Q143" s="114">
        <f t="shared" si="68"/>
        <v>90.493999147049564</v>
      </c>
      <c r="R143" s="20">
        <f t="shared" si="69"/>
        <v>217.18563597602704</v>
      </c>
      <c r="S143" s="20">
        <f t="shared" si="70"/>
        <v>90.493999147049564</v>
      </c>
      <c r="T143" s="21">
        <f t="shared" si="71"/>
        <v>43.825931949787687</v>
      </c>
    </row>
    <row r="144" spans="1:20" ht="18" customHeight="1">
      <c r="A144" s="149"/>
      <c r="B144" s="137"/>
      <c r="C144" s="134"/>
      <c r="D144" s="19" t="s">
        <v>42</v>
      </c>
      <c r="E144" s="33"/>
      <c r="F144" s="34"/>
      <c r="G144" s="37"/>
      <c r="H144" s="55"/>
      <c r="I144" s="71">
        <v>141240</v>
      </c>
      <c r="J144" s="55"/>
      <c r="K144" s="57">
        <v>10610</v>
      </c>
      <c r="L144" s="55"/>
      <c r="M144" s="57"/>
      <c r="N144" s="66"/>
      <c r="O144" s="67">
        <v>1900</v>
      </c>
      <c r="P144" s="122">
        <f>I144-K144-M144</f>
        <v>130630</v>
      </c>
      <c r="Q144" s="114"/>
      <c r="R144" s="20"/>
      <c r="S144" s="20"/>
      <c r="T144" s="21">
        <f t="shared" si="71"/>
        <v>7.512036250354007</v>
      </c>
    </row>
    <row r="145" spans="1:20" ht="18" customHeight="1">
      <c r="A145" s="149"/>
      <c r="B145" s="137"/>
      <c r="C145" s="134"/>
      <c r="D145" s="19" t="s">
        <v>43</v>
      </c>
      <c r="E145" s="33">
        <v>6854330</v>
      </c>
      <c r="F145" s="34">
        <v>2855950</v>
      </c>
      <c r="G145" s="37">
        <v>6854330</v>
      </c>
      <c r="H145" s="55"/>
      <c r="I145" s="71">
        <v>2606900</v>
      </c>
      <c r="J145" s="55"/>
      <c r="K145" s="57">
        <v>215180</v>
      </c>
      <c r="L145" s="55"/>
      <c r="M145" s="57"/>
      <c r="N145" s="66"/>
      <c r="O145" s="67"/>
      <c r="P145" s="122">
        <f>I145-K145-M145</f>
        <v>2391720</v>
      </c>
      <c r="Q145" s="114">
        <f t="shared" si="68"/>
        <v>3.1393294457663985</v>
      </c>
      <c r="R145" s="20">
        <f t="shared" si="69"/>
        <v>7.5344456310509633</v>
      </c>
      <c r="S145" s="20">
        <f t="shared" si="70"/>
        <v>3.1393294457663985</v>
      </c>
      <c r="T145" s="21">
        <f t="shared" si="71"/>
        <v>8.2542483409413467</v>
      </c>
    </row>
    <row r="146" spans="1:20" ht="18" customHeight="1">
      <c r="A146" s="149"/>
      <c r="B146" s="137"/>
      <c r="C146" s="134"/>
      <c r="D146" s="19" t="s">
        <v>44</v>
      </c>
      <c r="E146" s="33"/>
      <c r="F146" s="34"/>
      <c r="G146" s="37"/>
      <c r="H146" s="55"/>
      <c r="I146" s="71"/>
      <c r="J146" s="55"/>
      <c r="K146" s="57"/>
      <c r="L146" s="55"/>
      <c r="M146" s="57"/>
      <c r="N146" s="66"/>
      <c r="O146" s="67"/>
      <c r="P146" s="122">
        <f>I146-K146-M146</f>
        <v>0</v>
      </c>
      <c r="Q146" s="114"/>
      <c r="R146" s="20"/>
      <c r="S146" s="20"/>
      <c r="T146" s="21"/>
    </row>
    <row r="147" spans="1:20" ht="18" customHeight="1">
      <c r="A147" s="149"/>
      <c r="B147" s="146"/>
      <c r="C147" s="134"/>
      <c r="D147" s="19" t="s">
        <v>45</v>
      </c>
      <c r="E147" s="33"/>
      <c r="F147" s="34"/>
      <c r="G147" s="37"/>
      <c r="H147" s="55"/>
      <c r="I147" s="71"/>
      <c r="J147" s="55"/>
      <c r="K147" s="57"/>
      <c r="L147" s="55"/>
      <c r="M147" s="57"/>
      <c r="N147" s="55"/>
      <c r="O147" s="57"/>
      <c r="P147" s="122">
        <f>I147-K147-M147</f>
        <v>0</v>
      </c>
      <c r="Q147" s="114"/>
      <c r="R147" s="20"/>
      <c r="S147" s="20"/>
      <c r="T147" s="21"/>
    </row>
    <row r="148" spans="1:20" ht="18" customHeight="1">
      <c r="A148" s="149"/>
      <c r="B148" s="136" t="s">
        <v>46</v>
      </c>
      <c r="C148" s="139" t="s">
        <v>47</v>
      </c>
      <c r="D148" s="19" t="s">
        <v>8</v>
      </c>
      <c r="E148" s="28">
        <f t="shared" ref="E148:F148" si="74">SUM(E149:E153)</f>
        <v>89700000</v>
      </c>
      <c r="F148" s="29">
        <f t="shared" si="74"/>
        <v>37375000</v>
      </c>
      <c r="G148" s="30">
        <f>SUM(G149:G153)</f>
        <v>89700000</v>
      </c>
      <c r="H148" s="28">
        <f t="shared" ref="H148:P148" si="75">SUM(H149:H153)</f>
        <v>0</v>
      </c>
      <c r="I148" s="39">
        <f>SUM(I149:I153)</f>
        <v>33033720</v>
      </c>
      <c r="J148" s="28">
        <f t="shared" si="75"/>
        <v>0</v>
      </c>
      <c r="K148" s="31">
        <f t="shared" si="75"/>
        <v>647970</v>
      </c>
      <c r="L148" s="28">
        <f t="shared" si="75"/>
        <v>0</v>
      </c>
      <c r="M148" s="31">
        <f t="shared" si="75"/>
        <v>0</v>
      </c>
      <c r="N148" s="28">
        <f>SUM(N149:N153)</f>
        <v>0</v>
      </c>
      <c r="O148" s="31">
        <f>SUM(O149:O153)</f>
        <v>0</v>
      </c>
      <c r="P148" s="122">
        <f t="shared" si="75"/>
        <v>32385750</v>
      </c>
      <c r="Q148" s="114">
        <f t="shared" si="68"/>
        <v>0.72237458193979931</v>
      </c>
      <c r="R148" s="20">
        <f t="shared" si="69"/>
        <v>1.7336989966555183</v>
      </c>
      <c r="S148" s="20">
        <f t="shared" si="70"/>
        <v>0.72237458193979931</v>
      </c>
      <c r="T148" s="21">
        <f t="shared" si="71"/>
        <v>1.9615411161685696</v>
      </c>
    </row>
    <row r="149" spans="1:20" ht="18" customHeight="1">
      <c r="A149" s="149"/>
      <c r="B149" s="137"/>
      <c r="C149" s="140"/>
      <c r="D149" s="19" t="s">
        <v>48</v>
      </c>
      <c r="E149" s="33">
        <v>89700000</v>
      </c>
      <c r="F149" s="34">
        <v>37375000</v>
      </c>
      <c r="G149" s="37">
        <v>89700000</v>
      </c>
      <c r="H149" s="55"/>
      <c r="I149" s="71">
        <v>19537800</v>
      </c>
      <c r="J149" s="55"/>
      <c r="K149" s="57">
        <v>563640</v>
      </c>
      <c r="L149" s="55"/>
      <c r="M149" s="57"/>
      <c r="N149" s="55"/>
      <c r="O149" s="57"/>
      <c r="P149" s="122">
        <f>I149-K149-M149</f>
        <v>18974160</v>
      </c>
      <c r="Q149" s="114">
        <f t="shared" si="68"/>
        <v>0.62836120401337792</v>
      </c>
      <c r="R149" s="20">
        <f t="shared" si="69"/>
        <v>1.508066889632107</v>
      </c>
      <c r="S149" s="20">
        <f t="shared" si="70"/>
        <v>0.62836120401337792</v>
      </c>
      <c r="T149" s="21">
        <f t="shared" si="71"/>
        <v>2.884869330221417</v>
      </c>
    </row>
    <row r="150" spans="1:20" ht="18" customHeight="1">
      <c r="A150" s="149"/>
      <c r="B150" s="137"/>
      <c r="C150" s="140"/>
      <c r="D150" s="8" t="s">
        <v>49</v>
      </c>
      <c r="E150" s="33"/>
      <c r="F150" s="34"/>
      <c r="G150" s="37"/>
      <c r="H150" s="55"/>
      <c r="I150" s="71">
        <v>3277010</v>
      </c>
      <c r="J150" s="55"/>
      <c r="K150" s="57">
        <v>84330</v>
      </c>
      <c r="L150" s="55"/>
      <c r="M150" s="57"/>
      <c r="N150" s="55"/>
      <c r="O150" s="57"/>
      <c r="P150" s="122">
        <f>I150-K150-M150</f>
        <v>3192680</v>
      </c>
      <c r="Q150" s="116"/>
      <c r="R150" s="40"/>
      <c r="S150" s="40"/>
      <c r="T150" s="101">
        <f t="shared" si="71"/>
        <v>2.5733824431417665</v>
      </c>
    </row>
    <row r="151" spans="1:20" ht="18" customHeight="1">
      <c r="A151" s="149"/>
      <c r="B151" s="137"/>
      <c r="C151" s="140"/>
      <c r="D151" s="8" t="s">
        <v>50</v>
      </c>
      <c r="E151" s="33"/>
      <c r="F151" s="34"/>
      <c r="G151" s="37"/>
      <c r="H151" s="55"/>
      <c r="I151" s="71"/>
      <c r="J151" s="55"/>
      <c r="K151" s="57"/>
      <c r="L151" s="55"/>
      <c r="M151" s="57"/>
      <c r="N151" s="55"/>
      <c r="O151" s="57"/>
      <c r="P151" s="122">
        <f>I151-K151-M151</f>
        <v>0</v>
      </c>
      <c r="Q151" s="116"/>
      <c r="R151" s="40"/>
      <c r="S151" s="40"/>
      <c r="T151" s="101"/>
    </row>
    <row r="152" spans="1:20" ht="18" customHeight="1">
      <c r="A152" s="149"/>
      <c r="B152" s="137"/>
      <c r="C152" s="140"/>
      <c r="D152" s="8" t="s">
        <v>51</v>
      </c>
      <c r="E152" s="33"/>
      <c r="F152" s="34"/>
      <c r="G152" s="37"/>
      <c r="H152" s="55"/>
      <c r="I152" s="71"/>
      <c r="J152" s="55"/>
      <c r="K152" s="57"/>
      <c r="L152" s="55"/>
      <c r="M152" s="57"/>
      <c r="N152" s="55"/>
      <c r="O152" s="57"/>
      <c r="P152" s="122">
        <f>I152-K152-M152</f>
        <v>0</v>
      </c>
      <c r="Q152" s="116"/>
      <c r="R152" s="40"/>
      <c r="S152" s="40"/>
      <c r="T152" s="101"/>
    </row>
    <row r="153" spans="1:20" ht="18" customHeight="1">
      <c r="A153" s="149"/>
      <c r="B153" s="137"/>
      <c r="C153" s="147"/>
      <c r="D153" s="8" t="s">
        <v>52</v>
      </c>
      <c r="E153" s="33"/>
      <c r="F153" s="34"/>
      <c r="G153" s="37"/>
      <c r="H153" s="55"/>
      <c r="I153" s="71">
        <v>10218910</v>
      </c>
      <c r="J153" s="55"/>
      <c r="K153" s="57"/>
      <c r="L153" s="55"/>
      <c r="M153" s="57"/>
      <c r="N153" s="55"/>
      <c r="O153" s="57"/>
      <c r="P153" s="122">
        <f>I153-K153-M153</f>
        <v>10218910</v>
      </c>
      <c r="Q153" s="116"/>
      <c r="R153" s="40"/>
      <c r="S153" s="40"/>
      <c r="T153" s="101">
        <f t="shared" si="71"/>
        <v>0</v>
      </c>
    </row>
    <row r="154" spans="1:20" ht="18" customHeight="1">
      <c r="A154" s="149"/>
      <c r="B154" s="137"/>
      <c r="C154" s="139" t="s">
        <v>53</v>
      </c>
      <c r="D154" s="19" t="s">
        <v>8</v>
      </c>
      <c r="E154" s="28">
        <f t="shared" ref="E154:F154" si="76">SUM(E155:E159)</f>
        <v>0</v>
      </c>
      <c r="F154" s="29">
        <f t="shared" si="76"/>
        <v>0</v>
      </c>
      <c r="G154" s="30">
        <f>SUM(G155:G159)</f>
        <v>0</v>
      </c>
      <c r="H154" s="28">
        <f t="shared" ref="H154:P154" si="77">SUM(H155:H159)</f>
        <v>0</v>
      </c>
      <c r="I154" s="39">
        <f>SUM(I155:I159)</f>
        <v>73470</v>
      </c>
      <c r="J154" s="28">
        <f t="shared" si="77"/>
        <v>0</v>
      </c>
      <c r="K154" s="31">
        <f t="shared" si="77"/>
        <v>0</v>
      </c>
      <c r="L154" s="28">
        <f t="shared" si="77"/>
        <v>0</v>
      </c>
      <c r="M154" s="31">
        <f t="shared" si="77"/>
        <v>0</v>
      </c>
      <c r="N154" s="28">
        <f>SUM(N155:N159)</f>
        <v>0</v>
      </c>
      <c r="O154" s="31">
        <f>SUM(O155:O159)</f>
        <v>0</v>
      </c>
      <c r="P154" s="122">
        <f t="shared" si="77"/>
        <v>73470</v>
      </c>
      <c r="Q154" s="114"/>
      <c r="R154" s="20"/>
      <c r="S154" s="20"/>
      <c r="T154" s="21">
        <f t="shared" si="71"/>
        <v>0</v>
      </c>
    </row>
    <row r="155" spans="1:20" ht="18" customHeight="1">
      <c r="A155" s="149"/>
      <c r="B155" s="137"/>
      <c r="C155" s="140"/>
      <c r="D155" s="19" t="s">
        <v>6</v>
      </c>
      <c r="E155" s="33"/>
      <c r="F155" s="34"/>
      <c r="G155" s="41"/>
      <c r="H155" s="55"/>
      <c r="I155" s="71">
        <v>73470</v>
      </c>
      <c r="J155" s="55"/>
      <c r="K155" s="57"/>
      <c r="L155" s="55"/>
      <c r="M155" s="57"/>
      <c r="N155" s="55"/>
      <c r="O155" s="57"/>
      <c r="P155" s="122">
        <f t="shared" ref="P155:P162" si="78">I155-K155-M155</f>
        <v>73470</v>
      </c>
      <c r="Q155" s="114"/>
      <c r="R155" s="20"/>
      <c r="S155" s="20"/>
      <c r="T155" s="21">
        <f t="shared" si="71"/>
        <v>0</v>
      </c>
    </row>
    <row r="156" spans="1:20" ht="18" customHeight="1">
      <c r="A156" s="149"/>
      <c r="B156" s="137"/>
      <c r="C156" s="140"/>
      <c r="D156" s="19" t="s">
        <v>7</v>
      </c>
      <c r="E156" s="33"/>
      <c r="F156" s="34"/>
      <c r="G156" s="41"/>
      <c r="H156" s="55"/>
      <c r="I156" s="71"/>
      <c r="J156" s="55"/>
      <c r="K156" s="57"/>
      <c r="L156" s="55"/>
      <c r="M156" s="57"/>
      <c r="N156" s="55"/>
      <c r="O156" s="57"/>
      <c r="P156" s="122">
        <f t="shared" si="78"/>
        <v>0</v>
      </c>
      <c r="Q156" s="114"/>
      <c r="R156" s="20"/>
      <c r="S156" s="20"/>
      <c r="T156" s="21"/>
    </row>
    <row r="157" spans="1:20" ht="18" customHeight="1">
      <c r="A157" s="149"/>
      <c r="B157" s="137"/>
      <c r="C157" s="140"/>
      <c r="D157" s="19" t="s">
        <v>54</v>
      </c>
      <c r="E157" s="33"/>
      <c r="F157" s="34"/>
      <c r="G157" s="41"/>
      <c r="H157" s="55"/>
      <c r="I157" s="71"/>
      <c r="J157" s="55"/>
      <c r="K157" s="57"/>
      <c r="L157" s="55"/>
      <c r="M157" s="57"/>
      <c r="N157" s="55"/>
      <c r="O157" s="57"/>
      <c r="P157" s="122">
        <f t="shared" si="78"/>
        <v>0</v>
      </c>
      <c r="Q157" s="114"/>
      <c r="R157" s="20"/>
      <c r="S157" s="20"/>
      <c r="T157" s="21"/>
    </row>
    <row r="158" spans="1:20" ht="18" customHeight="1">
      <c r="A158" s="149"/>
      <c r="B158" s="137"/>
      <c r="C158" s="140"/>
      <c r="D158" s="19" t="s">
        <v>55</v>
      </c>
      <c r="E158" s="33"/>
      <c r="F158" s="34"/>
      <c r="G158" s="41"/>
      <c r="H158" s="33"/>
      <c r="I158" s="43"/>
      <c r="J158" s="33"/>
      <c r="K158" s="35"/>
      <c r="L158" s="33"/>
      <c r="M158" s="35"/>
      <c r="N158" s="55"/>
      <c r="O158" s="57"/>
      <c r="P158" s="122">
        <f t="shared" si="78"/>
        <v>0</v>
      </c>
      <c r="Q158" s="114"/>
      <c r="R158" s="20"/>
      <c r="S158" s="20"/>
      <c r="T158" s="21"/>
    </row>
    <row r="159" spans="1:20" ht="18" customHeight="1">
      <c r="A159" s="149"/>
      <c r="B159" s="137"/>
      <c r="C159" s="147"/>
      <c r="D159" s="19" t="s">
        <v>56</v>
      </c>
      <c r="E159" s="33"/>
      <c r="F159" s="34"/>
      <c r="G159" s="41"/>
      <c r="H159" s="33"/>
      <c r="I159" s="43"/>
      <c r="J159" s="33"/>
      <c r="K159" s="35"/>
      <c r="L159" s="33"/>
      <c r="M159" s="35"/>
      <c r="N159" s="55"/>
      <c r="O159" s="57"/>
      <c r="P159" s="122">
        <f t="shared" si="78"/>
        <v>0</v>
      </c>
      <c r="Q159" s="114"/>
      <c r="R159" s="20"/>
      <c r="S159" s="20"/>
      <c r="T159" s="21"/>
    </row>
    <row r="160" spans="1:20" ht="18" customHeight="1">
      <c r="A160" s="149"/>
      <c r="B160" s="137"/>
      <c r="C160" s="135" t="s">
        <v>57</v>
      </c>
      <c r="D160" s="141"/>
      <c r="E160" s="33"/>
      <c r="F160" s="34"/>
      <c r="G160" s="41"/>
      <c r="H160" s="55"/>
      <c r="I160" s="71">
        <v>99360</v>
      </c>
      <c r="J160" s="55"/>
      <c r="K160" s="57"/>
      <c r="L160" s="55"/>
      <c r="M160" s="57"/>
      <c r="N160" s="55"/>
      <c r="O160" s="57"/>
      <c r="P160" s="122">
        <f t="shared" si="78"/>
        <v>99360</v>
      </c>
      <c r="Q160" s="114"/>
      <c r="R160" s="20"/>
      <c r="S160" s="20"/>
      <c r="T160" s="21">
        <f t="shared" si="71"/>
        <v>0</v>
      </c>
    </row>
    <row r="161" spans="1:20" ht="18" customHeight="1">
      <c r="A161" s="149"/>
      <c r="B161" s="137"/>
      <c r="C161" s="135" t="s">
        <v>58</v>
      </c>
      <c r="D161" s="141"/>
      <c r="E161" s="33"/>
      <c r="F161" s="34"/>
      <c r="G161" s="41"/>
      <c r="H161" s="55"/>
      <c r="I161" s="71">
        <v>611700</v>
      </c>
      <c r="J161" s="55">
        <v>51530</v>
      </c>
      <c r="K161" s="57">
        <v>51530</v>
      </c>
      <c r="L161" s="55"/>
      <c r="M161" s="57"/>
      <c r="N161" s="55"/>
      <c r="O161" s="57"/>
      <c r="P161" s="122">
        <f t="shared" si="78"/>
        <v>560170</v>
      </c>
      <c r="Q161" s="114"/>
      <c r="R161" s="20"/>
      <c r="S161" s="20"/>
      <c r="T161" s="21">
        <f t="shared" si="71"/>
        <v>8.4240640837011611</v>
      </c>
    </row>
    <row r="162" spans="1:20" ht="18" customHeight="1">
      <c r="A162" s="149"/>
      <c r="B162" s="146"/>
      <c r="C162" s="135" t="s">
        <v>59</v>
      </c>
      <c r="D162" s="141"/>
      <c r="E162" s="33"/>
      <c r="F162" s="34"/>
      <c r="G162" s="41"/>
      <c r="H162" s="33"/>
      <c r="I162" s="43"/>
      <c r="J162" s="33"/>
      <c r="K162" s="35"/>
      <c r="L162" s="33"/>
      <c r="M162" s="35"/>
      <c r="N162" s="55"/>
      <c r="O162" s="57"/>
      <c r="P162" s="122">
        <f t="shared" si="78"/>
        <v>0</v>
      </c>
      <c r="Q162" s="114"/>
      <c r="R162" s="20"/>
      <c r="S162" s="20"/>
      <c r="T162" s="21"/>
    </row>
    <row r="163" spans="1:20" ht="18" customHeight="1">
      <c r="A163" s="149"/>
      <c r="B163" s="136" t="s">
        <v>60</v>
      </c>
      <c r="C163" s="134" t="s">
        <v>61</v>
      </c>
      <c r="D163" s="19" t="s">
        <v>8</v>
      </c>
      <c r="E163" s="28">
        <f t="shared" ref="E163:P163" si="79">SUM(E164:E172)</f>
        <v>0</v>
      </c>
      <c r="F163" s="29">
        <f t="shared" si="79"/>
        <v>0</v>
      </c>
      <c r="G163" s="30">
        <f t="shared" si="79"/>
        <v>0</v>
      </c>
      <c r="H163" s="28">
        <f t="shared" si="79"/>
        <v>30000</v>
      </c>
      <c r="I163" s="39">
        <f t="shared" si="79"/>
        <v>65667830</v>
      </c>
      <c r="J163" s="28">
        <f t="shared" si="79"/>
        <v>450750</v>
      </c>
      <c r="K163" s="31">
        <f t="shared" si="79"/>
        <v>1799850</v>
      </c>
      <c r="L163" s="28">
        <f t="shared" si="79"/>
        <v>0</v>
      </c>
      <c r="M163" s="31">
        <f t="shared" si="79"/>
        <v>713180</v>
      </c>
      <c r="N163" s="28">
        <f t="shared" si="79"/>
        <v>0</v>
      </c>
      <c r="O163" s="31">
        <f t="shared" si="79"/>
        <v>0</v>
      </c>
      <c r="P163" s="122">
        <f t="shared" si="79"/>
        <v>63154800</v>
      </c>
      <c r="Q163" s="114"/>
      <c r="R163" s="20"/>
      <c r="S163" s="20"/>
      <c r="T163" s="21">
        <f t="shared" si="71"/>
        <v>2.7408397688792214</v>
      </c>
    </row>
    <row r="164" spans="1:20" ht="18" customHeight="1">
      <c r="A164" s="149"/>
      <c r="B164" s="137"/>
      <c r="C164" s="134"/>
      <c r="D164" s="19" t="s">
        <v>62</v>
      </c>
      <c r="E164" s="33"/>
      <c r="F164" s="34"/>
      <c r="G164" s="37"/>
      <c r="H164" s="55"/>
      <c r="I164" s="71">
        <v>2332890</v>
      </c>
      <c r="J164" s="55"/>
      <c r="K164" s="57"/>
      <c r="L164" s="55"/>
      <c r="M164" s="57"/>
      <c r="N164" s="55"/>
      <c r="O164" s="57"/>
      <c r="P164" s="122">
        <f t="shared" ref="P164:P173" si="80">I164-K164-M164</f>
        <v>2332890</v>
      </c>
      <c r="Q164" s="114"/>
      <c r="R164" s="20"/>
      <c r="S164" s="20"/>
      <c r="T164" s="21">
        <f t="shared" si="71"/>
        <v>0</v>
      </c>
    </row>
    <row r="165" spans="1:20" ht="18" customHeight="1">
      <c r="A165" s="149"/>
      <c r="B165" s="137"/>
      <c r="C165" s="134"/>
      <c r="D165" s="19" t="s">
        <v>63</v>
      </c>
      <c r="E165" s="33"/>
      <c r="F165" s="34"/>
      <c r="G165" s="37"/>
      <c r="H165" s="55"/>
      <c r="I165" s="71">
        <v>280670</v>
      </c>
      <c r="J165" s="55"/>
      <c r="K165" s="57"/>
      <c r="L165" s="55"/>
      <c r="M165" s="57"/>
      <c r="N165" s="55"/>
      <c r="O165" s="57"/>
      <c r="P165" s="122">
        <f t="shared" si="80"/>
        <v>280670</v>
      </c>
      <c r="Q165" s="114"/>
      <c r="R165" s="20"/>
      <c r="S165" s="20"/>
      <c r="T165" s="21">
        <f t="shared" si="71"/>
        <v>0</v>
      </c>
    </row>
    <row r="166" spans="1:20" ht="18" customHeight="1">
      <c r="A166" s="149"/>
      <c r="B166" s="137"/>
      <c r="C166" s="134"/>
      <c r="D166" s="19" t="s">
        <v>64</v>
      </c>
      <c r="E166" s="33"/>
      <c r="F166" s="34"/>
      <c r="G166" s="37"/>
      <c r="H166" s="55"/>
      <c r="I166" s="71"/>
      <c r="J166" s="55"/>
      <c r="K166" s="57"/>
      <c r="L166" s="55"/>
      <c r="M166" s="57"/>
      <c r="N166" s="55"/>
      <c r="O166" s="57"/>
      <c r="P166" s="122">
        <f t="shared" si="80"/>
        <v>0</v>
      </c>
      <c r="Q166" s="114"/>
      <c r="R166" s="20"/>
      <c r="S166" s="20"/>
      <c r="T166" s="21"/>
    </row>
    <row r="167" spans="1:20" ht="18" customHeight="1">
      <c r="A167" s="149"/>
      <c r="B167" s="137"/>
      <c r="C167" s="134"/>
      <c r="D167" s="19" t="s">
        <v>65</v>
      </c>
      <c r="E167" s="33"/>
      <c r="F167" s="34"/>
      <c r="G167" s="37"/>
      <c r="H167" s="55"/>
      <c r="I167" s="71"/>
      <c r="J167" s="55"/>
      <c r="K167" s="57"/>
      <c r="L167" s="55"/>
      <c r="M167" s="57"/>
      <c r="N167" s="55"/>
      <c r="O167" s="57"/>
      <c r="P167" s="122">
        <f t="shared" si="80"/>
        <v>0</v>
      </c>
      <c r="Q167" s="114"/>
      <c r="R167" s="20"/>
      <c r="S167" s="20"/>
      <c r="T167" s="21"/>
    </row>
    <row r="168" spans="1:20" ht="18" customHeight="1">
      <c r="A168" s="149"/>
      <c r="B168" s="137"/>
      <c r="C168" s="134"/>
      <c r="D168" s="130" t="s">
        <v>138</v>
      </c>
      <c r="E168" s="33"/>
      <c r="F168" s="34"/>
      <c r="G168" s="37"/>
      <c r="H168" s="55"/>
      <c r="I168" s="71"/>
      <c r="J168" s="55"/>
      <c r="K168" s="57"/>
      <c r="L168" s="55"/>
      <c r="M168" s="57"/>
      <c r="N168" s="55"/>
      <c r="O168" s="57"/>
      <c r="P168" s="122">
        <f t="shared" si="80"/>
        <v>0</v>
      </c>
      <c r="Q168" s="114"/>
      <c r="R168" s="20"/>
      <c r="S168" s="20"/>
      <c r="T168" s="21"/>
    </row>
    <row r="169" spans="1:20" ht="18" customHeight="1">
      <c r="A169" s="149"/>
      <c r="B169" s="137"/>
      <c r="C169" s="134"/>
      <c r="D169" s="130" t="s">
        <v>139</v>
      </c>
      <c r="E169" s="33"/>
      <c r="F169" s="34"/>
      <c r="G169" s="37"/>
      <c r="H169" s="55"/>
      <c r="I169" s="71">
        <v>27502090</v>
      </c>
      <c r="J169" s="55">
        <v>450750</v>
      </c>
      <c r="K169" s="57">
        <v>1375080</v>
      </c>
      <c r="L169" s="55"/>
      <c r="M169" s="57">
        <v>314150</v>
      </c>
      <c r="N169" s="55"/>
      <c r="O169" s="57"/>
      <c r="P169" s="122">
        <f t="shared" si="80"/>
        <v>25812860</v>
      </c>
      <c r="Q169" s="114"/>
      <c r="R169" s="20"/>
      <c r="S169" s="20"/>
      <c r="T169" s="21">
        <f t="shared" si="71"/>
        <v>4.999910915861304</v>
      </c>
    </row>
    <row r="170" spans="1:20" ht="18" customHeight="1">
      <c r="A170" s="149"/>
      <c r="B170" s="137"/>
      <c r="C170" s="134"/>
      <c r="D170" s="130" t="s">
        <v>140</v>
      </c>
      <c r="E170" s="33"/>
      <c r="F170" s="34"/>
      <c r="G170" s="37"/>
      <c r="H170" s="55"/>
      <c r="I170" s="71">
        <v>3006750</v>
      </c>
      <c r="J170" s="55"/>
      <c r="K170" s="57">
        <v>206000</v>
      </c>
      <c r="L170" s="55"/>
      <c r="M170" s="57">
        <v>103000</v>
      </c>
      <c r="N170" s="55"/>
      <c r="O170" s="57"/>
      <c r="P170" s="122">
        <f t="shared" si="80"/>
        <v>2697750</v>
      </c>
      <c r="Q170" s="114"/>
      <c r="R170" s="20"/>
      <c r="S170" s="20"/>
      <c r="T170" s="21">
        <f t="shared" si="71"/>
        <v>6.8512513511266322</v>
      </c>
    </row>
    <row r="171" spans="1:20" ht="18" customHeight="1">
      <c r="A171" s="149"/>
      <c r="B171" s="137"/>
      <c r="C171" s="134"/>
      <c r="D171" s="130" t="s">
        <v>141</v>
      </c>
      <c r="E171" s="33"/>
      <c r="F171" s="34"/>
      <c r="G171" s="37"/>
      <c r="H171" s="55"/>
      <c r="I171" s="71">
        <v>23607640</v>
      </c>
      <c r="J171" s="55"/>
      <c r="K171" s="57">
        <v>165100</v>
      </c>
      <c r="L171" s="55"/>
      <c r="M171" s="57">
        <v>51500</v>
      </c>
      <c r="N171" s="55"/>
      <c r="O171" s="57"/>
      <c r="P171" s="122">
        <f t="shared" si="80"/>
        <v>23391040</v>
      </c>
      <c r="Q171" s="114"/>
      <c r="R171" s="20"/>
      <c r="S171" s="20"/>
      <c r="T171" s="21">
        <f t="shared" si="71"/>
        <v>0.69934987148228289</v>
      </c>
    </row>
    <row r="172" spans="1:20" ht="18" customHeight="1">
      <c r="A172" s="149"/>
      <c r="B172" s="137"/>
      <c r="C172" s="134"/>
      <c r="D172" s="130" t="s">
        <v>136</v>
      </c>
      <c r="E172" s="33"/>
      <c r="F172" s="34"/>
      <c r="G172" s="37"/>
      <c r="H172" s="55">
        <v>30000</v>
      </c>
      <c r="I172" s="71">
        <v>8937790</v>
      </c>
      <c r="J172" s="55"/>
      <c r="K172" s="57">
        <v>53670</v>
      </c>
      <c r="L172" s="55"/>
      <c r="M172" s="57">
        <v>244530</v>
      </c>
      <c r="N172" s="55"/>
      <c r="O172" s="57"/>
      <c r="P172" s="122">
        <f t="shared" si="80"/>
        <v>8639590</v>
      </c>
      <c r="Q172" s="114"/>
      <c r="R172" s="20"/>
      <c r="S172" s="20"/>
      <c r="T172" s="21">
        <f t="shared" si="71"/>
        <v>0.60048401226701453</v>
      </c>
    </row>
    <row r="173" spans="1:20" ht="18" customHeight="1">
      <c r="A173" s="149"/>
      <c r="B173" s="137"/>
      <c r="C173" s="92" t="s">
        <v>37</v>
      </c>
      <c r="D173" s="93" t="s">
        <v>128</v>
      </c>
      <c r="E173" s="33"/>
      <c r="F173" s="34"/>
      <c r="G173" s="37"/>
      <c r="H173" s="55"/>
      <c r="I173" s="71"/>
      <c r="J173" s="55"/>
      <c r="K173" s="57">
        <v>0</v>
      </c>
      <c r="L173" s="55"/>
      <c r="M173" s="57"/>
      <c r="N173" s="55"/>
      <c r="O173" s="57"/>
      <c r="P173" s="122">
        <f t="shared" si="80"/>
        <v>0</v>
      </c>
      <c r="Q173" s="114"/>
      <c r="R173" s="20"/>
      <c r="S173" s="20"/>
      <c r="T173" s="21"/>
    </row>
    <row r="174" spans="1:20" ht="18" customHeight="1">
      <c r="A174" s="149"/>
      <c r="B174" s="137"/>
      <c r="C174" s="139" t="s">
        <v>66</v>
      </c>
      <c r="D174" s="19" t="s">
        <v>8</v>
      </c>
      <c r="E174" s="28">
        <f t="shared" ref="E174:F174" si="81">SUM(E175:E180)</f>
        <v>0</v>
      </c>
      <c r="F174" s="29">
        <f t="shared" si="81"/>
        <v>0</v>
      </c>
      <c r="G174" s="30">
        <f>SUM(G175:G180)</f>
        <v>0</v>
      </c>
      <c r="H174" s="28">
        <f t="shared" ref="H174:P174" si="82">SUM(H175:H180)</f>
        <v>100000</v>
      </c>
      <c r="I174" s="39">
        <f>SUM(I175:I180)</f>
        <v>6826720</v>
      </c>
      <c r="J174" s="28">
        <f t="shared" si="82"/>
        <v>326050</v>
      </c>
      <c r="K174" s="31">
        <f t="shared" si="82"/>
        <v>649040</v>
      </c>
      <c r="L174" s="28">
        <f t="shared" si="82"/>
        <v>0</v>
      </c>
      <c r="M174" s="31">
        <f t="shared" si="82"/>
        <v>175540</v>
      </c>
      <c r="N174" s="28">
        <f>SUM(N175:N180)</f>
        <v>0</v>
      </c>
      <c r="O174" s="31">
        <f>SUM(O175:O180)</f>
        <v>0</v>
      </c>
      <c r="P174" s="122">
        <f t="shared" si="82"/>
        <v>6002140</v>
      </c>
      <c r="Q174" s="114"/>
      <c r="R174" s="20"/>
      <c r="S174" s="20"/>
      <c r="T174" s="21">
        <f t="shared" si="71"/>
        <v>9.5073475988468843</v>
      </c>
    </row>
    <row r="175" spans="1:20" ht="18" customHeight="1">
      <c r="A175" s="149"/>
      <c r="B175" s="137"/>
      <c r="C175" s="140"/>
      <c r="D175" s="19" t="s">
        <v>67</v>
      </c>
      <c r="E175" s="33"/>
      <c r="F175" s="34"/>
      <c r="G175" s="37"/>
      <c r="H175" s="55"/>
      <c r="I175" s="71">
        <v>745130</v>
      </c>
      <c r="J175" s="55">
        <v>87740</v>
      </c>
      <c r="K175" s="57">
        <v>87740</v>
      </c>
      <c r="L175" s="55"/>
      <c r="M175" s="57"/>
      <c r="N175" s="55"/>
      <c r="O175" s="57"/>
      <c r="P175" s="122">
        <f t="shared" ref="P175:P183" si="83">I175-K175-M175</f>
        <v>657390</v>
      </c>
      <c r="Q175" s="114"/>
      <c r="R175" s="20"/>
      <c r="S175" s="20"/>
      <c r="T175" s="21">
        <f t="shared" si="71"/>
        <v>11.775126487995385</v>
      </c>
    </row>
    <row r="176" spans="1:20" ht="18" customHeight="1">
      <c r="A176" s="149"/>
      <c r="B176" s="137"/>
      <c r="C176" s="140"/>
      <c r="D176" s="87" t="s">
        <v>116</v>
      </c>
      <c r="E176" s="33"/>
      <c r="F176" s="34"/>
      <c r="G176" s="37"/>
      <c r="H176" s="55"/>
      <c r="I176" s="71"/>
      <c r="J176" s="55"/>
      <c r="K176" s="57"/>
      <c r="L176" s="55"/>
      <c r="M176" s="57"/>
      <c r="N176" s="55"/>
      <c r="O176" s="57"/>
      <c r="P176" s="122">
        <f t="shared" si="83"/>
        <v>0</v>
      </c>
      <c r="Q176" s="116"/>
      <c r="R176" s="40"/>
      <c r="S176" s="40"/>
      <c r="T176" s="101"/>
    </row>
    <row r="177" spans="1:20" ht="18" customHeight="1">
      <c r="A177" s="149"/>
      <c r="B177" s="137"/>
      <c r="C177" s="140"/>
      <c r="D177" s="86" t="s">
        <v>117</v>
      </c>
      <c r="E177" s="33"/>
      <c r="F177" s="34"/>
      <c r="G177" s="37"/>
      <c r="H177" s="55"/>
      <c r="I177" s="71"/>
      <c r="J177" s="55"/>
      <c r="K177" s="57"/>
      <c r="L177" s="55"/>
      <c r="M177" s="57"/>
      <c r="N177" s="55"/>
      <c r="O177" s="57"/>
      <c r="P177" s="122">
        <f t="shared" si="83"/>
        <v>0</v>
      </c>
      <c r="Q177" s="114"/>
      <c r="R177" s="20"/>
      <c r="S177" s="20"/>
      <c r="T177" s="21"/>
    </row>
    <row r="178" spans="1:20" ht="18" customHeight="1">
      <c r="A178" s="149"/>
      <c r="B178" s="137"/>
      <c r="C178" s="140"/>
      <c r="D178" s="87" t="s">
        <v>118</v>
      </c>
      <c r="E178" s="33"/>
      <c r="F178" s="34"/>
      <c r="G178" s="37"/>
      <c r="H178" s="33">
        <v>100000</v>
      </c>
      <c r="I178" s="43">
        <v>5481520</v>
      </c>
      <c r="J178" s="33">
        <v>221750</v>
      </c>
      <c r="K178" s="35">
        <v>544740</v>
      </c>
      <c r="L178" s="33"/>
      <c r="M178" s="35">
        <v>175540</v>
      </c>
      <c r="N178" s="33"/>
      <c r="O178" s="35"/>
      <c r="P178" s="122">
        <f t="shared" si="83"/>
        <v>4761240</v>
      </c>
      <c r="Q178" s="116"/>
      <c r="R178" s="40"/>
      <c r="S178" s="40"/>
      <c r="T178" s="101">
        <f t="shared" ref="T176:T188" si="84">(K178/I178)*100</f>
        <v>9.9377544914549247</v>
      </c>
    </row>
    <row r="179" spans="1:20" ht="18" customHeight="1">
      <c r="A179" s="149"/>
      <c r="B179" s="137"/>
      <c r="C179" s="140"/>
      <c r="D179" s="87" t="s">
        <v>119</v>
      </c>
      <c r="E179" s="33"/>
      <c r="F179" s="34"/>
      <c r="G179" s="37"/>
      <c r="H179" s="33"/>
      <c r="I179" s="43">
        <v>600070</v>
      </c>
      <c r="J179" s="33">
        <v>16560</v>
      </c>
      <c r="K179" s="35">
        <v>16560</v>
      </c>
      <c r="L179" s="33"/>
      <c r="M179" s="35"/>
      <c r="N179" s="33"/>
      <c r="O179" s="35"/>
      <c r="P179" s="122">
        <f t="shared" si="83"/>
        <v>583510</v>
      </c>
      <c r="Q179" s="116"/>
      <c r="R179" s="40"/>
      <c r="S179" s="40"/>
      <c r="T179" s="101">
        <f t="shared" si="84"/>
        <v>2.7596780375622845</v>
      </c>
    </row>
    <row r="180" spans="1:20" ht="18" customHeight="1">
      <c r="A180" s="149"/>
      <c r="B180" s="137"/>
      <c r="C180" s="140"/>
      <c r="D180" s="87" t="s">
        <v>120</v>
      </c>
      <c r="E180" s="33"/>
      <c r="F180" s="34"/>
      <c r="G180" s="37"/>
      <c r="H180" s="33"/>
      <c r="I180" s="43"/>
      <c r="J180" s="33"/>
      <c r="K180" s="35"/>
      <c r="L180" s="33"/>
      <c r="M180" s="35"/>
      <c r="N180" s="33"/>
      <c r="O180" s="35"/>
      <c r="P180" s="122">
        <f t="shared" si="83"/>
        <v>0</v>
      </c>
      <c r="Q180" s="116"/>
      <c r="R180" s="40"/>
      <c r="S180" s="40"/>
      <c r="T180" s="101"/>
    </row>
    <row r="181" spans="1:20" ht="18" customHeight="1">
      <c r="A181" s="149"/>
      <c r="B181" s="137"/>
      <c r="C181" s="135" t="s">
        <v>68</v>
      </c>
      <c r="D181" s="141"/>
      <c r="E181" s="33"/>
      <c r="F181" s="34"/>
      <c r="G181" s="37"/>
      <c r="H181" s="33"/>
      <c r="I181" s="43"/>
      <c r="J181" s="33"/>
      <c r="K181" s="35"/>
      <c r="L181" s="33"/>
      <c r="M181" s="35"/>
      <c r="N181" s="33"/>
      <c r="O181" s="35"/>
      <c r="P181" s="122">
        <f t="shared" si="83"/>
        <v>0</v>
      </c>
      <c r="Q181" s="116"/>
      <c r="R181" s="40"/>
      <c r="S181" s="40"/>
      <c r="T181" s="101"/>
    </row>
    <row r="182" spans="1:20" ht="18" customHeight="1">
      <c r="A182" s="149"/>
      <c r="B182" s="137"/>
      <c r="C182" s="135" t="s">
        <v>69</v>
      </c>
      <c r="D182" s="141"/>
      <c r="E182" s="33"/>
      <c r="F182" s="34"/>
      <c r="G182" s="37"/>
      <c r="H182" s="33"/>
      <c r="I182" s="43"/>
      <c r="J182" s="33"/>
      <c r="K182" s="35"/>
      <c r="L182" s="33"/>
      <c r="M182" s="35"/>
      <c r="N182" s="33"/>
      <c r="O182" s="35"/>
      <c r="P182" s="122">
        <f t="shared" si="83"/>
        <v>0</v>
      </c>
      <c r="Q182" s="114"/>
      <c r="R182" s="20"/>
      <c r="S182" s="20"/>
      <c r="T182" s="21"/>
    </row>
    <row r="183" spans="1:20" ht="18" customHeight="1">
      <c r="A183" s="149"/>
      <c r="B183" s="137"/>
      <c r="C183" s="135" t="s">
        <v>70</v>
      </c>
      <c r="D183" s="141"/>
      <c r="E183" s="33"/>
      <c r="F183" s="34"/>
      <c r="G183" s="41"/>
      <c r="H183" s="55"/>
      <c r="I183" s="71">
        <v>607090</v>
      </c>
      <c r="J183" s="55">
        <v>44000</v>
      </c>
      <c r="K183" s="57">
        <v>44000</v>
      </c>
      <c r="L183" s="55"/>
      <c r="M183" s="57"/>
      <c r="N183" s="33"/>
      <c r="O183" s="35"/>
      <c r="P183" s="122">
        <f t="shared" si="83"/>
        <v>563090</v>
      </c>
      <c r="Q183" s="116"/>
      <c r="R183" s="40"/>
      <c r="S183" s="40"/>
      <c r="T183" s="101">
        <f t="shared" si="84"/>
        <v>7.2476897988766078</v>
      </c>
    </row>
    <row r="184" spans="1:20" ht="18" customHeight="1">
      <c r="A184" s="149"/>
      <c r="B184" s="137"/>
      <c r="C184" s="136" t="s">
        <v>71</v>
      </c>
      <c r="D184" s="19" t="s">
        <v>8</v>
      </c>
      <c r="E184" s="28">
        <f t="shared" ref="E184:F184" si="85">SUM(E185:E186)</f>
        <v>0</v>
      </c>
      <c r="F184" s="29">
        <f t="shared" si="85"/>
        <v>0</v>
      </c>
      <c r="G184" s="30">
        <f>SUM(G185:G186)</f>
        <v>0</v>
      </c>
      <c r="H184" s="28">
        <f t="shared" ref="H184:P184" si="86">SUM(H185:H186)</f>
        <v>0</v>
      </c>
      <c r="I184" s="39">
        <f>SUM(I185:I186)</f>
        <v>311300</v>
      </c>
      <c r="J184" s="28">
        <f t="shared" si="86"/>
        <v>0</v>
      </c>
      <c r="K184" s="31">
        <f t="shared" si="86"/>
        <v>0</v>
      </c>
      <c r="L184" s="28">
        <f t="shared" si="86"/>
        <v>0</v>
      </c>
      <c r="M184" s="31">
        <f t="shared" si="86"/>
        <v>0</v>
      </c>
      <c r="N184" s="28">
        <f>SUM(N185:N186)</f>
        <v>0</v>
      </c>
      <c r="O184" s="31">
        <f>SUM(O185:O186)</f>
        <v>0</v>
      </c>
      <c r="P184" s="122">
        <f t="shared" si="86"/>
        <v>311300</v>
      </c>
      <c r="Q184" s="114"/>
      <c r="R184" s="20"/>
      <c r="S184" s="20"/>
      <c r="T184" s="21">
        <f t="shared" si="84"/>
        <v>0</v>
      </c>
    </row>
    <row r="185" spans="1:20" ht="18" customHeight="1">
      <c r="A185" s="149"/>
      <c r="B185" s="137"/>
      <c r="C185" s="142"/>
      <c r="D185" s="19" t="s">
        <v>72</v>
      </c>
      <c r="E185" s="33"/>
      <c r="F185" s="34"/>
      <c r="G185" s="37"/>
      <c r="H185" s="55"/>
      <c r="I185" s="71">
        <v>311300</v>
      </c>
      <c r="J185" s="55"/>
      <c r="K185" s="57"/>
      <c r="L185" s="55"/>
      <c r="M185" s="57"/>
      <c r="N185" s="33"/>
      <c r="O185" s="35"/>
      <c r="P185" s="122">
        <f>I185-K185-M185</f>
        <v>311300</v>
      </c>
      <c r="Q185" s="114"/>
      <c r="R185" s="20"/>
      <c r="S185" s="20"/>
      <c r="T185" s="21">
        <f t="shared" si="84"/>
        <v>0</v>
      </c>
    </row>
    <row r="186" spans="1:20" ht="18" customHeight="1">
      <c r="A186" s="149"/>
      <c r="B186" s="137"/>
      <c r="C186" s="143"/>
      <c r="D186" s="8" t="s">
        <v>73</v>
      </c>
      <c r="E186" s="33"/>
      <c r="F186" s="34"/>
      <c r="G186" s="37"/>
      <c r="H186" s="33"/>
      <c r="I186" s="43"/>
      <c r="J186" s="33"/>
      <c r="K186" s="35"/>
      <c r="L186" s="33"/>
      <c r="M186" s="35"/>
      <c r="N186" s="33"/>
      <c r="O186" s="35"/>
      <c r="P186" s="122">
        <f>I186-K186-M186</f>
        <v>0</v>
      </c>
      <c r="Q186" s="116"/>
      <c r="R186" s="40"/>
      <c r="S186" s="40"/>
      <c r="T186" s="101"/>
    </row>
    <row r="187" spans="1:20" ht="18" customHeight="1">
      <c r="A187" s="149"/>
      <c r="B187" s="137"/>
      <c r="C187" s="135" t="s">
        <v>74</v>
      </c>
      <c r="D187" s="141"/>
      <c r="E187" s="33"/>
      <c r="F187" s="34"/>
      <c r="G187" s="41"/>
      <c r="H187" s="33"/>
      <c r="I187" s="43"/>
      <c r="J187" s="33"/>
      <c r="K187" s="35"/>
      <c r="L187" s="33"/>
      <c r="M187" s="35"/>
      <c r="N187" s="33"/>
      <c r="O187" s="35"/>
      <c r="P187" s="122">
        <f>I187-K187-M187</f>
        <v>0</v>
      </c>
      <c r="Q187" s="116"/>
      <c r="R187" s="40"/>
      <c r="S187" s="40"/>
      <c r="T187" s="101"/>
    </row>
    <row r="188" spans="1:20" ht="18" customHeight="1" thickBot="1">
      <c r="A188" s="150"/>
      <c r="B188" s="138"/>
      <c r="C188" s="144" t="s">
        <v>75</v>
      </c>
      <c r="D188" s="145"/>
      <c r="E188" s="44"/>
      <c r="F188" s="47"/>
      <c r="G188" s="54"/>
      <c r="H188" s="60"/>
      <c r="I188" s="98">
        <v>155060</v>
      </c>
      <c r="J188" s="60"/>
      <c r="K188" s="61"/>
      <c r="L188" s="60"/>
      <c r="M188" s="61"/>
      <c r="N188" s="44"/>
      <c r="O188" s="46"/>
      <c r="P188" s="123">
        <f>I188-K188-M188</f>
        <v>155060</v>
      </c>
      <c r="Q188" s="117"/>
      <c r="R188" s="49"/>
      <c r="S188" s="49"/>
      <c r="T188" s="102">
        <f t="shared" si="84"/>
        <v>0</v>
      </c>
    </row>
  </sheetData>
  <mergeCells count="74">
    <mergeCell ref="C123:D123"/>
    <mergeCell ref="L5:M5"/>
    <mergeCell ref="P5:P6"/>
    <mergeCell ref="Q5:T5"/>
    <mergeCell ref="A2:M2"/>
    <mergeCell ref="N5:O5"/>
    <mergeCell ref="A4:D4"/>
    <mergeCell ref="A5:D6"/>
    <mergeCell ref="E5:G5"/>
    <mergeCell ref="H5:I5"/>
    <mergeCell ref="J5:K5"/>
    <mergeCell ref="C49:C54"/>
    <mergeCell ref="C26:C28"/>
    <mergeCell ref="A7:D7"/>
    <mergeCell ref="C8:C10"/>
    <mergeCell ref="C22:D22"/>
    <mergeCell ref="A8:A99"/>
    <mergeCell ref="B8:B10"/>
    <mergeCell ref="B11:B28"/>
    <mergeCell ref="C11:C18"/>
    <mergeCell ref="C19:C21"/>
    <mergeCell ref="C23:C25"/>
    <mergeCell ref="B29:B54"/>
    <mergeCell ref="C29:D29"/>
    <mergeCell ref="C31:C34"/>
    <mergeCell ref="C35:C41"/>
    <mergeCell ref="C42:C48"/>
    <mergeCell ref="B55:B73"/>
    <mergeCell ref="C55:C62"/>
    <mergeCell ref="C63:C70"/>
    <mergeCell ref="C71:D71"/>
    <mergeCell ref="C72:D72"/>
    <mergeCell ref="C73:D73"/>
    <mergeCell ref="B74:B99"/>
    <mergeCell ref="C85:C91"/>
    <mergeCell ref="C92:D92"/>
    <mergeCell ref="C93:D93"/>
    <mergeCell ref="C94:D94"/>
    <mergeCell ref="C95:C97"/>
    <mergeCell ref="C98:D98"/>
    <mergeCell ref="C99:D99"/>
    <mergeCell ref="C74:C83"/>
    <mergeCell ref="A100:A188"/>
    <mergeCell ref="B100:B102"/>
    <mergeCell ref="C100:C102"/>
    <mergeCell ref="B103:B121"/>
    <mergeCell ref="C103:C110"/>
    <mergeCell ref="C111:C113"/>
    <mergeCell ref="C114:D114"/>
    <mergeCell ref="C115:D115"/>
    <mergeCell ref="C116:C118"/>
    <mergeCell ref="C119:C121"/>
    <mergeCell ref="B122:B147"/>
    <mergeCell ref="C122:D122"/>
    <mergeCell ref="C124:C127"/>
    <mergeCell ref="C128:C134"/>
    <mergeCell ref="C135:C141"/>
    <mergeCell ref="C142:C147"/>
    <mergeCell ref="C30:D30"/>
    <mergeCell ref="B163:B188"/>
    <mergeCell ref="C163:C172"/>
    <mergeCell ref="C174:C180"/>
    <mergeCell ref="C181:D181"/>
    <mergeCell ref="C184:C186"/>
    <mergeCell ref="C187:D187"/>
    <mergeCell ref="C188:D188"/>
    <mergeCell ref="C182:D182"/>
    <mergeCell ref="C183:D183"/>
    <mergeCell ref="B148:B162"/>
    <mergeCell ref="C148:C153"/>
    <mergeCell ref="C154:C159"/>
    <mergeCell ref="C160:D160"/>
    <mergeCell ref="C161:D161"/>
    <mergeCell ref="C162:D162"/>
  </mergeCells>
  <phoneticPr fontId="3" type="noConversion"/>
  <printOptions horizontalCentered="1"/>
  <pageMargins left="0.19685039370078741" right="0.15748031496062992" top="1.2204724409448819" bottom="0.39370078740157483" header="0.51181102362204722" footer="0.51181102362204722"/>
  <pageSetup paperSize="9" scale="45" fitToHeight="0" orientation="landscape" r:id="rId1"/>
  <headerFooter alignWithMargins="0"/>
  <rowBreaks count="3" manualBreakCount="3">
    <brk id="41" max="19" man="1"/>
    <brk id="99" max="19" man="1"/>
    <brk id="134" max="19" man="1"/>
  </rowBreaks>
  <ignoredErrors>
    <ignoredError sqref="G103" formulaRange="1"/>
    <ignoredError sqref="T174:T175 Q18:R19 T18:T19 Q124:T124 Q7:T14 Q20:T27 Q31:T32 Q100:T105 Q111:T113 Q29:T29 Q35:T39 Q42:T43 Q46:T46 Q49:T50 Q53:T53 T51:T52 T63:T64 T106:T107 Q116:T116 Q118:T120 T117 Q126:T132 Q135:T136 Q139:T140 Q142:T143 Q145:T145 T144 Q148:T149 T163:T165 T150 T153 T154:T155 T160:T161 T178:T179 T183:T185 T18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징수월보</vt:lpstr>
      <vt:lpstr>징수월보!Print_Area</vt:lpstr>
    </vt:vector>
  </TitlesOfParts>
  <Company>행정자치부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세정담당관실</dc:creator>
  <cp:lastModifiedBy>user</cp:lastModifiedBy>
  <cp:lastPrinted>2011-11-14T03:56:58Z</cp:lastPrinted>
  <dcterms:created xsi:type="dcterms:W3CDTF">2004-09-07T05:13:01Z</dcterms:created>
  <dcterms:modified xsi:type="dcterms:W3CDTF">2023-06-02T06:00:05Z</dcterms:modified>
</cp:coreProperties>
</file>