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4년도\통계연보\제작중\제작완\"/>
    </mc:Choice>
  </mc:AlternateContent>
  <bookViews>
    <workbookView xWindow="-120" yWindow="-120" windowWidth="23250" windowHeight="13170" tabRatio="521" firstSheet="11" activeTab="12"/>
  </bookViews>
  <sheets>
    <sheet name="Ⅷ. 전기·가스·수도" sheetId="17" r:id="rId1"/>
    <sheet name="1.용도별전력사용량" sheetId="18" r:id="rId2"/>
    <sheet name="2.제조업종별 전력사용량" sheetId="30" r:id="rId3"/>
    <sheet name="3.가스 공급량" sheetId="20" r:id="rId4"/>
    <sheet name="4.도시가스 보급률" sheetId="31" r:id="rId5"/>
    <sheet name="5.상수도 보급현황" sheetId="21" r:id="rId6"/>
    <sheet name="6.상수도관" sheetId="29" r:id="rId7"/>
    <sheet name="7.정수장별 상수도 시설용량 및 생산실적" sheetId="32" r:id="rId8"/>
    <sheet name="8.급수사용량" sheetId="23" r:id="rId9"/>
    <sheet name="9.급수사용료부과" sheetId="24" r:id="rId10"/>
    <sheet name="10.하수도보급률" sheetId="25" r:id="rId11"/>
    <sheet name="11.하수도사용료 부과" sheetId="26" r:id="rId12"/>
    <sheet name="12.하수관거" sheetId="27" r:id="rId13"/>
  </sheets>
  <definedNames>
    <definedName name="aaa" localSheetId="10">#REF!</definedName>
    <definedName name="aaa" localSheetId="11">#REF!</definedName>
    <definedName name="aaa" localSheetId="12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>#REF!</definedName>
    <definedName name="bbb" localSheetId="10">#REF!</definedName>
    <definedName name="bbb" localSheetId="11">#REF!</definedName>
    <definedName name="bbb" localSheetId="12">#REF!</definedName>
    <definedName name="bbb" localSheetId="2">#REF!</definedName>
    <definedName name="bbb" localSheetId="3">#REF!</definedName>
    <definedName name="bbb" localSheetId="4">#REF!</definedName>
    <definedName name="bbb" localSheetId="5">#REF!</definedName>
    <definedName name="bbb" localSheetId="6">#REF!</definedName>
    <definedName name="bbb" localSheetId="7">#REF!</definedName>
    <definedName name="bbb" localSheetId="8">#REF!</definedName>
    <definedName name="bbb" localSheetId="9">#REF!</definedName>
    <definedName name="bbb">#REF!</definedName>
    <definedName name="_xlnm.Print_Area" localSheetId="1">'1.용도별전력사용량'!$A$1:$R$70</definedName>
    <definedName name="_xlnm.Print_Area" localSheetId="10">'10.하수도보급률'!$A$1:$I$20</definedName>
    <definedName name="_xlnm.Print_Area" localSheetId="11">'11.하수도사용료 부과'!$A$1:$J$36</definedName>
    <definedName name="_xlnm.Print_Area" localSheetId="12">'12.하수관거'!$A$1:$M$36</definedName>
    <definedName name="_xlnm.Print_Area" localSheetId="2">'2.제조업종별 전력사용량'!$A$1:$AA$27</definedName>
    <definedName name="_xlnm.Print_Area" localSheetId="3">'3.가스 공급량'!$A$1:$G$68</definedName>
    <definedName name="_xlnm.Print_Area" localSheetId="4">'4.도시가스 보급률'!$A$1:$G$17</definedName>
    <definedName name="_xlnm.Print_Area" localSheetId="5">'5.상수도 보급현황'!$A$1:$H$21</definedName>
    <definedName name="_xlnm.Print_Area" localSheetId="6">'6.상수도관'!$A$1:$P$38</definedName>
    <definedName name="_xlnm.Print_Area" localSheetId="7">'7.정수장별 상수도 시설용량 및 생산실적'!$A$1:$L$25</definedName>
    <definedName name="_xlnm.Print_Area" localSheetId="8">'8.급수사용량'!$A$1:$G$19</definedName>
    <definedName name="_xlnm.Print_Area" localSheetId="9">'9.급수사용료부과'!$A$1:$G$19</definedName>
    <definedName name="_xlnm.Print_Area" localSheetId="0">'Ⅷ. 전기·가스·수도'!$A$1:$J$36</definedName>
    <definedName name="수정" localSheetId="10">#REF!</definedName>
    <definedName name="수정" localSheetId="11">#REF!</definedName>
    <definedName name="수정" localSheetId="12">#REF!</definedName>
    <definedName name="수정" localSheetId="2">#REF!</definedName>
    <definedName name="수정" localSheetId="3">#REF!</definedName>
    <definedName name="수정" localSheetId="4">#REF!</definedName>
    <definedName name="수정" localSheetId="5">#REF!</definedName>
    <definedName name="수정" localSheetId="6">#REF!</definedName>
    <definedName name="수정" localSheetId="7">#REF!</definedName>
    <definedName name="수정" localSheetId="8">#REF!</definedName>
    <definedName name="수정" localSheetId="9">#REF!</definedName>
    <definedName name="수정">#REF!</definedName>
  </definedNames>
  <calcPr calcId="162913"/>
</workbook>
</file>

<file path=xl/calcChain.xml><?xml version="1.0" encoding="utf-8"?>
<calcChain xmlns="http://schemas.openxmlformats.org/spreadsheetml/2006/main">
  <c r="M12" i="30" l="1"/>
  <c r="T12" i="30"/>
  <c r="B14" i="30"/>
  <c r="B15" i="30"/>
  <c r="B16" i="30"/>
  <c r="B17" i="30"/>
  <c r="B18" i="30"/>
  <c r="B19" i="30"/>
  <c r="B20" i="30"/>
  <c r="B21" i="30"/>
  <c r="B22" i="30"/>
  <c r="B23" i="30"/>
  <c r="B24" i="30"/>
  <c r="B13" i="30"/>
  <c r="P12" i="30"/>
  <c r="B9" i="31" l="1"/>
  <c r="B10" i="31"/>
  <c r="B11" i="31"/>
  <c r="B12" i="31"/>
  <c r="B13" i="31"/>
  <c r="B8" i="31"/>
  <c r="C9" i="32" l="1"/>
  <c r="C12" i="32"/>
  <c r="C13" i="32"/>
  <c r="C14" i="32"/>
  <c r="C15" i="32"/>
  <c r="C16" i="32"/>
  <c r="C17" i="32"/>
  <c r="C18" i="32"/>
  <c r="C19" i="32"/>
  <c r="C20" i="32"/>
  <c r="C21" i="32"/>
  <c r="C22" i="32"/>
  <c r="C11" i="32"/>
  <c r="L10" i="32"/>
  <c r="K10" i="32"/>
  <c r="D10" i="32" l="1"/>
  <c r="E10" i="32"/>
  <c r="F10" i="32"/>
  <c r="I10" i="32"/>
  <c r="J10" i="32"/>
  <c r="AA12" i="30"/>
  <c r="Z12" i="30"/>
  <c r="Y12" i="30"/>
  <c r="X12" i="30"/>
  <c r="W12" i="30"/>
  <c r="V12" i="30"/>
  <c r="U12" i="30"/>
  <c r="S12" i="30"/>
  <c r="R12" i="30"/>
  <c r="Q12" i="30"/>
  <c r="O12" i="30"/>
  <c r="L12" i="30"/>
  <c r="K12" i="30"/>
  <c r="J12" i="30"/>
  <c r="I12" i="30"/>
  <c r="H12" i="30"/>
  <c r="G12" i="30"/>
  <c r="F12" i="30"/>
  <c r="E12" i="30"/>
  <c r="D12" i="30"/>
  <c r="C12" i="30"/>
  <c r="C10" i="32" l="1"/>
  <c r="B12" i="30"/>
  <c r="E17" i="25"/>
  <c r="I17" i="25" s="1"/>
  <c r="D17" i="25"/>
  <c r="C18" i="27"/>
  <c r="D18" i="27" s="1"/>
  <c r="B18" i="27"/>
  <c r="I33" i="26"/>
  <c r="F33" i="26"/>
  <c r="B18" i="26"/>
  <c r="B16" i="24"/>
  <c r="B16" i="23"/>
  <c r="O19" i="29"/>
  <c r="I19" i="29"/>
  <c r="C19" i="29"/>
  <c r="E35" i="29"/>
  <c r="G18" i="21"/>
  <c r="D18" i="21"/>
  <c r="G53" i="20"/>
  <c r="F53" i="20"/>
  <c r="E53" i="20"/>
  <c r="D53" i="20"/>
  <c r="C53" i="20"/>
  <c r="B53" i="20"/>
  <c r="K65" i="18"/>
  <c r="B65" i="18" s="1"/>
  <c r="P65" i="18" s="1"/>
  <c r="K64" i="18"/>
  <c r="B64" i="18" s="1"/>
  <c r="I64" i="18" s="1"/>
  <c r="K63" i="18"/>
  <c r="B63" i="18" s="1"/>
  <c r="K62" i="18"/>
  <c r="B62" i="18" s="1"/>
  <c r="K61" i="18"/>
  <c r="B61" i="18" s="1"/>
  <c r="K60" i="18"/>
  <c r="B60" i="18"/>
  <c r="R60" i="18" s="1"/>
  <c r="K59" i="18"/>
  <c r="B59" i="18" s="1"/>
  <c r="P59" i="18" s="1"/>
  <c r="K58" i="18"/>
  <c r="B58" i="18" s="1"/>
  <c r="I58" i="18" s="1"/>
  <c r="K57" i="18"/>
  <c r="K56" i="18"/>
  <c r="K55" i="18"/>
  <c r="B55" i="18" s="1"/>
  <c r="K54" i="18"/>
  <c r="B54" i="18" s="1"/>
  <c r="Q53" i="18"/>
  <c r="O53" i="18"/>
  <c r="M53" i="18"/>
  <c r="H53" i="18"/>
  <c r="F53" i="18"/>
  <c r="D53" i="18"/>
  <c r="J33" i="26" l="1"/>
  <c r="B19" i="29"/>
  <c r="R54" i="18"/>
  <c r="I54" i="18"/>
  <c r="L59" i="18"/>
  <c r="L58" i="18"/>
  <c r="R65" i="18"/>
  <c r="L64" i="18"/>
  <c r="P58" i="18"/>
  <c r="N58" i="18"/>
  <c r="N64" i="18"/>
  <c r="R58" i="18"/>
  <c r="P64" i="18"/>
  <c r="R64" i="18"/>
  <c r="R59" i="18"/>
  <c r="L65" i="18"/>
  <c r="E62" i="18"/>
  <c r="I62" i="18"/>
  <c r="G62" i="18"/>
  <c r="R62" i="18"/>
  <c r="P62" i="18"/>
  <c r="N62" i="18"/>
  <c r="I63" i="18"/>
  <c r="G63" i="18"/>
  <c r="E63" i="18"/>
  <c r="P63" i="18"/>
  <c r="R63" i="18"/>
  <c r="N63" i="18"/>
  <c r="I55" i="18"/>
  <c r="R55" i="18"/>
  <c r="P55" i="18"/>
  <c r="G55" i="18"/>
  <c r="N55" i="18"/>
  <c r="E55" i="18"/>
  <c r="I61" i="18"/>
  <c r="G61" i="18"/>
  <c r="R61" i="18"/>
  <c r="P61" i="18"/>
  <c r="N61" i="18"/>
  <c r="L61" i="18"/>
  <c r="E61" i="18"/>
  <c r="G60" i="18"/>
  <c r="E60" i="18"/>
  <c r="L55" i="18"/>
  <c r="E59" i="18"/>
  <c r="E65" i="18"/>
  <c r="K53" i="18"/>
  <c r="I60" i="18"/>
  <c r="G59" i="18"/>
  <c r="G65" i="18"/>
  <c r="L63" i="18"/>
  <c r="B57" i="18"/>
  <c r="L57" i="18" s="1"/>
  <c r="E58" i="18"/>
  <c r="I59" i="18"/>
  <c r="L60" i="18"/>
  <c r="E64" i="18"/>
  <c r="I65" i="18"/>
  <c r="E54" i="18"/>
  <c r="L62" i="18"/>
  <c r="G54" i="18"/>
  <c r="L54" i="18"/>
  <c r="N54" i="18"/>
  <c r="G58" i="18"/>
  <c r="N60" i="18"/>
  <c r="G64" i="18"/>
  <c r="P54" i="18"/>
  <c r="B56" i="18"/>
  <c r="P60" i="18"/>
  <c r="N59" i="18"/>
  <c r="N65" i="18"/>
  <c r="B53" i="18" l="1"/>
  <c r="G53" i="18" s="1"/>
  <c r="L56" i="18"/>
  <c r="E56" i="18"/>
  <c r="P56" i="18"/>
  <c r="I56" i="18"/>
  <c r="R56" i="18"/>
  <c r="G56" i="18"/>
  <c r="N56" i="18"/>
  <c r="I57" i="18"/>
  <c r="G57" i="18"/>
  <c r="E57" i="18"/>
  <c r="R57" i="18"/>
  <c r="P57" i="18"/>
  <c r="N57" i="18"/>
  <c r="B15" i="23"/>
  <c r="O18" i="29"/>
  <c r="C62" i="18" l="1"/>
  <c r="C58" i="18"/>
  <c r="C63" i="18"/>
  <c r="C64" i="18"/>
  <c r="L53" i="18"/>
  <c r="R53" i="18"/>
  <c r="E53" i="18"/>
  <c r="P53" i="18"/>
  <c r="C57" i="18"/>
  <c r="C54" i="18"/>
  <c r="C61" i="18"/>
  <c r="C60" i="18"/>
  <c r="C56" i="18"/>
  <c r="I53" i="18"/>
  <c r="C65" i="18"/>
  <c r="N53" i="18"/>
  <c r="C55" i="18"/>
  <c r="C59" i="18"/>
  <c r="G40" i="20" l="1"/>
  <c r="G27" i="20"/>
  <c r="C40" i="20" l="1"/>
  <c r="F17" i="21" l="1"/>
  <c r="C17" i="27" l="1"/>
  <c r="D17" i="27" s="1"/>
  <c r="B17" i="27"/>
  <c r="B15" i="24"/>
  <c r="E16" i="25"/>
  <c r="I16" i="25" s="1"/>
  <c r="F32" i="26"/>
  <c r="B17" i="26"/>
  <c r="D16" i="25"/>
  <c r="C27" i="20"/>
  <c r="E40" i="20"/>
  <c r="F40" i="20"/>
  <c r="D40" i="20"/>
  <c r="B40" i="20"/>
  <c r="Q40" i="18"/>
  <c r="K41" i="18"/>
  <c r="B41" i="18" l="1"/>
  <c r="I32" i="26"/>
  <c r="O17" i="29"/>
  <c r="I17" i="29"/>
  <c r="B17" i="29" s="1"/>
  <c r="C17" i="29"/>
  <c r="E34" i="29"/>
  <c r="B18" i="29" s="1"/>
  <c r="I18" i="29"/>
  <c r="C18" i="29"/>
  <c r="E33" i="29"/>
  <c r="E32" i="29"/>
  <c r="O16" i="29"/>
  <c r="I16" i="29"/>
  <c r="C16" i="29"/>
  <c r="B16" i="29" s="1"/>
  <c r="E41" i="18" l="1"/>
  <c r="J32" i="26"/>
  <c r="G17" i="21" l="1"/>
  <c r="D17" i="21"/>
  <c r="E27" i="20"/>
  <c r="K42" i="18" l="1"/>
  <c r="K43" i="18"/>
  <c r="B43" i="18" s="1"/>
  <c r="K44" i="18"/>
  <c r="K45" i="18"/>
  <c r="B45" i="18" s="1"/>
  <c r="K46" i="18"/>
  <c r="B46" i="18" s="1"/>
  <c r="K47" i="18"/>
  <c r="B47" i="18" s="1"/>
  <c r="K48" i="18"/>
  <c r="K49" i="18"/>
  <c r="B49" i="18" s="1"/>
  <c r="K50" i="18"/>
  <c r="B50" i="18" s="1"/>
  <c r="K51" i="18"/>
  <c r="B51" i="18" s="1"/>
  <c r="K52" i="18"/>
  <c r="B52" i="18" s="1"/>
  <c r="O40" i="18"/>
  <c r="M40" i="18"/>
  <c r="H40" i="18"/>
  <c r="F40" i="18"/>
  <c r="D40" i="18"/>
  <c r="P50" i="18" l="1"/>
  <c r="R47" i="18"/>
  <c r="E47" i="18"/>
  <c r="I45" i="18"/>
  <c r="R52" i="18"/>
  <c r="I51" i="18"/>
  <c r="P46" i="18"/>
  <c r="E46" i="18"/>
  <c r="P43" i="18"/>
  <c r="E43" i="18"/>
  <c r="P49" i="18"/>
  <c r="B42" i="18"/>
  <c r="K40" i="18"/>
  <c r="B48" i="18"/>
  <c r="G48" i="18" s="1"/>
  <c r="P52" i="18"/>
  <c r="P51" i="18"/>
  <c r="P41" i="18"/>
  <c r="P47" i="18"/>
  <c r="P45" i="18"/>
  <c r="L46" i="18"/>
  <c r="N45" i="18"/>
  <c r="L51" i="18"/>
  <c r="N51" i="18"/>
  <c r="G45" i="18"/>
  <c r="L45" i="18"/>
  <c r="R45" i="18"/>
  <c r="L47" i="18"/>
  <c r="R51" i="18"/>
  <c r="L41" i="18"/>
  <c r="R46" i="18"/>
  <c r="L52" i="18"/>
  <c r="E48" i="18"/>
  <c r="E49" i="18"/>
  <c r="I49" i="18"/>
  <c r="R49" i="18"/>
  <c r="G49" i="18"/>
  <c r="N49" i="18"/>
  <c r="I50" i="18"/>
  <c r="G50" i="18"/>
  <c r="E50" i="18"/>
  <c r="R50" i="18"/>
  <c r="N50" i="18"/>
  <c r="R43" i="18"/>
  <c r="I43" i="18"/>
  <c r="G43" i="18"/>
  <c r="N43" i="18"/>
  <c r="L43" i="18"/>
  <c r="L49" i="18"/>
  <c r="G41" i="18"/>
  <c r="L50" i="18"/>
  <c r="G47" i="18"/>
  <c r="I41" i="18"/>
  <c r="I47" i="18"/>
  <c r="E52" i="18"/>
  <c r="G46" i="18"/>
  <c r="G52" i="18"/>
  <c r="B44" i="18"/>
  <c r="E45" i="18"/>
  <c r="I46" i="18"/>
  <c r="E51" i="18"/>
  <c r="I52" i="18"/>
  <c r="G51" i="18"/>
  <c r="N47" i="18"/>
  <c r="N41" i="18"/>
  <c r="R41" i="18"/>
  <c r="N46" i="18"/>
  <c r="N52" i="18"/>
  <c r="M27" i="18"/>
  <c r="O27" i="18"/>
  <c r="Q27" i="18"/>
  <c r="K28" i="18"/>
  <c r="K29" i="18"/>
  <c r="K30" i="18"/>
  <c r="K31" i="18"/>
  <c r="K32" i="18"/>
  <c r="K33" i="18"/>
  <c r="K34" i="18"/>
  <c r="K35" i="18"/>
  <c r="K36" i="18"/>
  <c r="K37" i="18"/>
  <c r="K38" i="18"/>
  <c r="K39" i="18"/>
  <c r="L48" i="18" l="1"/>
  <c r="P42" i="18"/>
  <c r="E42" i="18"/>
  <c r="I48" i="18"/>
  <c r="N42" i="18"/>
  <c r="G42" i="18"/>
  <c r="P48" i="18"/>
  <c r="C48" i="18"/>
  <c r="L42" i="18"/>
  <c r="R42" i="18"/>
  <c r="N48" i="18"/>
  <c r="I42" i="18"/>
  <c r="E44" i="18"/>
  <c r="R48" i="18"/>
  <c r="B40" i="18"/>
  <c r="C42" i="18" s="1"/>
  <c r="P44" i="18"/>
  <c r="L44" i="18"/>
  <c r="I44" i="18"/>
  <c r="G44" i="18"/>
  <c r="N44" i="18"/>
  <c r="R44" i="18"/>
  <c r="K27" i="18"/>
  <c r="B28" i="18"/>
  <c r="C53" i="18" l="1"/>
  <c r="C41" i="18"/>
  <c r="C50" i="18"/>
  <c r="C46" i="18"/>
  <c r="C51" i="18"/>
  <c r="C43" i="18"/>
  <c r="C47" i="18"/>
  <c r="E40" i="18"/>
  <c r="C45" i="18"/>
  <c r="C49" i="18"/>
  <c r="C52" i="18"/>
  <c r="C44" i="18"/>
  <c r="L28" i="18"/>
  <c r="N40" i="18"/>
  <c r="R40" i="18"/>
  <c r="L40" i="18"/>
  <c r="P40" i="18"/>
  <c r="G40" i="18"/>
  <c r="I40" i="18"/>
  <c r="R28" i="18"/>
  <c r="N28" i="18"/>
  <c r="P28" i="18"/>
  <c r="C40" i="18" l="1"/>
  <c r="J30" i="26"/>
  <c r="D15" i="25" l="1"/>
  <c r="D15" i="21"/>
  <c r="F27" i="20" l="1"/>
  <c r="F14" i="20"/>
  <c r="D27" i="20"/>
  <c r="D14" i="20"/>
  <c r="B27" i="20"/>
  <c r="B14" i="20"/>
  <c r="B15" i="26" l="1"/>
  <c r="I31" i="26"/>
  <c r="E15" i="25"/>
  <c r="I15" i="25" s="1"/>
  <c r="E14" i="25"/>
  <c r="I14" i="25" s="1"/>
  <c r="D14" i="25"/>
  <c r="B13" i="24"/>
  <c r="B14" i="24"/>
  <c r="B14" i="23"/>
  <c r="B13" i="23"/>
  <c r="G15" i="21"/>
  <c r="G16" i="21"/>
  <c r="D16" i="21"/>
  <c r="C14" i="20"/>
  <c r="H27" i="18"/>
  <c r="F27" i="18"/>
  <c r="D27" i="18"/>
  <c r="B29" i="18"/>
  <c r="N29" i="18" l="1"/>
  <c r="P29" i="18"/>
  <c r="R29" i="18"/>
  <c r="L29" i="18"/>
  <c r="I28" i="18"/>
  <c r="E29" i="18"/>
  <c r="G28" i="18"/>
  <c r="E28" i="18"/>
  <c r="C15" i="27" l="1"/>
  <c r="B15" i="27"/>
  <c r="B16" i="27"/>
  <c r="C16" i="27"/>
  <c r="F31" i="26"/>
  <c r="J31" i="26" s="1"/>
  <c r="D16" i="27" l="1"/>
  <c r="D15" i="27"/>
  <c r="B16" i="26"/>
  <c r="E14" i="20" l="1"/>
  <c r="G14" i="20"/>
  <c r="B30" i="18" l="1"/>
  <c r="B31" i="18"/>
  <c r="B32" i="18"/>
  <c r="B33" i="18"/>
  <c r="B35" i="18"/>
  <c r="B36" i="18"/>
  <c r="B37" i="18"/>
  <c r="B38" i="18"/>
  <c r="B39" i="18"/>
  <c r="N38" i="18" l="1"/>
  <c r="P38" i="18"/>
  <c r="R38" i="18"/>
  <c r="L38" i="18"/>
  <c r="L39" i="18"/>
  <c r="R39" i="18"/>
  <c r="N39" i="18"/>
  <c r="P39" i="18"/>
  <c r="L36" i="18"/>
  <c r="N36" i="18"/>
  <c r="P36" i="18"/>
  <c r="R36" i="18"/>
  <c r="P33" i="18"/>
  <c r="R33" i="18"/>
  <c r="N33" i="18"/>
  <c r="L33" i="18"/>
  <c r="N31" i="18"/>
  <c r="P31" i="18"/>
  <c r="R31" i="18"/>
  <c r="L31" i="18"/>
  <c r="N37" i="18"/>
  <c r="L37" i="18"/>
  <c r="R37" i="18"/>
  <c r="P37" i="18"/>
  <c r="L35" i="18"/>
  <c r="P35" i="18"/>
  <c r="N35" i="18"/>
  <c r="R35" i="18"/>
  <c r="P32" i="18"/>
  <c r="N32" i="18"/>
  <c r="R32" i="18"/>
  <c r="L32" i="18"/>
  <c r="N30" i="18"/>
  <c r="R30" i="18"/>
  <c r="P30" i="18"/>
  <c r="L30" i="18"/>
  <c r="E37" i="18"/>
  <c r="G31" i="18"/>
  <c r="E39" i="18"/>
  <c r="G30" i="18"/>
  <c r="E30" i="18"/>
  <c r="I30" i="18"/>
  <c r="I35" i="18"/>
  <c r="G35" i="18"/>
  <c r="E35" i="18"/>
  <c r="G36" i="18"/>
  <c r="E36" i="18"/>
  <c r="I36" i="18"/>
  <c r="I29" i="18"/>
  <c r="G29" i="18"/>
  <c r="G39" i="18"/>
  <c r="E32" i="18"/>
  <c r="E38" i="18"/>
  <c r="G32" i="18"/>
  <c r="G38" i="18"/>
  <c r="E31" i="18"/>
  <c r="B34" i="18"/>
  <c r="B27" i="18" s="1"/>
  <c r="C28" i="18" s="1"/>
  <c r="I38" i="18"/>
  <c r="G37" i="18"/>
  <c r="I31" i="18"/>
  <c r="I37" i="18"/>
  <c r="E33" i="18"/>
  <c r="G33" i="18"/>
  <c r="I33" i="18"/>
  <c r="I39" i="18"/>
  <c r="I32" i="18"/>
  <c r="N34" i="18" l="1"/>
  <c r="R34" i="18"/>
  <c r="P34" i="18"/>
  <c r="L34" i="18"/>
  <c r="G34" i="18"/>
  <c r="E34" i="18"/>
  <c r="I34" i="18"/>
  <c r="R27" i="18" l="1"/>
  <c r="L27" i="18"/>
  <c r="P27" i="18"/>
  <c r="N27" i="18"/>
  <c r="C29" i="18"/>
  <c r="C30" i="18"/>
  <c r="E27" i="18"/>
  <c r="I27" i="18"/>
  <c r="G27" i="18"/>
  <c r="C39" i="18"/>
  <c r="C38" i="18"/>
  <c r="C37" i="18"/>
  <c r="C36" i="18"/>
  <c r="C32" i="18"/>
  <c r="C35" i="18"/>
  <c r="C31" i="18"/>
  <c r="C34" i="18"/>
  <c r="C33" i="18"/>
  <c r="C27" i="18" l="1"/>
</calcChain>
</file>

<file path=xl/sharedStrings.xml><?xml version="1.0" encoding="utf-8"?>
<sst xmlns="http://schemas.openxmlformats.org/spreadsheetml/2006/main" count="646" uniqueCount="345">
  <si>
    <t>단위 : MWh</t>
  </si>
  <si>
    <t>PE관</t>
  </si>
  <si>
    <t>Ⅷ. 전기·가스·수도</t>
    <phoneticPr fontId="66" type="noConversion"/>
  </si>
  <si>
    <t>Electricity, Gas, Water-Supply</t>
    <phoneticPr fontId="66" type="noConversion"/>
  </si>
  <si>
    <t>단위 : MWh</t>
    <phoneticPr fontId="5" type="noConversion"/>
  </si>
  <si>
    <t>unit : MWh</t>
    <phoneticPr fontId="5" type="noConversion"/>
  </si>
  <si>
    <t>합  계</t>
  </si>
  <si>
    <t>가 정 용</t>
    <phoneticPr fontId="5" type="noConversion"/>
  </si>
  <si>
    <t>공 공 용</t>
  </si>
  <si>
    <t>광  업</t>
  </si>
  <si>
    <t>제 조 업</t>
  </si>
  <si>
    <t>점유율(%)</t>
    <phoneticPr fontId="5" type="noConversion"/>
  </si>
  <si>
    <t>Total</t>
  </si>
  <si>
    <t>Public</t>
  </si>
  <si>
    <t>Mining</t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</si>
  <si>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</si>
  <si>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</si>
  <si>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</si>
  <si>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</si>
  <si>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</si>
  <si>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</si>
  <si>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</si>
  <si>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</si>
  <si>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</si>
  <si>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</si>
  <si>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</si>
  <si>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</si>
  <si>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자료 : 한국전력공사 홍천지사</t>
    <phoneticPr fontId="5" type="noConversion"/>
  </si>
  <si>
    <t>Electric Power Consumption by Use</t>
    <phoneticPr fontId="5" type="noConversion"/>
  </si>
  <si>
    <t>Share of 
total (%)</t>
    <phoneticPr fontId="5" type="noConversion"/>
  </si>
  <si>
    <t>Residential</t>
  </si>
  <si>
    <t>Unit : MWh</t>
    <phoneticPr fontId="66" type="noConversion"/>
  </si>
  <si>
    <t>합 계</t>
  </si>
  <si>
    <t>자료 : 한국전력공사 홍천지사</t>
  </si>
  <si>
    <t>Gas Supply</t>
    <phoneticPr fontId="5" type="noConversion"/>
  </si>
  <si>
    <t>단위 : 개소</t>
    <phoneticPr fontId="5" type="noConversion"/>
  </si>
  <si>
    <t>unit : place</t>
    <phoneticPr fontId="5" type="noConversion"/>
  </si>
  <si>
    <t>연  별</t>
    <phoneticPr fontId="5" type="noConversion"/>
  </si>
  <si>
    <t>도 시 가 스</t>
    <phoneticPr fontId="5" type="noConversion"/>
  </si>
  <si>
    <t>프 로 판</t>
    <phoneticPr fontId="5" type="noConversion"/>
  </si>
  <si>
    <t>부       탄</t>
    <phoneticPr fontId="5" type="noConversion"/>
  </si>
  <si>
    <t>Propane gas(LPG)</t>
    <phoneticPr fontId="5" type="noConversion"/>
  </si>
  <si>
    <t>Butane gas</t>
    <phoneticPr fontId="5" type="noConversion"/>
  </si>
  <si>
    <t>판매소수</t>
  </si>
  <si>
    <t>판매량(1000㎥)</t>
    <phoneticPr fontId="5" type="noConversion"/>
  </si>
  <si>
    <t>Number of selling stores</t>
    <phoneticPr fontId="5" type="noConversion"/>
  </si>
  <si>
    <t>Amount sold</t>
    <phoneticPr fontId="5" type="noConversion"/>
  </si>
  <si>
    <t>1월</t>
    <phoneticPr fontId="5" type="noConversion"/>
  </si>
  <si>
    <t>City gas</t>
    <phoneticPr fontId="5" type="noConversion"/>
  </si>
  <si>
    <t>월  별</t>
    <phoneticPr fontId="66" type="noConversion"/>
  </si>
  <si>
    <t>단위 : 명</t>
    <phoneticPr fontId="5" type="noConversion"/>
  </si>
  <si>
    <t>unit : person</t>
    <phoneticPr fontId="5" type="noConversion"/>
  </si>
  <si>
    <t>총 인 구</t>
    <phoneticPr fontId="5" type="noConversion"/>
  </si>
  <si>
    <t>급수인구</t>
  </si>
  <si>
    <t>시설용량</t>
  </si>
  <si>
    <t>급수량</t>
  </si>
  <si>
    <t>1일 1인당</t>
  </si>
  <si>
    <t>(㎥/일)</t>
  </si>
  <si>
    <t>급수량(ℓ)</t>
    <phoneticPr fontId="5" type="noConversion"/>
  </si>
  <si>
    <t>보급률(%)</t>
    <phoneticPr fontId="5" type="noConversion"/>
  </si>
  <si>
    <t>Population</t>
    <phoneticPr fontId="5" type="noConversion"/>
  </si>
  <si>
    <t>자료 : 상하수도사업소</t>
    <phoneticPr fontId="5" type="noConversion"/>
  </si>
  <si>
    <t>Water Supply Service</t>
    <phoneticPr fontId="5" type="noConversion"/>
  </si>
  <si>
    <t xml:space="preserve">Population with water supply </t>
    <phoneticPr fontId="3" type="noConversion"/>
  </si>
  <si>
    <t>Water supply rate</t>
  </si>
  <si>
    <t>Water supply capacity</t>
    <phoneticPr fontId="5" type="noConversion"/>
  </si>
  <si>
    <t>Daily water supply per person</t>
    <phoneticPr fontId="3" type="noConversion"/>
  </si>
  <si>
    <t>Number of faucets</t>
    <phoneticPr fontId="5" type="noConversion"/>
  </si>
  <si>
    <t>단위 : m</t>
    <phoneticPr fontId="5" type="noConversion"/>
  </si>
  <si>
    <t>unit : m</t>
    <phoneticPr fontId="5" type="noConversion"/>
  </si>
  <si>
    <t>합    계</t>
  </si>
  <si>
    <t>도  수  관   Aqueduct pipe</t>
    <phoneticPr fontId="5" type="noConversion"/>
  </si>
  <si>
    <t>송    수    관       Transmission pipe</t>
    <phoneticPr fontId="5" type="noConversion"/>
  </si>
  <si>
    <t>주철관</t>
  </si>
  <si>
    <t>기  타</t>
  </si>
  <si>
    <t>동    관</t>
  </si>
  <si>
    <t>PVC관</t>
  </si>
  <si>
    <t>Others</t>
    <phoneticPr fontId="5" type="noConversion"/>
  </si>
  <si>
    <t>Water Supply Pipes</t>
    <phoneticPr fontId="5" type="noConversion"/>
  </si>
  <si>
    <t>덕타일
주철관</t>
    <phoneticPr fontId="3" type="noConversion"/>
  </si>
  <si>
    <t>아연도강관</t>
    <phoneticPr fontId="3" type="noConversion"/>
  </si>
  <si>
    <t>스텐레스관</t>
    <phoneticPr fontId="3" type="noConversion"/>
  </si>
  <si>
    <t>수도용 
경질폴리염화
비닐관</t>
    <phoneticPr fontId="3" type="noConversion"/>
  </si>
  <si>
    <t>단위 : ㎥</t>
    <phoneticPr fontId="5" type="noConversion"/>
  </si>
  <si>
    <t>unit : ㎥</t>
    <phoneticPr fontId="5" type="noConversion"/>
  </si>
  <si>
    <t>가정용</t>
  </si>
  <si>
    <t>Public</t>
    <phoneticPr fontId="5" type="noConversion"/>
  </si>
  <si>
    <t>General</t>
    <phoneticPr fontId="5" type="noConversion"/>
  </si>
  <si>
    <t>Water Consumption by Use</t>
    <phoneticPr fontId="5" type="noConversion"/>
  </si>
  <si>
    <t>Residential</t>
    <phoneticPr fontId="3" type="noConversion"/>
  </si>
  <si>
    <t>공공용(업무용)</t>
    <phoneticPr fontId="5" type="noConversion"/>
  </si>
  <si>
    <t>일반용(영업용)</t>
    <phoneticPr fontId="5" type="noConversion"/>
  </si>
  <si>
    <t>Bath-house</t>
    <phoneticPr fontId="5" type="noConversion"/>
  </si>
  <si>
    <t>욕탕용
(욕탕1종(대중탕용)
+욕탕2종)</t>
    <phoneticPr fontId="5" type="noConversion"/>
  </si>
  <si>
    <t>기  타
(산업 및 공업용+기타업종)</t>
    <phoneticPr fontId="3" type="noConversion"/>
  </si>
  <si>
    <t>단위 : 천원</t>
    <phoneticPr fontId="5" type="noConversion"/>
  </si>
  <si>
    <t>Industrial</t>
    <phoneticPr fontId="5" type="noConversion"/>
  </si>
  <si>
    <t>Water Usage Charges</t>
    <phoneticPr fontId="3" type="noConversion"/>
  </si>
  <si>
    <t>단위 : 명, ％</t>
    <phoneticPr fontId="5" type="noConversion"/>
  </si>
  <si>
    <t>unit : person, %</t>
    <phoneticPr fontId="5" type="noConversion"/>
  </si>
  <si>
    <t>연   별</t>
    <phoneticPr fontId="5" type="noConversion"/>
  </si>
  <si>
    <t>처리대상인구</t>
  </si>
  <si>
    <t>하수도</t>
  </si>
  <si>
    <t>(A)</t>
    <phoneticPr fontId="5" type="noConversion"/>
  </si>
  <si>
    <t>(B)</t>
  </si>
  <si>
    <t>(C=A-B)</t>
    <phoneticPr fontId="5" type="noConversion"/>
  </si>
  <si>
    <t>물리적(1차)</t>
  </si>
  <si>
    <t>생물학적(2차)</t>
  </si>
  <si>
    <t>고도(3차)</t>
  </si>
  <si>
    <t xml:space="preserve"> -</t>
  </si>
  <si>
    <t>Sewerage System</t>
    <phoneticPr fontId="5" type="noConversion"/>
  </si>
  <si>
    <t>미처리인구</t>
    <phoneticPr fontId="3" type="noConversion"/>
  </si>
  <si>
    <t xml:space="preserve">Population without sewerage service </t>
    <phoneticPr fontId="3" type="noConversion"/>
  </si>
  <si>
    <t>Population with sewerage service</t>
    <phoneticPr fontId="3" type="noConversion"/>
  </si>
  <si>
    <t>공공하수처리시설 처리인구(명)</t>
    <phoneticPr fontId="3" type="noConversion"/>
  </si>
  <si>
    <t>Population connected to public sewerage facilities</t>
    <phoneticPr fontId="3" type="noConversion"/>
  </si>
  <si>
    <t>단위 : 백만원</t>
    <phoneticPr fontId="108" type="noConversion"/>
  </si>
  <si>
    <t>unit : million won</t>
    <phoneticPr fontId="5" type="noConversion"/>
  </si>
  <si>
    <t>연   별</t>
    <phoneticPr fontId="108" type="noConversion"/>
  </si>
  <si>
    <t>부과액</t>
    <phoneticPr fontId="108" type="noConversion"/>
  </si>
  <si>
    <t>평균단가(원/톤)</t>
    <phoneticPr fontId="108" type="noConversion"/>
  </si>
  <si>
    <t>처리금액</t>
    <phoneticPr fontId="108" type="noConversion"/>
  </si>
  <si>
    <t>처리원가(원/톤)</t>
    <phoneticPr fontId="108" type="noConversion"/>
  </si>
  <si>
    <t>현실화율(％)</t>
    <phoneticPr fontId="108" type="noConversion"/>
  </si>
  <si>
    <t>(천톤) (A)</t>
    <phoneticPr fontId="108" type="noConversion"/>
  </si>
  <si>
    <t>(백만원)(B)</t>
    <phoneticPr fontId="108" type="noConversion"/>
  </si>
  <si>
    <t>C=(B/A * 1000)</t>
    <phoneticPr fontId="108" type="noConversion"/>
  </si>
  <si>
    <t>(백만원)(D)</t>
    <phoneticPr fontId="108" type="noConversion"/>
  </si>
  <si>
    <t>E=(D/A * 1000)</t>
    <phoneticPr fontId="108" type="noConversion"/>
  </si>
  <si>
    <t>F=(C/E * 100)</t>
    <phoneticPr fontId="108" type="noConversion"/>
  </si>
  <si>
    <t>Sewerage Service Charges</t>
    <phoneticPr fontId="108" type="noConversion"/>
  </si>
  <si>
    <t>산업 및 공업용</t>
    <phoneticPr fontId="5" type="noConversion"/>
  </si>
  <si>
    <t xml:space="preserve"> General
(Commercial)</t>
    <phoneticPr fontId="3" type="noConversion"/>
  </si>
  <si>
    <t>Bath-house</t>
    <phoneticPr fontId="3" type="noConversion"/>
  </si>
  <si>
    <t>욕탕용
(욕탕1종(대중탕용)+욕탕2종)</t>
    <phoneticPr fontId="5" type="noConversion"/>
  </si>
  <si>
    <t>업종별 하수도 사용료(Sewerage service charges by use)</t>
    <phoneticPr fontId="108" type="noConversion"/>
  </si>
  <si>
    <t>하수도 처리 비용분석 (Cost of sewage disposal)</t>
    <phoneticPr fontId="108" type="noConversion"/>
  </si>
  <si>
    <t xml:space="preserve">Usage charge 
(million won) </t>
    <phoneticPr fontId="3" type="noConversion"/>
  </si>
  <si>
    <t>계획연장</t>
    <phoneticPr fontId="5" type="noConversion"/>
  </si>
  <si>
    <t>시설연장</t>
    <phoneticPr fontId="5" type="noConversion"/>
  </si>
  <si>
    <t>보급률</t>
    <phoneticPr fontId="5" type="noConversion"/>
  </si>
  <si>
    <t xml:space="preserve"> 분 류 식(m) </t>
    <phoneticPr fontId="5" type="noConversion"/>
  </si>
  <si>
    <t>(m)</t>
    <phoneticPr fontId="5" type="noConversion"/>
  </si>
  <si>
    <t>(％)</t>
    <phoneticPr fontId="5" type="noConversion"/>
  </si>
  <si>
    <t>계획면적</t>
    <phoneticPr fontId="5" type="noConversion"/>
  </si>
  <si>
    <t>계획연장</t>
  </si>
  <si>
    <t>시설연장</t>
  </si>
  <si>
    <t>개 거</t>
    <phoneticPr fontId="5" type="noConversion"/>
  </si>
  <si>
    <t>측 구</t>
    <phoneticPr fontId="5" type="noConversion"/>
  </si>
  <si>
    <t>(㎢)</t>
    <phoneticPr fontId="5" type="noConversion"/>
  </si>
  <si>
    <t>사각형</t>
    <phoneticPr fontId="5" type="noConversion"/>
  </si>
  <si>
    <t>원형</t>
    <phoneticPr fontId="5" type="noConversion"/>
  </si>
  <si>
    <t>Planned</t>
    <phoneticPr fontId="5" type="noConversion"/>
  </si>
  <si>
    <t>Constructed</t>
    <phoneticPr fontId="5" type="noConversion"/>
  </si>
  <si>
    <t>Constructed</t>
  </si>
  <si>
    <t>Open</t>
    <phoneticPr fontId="5" type="noConversion"/>
  </si>
  <si>
    <t>quadrangle</t>
    <phoneticPr fontId="5" type="noConversion"/>
  </si>
  <si>
    <t>Circle</t>
    <phoneticPr fontId="5" type="noConversion"/>
  </si>
  <si>
    <t>오수관로</t>
    <phoneticPr fontId="5" type="noConversion"/>
  </si>
  <si>
    <t>오수관로   Sewage pipe Line</t>
    <phoneticPr fontId="5" type="noConversion"/>
  </si>
  <si>
    <t>월   별</t>
    <phoneticPr fontId="3" type="noConversion"/>
  </si>
  <si>
    <t>Food
beverage</t>
    <phoneticPr fontId="3" type="noConversion"/>
  </si>
  <si>
    <t xml:space="preserve"> 자료 : 상하수도사업소</t>
    <phoneticPr fontId="5" type="noConversion"/>
  </si>
  <si>
    <t>Enamel-coated steel pipe</t>
    <phoneticPr fontId="3" type="noConversion"/>
  </si>
  <si>
    <t>Liquid epoxy-coated steel pipe</t>
    <phoneticPr fontId="3" type="noConversion"/>
  </si>
  <si>
    <t>Cast iron</t>
    <phoneticPr fontId="3" type="noConversion"/>
  </si>
  <si>
    <t>Ductile iron pipe</t>
    <phoneticPr fontId="3" type="noConversion"/>
  </si>
  <si>
    <t>Others</t>
    <phoneticPr fontId="3" type="noConversion"/>
  </si>
  <si>
    <t>Galvanized steel</t>
    <phoneticPr fontId="3" type="noConversion"/>
  </si>
  <si>
    <t>Stain
-less steel</t>
    <phoneticPr fontId="3" type="noConversion"/>
  </si>
  <si>
    <t>Copper pipe</t>
    <phoneticPr fontId="3" type="noConversion"/>
  </si>
  <si>
    <t>기  타</t>
    <phoneticPr fontId="3" type="noConversion"/>
  </si>
  <si>
    <t>배    수    관</t>
    <phoneticPr fontId="3" type="noConversion"/>
  </si>
  <si>
    <t>급수관        Water supply pipe</t>
    <phoneticPr fontId="3" type="noConversion"/>
  </si>
  <si>
    <t>급   수   관        Water supply pipe</t>
    <phoneticPr fontId="3" type="noConversion"/>
  </si>
  <si>
    <t>Unplasticized poly(vinly chloride) pipe</t>
    <phoneticPr fontId="3" type="noConversion"/>
  </si>
  <si>
    <t>Unit : thousand won</t>
    <phoneticPr fontId="3" type="noConversion"/>
  </si>
  <si>
    <t>Sewage Pipes</t>
  </si>
  <si>
    <t xml:space="preserve"> 분 류 식(m)  Classified pipe</t>
    <phoneticPr fontId="5" type="noConversion"/>
  </si>
  <si>
    <t xml:space="preserve"> 분 류 식(m)  Classified pipe</t>
    <phoneticPr fontId="3" type="noConversion"/>
  </si>
  <si>
    <t>우수관로
Rain Water pipe Line</t>
    <phoneticPr fontId="5" type="noConversion"/>
  </si>
  <si>
    <t>우수관로
Rain Water pipe Line</t>
    <phoneticPr fontId="3" type="noConversion"/>
  </si>
  <si>
    <t>합  류  식(m)   
Unclassified pipe</t>
    <phoneticPr fontId="5" type="noConversion"/>
  </si>
  <si>
    <t>토실·토구
(개소)</t>
    <phoneticPr fontId="5" type="noConversion"/>
  </si>
  <si>
    <t>우·오수
받이
(개소)</t>
    <phoneticPr fontId="5" type="noConversion"/>
  </si>
  <si>
    <t>맨홀
(개소)</t>
    <phoneticPr fontId="5" type="noConversion"/>
  </si>
  <si>
    <t>Electric Power Consumption
by Industry Type</t>
    <phoneticPr fontId="3" type="noConversion"/>
  </si>
  <si>
    <t>d=
d1+d2+d3</t>
    <phoneticPr fontId="3" type="noConversion"/>
  </si>
  <si>
    <t>Mechanical
(d1)</t>
    <phoneticPr fontId="3" type="noConversion"/>
  </si>
  <si>
    <t>Biological
(d2)</t>
    <phoneticPr fontId="3" type="noConversion"/>
  </si>
  <si>
    <t>Advanced
(d3)</t>
    <phoneticPr fontId="3" type="noConversion"/>
  </si>
  <si>
    <t>Total population</t>
    <phoneticPr fontId="5" type="noConversion"/>
  </si>
  <si>
    <t>월   별</t>
    <phoneticPr fontId="5" type="noConversion"/>
  </si>
  <si>
    <t>연   별</t>
    <phoneticPr fontId="3" type="noConversion"/>
  </si>
  <si>
    <t>Expense of Sewage Treatment</t>
    <phoneticPr fontId="108" type="noConversion"/>
  </si>
  <si>
    <t>Cost of Sewage treatment</t>
    <phoneticPr fontId="108" type="noConversion"/>
  </si>
  <si>
    <t>Actual rate of benefit &amp; cost</t>
    <phoneticPr fontId="108" type="noConversion"/>
  </si>
  <si>
    <t>Manufactur
-ing</t>
    <phoneticPr fontId="3" type="noConversion"/>
  </si>
  <si>
    <t>급수전수
(개)</t>
    <phoneticPr fontId="5" type="noConversion"/>
  </si>
  <si>
    <t>Amount of water 
supplied</t>
    <phoneticPr fontId="3" type="noConversion"/>
  </si>
  <si>
    <t>에나멜코팅 
도복장강관</t>
    <phoneticPr fontId="3" type="noConversion"/>
  </si>
  <si>
    <t>엑상에폭시
도복장강관</t>
    <phoneticPr fontId="3" type="noConversion"/>
  </si>
  <si>
    <t>에나멜코팅
도복장강관</t>
    <phoneticPr fontId="3" type="noConversion"/>
  </si>
  <si>
    <t>배    수    관  Water drain pipe</t>
    <phoneticPr fontId="3" type="noConversion"/>
  </si>
  <si>
    <t>Enamel-coated
steel pipe</t>
    <phoneticPr fontId="3" type="noConversion"/>
  </si>
  <si>
    <t>Liquid
epoxy-coated
steel pipe</t>
    <phoneticPr fontId="3" type="noConversion"/>
  </si>
  <si>
    <t>Sewerage distribution rate</t>
    <phoneticPr fontId="3" type="noConversion"/>
  </si>
  <si>
    <t>Average of amounts</t>
    <phoneticPr fontId="108" type="noConversion"/>
  </si>
  <si>
    <t>Total volume charged for the usage of sewerage</t>
    <phoneticPr fontId="108" type="noConversion"/>
  </si>
  <si>
    <t>합  류  식(m)   Unclassified pipe</t>
    <phoneticPr fontId="5" type="noConversion"/>
  </si>
  <si>
    <t xml:space="preserve">연  별
</t>
    <phoneticPr fontId="5" type="noConversion"/>
  </si>
  <si>
    <t>연간조정량</t>
    <phoneticPr fontId="108" type="noConversion"/>
  </si>
  <si>
    <t xml:space="preserve"> 자료 : 경제진흥과</t>
    <phoneticPr fontId="5" type="noConversion"/>
  </si>
  <si>
    <t>1. 용도별 전력사용량</t>
    <phoneticPr fontId="5" type="noConversion"/>
  </si>
  <si>
    <t>2. 제조업종별 전력사용량</t>
    <phoneticPr fontId="3" type="noConversion"/>
  </si>
  <si>
    <t>3. 가 스 공 급 량</t>
    <phoneticPr fontId="5" type="noConversion"/>
  </si>
  <si>
    <t>4. 상수도 보급현황</t>
    <phoneticPr fontId="5" type="noConversion"/>
  </si>
  <si>
    <t>10. 하수도 보급률</t>
    <phoneticPr fontId="5" type="noConversion"/>
  </si>
  <si>
    <t>공공용
(업무용)</t>
    <phoneticPr fontId="3" type="noConversion"/>
  </si>
  <si>
    <t>일반용
(영업용)</t>
    <phoneticPr fontId="3" type="noConversion"/>
  </si>
  <si>
    <t>Public
(Office)</t>
    <phoneticPr fontId="5" type="noConversion"/>
  </si>
  <si>
    <t>1월   Jan.</t>
    <phoneticPr fontId="5" type="noConversion"/>
  </si>
  <si>
    <t>2월  Feb.</t>
    <phoneticPr fontId="5" type="noConversion"/>
  </si>
  <si>
    <t>3월  Mar.</t>
    <phoneticPr fontId="5" type="noConversion"/>
  </si>
  <si>
    <t>4월  Apr.</t>
    <phoneticPr fontId="5" type="noConversion"/>
  </si>
  <si>
    <t>5월  May.</t>
    <phoneticPr fontId="5" type="noConversion"/>
  </si>
  <si>
    <t>6월  Jun.</t>
    <phoneticPr fontId="5" type="noConversion"/>
  </si>
  <si>
    <t xml:space="preserve">7월  Jul. </t>
    <phoneticPr fontId="5" type="noConversion"/>
  </si>
  <si>
    <t>8월  Aug.</t>
    <phoneticPr fontId="5" type="noConversion"/>
  </si>
  <si>
    <t>9월  Sept.</t>
    <phoneticPr fontId="5" type="noConversion"/>
  </si>
  <si>
    <t xml:space="preserve">10월  Oct.  </t>
    <phoneticPr fontId="5" type="noConversion"/>
  </si>
  <si>
    <t>11월  Nov.</t>
    <phoneticPr fontId="5" type="noConversion"/>
  </si>
  <si>
    <t>12월  Dec.</t>
    <phoneticPr fontId="5" type="noConversion"/>
  </si>
  <si>
    <t>(m)</t>
    <phoneticPr fontId="3" type="noConversion"/>
  </si>
  <si>
    <t>length(m)</t>
    <phoneticPr fontId="5" type="noConversion"/>
  </si>
  <si>
    <t>area(㎢)</t>
    <phoneticPr fontId="5" type="noConversion"/>
  </si>
  <si>
    <t>암거(m)   Culvert(m)</t>
    <phoneticPr fontId="5" type="noConversion"/>
  </si>
  <si>
    <t>ditch(m)</t>
    <phoneticPr fontId="5" type="noConversion"/>
  </si>
  <si>
    <t>Gutter(m)</t>
    <phoneticPr fontId="5" type="noConversion"/>
  </si>
  <si>
    <t>Planned area</t>
    <phoneticPr fontId="3" type="noConversion"/>
  </si>
  <si>
    <t>시설연장(m)</t>
    <phoneticPr fontId="5" type="noConversion"/>
  </si>
  <si>
    <t>계획연장(m)</t>
    <phoneticPr fontId="5" type="noConversion"/>
  </si>
  <si>
    <t>개 거(m)</t>
    <phoneticPr fontId="5" type="noConversion"/>
  </si>
  <si>
    <t>측 구(m)</t>
    <phoneticPr fontId="5" type="noConversion"/>
  </si>
  <si>
    <t>Sewer outlet
(number)</t>
    <phoneticPr fontId="5" type="noConversion"/>
  </si>
  <si>
    <t>Rain·Waste 
water inlet
(number)</t>
    <phoneticPr fontId="5" type="noConversion"/>
  </si>
  <si>
    <t>Manhole
(number)</t>
    <phoneticPr fontId="5" type="noConversion"/>
  </si>
  <si>
    <t>Distribution
rate(%)</t>
    <phoneticPr fontId="5" type="noConversion"/>
  </si>
  <si>
    <t>총인구</t>
    <phoneticPr fontId="3" type="noConversion"/>
  </si>
  <si>
    <t>Service and Others</t>
    <phoneticPr fontId="3" type="noConversion"/>
  </si>
  <si>
    <r>
      <t>서비스업 및 기타</t>
    </r>
    <r>
      <rPr>
        <vertAlign val="superscript"/>
        <sz val="10"/>
        <color indexed="8"/>
        <rFont val="맑은 고딕"/>
        <family val="3"/>
        <charset val="129"/>
        <scheme val="major"/>
      </rPr>
      <t>1)</t>
    </r>
    <phoneticPr fontId="5" type="noConversion"/>
  </si>
  <si>
    <t>Industry</t>
    <phoneticPr fontId="3" type="noConversion"/>
  </si>
  <si>
    <t>산   업   용</t>
    <phoneticPr fontId="5" type="noConversion"/>
  </si>
  <si>
    <t xml:space="preserve">Agriculture, forestry and fishing </t>
    <phoneticPr fontId="5" type="noConversion"/>
  </si>
  <si>
    <t>농림어업</t>
    <phoneticPr fontId="3" type="noConversion"/>
  </si>
  <si>
    <t>식료품</t>
    <phoneticPr fontId="3" type="noConversion"/>
  </si>
  <si>
    <t>음료</t>
    <phoneticPr fontId="3" type="noConversion"/>
  </si>
  <si>
    <t>Beverages</t>
    <phoneticPr fontId="3" type="noConversion"/>
  </si>
  <si>
    <t>담배</t>
    <phoneticPr fontId="3" type="noConversion"/>
  </si>
  <si>
    <t>Tobacco products</t>
    <phoneticPr fontId="3" type="noConversion"/>
  </si>
  <si>
    <t>Textiles, except apparel</t>
    <phoneticPr fontId="3" type="noConversion"/>
  </si>
  <si>
    <t xml:space="preserve"> Wearing apparel, clothing accessories and fur articles</t>
    <phoneticPr fontId="3" type="noConversion"/>
  </si>
  <si>
    <t xml:space="preserve"> Wood and of products of wood and cork; except furniture</t>
    <phoneticPr fontId="3" type="noConversion"/>
  </si>
  <si>
    <t>펄프, 종이,
종이제품</t>
    <phoneticPr fontId="3" type="noConversion"/>
  </si>
  <si>
    <t xml:space="preserve"> Pulp, paper and paper products</t>
    <phoneticPr fontId="3" type="noConversion"/>
  </si>
  <si>
    <t>인쇄,
기록매체
복제업</t>
    <phoneticPr fontId="3" type="noConversion"/>
  </si>
  <si>
    <t>Printing and reproduction of recorded media</t>
    <phoneticPr fontId="3" type="noConversion"/>
  </si>
  <si>
    <t>Coke, briquettes and refined petroleum products</t>
    <phoneticPr fontId="3" type="noConversion"/>
  </si>
  <si>
    <t>Chemicals and chemical products; except pharmaceuticals and medicinal chemicals</t>
    <phoneticPr fontId="3" type="noConversion"/>
  </si>
  <si>
    <t>Pharmaceuticals, medicinal chemical and botanical products</t>
    <phoneticPr fontId="3" type="noConversion"/>
  </si>
  <si>
    <t>Rubber and plastics products</t>
    <phoneticPr fontId="3" type="noConversion"/>
  </si>
  <si>
    <t>1차금속</t>
    <phoneticPr fontId="3" type="noConversion"/>
  </si>
  <si>
    <t>Basic metals</t>
    <phoneticPr fontId="3" type="noConversion"/>
  </si>
  <si>
    <t>Fabricated metal products, except machinery and furniture</t>
    <phoneticPr fontId="3" type="noConversion"/>
  </si>
  <si>
    <t xml:space="preserve"> Electronic components, computer; visual, sounding and communication equipment</t>
    <phoneticPr fontId="3" type="noConversion"/>
  </si>
  <si>
    <t xml:space="preserve"> Medical, precision and optical instruments, watches and clocks</t>
    <phoneticPr fontId="3" type="noConversion"/>
  </si>
  <si>
    <t>전기장비</t>
    <phoneticPr fontId="3" type="noConversion"/>
  </si>
  <si>
    <t xml:space="preserve"> Electrical equipment</t>
    <phoneticPr fontId="3" type="noConversion"/>
  </si>
  <si>
    <t>Other machinery and equipment</t>
    <phoneticPr fontId="3" type="noConversion"/>
  </si>
  <si>
    <t>자동차,
트레일러</t>
    <phoneticPr fontId="3" type="noConversion"/>
  </si>
  <si>
    <t xml:space="preserve"> Motor vehicles, trailers and semitrailers</t>
    <phoneticPr fontId="3" type="noConversion"/>
  </si>
  <si>
    <t xml:space="preserve"> Other transport equipment</t>
    <phoneticPr fontId="3" type="noConversion"/>
  </si>
  <si>
    <t>가구</t>
    <phoneticPr fontId="3" type="noConversion"/>
  </si>
  <si>
    <t xml:space="preserve"> Furniture</t>
    <phoneticPr fontId="3" type="noConversion"/>
  </si>
  <si>
    <t>기타제품</t>
    <phoneticPr fontId="3" type="noConversion"/>
  </si>
  <si>
    <t>Other manufacturing</t>
    <phoneticPr fontId="3" type="noConversion"/>
  </si>
  <si>
    <t>산업용기계,
장비수리업</t>
    <phoneticPr fontId="3" type="noConversion"/>
  </si>
  <si>
    <t>Maintenance and repair services of industrial machinery and equipment</t>
    <phoneticPr fontId="3" type="noConversion"/>
  </si>
  <si>
    <t>의복, 
의복 액세서리, 
모피제품</t>
    <phoneticPr fontId="3" type="noConversion"/>
  </si>
  <si>
    <t>섬유제품
(의복제외)</t>
    <phoneticPr fontId="3" type="noConversion"/>
  </si>
  <si>
    <t>목재, 나무제품
(가구제외)</t>
    <phoneticPr fontId="3" type="noConversion"/>
  </si>
  <si>
    <t>화학물질, 
화학제품
(의약품제외)</t>
    <phoneticPr fontId="3" type="noConversion"/>
  </si>
  <si>
    <t xml:space="preserve">의료용물질,
의약품 </t>
    <phoneticPr fontId="3" type="noConversion"/>
  </si>
  <si>
    <t>코크스, 연탄,
석유정제품</t>
    <phoneticPr fontId="3" type="noConversion"/>
  </si>
  <si>
    <t>금속가공 제품
(기계 및 
가구 제외)</t>
    <phoneticPr fontId="3" type="noConversion"/>
  </si>
  <si>
    <t>전자부품,
컴퓨터, 영상, 
음향 및 통신장비</t>
    <phoneticPr fontId="3" type="noConversion"/>
  </si>
  <si>
    <t>제조업종별 전력사용량(속)</t>
    <phoneticPr fontId="3" type="noConversion"/>
  </si>
  <si>
    <t>Electric Power Consumption
by Industry Type(Cont'd)</t>
    <phoneticPr fontId="3" type="noConversion"/>
  </si>
  <si>
    <t>의료, 정밀,
광학기기, 시계</t>
    <phoneticPr fontId="3" type="noConversion"/>
  </si>
  <si>
    <t>기타기계 
및 장비</t>
    <phoneticPr fontId="3" type="noConversion"/>
  </si>
  <si>
    <t>4. 도시가스 보급률</t>
    <phoneticPr fontId="5" type="noConversion"/>
  </si>
  <si>
    <t>City Gas Supply Rate</t>
    <phoneticPr fontId="5" type="noConversion"/>
  </si>
  <si>
    <t>보 급 률</t>
    <phoneticPr fontId="5" type="noConversion"/>
  </si>
  <si>
    <t>Supply rate</t>
    <phoneticPr fontId="5" type="noConversion"/>
  </si>
  <si>
    <t>도시가스 수요가구 수(A)</t>
    <phoneticPr fontId="5" type="noConversion"/>
  </si>
  <si>
    <t>공급권역 총 가구수(B)</t>
    <phoneticPr fontId="5" type="noConversion"/>
  </si>
  <si>
    <t>No. of households
using city gas</t>
    <phoneticPr fontId="5" type="noConversion"/>
  </si>
  <si>
    <t>No. of total households
within jurisdictions</t>
    <phoneticPr fontId="5" type="noConversion"/>
  </si>
  <si>
    <t xml:space="preserve"> 주 : 도시가스보급률 = (A) / (B) * 100</t>
    <phoneticPr fontId="3" type="noConversion"/>
  </si>
  <si>
    <t>6. 상  수  도  관</t>
    <phoneticPr fontId="5" type="noConversion"/>
  </si>
  <si>
    <t>암거(m)   Culvert</t>
    <phoneticPr fontId="5" type="noConversion"/>
  </si>
  <si>
    <t>단위 : ㎢, m, 개소</t>
    <phoneticPr fontId="5" type="noConversion"/>
  </si>
  <si>
    <t>Unit : ㎢, m, number</t>
    <phoneticPr fontId="5" type="noConversion"/>
  </si>
  <si>
    <t>연   별
(시설용량, 생산실적)</t>
    <phoneticPr fontId="5" type="noConversion"/>
  </si>
  <si>
    <t>월   별
(생산실적)</t>
    <phoneticPr fontId="3" type="noConversion"/>
  </si>
  <si>
    <t>시설용량</t>
    <phoneticPr fontId="3" type="noConversion"/>
  </si>
  <si>
    <t>생산실적</t>
    <phoneticPr fontId="3" type="noConversion"/>
  </si>
  <si>
    <t>단위 : ㎥/일, ㎥</t>
    <phoneticPr fontId="5" type="noConversion"/>
  </si>
  <si>
    <t>Unit : ㎥/day, ㎥</t>
    <phoneticPr fontId="5" type="noConversion"/>
  </si>
  <si>
    <t>태학 정수장</t>
    <phoneticPr fontId="3" type="noConversion"/>
  </si>
  <si>
    <t>성산 정수장</t>
    <phoneticPr fontId="5" type="noConversion"/>
  </si>
  <si>
    <t>자은 정수장</t>
    <phoneticPr fontId="5" type="noConversion"/>
  </si>
  <si>
    <t>도관 정수장</t>
    <phoneticPr fontId="5" type="noConversion"/>
  </si>
  <si>
    <t>풍암 정수장</t>
    <phoneticPr fontId="3" type="noConversion"/>
  </si>
  <si>
    <t>창촌 정수장</t>
    <phoneticPr fontId="5" type="noConversion"/>
  </si>
  <si>
    <t>속초 정수장</t>
    <phoneticPr fontId="3" type="noConversion"/>
  </si>
  <si>
    <t xml:space="preserve">Water Supply Capacities and Output by Purification </t>
    <phoneticPr fontId="3" type="noConversion"/>
  </si>
  <si>
    <t>7. 정수장별
상수도 시설용량 및 생산실적</t>
    <phoneticPr fontId="5" type="noConversion"/>
  </si>
  <si>
    <t>Seongsan 
Water Purification Plant</t>
    <phoneticPr fontId="3" type="noConversion"/>
  </si>
  <si>
    <t>Jaeun 
Water Purification Plant</t>
    <phoneticPr fontId="3" type="noConversion"/>
  </si>
  <si>
    <t>Changchon
Water Purification Plant</t>
    <phoneticPr fontId="3" type="noConversion"/>
  </si>
  <si>
    <t>8. 급 수 사 용 량</t>
    <phoneticPr fontId="5" type="noConversion"/>
  </si>
  <si>
    <t>9. 급 수 사 용 료 부 과</t>
    <phoneticPr fontId="5" type="noConversion"/>
  </si>
  <si>
    <t>11. 하수도사용료 부과</t>
    <phoneticPr fontId="108" type="noConversion"/>
  </si>
  <si>
    <t>12. 하  수  관  거</t>
    <phoneticPr fontId="5" type="noConversion"/>
  </si>
  <si>
    <t>주 : 1) 한국표준산업분류상 농업, 임업 및 어업, 광업, 제조업, 공공행정 국방 및 사회보장행정을 제외한 산업</t>
    <phoneticPr fontId="3" type="noConversion"/>
  </si>
  <si>
    <t xml:space="preserve">          단, 제조업 중 산업용 기계 및 장비수리업은 포함</t>
    <phoneticPr fontId="3" type="noConversion"/>
  </si>
  <si>
    <t>Taehak 
Water Purification Plant</t>
    <phoneticPr fontId="3" type="noConversion"/>
  </si>
  <si>
    <t>Dogwan 
Water Purification Plant</t>
    <phoneticPr fontId="3" type="noConversion"/>
  </si>
  <si>
    <t>Pungam
Water Purification Plant</t>
    <phoneticPr fontId="3" type="noConversion"/>
  </si>
  <si>
    <t xml:space="preserve"> Sokcho
Water Purification Plant</t>
    <phoneticPr fontId="3" type="noConversion"/>
  </si>
  <si>
    <t>Other non-metallic mineral products</t>
    <phoneticPr fontId="3" type="noConversion"/>
  </si>
  <si>
    <t>비금속광물
제품</t>
    <phoneticPr fontId="3" type="noConversion"/>
  </si>
  <si>
    <t>고무, 
플라스틱
제품</t>
    <phoneticPr fontId="3" type="noConversion"/>
  </si>
  <si>
    <t>기타
운송장비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</si>
</sst>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&quot;₩&quot;#,##0;&quot;₩&quot;&quot;₩&quot;&quot;₩&quot;&quot;₩&quot;&quot;₩&quot;&quot;₩&quot;&quot;₩&quot;&quot;₩&quot;\-#,##0"/>
    <numFmt numFmtId="179" formatCode="&quot;₩&quot;#,##0.00;&quot;₩&quot;&quot;₩&quot;&quot;₩&quot;&quot;₩&quot;&quot;₩&quot;&quot;₩&quot;&quot;₩&quot;&quot;₩&quot;\-#,##0.00"/>
    <numFmt numFmtId="180" formatCode="&quot;₩&quot;#,##0.00;&quot;₩&quot;&quot;₩&quot;&quot;₩&quot;&quot;₩&quot;&quot;₩&quot;&quot;₩&quot;\-#,##0.00"/>
    <numFmt numFmtId="181" formatCode="_ &quot;₩&quot;* #,##0.00_ ;_ &quot;₩&quot;* &quot;₩&quot;\-#,##0.00_ ;_ &quot;₩&quot;* &quot;-&quot;??_ ;_ @_ "/>
    <numFmt numFmtId="182" formatCode="&quot;₩&quot;#,##0;&quot;₩&quot;&quot;₩&quot;&quot;₩&quot;\-#,##0"/>
    <numFmt numFmtId="183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4" formatCode="&quot;₩&quot;#,##0;[Red]&quot;₩&quot;&quot;₩&quot;\-#,##0"/>
    <numFmt numFmtId="185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6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7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8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9" formatCode="&quot;₩&quot;#,##0.00;&quot;₩&quot;\-#,##0.00"/>
    <numFmt numFmtId="190" formatCode="_-[$€-2]* #,##0.00_-;\-[$€-2]* #,##0.00_-;_-[$€-2]* &quot;-&quot;??_-"/>
    <numFmt numFmtId="191" formatCode="_ * #,##0.0_ ;_ * \-#,##0.0_ ;_ * &quot;-&quot;_ ;_ @_ "/>
    <numFmt numFmtId="192" formatCode="#,##0.0_ "/>
    <numFmt numFmtId="193" formatCode="_-* #,##0.0_-;\-* #,##0.0_-;_-* &quot;-&quot;?_-;_-@_-"/>
    <numFmt numFmtId="194" formatCode="#,##0_ "/>
    <numFmt numFmtId="195" formatCode="_ * #,##0.00_ ;_ * \-#,##0.00_ ;_ * &quot;-&quot;_ ;_ @_ "/>
    <numFmt numFmtId="196" formatCode="#,##0.00_ "/>
    <numFmt numFmtId="197" formatCode="&quot;₩&quot;#,##0;&quot;₩&quot;\-#,##0"/>
    <numFmt numFmtId="198" formatCode="#,##0.000_ "/>
    <numFmt numFmtId="199" formatCode="_-* #,##0.0_-;\-* #,##0.0_-;_-* &quot;-&quot;_-;_-@_-"/>
    <numFmt numFmtId="200" formatCode="0.0_);[Red]\(0.0\)"/>
    <numFmt numFmtId="201" formatCode="0_);[Red]\(0\)"/>
    <numFmt numFmtId="202" formatCode="#,##0.00_);[Red]\(#,##0.00\)"/>
  </numFmts>
  <fonts count="130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9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sz val="10"/>
      <name val="바탕체"/>
      <family val="1"/>
      <charset val="129"/>
    </font>
    <font>
      <b/>
      <sz val="20"/>
      <color indexed="8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sz val="12"/>
      <color indexed="8"/>
      <name val="맑은 고딕"/>
      <family val="3"/>
      <charset val="129"/>
      <scheme val="major"/>
    </font>
    <font>
      <b/>
      <sz val="23"/>
      <color indexed="8"/>
      <name val="맑은 고딕"/>
      <family val="3"/>
      <charset val="129"/>
      <scheme val="major"/>
    </font>
    <font>
      <sz val="18"/>
      <color indexed="8"/>
      <name val="맑은 고딕"/>
      <family val="3"/>
      <charset val="129"/>
      <scheme val="major"/>
    </font>
    <font>
      <sz val="9"/>
      <color indexed="8"/>
      <name val="맑은 고딕"/>
      <family val="3"/>
      <charset val="129"/>
      <scheme val="major"/>
    </font>
    <font>
      <b/>
      <sz val="10"/>
      <color indexed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b/>
      <sz val="23"/>
      <color rgb="FF000000"/>
      <name val="맑은 고딕"/>
      <family val="3"/>
      <charset val="129"/>
      <scheme val="major"/>
    </font>
    <font>
      <sz val="9"/>
      <color rgb="FF00000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ajor"/>
    </font>
    <font>
      <sz val="18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23"/>
      <color theme="1"/>
      <name val="맑은 고딕"/>
      <family val="3"/>
      <charset val="129"/>
      <scheme val="major"/>
    </font>
    <font>
      <sz val="1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sz val="10"/>
      <color indexed="12"/>
      <name val="맑은 고딕"/>
      <family val="3"/>
      <charset val="129"/>
      <scheme val="major"/>
    </font>
    <font>
      <sz val="23"/>
      <color indexed="8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b/>
      <sz val="25"/>
      <color indexed="8"/>
      <name val="맑은 고딕"/>
      <family val="3"/>
      <charset val="129"/>
      <scheme val="major"/>
    </font>
    <font>
      <sz val="10"/>
      <color rgb="FF0000FF"/>
      <name val="맑은 고딕"/>
      <family val="3"/>
      <charset val="129"/>
      <scheme val="major"/>
    </font>
    <font>
      <sz val="11"/>
      <color rgb="FF9C0006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ajor"/>
    </font>
    <font>
      <sz val="11"/>
      <color indexed="8"/>
      <name val="맑은 고딕"/>
      <family val="3"/>
      <charset val="129"/>
      <scheme val="major"/>
    </font>
    <font>
      <b/>
      <sz val="20"/>
      <name val="바탕체"/>
      <family val="1"/>
      <charset val="129"/>
    </font>
    <font>
      <sz val="10"/>
      <color theme="1"/>
      <name val="Arial Narrow"/>
      <family val="2"/>
    </font>
    <font>
      <b/>
      <sz val="23"/>
      <color indexed="8"/>
      <name val="HY헤드라인M"/>
      <family val="1"/>
      <charset val="129"/>
    </font>
    <font>
      <sz val="18"/>
      <color indexed="8"/>
      <name val="HY헤드라인M"/>
      <family val="1"/>
      <charset val="129"/>
    </font>
    <font>
      <sz val="10"/>
      <color indexed="8"/>
      <name val="HY헤드라인M"/>
      <family val="1"/>
      <charset val="129"/>
    </font>
    <font>
      <b/>
      <sz val="23"/>
      <color rgb="FF000000"/>
      <name val="HY헤드라인M"/>
      <family val="1"/>
      <charset val="129"/>
    </font>
    <font>
      <sz val="10"/>
      <name val="HY헤드라인M"/>
      <family val="1"/>
      <charset val="129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sz val="10"/>
      <color theme="1"/>
      <name val="HY헤드라인M"/>
      <family val="1"/>
      <charset val="129"/>
    </font>
    <font>
      <sz val="18"/>
      <color theme="1"/>
      <name val="HY헤드라인M"/>
      <family val="1"/>
      <charset val="129"/>
    </font>
    <font>
      <sz val="23"/>
      <color indexed="8"/>
      <name val="HY헤드라인M"/>
      <family val="1"/>
      <charset val="129"/>
    </font>
    <font>
      <b/>
      <sz val="18"/>
      <color indexed="8"/>
      <name val="HY헤드라인M"/>
      <family val="1"/>
      <charset val="129"/>
    </font>
    <font>
      <sz val="9"/>
      <color rgb="FF0000FF"/>
      <name val="맑은 고딕"/>
      <family val="3"/>
      <charset val="129"/>
      <scheme val="major"/>
    </font>
    <font>
      <b/>
      <sz val="9"/>
      <color rgb="FF0000FF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b/>
      <sz val="10"/>
      <name val="Arial Narrow"/>
      <family val="2"/>
    </font>
    <font>
      <b/>
      <sz val="26"/>
      <color indexed="8"/>
      <name val="HY헤드라인M"/>
      <family val="1"/>
      <charset val="129"/>
    </font>
    <font>
      <sz val="12"/>
      <name val="HY헤드라인M"/>
      <family val="1"/>
      <charset val="129"/>
    </font>
    <font>
      <b/>
      <sz val="20"/>
      <color indexed="8"/>
      <name val="HY헤드라인M"/>
      <family val="1"/>
      <charset val="129"/>
    </font>
    <font>
      <sz val="10"/>
      <name val="Arial Narrow"/>
      <family val="2"/>
    </font>
    <font>
      <vertAlign val="superscript"/>
      <sz val="10"/>
      <color indexed="8"/>
      <name val="맑은 고딕"/>
      <family val="3"/>
      <charset val="129"/>
      <scheme val="maj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92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27" fillId="0" borderId="0"/>
    <xf numFmtId="0" fontId="27" fillId="0" borderId="0"/>
    <xf numFmtId="0" fontId="26" fillId="0" borderId="0" applyNumberFormat="0" applyFill="0" applyBorder="0" applyAlignment="0" applyProtection="0"/>
    <xf numFmtId="0" fontId="4" fillId="0" borderId="0"/>
    <xf numFmtId="0" fontId="4" fillId="0" borderId="0"/>
    <xf numFmtId="0" fontId="69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60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49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14" fillId="3" borderId="0" applyNumberFormat="0" applyBorder="0" applyAlignment="0" applyProtection="0">
      <alignment vertical="center"/>
    </xf>
    <xf numFmtId="0" fontId="62" fillId="0" borderId="0"/>
    <xf numFmtId="0" fontId="50" fillId="0" borderId="0"/>
    <xf numFmtId="0" fontId="13" fillId="20" borderId="1" applyNumberFormat="0" applyAlignment="0" applyProtection="0">
      <alignment vertical="center"/>
    </xf>
    <xf numFmtId="0" fontId="63" fillId="0" borderId="0"/>
    <xf numFmtId="0" fontId="17" fillId="23" borderId="3" applyNumberFormat="0" applyAlignment="0" applyProtection="0">
      <alignment vertical="center"/>
    </xf>
    <xf numFmtId="176" fontId="26" fillId="0" borderId="0" applyFont="0" applyFill="0" applyBorder="0" applyAlignment="0" applyProtection="0"/>
    <xf numFmtId="0" fontId="2" fillId="0" borderId="0"/>
    <xf numFmtId="177" fontId="26" fillId="0" borderId="0" applyFont="0" applyFill="0" applyBorder="0" applyAlignment="0" applyProtection="0"/>
    <xf numFmtId="3" fontId="26" fillId="0" borderId="0" applyFont="0" applyFill="0" applyBorder="0" applyAlignment="0" applyProtection="0"/>
    <xf numFmtId="0" fontId="58" fillId="0" borderId="0" applyFont="0" applyFill="0" applyBorder="0" applyAlignment="0" applyProtection="0"/>
    <xf numFmtId="178" fontId="26" fillId="0" borderId="0" applyFont="0" applyFill="0" applyBorder="0" applyAlignment="0" applyProtection="0"/>
    <xf numFmtId="179" fontId="26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51" fillId="0" borderId="0"/>
    <xf numFmtId="0" fontId="26" fillId="0" borderId="0" applyFont="0" applyFill="0" applyBorder="0" applyAlignment="0" applyProtection="0"/>
    <xf numFmtId="0" fontId="51" fillId="0" borderId="0"/>
    <xf numFmtId="190" fontId="4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center"/>
    </xf>
    <xf numFmtId="2" fontId="26" fillId="0" borderId="0" applyFont="0" applyFill="0" applyBorder="0" applyAlignment="0" applyProtection="0"/>
    <xf numFmtId="0" fontId="24" fillId="4" borderId="0" applyNumberFormat="0" applyBorder="0" applyAlignment="0" applyProtection="0">
      <alignment vertical="center"/>
    </xf>
    <xf numFmtId="38" fontId="52" fillId="24" borderId="0" applyNumberFormat="0" applyBorder="0" applyAlignment="0" applyProtection="0"/>
    <xf numFmtId="38" fontId="52" fillId="25" borderId="0" applyNumberFormat="0" applyBorder="0" applyAlignment="0" applyProtection="0"/>
    <xf numFmtId="0" fontId="64" fillId="0" borderId="0">
      <alignment horizontal="left"/>
    </xf>
    <xf numFmtId="0" fontId="53" fillId="0" borderId="26" applyNumberFormat="0" applyAlignment="0" applyProtection="0">
      <alignment horizontal="left" vertical="center"/>
    </xf>
    <xf numFmtId="0" fontId="53" fillId="0" borderId="24">
      <alignment horizontal="left" vertical="center"/>
    </xf>
    <xf numFmtId="0" fontId="21" fillId="0" borderId="6" applyNumberFormat="0" applyFill="0" applyAlignment="0" applyProtection="0">
      <alignment vertical="center"/>
    </xf>
    <xf numFmtId="0" fontId="68" fillId="0" borderId="0" applyNumberFormat="0" applyFill="0" applyBorder="0" applyAlignment="0" applyProtection="0"/>
    <xf numFmtId="0" fontId="22" fillId="0" borderId="7" applyNumberFormat="0" applyFill="0" applyAlignment="0" applyProtection="0">
      <alignment vertical="center"/>
    </xf>
    <xf numFmtId="0" fontId="53" fillId="0" borderId="0" applyNumberFormat="0" applyFill="0" applyBorder="0" applyAlignment="0" applyProtection="0"/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top"/>
      <protection locked="0"/>
    </xf>
    <xf numFmtId="0" fontId="20" fillId="7" borderId="1" applyNumberFormat="0" applyAlignment="0" applyProtection="0">
      <alignment vertical="center"/>
    </xf>
    <xf numFmtId="10" fontId="52" fillId="26" borderId="10" applyNumberFormat="0" applyBorder="0" applyAlignment="0" applyProtection="0"/>
    <xf numFmtId="10" fontId="52" fillId="25" borderId="10" applyNumberFormat="0" applyBorder="0" applyAlignment="0" applyProtection="0"/>
    <xf numFmtId="0" fontId="18" fillId="0" borderId="4" applyNumberFormat="0" applyFill="0" applyAlignment="0" applyProtection="0">
      <alignment vertical="center"/>
    </xf>
    <xf numFmtId="176" fontId="26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65" fillId="0" borderId="25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5" fillId="22" borderId="0" applyNumberFormat="0" applyBorder="0" applyAlignment="0" applyProtection="0">
      <alignment vertical="center"/>
    </xf>
    <xf numFmtId="180" fontId="4" fillId="0" borderId="0"/>
    <xf numFmtId="0" fontId="4" fillId="0" borderId="0"/>
    <xf numFmtId="0" fontId="26" fillId="0" borderId="0"/>
    <xf numFmtId="0" fontId="2" fillId="21" borderId="2" applyNumberFormat="0" applyFont="0" applyAlignment="0" applyProtection="0">
      <alignment vertical="center"/>
    </xf>
    <xf numFmtId="0" fontId="25" fillId="20" borderId="9" applyNumberFormat="0" applyAlignment="0" applyProtection="0">
      <alignment vertical="center"/>
    </xf>
    <xf numFmtId="10" fontId="26" fillId="0" borderId="0" applyFont="0" applyFill="0" applyBorder="0" applyAlignment="0" applyProtection="0"/>
    <xf numFmtId="0" fontId="65" fillId="0" borderId="0"/>
    <xf numFmtId="0" fontId="9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6" fillId="0" borderId="27" applyNumberFormat="0" applyFont="0" applyFill="0" applyAlignment="0" applyProtection="0"/>
    <xf numFmtId="0" fontId="66" fillId="0" borderId="28">
      <alignment horizontal="left"/>
    </xf>
    <xf numFmtId="0" fontId="12" fillId="0" borderId="0" applyNumberForma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0" borderId="1" applyNumberFormat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30" fillId="20" borderId="1" applyNumberFormat="0" applyAlignment="0" applyProtection="0">
      <alignment vertical="center"/>
    </xf>
    <xf numFmtId="183" fontId="4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31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56" fillId="0" borderId="0">
      <protection locked="0"/>
    </xf>
    <xf numFmtId="0" fontId="56" fillId="0" borderId="0"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40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0" fontId="2" fillId="21" borderId="2" applyNumberFormat="0" applyFont="0" applyAlignment="0" applyProtection="0">
      <alignment vertical="center"/>
    </xf>
    <xf numFmtId="0" fontId="7" fillId="21" borderId="2" applyNumberFormat="0" applyFont="0" applyAlignment="0" applyProtection="0">
      <alignment vertical="center"/>
    </xf>
    <xf numFmtId="0" fontId="2" fillId="21" borderId="2" applyNumberFormat="0" applyFont="0" applyAlignment="0" applyProtection="0">
      <alignment vertical="center"/>
    </xf>
    <xf numFmtId="0" fontId="4" fillId="21" borderId="2" applyNumberFormat="0" applyFont="0" applyAlignment="0" applyProtection="0">
      <alignment vertical="center"/>
    </xf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57" fillId="0" borderId="0">
      <alignment vertical="center"/>
    </xf>
    <xf numFmtId="9" fontId="2" fillId="0" borderId="0" applyFont="0" applyFill="0" applyBorder="0" applyAlignment="0" applyProtection="0"/>
    <xf numFmtId="0" fontId="33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6" fillId="0" borderId="0">
      <alignment horizontal="center" vertical="center"/>
    </xf>
    <xf numFmtId="0" fontId="34" fillId="0" borderId="0">
      <alignment horizontal="center" vertical="center"/>
    </xf>
    <xf numFmtId="0" fontId="35" fillId="0" borderId="0"/>
    <xf numFmtId="0" fontId="3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23" borderId="3" applyNumberFormat="0" applyAlignment="0" applyProtection="0">
      <alignment vertical="center"/>
    </xf>
    <xf numFmtId="0" fontId="17" fillId="23" borderId="3" applyNumberFormat="0" applyAlignment="0" applyProtection="0">
      <alignment vertical="center"/>
    </xf>
    <xf numFmtId="0" fontId="37" fillId="23" borderId="3" applyNumberFormat="0" applyAlignment="0" applyProtection="0">
      <alignment vertical="center"/>
    </xf>
    <xf numFmtId="184" fontId="26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0" fontId="4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6" fillId="0" borderId="0"/>
    <xf numFmtId="0" fontId="58" fillId="0" borderId="0" applyFont="0" applyFill="0" applyBorder="0" applyAlignment="0" applyProtection="0"/>
    <xf numFmtId="0" fontId="39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39" fillId="0" borderId="4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1" fillId="7" borderId="1" applyNumberFormat="0" applyAlignment="0" applyProtection="0">
      <alignment vertical="center"/>
    </xf>
    <xf numFmtId="0" fontId="20" fillId="7" borderId="1" applyNumberFormat="0" applyAlignment="0" applyProtection="0">
      <alignment vertical="center"/>
    </xf>
    <xf numFmtId="0" fontId="41" fillId="7" borderId="1" applyNumberFormat="0" applyAlignment="0" applyProtection="0">
      <alignment vertical="center"/>
    </xf>
    <xf numFmtId="4" fontId="56" fillId="0" borderId="0">
      <protection locked="0"/>
    </xf>
    <xf numFmtId="185" fontId="4" fillId="0" borderId="0">
      <protection locked="0"/>
    </xf>
    <xf numFmtId="0" fontId="59" fillId="0" borderId="0">
      <alignment vertical="center"/>
    </xf>
    <xf numFmtId="0" fontId="43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47" fillId="20" borderId="9" applyNumberFormat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47" fillId="20" borderId="9" applyNumberFormat="0" applyAlignment="0" applyProtection="0">
      <alignment vertical="center"/>
    </xf>
    <xf numFmtId="41" fontId="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2" fillId="0" borderId="0"/>
    <xf numFmtId="0" fontId="67" fillId="0" borderId="0">
      <alignment vertical="center"/>
    </xf>
    <xf numFmtId="42" fontId="2" fillId="0" borderId="0" applyFont="0" applyFill="0" applyBorder="0" applyAlignment="0" applyProtection="0"/>
    <xf numFmtId="186" fontId="4" fillId="0" borderId="0">
      <protection locked="0"/>
    </xf>
    <xf numFmtId="0" fontId="7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71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/>
    <xf numFmtId="0" fontId="26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1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>
      <alignment vertical="center"/>
    </xf>
    <xf numFmtId="0" fontId="38" fillId="0" borderId="0"/>
    <xf numFmtId="0" fontId="2" fillId="0" borderId="0">
      <alignment vertical="center"/>
    </xf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/>
    <xf numFmtId="0" fontId="2" fillId="0" borderId="0"/>
    <xf numFmtId="0" fontId="2" fillId="0" borderId="0">
      <alignment vertical="center"/>
    </xf>
    <xf numFmtId="0" fontId="71" fillId="0" borderId="0">
      <alignment vertical="center"/>
    </xf>
    <xf numFmtId="0" fontId="2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7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0" fillId="0" borderId="0" applyNumberFormat="0" applyFill="0" applyBorder="0" applyAlignment="0" applyProtection="0">
      <alignment vertical="top"/>
      <protection locked="0"/>
    </xf>
    <xf numFmtId="0" fontId="56" fillId="0" borderId="27">
      <protection locked="0"/>
    </xf>
    <xf numFmtId="187" fontId="4" fillId="0" borderId="0">
      <protection locked="0"/>
    </xf>
    <xf numFmtId="188" fontId="4" fillId="0" borderId="0">
      <protection locked="0"/>
    </xf>
    <xf numFmtId="0" fontId="2" fillId="0" borderId="0">
      <alignment vertical="center"/>
    </xf>
    <xf numFmtId="0" fontId="4" fillId="0" borderId="0"/>
    <xf numFmtId="0" fontId="73" fillId="0" borderId="0"/>
    <xf numFmtId="0" fontId="73" fillId="0" borderId="0"/>
    <xf numFmtId="176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176" fontId="73" fillId="0" borderId="0" applyFont="0" applyFill="0" applyBorder="0" applyAlignment="0" applyProtection="0"/>
    <xf numFmtId="0" fontId="1" fillId="0" borderId="0">
      <alignment vertical="center"/>
    </xf>
    <xf numFmtId="0" fontId="73" fillId="0" borderId="0" applyFont="0" applyFill="0" applyBorder="0" applyAlignment="0" applyProtection="0"/>
    <xf numFmtId="0" fontId="73" fillId="0" borderId="0"/>
    <xf numFmtId="0" fontId="105" fillId="30" borderId="0" applyNumberFormat="0" applyBorder="0" applyAlignment="0" applyProtection="0">
      <alignment vertical="center"/>
    </xf>
    <xf numFmtId="197" fontId="73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197" fontId="73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</cellStyleXfs>
  <cellXfs count="678">
    <xf numFmtId="0" fontId="0" fillId="0" borderId="0" xfId="0">
      <alignment vertical="center"/>
    </xf>
    <xf numFmtId="0" fontId="72" fillId="0" borderId="0" xfId="378" applyFont="1"/>
    <xf numFmtId="0" fontId="75" fillId="0" borderId="0" xfId="380" applyNumberFormat="1" applyFont="1" applyFill="1" applyAlignment="1">
      <alignment vertical="top"/>
    </xf>
    <xf numFmtId="0" fontId="76" fillId="0" borderId="0" xfId="380" applyNumberFormat="1" applyFont="1" applyFill="1" applyAlignment="1">
      <alignment horizontal="right" vertical="top"/>
    </xf>
    <xf numFmtId="0" fontId="75" fillId="0" borderId="0" xfId="380" applyNumberFormat="1" applyFont="1" applyFill="1" applyAlignment="1">
      <alignment horizontal="right" vertical="top"/>
    </xf>
    <xf numFmtId="0" fontId="77" fillId="0" borderId="0" xfId="380" applyFont="1" applyFill="1" applyAlignment="1">
      <alignment horizontal="centerContinuous" vertical="center"/>
    </xf>
    <xf numFmtId="0" fontId="75" fillId="0" borderId="0" xfId="380" applyFont="1" applyFill="1" applyAlignment="1">
      <alignment vertical="center"/>
    </xf>
    <xf numFmtId="0" fontId="78" fillId="0" borderId="0" xfId="380" applyFont="1" applyFill="1" applyAlignment="1">
      <alignment horizontal="centerContinuous"/>
    </xf>
    <xf numFmtId="0" fontId="75" fillId="0" borderId="0" xfId="380" applyFont="1" applyFill="1" applyAlignment="1"/>
    <xf numFmtId="0" fontId="79" fillId="0" borderId="0" xfId="380" applyFont="1" applyFill="1"/>
    <xf numFmtId="0" fontId="75" fillId="27" borderId="31" xfId="380" applyFont="1" applyFill="1" applyBorder="1" applyAlignment="1">
      <alignment horizontal="centerContinuous" vertical="center"/>
    </xf>
    <xf numFmtId="0" fontId="75" fillId="27" borderId="0" xfId="380" applyFont="1" applyFill="1" applyBorder="1" applyAlignment="1">
      <alignment horizontal="center" vertical="center"/>
    </xf>
    <xf numFmtId="0" fontId="75" fillId="27" borderId="17" xfId="380" applyFont="1" applyFill="1" applyBorder="1" applyAlignment="1">
      <alignment horizontal="center" vertical="center"/>
    </xf>
    <xf numFmtId="0" fontId="75" fillId="0" borderId="0" xfId="380" applyFont="1" applyFill="1"/>
    <xf numFmtId="176" fontId="75" fillId="0" borderId="0" xfId="381" applyFont="1" applyFill="1"/>
    <xf numFmtId="0" fontId="80" fillId="0" borderId="0" xfId="380" applyFont="1" applyFill="1"/>
    <xf numFmtId="0" fontId="75" fillId="0" borderId="0" xfId="380" applyFont="1" applyFill="1" applyBorder="1" applyAlignment="1">
      <alignment horizontal="center"/>
    </xf>
    <xf numFmtId="176" fontId="75" fillId="0" borderId="0" xfId="381" applyFont="1" applyFill="1" applyBorder="1" applyProtection="1"/>
    <xf numFmtId="193" fontId="75" fillId="0" borderId="0" xfId="381" applyNumberFormat="1" applyFont="1" applyFill="1" applyBorder="1" applyProtection="1"/>
    <xf numFmtId="0" fontId="75" fillId="27" borderId="20" xfId="380" applyFont="1" applyFill="1" applyBorder="1" applyAlignment="1">
      <alignment horizontal="center" vertical="center" wrapText="1"/>
    </xf>
    <xf numFmtId="0" fontId="83" fillId="0" borderId="0" xfId="380" applyFont="1" applyAlignment="1">
      <alignment vertical="top"/>
    </xf>
    <xf numFmtId="0" fontId="83" fillId="0" borderId="0" xfId="380" applyFont="1" applyAlignment="1">
      <alignment horizontal="right" vertical="top"/>
    </xf>
    <xf numFmtId="0" fontId="84" fillId="0" borderId="0" xfId="380" applyFont="1" applyAlignment="1">
      <alignment horizontal="right" vertical="top"/>
    </xf>
    <xf numFmtId="0" fontId="81" fillId="0" borderId="0" xfId="380" applyFont="1"/>
    <xf numFmtId="0" fontId="81" fillId="0" borderId="0" xfId="380" applyFont="1" applyFill="1"/>
    <xf numFmtId="0" fontId="83" fillId="0" borderId="0" xfId="380" applyFont="1" applyBorder="1" applyAlignment="1">
      <alignment horizontal="center"/>
    </xf>
    <xf numFmtId="176" fontId="86" fillId="0" borderId="0" xfId="380" applyNumberFormat="1" applyFont="1" applyBorder="1"/>
    <xf numFmtId="0" fontId="83" fillId="0" borderId="0" xfId="380" applyFont="1"/>
    <xf numFmtId="0" fontId="82" fillId="0" borderId="0" xfId="380" applyNumberFormat="1" applyFont="1" applyFill="1" applyAlignment="1">
      <alignment vertical="top"/>
    </xf>
    <xf numFmtId="0" fontId="82" fillId="0" borderId="0" xfId="380" applyNumberFormat="1" applyFont="1" applyFill="1" applyAlignment="1">
      <alignment horizontal="right" vertical="top"/>
    </xf>
    <xf numFmtId="0" fontId="82" fillId="0" borderId="0" xfId="380" applyFont="1" applyFill="1" applyAlignment="1">
      <alignment vertical="center"/>
    </xf>
    <xf numFmtId="0" fontId="89" fillId="0" borderId="0" xfId="380" applyFont="1" applyFill="1" applyAlignment="1">
      <alignment horizontal="centerContinuous"/>
    </xf>
    <xf numFmtId="0" fontId="90" fillId="0" borderId="0" xfId="380" applyFont="1" applyFill="1" applyAlignment="1">
      <alignment horizontal="centerContinuous"/>
    </xf>
    <xf numFmtId="0" fontId="82" fillId="0" borderId="0" xfId="380" applyFont="1" applyFill="1" applyAlignment="1"/>
    <xf numFmtId="0" fontId="82" fillId="27" borderId="29" xfId="380" applyFont="1" applyFill="1" applyBorder="1" applyAlignment="1">
      <alignment horizontal="center" vertical="center"/>
    </xf>
    <xf numFmtId="0" fontId="82" fillId="27" borderId="30" xfId="380" applyFont="1" applyFill="1" applyBorder="1" applyAlignment="1">
      <alignment horizontal="centerContinuous" vertical="center"/>
    </xf>
    <xf numFmtId="0" fontId="82" fillId="27" borderId="29" xfId="380" applyFont="1" applyFill="1" applyBorder="1" applyAlignment="1">
      <alignment horizontal="centerContinuous" vertical="center"/>
    </xf>
    <xf numFmtId="0" fontId="82" fillId="27" borderId="23" xfId="380" applyFont="1" applyFill="1" applyBorder="1" applyAlignment="1">
      <alignment horizontal="center" vertical="center"/>
    </xf>
    <xf numFmtId="0" fontId="82" fillId="27" borderId="19" xfId="380" applyFont="1" applyFill="1" applyBorder="1" applyAlignment="1">
      <alignment horizontal="centerContinuous" vertical="center"/>
    </xf>
    <xf numFmtId="0" fontId="82" fillId="27" borderId="20" xfId="380" applyFont="1" applyFill="1" applyBorder="1" applyAlignment="1">
      <alignment horizontal="centerContinuous" vertical="center"/>
    </xf>
    <xf numFmtId="0" fontId="82" fillId="27" borderId="20" xfId="380" applyFont="1" applyFill="1" applyBorder="1" applyAlignment="1">
      <alignment horizontal="center" vertical="center"/>
    </xf>
    <xf numFmtId="0" fontId="82" fillId="0" borderId="0" xfId="380" applyFont="1" applyFill="1"/>
    <xf numFmtId="0" fontId="92" fillId="0" borderId="0" xfId="380" applyFont="1" applyFill="1"/>
    <xf numFmtId="176" fontId="82" fillId="0" borderId="0" xfId="381" applyFont="1" applyFill="1" applyBorder="1" applyProtection="1">
      <protection locked="0"/>
    </xf>
    <xf numFmtId="0" fontId="82" fillId="0" borderId="0" xfId="380" applyFont="1" applyFill="1" applyBorder="1" applyAlignment="1">
      <alignment horizontal="center"/>
    </xf>
    <xf numFmtId="0" fontId="87" fillId="0" borderId="0" xfId="380" applyFont="1" applyFill="1"/>
    <xf numFmtId="0" fontId="82" fillId="0" borderId="0" xfId="380" applyFont="1" applyFill="1" applyProtection="1"/>
    <xf numFmtId="0" fontId="93" fillId="0" borderId="0" xfId="380" applyFont="1" applyFill="1" applyAlignment="1">
      <alignment horizontal="centerContinuous"/>
    </xf>
    <xf numFmtId="0" fontId="82" fillId="0" borderId="0" xfId="380" applyFont="1" applyFill="1" applyAlignment="1">
      <alignment horizontal="centerContinuous"/>
    </xf>
    <xf numFmtId="0" fontId="92" fillId="0" borderId="0" xfId="380" applyFont="1" applyFill="1" applyAlignment="1">
      <alignment vertical="center"/>
    </xf>
    <xf numFmtId="176" fontId="91" fillId="0" borderId="0" xfId="381" applyFont="1" applyFill="1" applyBorder="1" applyProtection="1"/>
    <xf numFmtId="0" fontId="82" fillId="0" borderId="0" xfId="380" applyFont="1" applyFill="1" applyBorder="1"/>
    <xf numFmtId="0" fontId="74" fillId="0" borderId="0" xfId="380" applyFont="1" applyFill="1" applyAlignment="1">
      <alignment horizontal="centerContinuous" vertical="center"/>
    </xf>
    <xf numFmtId="0" fontId="75" fillId="0" borderId="0" xfId="380" applyFont="1" applyFill="1" applyAlignment="1">
      <alignment horizontal="centerContinuous"/>
    </xf>
    <xf numFmtId="0" fontId="81" fillId="27" borderId="23" xfId="380" applyFont="1" applyFill="1" applyBorder="1" applyAlignment="1">
      <alignment horizontal="center" vertical="center"/>
    </xf>
    <xf numFmtId="0" fontId="81" fillId="27" borderId="20" xfId="380" applyFont="1" applyFill="1" applyBorder="1" applyAlignment="1">
      <alignment horizontal="center" vertical="center"/>
    </xf>
    <xf numFmtId="176" fontId="75" fillId="0" borderId="0" xfId="381" applyFont="1" applyFill="1" applyAlignment="1">
      <alignment vertical="center"/>
    </xf>
    <xf numFmtId="176" fontId="75" fillId="0" borderId="0" xfId="380" applyNumberFormat="1" applyFont="1" applyFill="1"/>
    <xf numFmtId="0" fontId="97" fillId="0" borderId="0" xfId="380" applyFont="1" applyFill="1"/>
    <xf numFmtId="176" fontId="96" fillId="0" borderId="0" xfId="381" applyFont="1" applyFill="1"/>
    <xf numFmtId="176" fontId="97" fillId="0" borderId="0" xfId="381" applyFont="1" applyFill="1"/>
    <xf numFmtId="176" fontId="96" fillId="0" borderId="0" xfId="381" applyFont="1" applyFill="1" applyAlignment="1">
      <alignment vertical="top"/>
    </xf>
    <xf numFmtId="0" fontId="96" fillId="0" borderId="0" xfId="380" applyFont="1" applyFill="1"/>
    <xf numFmtId="0" fontId="99" fillId="0" borderId="0" xfId="380" applyFont="1" applyFill="1"/>
    <xf numFmtId="0" fontId="79" fillId="0" borderId="0" xfId="380" applyFont="1" applyFill="1" applyBorder="1" applyAlignment="1"/>
    <xf numFmtId="176" fontId="79" fillId="0" borderId="0" xfId="381" applyFont="1" applyFill="1" applyBorder="1" applyProtection="1"/>
    <xf numFmtId="176" fontId="79" fillId="0" borderId="0" xfId="381" applyFont="1" applyFill="1" applyBorder="1" applyProtection="1">
      <protection locked="0"/>
    </xf>
    <xf numFmtId="0" fontId="87" fillId="0" borderId="0" xfId="380" applyFont="1" applyFill="1" applyBorder="1" applyAlignment="1"/>
    <xf numFmtId="176" fontId="87" fillId="0" borderId="0" xfId="381" applyFont="1" applyFill="1" applyBorder="1" applyProtection="1"/>
    <xf numFmtId="0" fontId="100" fillId="0" borderId="0" xfId="380" applyFont="1" applyFill="1"/>
    <xf numFmtId="0" fontId="77" fillId="0" borderId="0" xfId="380" applyFont="1" applyFill="1" applyAlignment="1">
      <alignment horizontal="centerContinuous"/>
    </xf>
    <xf numFmtId="0" fontId="101" fillId="0" borderId="0" xfId="380" applyFont="1" applyFill="1" applyAlignment="1">
      <alignment horizontal="centerContinuous"/>
    </xf>
    <xf numFmtId="0" fontId="101" fillId="0" borderId="0" xfId="380" applyFont="1" applyFill="1" applyAlignment="1"/>
    <xf numFmtId="0" fontId="75" fillId="27" borderId="29" xfId="380" applyFont="1" applyFill="1" applyBorder="1" applyAlignment="1">
      <alignment horizontal="centerContinuous" vertical="center"/>
    </xf>
    <xf numFmtId="0" fontId="75" fillId="27" borderId="14" xfId="380" applyFont="1" applyFill="1" applyBorder="1" applyAlignment="1">
      <alignment horizontal="center" vertical="center"/>
    </xf>
    <xf numFmtId="0" fontId="79" fillId="0" borderId="0" xfId="380" applyFont="1" applyFill="1" applyAlignment="1">
      <alignment horizontal="right"/>
    </xf>
    <xf numFmtId="0" fontId="75" fillId="0" borderId="0" xfId="380" applyFont="1" applyFill="1" applyBorder="1" applyAlignment="1" applyProtection="1">
      <alignment horizontal="left"/>
    </xf>
    <xf numFmtId="0" fontId="75" fillId="0" borderId="0" xfId="380" applyFont="1" applyFill="1" applyProtection="1"/>
    <xf numFmtId="176" fontId="96" fillId="31" borderId="0" xfId="380" applyNumberFormat="1" applyFont="1" applyFill="1"/>
    <xf numFmtId="0" fontId="102" fillId="0" borderId="0" xfId="380" applyFont="1" applyFill="1"/>
    <xf numFmtId="0" fontId="102" fillId="0" borderId="0" xfId="380" quotePrefix="1" applyFont="1" applyFill="1"/>
    <xf numFmtId="0" fontId="103" fillId="0" borderId="0" xfId="380" applyFont="1" applyFill="1" applyAlignment="1">
      <alignment horizontal="centerContinuous" vertical="center"/>
    </xf>
    <xf numFmtId="0" fontId="74" fillId="0" borderId="0" xfId="380" applyFont="1" applyFill="1" applyAlignment="1">
      <alignment horizontal="centerContinuous"/>
    </xf>
    <xf numFmtId="0" fontId="75" fillId="0" borderId="0" xfId="380" applyFont="1" applyFill="1" applyAlignment="1">
      <alignment horizontal="center"/>
    </xf>
    <xf numFmtId="0" fontId="79" fillId="0" borderId="25" xfId="380" applyFont="1" applyFill="1" applyBorder="1"/>
    <xf numFmtId="0" fontId="75" fillId="27" borderId="29" xfId="386" applyFont="1" applyFill="1" applyBorder="1" applyAlignment="1" applyProtection="1">
      <alignment horizontal="center" vertical="center"/>
    </xf>
    <xf numFmtId="0" fontId="75" fillId="27" borderId="35" xfId="386" applyFont="1" applyFill="1" applyBorder="1" applyAlignment="1" applyProtection="1">
      <alignment horizontal="centerContinuous" vertical="center"/>
    </xf>
    <xf numFmtId="0" fontId="75" fillId="27" borderId="32" xfId="386" applyFont="1" applyFill="1" applyBorder="1" applyAlignment="1" applyProtection="1">
      <alignment horizontal="centerContinuous" vertical="center"/>
    </xf>
    <xf numFmtId="0" fontId="75" fillId="27" borderId="23" xfId="386" applyFont="1" applyFill="1" applyBorder="1" applyAlignment="1" applyProtection="1">
      <alignment horizontal="center" vertical="center"/>
    </xf>
    <xf numFmtId="0" fontId="75" fillId="27" borderId="0" xfId="386" applyFont="1" applyFill="1" applyBorder="1" applyAlignment="1" applyProtection="1">
      <alignment horizontal="centerContinuous" vertical="center"/>
    </xf>
    <xf numFmtId="0" fontId="75" fillId="27" borderId="13" xfId="386" applyFont="1" applyFill="1" applyBorder="1" applyAlignment="1" applyProtection="1">
      <alignment horizontal="centerContinuous" vertical="center"/>
    </xf>
    <xf numFmtId="0" fontId="75" fillId="27" borderId="0" xfId="386" applyFont="1" applyFill="1" applyBorder="1" applyAlignment="1" applyProtection="1">
      <alignment horizontal="center" vertical="center"/>
    </xf>
    <xf numFmtId="196" fontId="75" fillId="0" borderId="0" xfId="380" applyNumberFormat="1" applyFont="1" applyFill="1"/>
    <xf numFmtId="41" fontId="75" fillId="0" borderId="0" xfId="381" applyNumberFormat="1" applyFont="1" applyFill="1" applyBorder="1" applyAlignment="1" applyProtection="1"/>
    <xf numFmtId="176" fontId="75" fillId="0" borderId="0" xfId="381" applyNumberFormat="1" applyFont="1" applyFill="1" applyBorder="1" applyAlignment="1" applyProtection="1"/>
    <xf numFmtId="176" fontId="75" fillId="0" borderId="0" xfId="381" applyNumberFormat="1" applyFont="1" applyFill="1" applyBorder="1" applyProtection="1"/>
    <xf numFmtId="176" fontId="80" fillId="0" borderId="0" xfId="381" applyNumberFormat="1" applyFont="1" applyFill="1" applyBorder="1" applyAlignment="1" applyProtection="1">
      <alignment horizontal="center"/>
    </xf>
    <xf numFmtId="196" fontId="104" fillId="0" borderId="0" xfId="380" applyNumberFormat="1" applyFont="1" applyFill="1"/>
    <xf numFmtId="0" fontId="95" fillId="0" borderId="0" xfId="380" applyFont="1" applyFill="1"/>
    <xf numFmtId="0" fontId="80" fillId="0" borderId="0" xfId="380" applyFont="1" applyFill="1" applyBorder="1" applyAlignment="1">
      <alignment horizontal="center"/>
    </xf>
    <xf numFmtId="176" fontId="80" fillId="0" borderId="0" xfId="381" applyNumberFormat="1" applyFont="1" applyFill="1" applyBorder="1" applyProtection="1"/>
    <xf numFmtId="195" fontId="80" fillId="0" borderId="0" xfId="381" applyNumberFormat="1" applyFont="1" applyFill="1" applyBorder="1" applyProtection="1"/>
    <xf numFmtId="0" fontId="106" fillId="30" borderId="0" xfId="387" applyFont="1" applyAlignment="1"/>
    <xf numFmtId="0" fontId="107" fillId="0" borderId="0" xfId="380" applyNumberFormat="1" applyFont="1" applyFill="1" applyAlignment="1">
      <alignment vertical="top"/>
    </xf>
    <xf numFmtId="0" fontId="79" fillId="27" borderId="0" xfId="380" applyFont="1" applyFill="1" applyBorder="1" applyAlignment="1">
      <alignment horizontal="center" vertical="center"/>
    </xf>
    <xf numFmtId="0" fontId="79" fillId="0" borderId="0" xfId="380" applyFont="1" applyFill="1" applyAlignment="1">
      <alignment vertical="center"/>
    </xf>
    <xf numFmtId="41" fontId="75" fillId="0" borderId="0" xfId="380" applyNumberFormat="1" applyFont="1" applyFill="1" applyBorder="1" applyAlignment="1">
      <alignment horizontal="right"/>
    </xf>
    <xf numFmtId="0" fontId="80" fillId="0" borderId="0" xfId="380" applyFont="1" applyFill="1" applyAlignment="1">
      <alignment horizontal="right"/>
    </xf>
    <xf numFmtId="0" fontId="75" fillId="0" borderId="0" xfId="380" applyFont="1" applyFill="1" applyAlignment="1">
      <alignment horizontal="right"/>
    </xf>
    <xf numFmtId="0" fontId="95" fillId="0" borderId="0" xfId="380" applyFont="1" applyFill="1" applyAlignment="1">
      <alignment horizontal="right"/>
    </xf>
    <xf numFmtId="0" fontId="80" fillId="0" borderId="25" xfId="380" applyFont="1" applyFill="1" applyBorder="1" applyAlignment="1">
      <alignment horizontal="center"/>
    </xf>
    <xf numFmtId="176" fontId="80" fillId="0" borderId="25" xfId="381" applyFont="1" applyFill="1" applyBorder="1" applyProtection="1"/>
    <xf numFmtId="0" fontId="79" fillId="27" borderId="31" xfId="380" applyFont="1" applyFill="1" applyBorder="1" applyAlignment="1">
      <alignment horizontal="centerContinuous"/>
    </xf>
    <xf numFmtId="0" fontId="79" fillId="27" borderId="17" xfId="380" applyFont="1" applyFill="1" applyBorder="1" applyAlignment="1">
      <alignment horizontal="centerContinuous" vertical="center"/>
    </xf>
    <xf numFmtId="0" fontId="79" fillId="27" borderId="13" xfId="380" applyFont="1" applyFill="1" applyBorder="1" applyAlignment="1">
      <alignment horizontal="centerContinuous" vertical="center"/>
    </xf>
    <xf numFmtId="0" fontId="79" fillId="27" borderId="21" xfId="380" applyFont="1" applyFill="1" applyBorder="1" applyAlignment="1">
      <alignment horizontal="centerContinuous" vertical="center"/>
    </xf>
    <xf numFmtId="0" fontId="79" fillId="27" borderId="0" xfId="380" applyFont="1" applyFill="1" applyBorder="1" applyAlignment="1">
      <alignment horizontal="centerContinuous" vertical="center"/>
    </xf>
    <xf numFmtId="0" fontId="79" fillId="27" borderId="21" xfId="380" applyFont="1" applyFill="1" applyBorder="1" applyAlignment="1">
      <alignment horizontal="center" vertical="center"/>
    </xf>
    <xf numFmtId="0" fontId="79" fillId="27" borderId="0" xfId="380" applyFont="1" applyFill="1" applyBorder="1" applyAlignment="1">
      <alignment horizontal="center" vertical="center" shrinkToFit="1"/>
    </xf>
    <xf numFmtId="0" fontId="79" fillId="27" borderId="23" xfId="380" applyFont="1" applyFill="1" applyBorder="1" applyAlignment="1">
      <alignment horizontal="centerContinuous" vertical="center"/>
    </xf>
    <xf numFmtId="191" fontId="75" fillId="0" borderId="0" xfId="381" applyNumberFormat="1" applyFont="1" applyFill="1" applyBorder="1" applyAlignment="1" applyProtection="1"/>
    <xf numFmtId="191" fontId="75" fillId="0" borderId="0" xfId="381" applyNumberFormat="1" applyFont="1" applyFill="1" applyBorder="1" applyProtection="1"/>
    <xf numFmtId="198" fontId="75" fillId="0" borderId="0" xfId="380" applyNumberFormat="1" applyFont="1" applyFill="1"/>
    <xf numFmtId="176" fontId="75" fillId="0" borderId="0" xfId="381" applyFont="1" applyFill="1" applyBorder="1" applyAlignment="1" applyProtection="1">
      <alignment horizontal="right"/>
      <protection locked="0"/>
    </xf>
    <xf numFmtId="0" fontId="75" fillId="0" borderId="0" xfId="380" applyFont="1" applyFill="1" applyBorder="1"/>
    <xf numFmtId="0" fontId="75" fillId="27" borderId="21" xfId="380" applyFont="1" applyFill="1" applyBorder="1" applyAlignment="1">
      <alignment horizontal="center" vertical="center"/>
    </xf>
    <xf numFmtId="0" fontId="75" fillId="27" borderId="32" xfId="380" applyFont="1" applyFill="1" applyBorder="1" applyAlignment="1">
      <alignment horizontal="center" vertical="center" shrinkToFit="1"/>
    </xf>
    <xf numFmtId="0" fontId="75" fillId="0" borderId="0" xfId="380" applyFont="1" applyFill="1" applyAlignment="1">
      <alignment vertical="center" shrinkToFit="1"/>
    </xf>
    <xf numFmtId="0" fontId="75" fillId="27" borderId="23" xfId="380" applyFont="1" applyFill="1" applyBorder="1" applyAlignment="1">
      <alignment horizontal="center" vertical="center" shrinkToFit="1"/>
    </xf>
    <xf numFmtId="0" fontId="75" fillId="27" borderId="21" xfId="380" applyFont="1" applyFill="1" applyBorder="1" applyAlignment="1">
      <alignment horizontal="centerContinuous" vertical="center" shrinkToFit="1"/>
    </xf>
    <xf numFmtId="0" fontId="75" fillId="27" borderId="21" xfId="380" applyFont="1" applyFill="1" applyBorder="1" applyAlignment="1">
      <alignment horizontal="center" vertical="center" shrinkToFit="1"/>
    </xf>
    <xf numFmtId="0" fontId="75" fillId="27" borderId="12" xfId="380" applyFont="1" applyFill="1" applyBorder="1" applyAlignment="1">
      <alignment horizontal="center" vertical="center" shrinkToFit="1"/>
    </xf>
    <xf numFmtId="176" fontId="75" fillId="27" borderId="17" xfId="381" applyFont="1" applyFill="1" applyBorder="1" applyAlignment="1">
      <alignment horizontal="center" vertical="center"/>
    </xf>
    <xf numFmtId="176" fontId="75" fillId="27" borderId="23" xfId="381" applyFont="1" applyFill="1" applyBorder="1" applyAlignment="1">
      <alignment horizontal="center" vertical="center"/>
    </xf>
    <xf numFmtId="0" fontId="75" fillId="27" borderId="0" xfId="380" applyFont="1" applyFill="1" applyBorder="1" applyAlignment="1">
      <alignment horizontal="center" vertical="center" shrinkToFit="1"/>
    </xf>
    <xf numFmtId="0" fontId="75" fillId="27" borderId="23" xfId="380" applyFont="1" applyFill="1" applyBorder="1" applyAlignment="1">
      <alignment horizontal="center" shrinkToFit="1"/>
    </xf>
    <xf numFmtId="199" fontId="75" fillId="0" borderId="0" xfId="380" applyNumberFormat="1" applyFont="1" applyFill="1" applyBorder="1" applyAlignment="1"/>
    <xf numFmtId="199" fontId="75" fillId="0" borderId="0" xfId="380" applyNumberFormat="1" applyFont="1" applyFill="1" applyBorder="1" applyAlignment="1">
      <alignment horizontal="center"/>
    </xf>
    <xf numFmtId="199" fontId="75" fillId="0" borderId="0" xfId="380" applyNumberFormat="1" applyFont="1" applyFill="1" applyBorder="1" applyAlignment="1">
      <alignment horizontal="right"/>
    </xf>
    <xf numFmtId="176" fontId="75" fillId="0" borderId="0" xfId="381" applyNumberFormat="1" applyFont="1" applyFill="1" applyBorder="1" applyAlignment="1">
      <alignment horizontal="center"/>
    </xf>
    <xf numFmtId="0" fontId="75" fillId="27" borderId="24" xfId="380" applyFont="1" applyFill="1" applyBorder="1" applyAlignment="1">
      <alignment horizontal="centerContinuous" vertical="center"/>
    </xf>
    <xf numFmtId="41" fontId="75" fillId="0" borderId="0" xfId="380" applyNumberFormat="1" applyFont="1" applyFill="1" applyBorder="1" applyAlignment="1">
      <alignment horizontal="center" shrinkToFit="1"/>
    </xf>
    <xf numFmtId="199" fontId="75" fillId="0" borderId="0" xfId="380" applyNumberFormat="1" applyFont="1" applyFill="1" applyBorder="1" applyAlignment="1">
      <alignment horizontal="center" shrinkToFit="1"/>
    </xf>
    <xf numFmtId="41" fontId="75" fillId="0" borderId="0" xfId="380" applyNumberFormat="1" applyFont="1" applyFill="1" applyBorder="1" applyAlignment="1">
      <alignment horizontal="right" shrinkToFit="1"/>
    </xf>
    <xf numFmtId="176" fontId="75" fillId="0" borderId="0" xfId="381" applyNumberFormat="1" applyFont="1" applyFill="1" applyBorder="1" applyAlignment="1">
      <alignment horizontal="center" shrinkToFit="1"/>
    </xf>
    <xf numFmtId="194" fontId="75" fillId="0" borderId="0" xfId="380" applyNumberFormat="1" applyFont="1" applyFill="1" applyBorder="1" applyAlignment="1">
      <alignment horizontal="right" shrinkToFit="1"/>
    </xf>
    <xf numFmtId="194" fontId="75" fillId="0" borderId="0" xfId="380" applyNumberFormat="1" applyFont="1" applyFill="1" applyBorder="1" applyAlignment="1">
      <alignment horizontal="right"/>
    </xf>
    <xf numFmtId="199" fontId="75" fillId="0" borderId="0" xfId="381" applyNumberFormat="1" applyFont="1" applyFill="1" applyBorder="1" applyProtection="1">
      <protection locked="0"/>
    </xf>
    <xf numFmtId="176" fontId="99" fillId="0" borderId="0" xfId="381" applyFont="1" applyFill="1" applyBorder="1" applyAlignment="1" applyProtection="1">
      <alignment horizontal="right"/>
    </xf>
    <xf numFmtId="199" fontId="75" fillId="0" borderId="0" xfId="0" applyNumberFormat="1" applyFont="1" applyFill="1" applyBorder="1" applyAlignment="1"/>
    <xf numFmtId="0" fontId="85" fillId="0" borderId="0" xfId="380" applyFont="1" applyAlignment="1">
      <alignment horizontal="center" vertical="center"/>
    </xf>
    <xf numFmtId="0" fontId="85" fillId="0" borderId="0" xfId="380" applyFont="1" applyAlignment="1">
      <alignment horizontal="center" vertical="center" wrapText="1"/>
    </xf>
    <xf numFmtId="3" fontId="85" fillId="0" borderId="0" xfId="380" applyNumberFormat="1" applyFont="1" applyAlignment="1">
      <alignment horizontal="center" vertical="center" wrapText="1"/>
    </xf>
    <xf numFmtId="0" fontId="110" fillId="0" borderId="0" xfId="380" applyFont="1" applyFill="1" applyAlignment="1">
      <alignment horizontal="centerContinuous" vertical="center"/>
    </xf>
    <xf numFmtId="0" fontId="111" fillId="0" borderId="0" xfId="380" applyFont="1" applyFill="1" applyAlignment="1">
      <alignment horizontal="centerContinuous"/>
    </xf>
    <xf numFmtId="0" fontId="112" fillId="0" borderId="0" xfId="380" applyFont="1" applyFill="1" applyAlignment="1"/>
    <xf numFmtId="0" fontId="112" fillId="0" borderId="0" xfId="380" applyFont="1" applyFill="1" applyAlignment="1">
      <alignment horizontal="centerContinuous" vertical="center"/>
    </xf>
    <xf numFmtId="0" fontId="112" fillId="0" borderId="0" xfId="380" applyFont="1" applyFill="1" applyAlignment="1">
      <alignment vertical="center"/>
    </xf>
    <xf numFmtId="0" fontId="114" fillId="0" borderId="0" xfId="380" applyFont="1"/>
    <xf numFmtId="0" fontId="115" fillId="0" borderId="0" xfId="380" applyFont="1" applyFill="1" applyAlignment="1">
      <alignment horizontal="centerContinuous" vertical="center"/>
    </xf>
    <xf numFmtId="0" fontId="116" fillId="0" borderId="0" xfId="380" applyFont="1" applyFill="1" applyAlignment="1">
      <alignment horizontal="centerContinuous" vertical="center"/>
    </xf>
    <xf numFmtId="0" fontId="116" fillId="0" borderId="0" xfId="380" applyFont="1" applyFill="1" applyAlignment="1">
      <alignment vertical="center"/>
    </xf>
    <xf numFmtId="0" fontId="115" fillId="0" borderId="0" xfId="380" applyFont="1" applyFill="1" applyAlignment="1">
      <alignment horizontal="centerContinuous"/>
    </xf>
    <xf numFmtId="0" fontId="116" fillId="0" borderId="0" xfId="380" applyFont="1" applyFill="1" applyAlignment="1">
      <alignment horizontal="centerContinuous"/>
    </xf>
    <xf numFmtId="0" fontId="116" fillId="0" borderId="0" xfId="380" applyFont="1" applyFill="1" applyAlignment="1"/>
    <xf numFmtId="0" fontId="117" fillId="0" borderId="0" xfId="380" applyFont="1" applyFill="1" applyAlignment="1">
      <alignment horizontal="centerContinuous" vertical="center"/>
    </xf>
    <xf numFmtId="0" fontId="118" fillId="0" borderId="0" xfId="380" applyFont="1" applyFill="1" applyAlignment="1">
      <alignment horizontal="centerContinuous" vertical="center"/>
    </xf>
    <xf numFmtId="0" fontId="117" fillId="0" borderId="0" xfId="380" applyFont="1" applyFill="1" applyAlignment="1">
      <alignment vertical="center"/>
    </xf>
    <xf numFmtId="0" fontId="117" fillId="0" borderId="0" xfId="380" applyFont="1" applyFill="1" applyAlignment="1">
      <alignment horizontal="centerContinuous"/>
    </xf>
    <xf numFmtId="0" fontId="117" fillId="0" borderId="0" xfId="380" applyFont="1" applyFill="1" applyAlignment="1"/>
    <xf numFmtId="0" fontId="82" fillId="27" borderId="39" xfId="380" applyFont="1" applyFill="1" applyBorder="1" applyAlignment="1">
      <alignment horizontal="center" vertical="center"/>
    </xf>
    <xf numFmtId="0" fontId="82" fillId="0" borderId="38" xfId="380" applyFont="1" applyFill="1" applyBorder="1" applyAlignment="1">
      <alignment horizontal="center"/>
    </xf>
    <xf numFmtId="176" fontId="82" fillId="0" borderId="0" xfId="381" applyFont="1" applyFill="1" applyBorder="1" applyProtection="1"/>
    <xf numFmtId="191" fontId="82" fillId="0" borderId="0" xfId="381" applyNumberFormat="1" applyFont="1" applyFill="1" applyBorder="1" applyProtection="1">
      <protection locked="0"/>
    </xf>
    <xf numFmtId="176" fontId="82" fillId="0" borderId="39" xfId="381" applyFont="1" applyFill="1" applyBorder="1" applyProtection="1"/>
    <xf numFmtId="176" fontId="81" fillId="0" borderId="0" xfId="381" applyFont="1" applyFill="1" applyBorder="1" applyProtection="1"/>
    <xf numFmtId="41" fontId="94" fillId="0" borderId="0" xfId="385" applyNumberFormat="1" applyFont="1" applyFill="1" applyBorder="1" applyAlignment="1" applyProtection="1"/>
    <xf numFmtId="0" fontId="92" fillId="0" borderId="43" xfId="380" applyFont="1" applyFill="1" applyBorder="1" applyAlignment="1">
      <alignment horizontal="center"/>
    </xf>
    <xf numFmtId="176" fontId="92" fillId="0" borderId="25" xfId="381" applyFont="1" applyFill="1" applyBorder="1" applyProtection="1"/>
    <xf numFmtId="192" fontId="92" fillId="0" borderId="25" xfId="381" applyNumberFormat="1" applyFont="1" applyFill="1" applyBorder="1" applyProtection="1"/>
    <xf numFmtId="41" fontId="94" fillId="0" borderId="25" xfId="385" applyNumberFormat="1" applyFont="1" applyFill="1" applyBorder="1" applyAlignment="1" applyProtection="1"/>
    <xf numFmtId="176" fontId="92" fillId="0" borderId="44" xfId="381" applyFont="1" applyFill="1" applyBorder="1" applyProtection="1"/>
    <xf numFmtId="0" fontId="119" fillId="0" borderId="0" xfId="380" applyFont="1" applyFill="1" applyAlignment="1">
      <alignment vertical="center"/>
    </xf>
    <xf numFmtId="0" fontId="119" fillId="0" borderId="0" xfId="380" applyFont="1" applyFill="1" applyAlignment="1"/>
    <xf numFmtId="0" fontId="81" fillId="27" borderId="30" xfId="380" applyFont="1" applyFill="1" applyBorder="1" applyAlignment="1">
      <alignment horizontal="centerContinuous" vertical="center"/>
    </xf>
    <xf numFmtId="176" fontId="75" fillId="0" borderId="0" xfId="381" applyFont="1" applyFill="1" applyBorder="1" applyProtection="1">
      <protection locked="0"/>
    </xf>
    <xf numFmtId="0" fontId="119" fillId="0" borderId="0" xfId="380" applyFont="1" applyFill="1" applyAlignment="1">
      <alignment horizontal="centerContinuous" vertical="center"/>
    </xf>
    <xf numFmtId="0" fontId="110" fillId="0" borderId="0" xfId="380" applyFont="1" applyFill="1" applyAlignment="1">
      <alignment horizontal="centerContinuous"/>
    </xf>
    <xf numFmtId="0" fontId="119" fillId="0" borderId="0" xfId="380" applyFont="1" applyFill="1" applyAlignment="1">
      <alignment horizontal="centerContinuous"/>
    </xf>
    <xf numFmtId="0" fontId="120" fillId="0" borderId="0" xfId="380" applyFont="1" applyFill="1" applyAlignment="1">
      <alignment horizontal="centerContinuous" vertical="center"/>
    </xf>
    <xf numFmtId="0" fontId="112" fillId="0" borderId="0" xfId="380" applyFont="1" applyFill="1" applyAlignment="1">
      <alignment horizontal="centerContinuous"/>
    </xf>
    <xf numFmtId="0" fontId="75" fillId="27" borderId="23" xfId="380" applyFont="1" applyFill="1" applyBorder="1" applyAlignment="1">
      <alignment horizontal="center"/>
    </xf>
    <xf numFmtId="0" fontId="75" fillId="27" borderId="14" xfId="380" applyFont="1" applyFill="1" applyBorder="1" applyAlignment="1">
      <alignment horizontal="center"/>
    </xf>
    <xf numFmtId="0" fontId="119" fillId="0" borderId="0" xfId="380" applyFont="1" applyFill="1" applyAlignment="1">
      <alignment horizontal="center" vertical="center"/>
    </xf>
    <xf numFmtId="0" fontId="119" fillId="0" borderId="0" xfId="380" applyFont="1" applyFill="1" applyAlignment="1">
      <alignment horizontal="center"/>
    </xf>
    <xf numFmtId="176" fontId="75" fillId="0" borderId="0" xfId="381" applyFont="1" applyFill="1" applyBorder="1" applyAlignment="1" applyProtection="1">
      <alignment horizontal="right"/>
    </xf>
    <xf numFmtId="176" fontId="119" fillId="0" borderId="0" xfId="381" applyFont="1" applyFill="1" applyAlignment="1">
      <alignment horizontal="centerContinuous"/>
    </xf>
    <xf numFmtId="0" fontId="77" fillId="0" borderId="0" xfId="380" applyFont="1" applyFill="1" applyAlignment="1">
      <alignment vertical="center"/>
    </xf>
    <xf numFmtId="0" fontId="121" fillId="0" borderId="0" xfId="380" applyFont="1" applyFill="1"/>
    <xf numFmtId="0" fontId="104" fillId="0" borderId="0" xfId="380" applyFont="1" applyFill="1"/>
    <xf numFmtId="0" fontId="122" fillId="0" borderId="0" xfId="380" applyFont="1" applyFill="1"/>
    <xf numFmtId="176" fontId="104" fillId="0" borderId="0" xfId="380" applyNumberFormat="1" applyFont="1" applyFill="1"/>
    <xf numFmtId="41" fontId="82" fillId="0" borderId="0" xfId="380" applyNumberFormat="1" applyFont="1" applyFill="1" applyBorder="1" applyAlignment="1">
      <alignment horizontal="right"/>
    </xf>
    <xf numFmtId="41" fontId="75" fillId="0" borderId="0" xfId="0" applyNumberFormat="1" applyFont="1" applyFill="1" applyBorder="1" applyAlignment="1">
      <alignment horizontal="center"/>
    </xf>
    <xf numFmtId="176" fontId="98" fillId="28" borderId="22" xfId="381" applyFont="1" applyFill="1" applyBorder="1" applyProtection="1"/>
    <xf numFmtId="176" fontId="98" fillId="28" borderId="0" xfId="381" applyFont="1" applyFill="1" applyBorder="1" applyProtection="1"/>
    <xf numFmtId="176" fontId="98" fillId="28" borderId="39" xfId="381" applyFont="1" applyFill="1" applyBorder="1" applyProtection="1"/>
    <xf numFmtId="0" fontId="82" fillId="27" borderId="20" xfId="380" applyFont="1" applyFill="1" applyBorder="1" applyAlignment="1">
      <alignment horizontal="center" wrapText="1" shrinkToFit="1"/>
    </xf>
    <xf numFmtId="0" fontId="82" fillId="27" borderId="20" xfId="380" applyFont="1" applyFill="1" applyBorder="1" applyAlignment="1">
      <alignment horizontal="center"/>
    </xf>
    <xf numFmtId="176" fontId="81" fillId="0" borderId="39" xfId="381" applyFont="1" applyFill="1" applyBorder="1" applyProtection="1"/>
    <xf numFmtId="0" fontId="75" fillId="0" borderId="43" xfId="380" applyFont="1" applyFill="1" applyBorder="1" applyAlignment="1">
      <alignment horizontal="center"/>
    </xf>
    <xf numFmtId="176" fontId="75" fillId="0" borderId="25" xfId="381" applyFont="1" applyFill="1" applyBorder="1" applyProtection="1"/>
    <xf numFmtId="176" fontId="75" fillId="0" borderId="44" xfId="381" applyFont="1" applyFill="1" applyBorder="1" applyProtection="1"/>
    <xf numFmtId="0" fontId="81" fillId="27" borderId="45" xfId="380" applyFont="1" applyFill="1" applyBorder="1" applyAlignment="1">
      <alignment horizontal="centerContinuous" vertical="center"/>
    </xf>
    <xf numFmtId="0" fontId="81" fillId="27" borderId="38" xfId="380" applyFont="1" applyFill="1" applyBorder="1" applyAlignment="1">
      <alignment horizontal="center" vertical="center"/>
    </xf>
    <xf numFmtId="0" fontId="81" fillId="27" borderId="41" xfId="380" applyFont="1" applyFill="1" applyBorder="1" applyAlignment="1">
      <alignment horizontal="center" vertical="center"/>
    </xf>
    <xf numFmtId="176" fontId="81" fillId="0" borderId="48" xfId="381" applyFont="1" applyFill="1" applyBorder="1" applyProtection="1"/>
    <xf numFmtId="176" fontId="98" fillId="28" borderId="48" xfId="381" applyFont="1" applyFill="1" applyBorder="1" applyProtection="1"/>
    <xf numFmtId="176" fontId="75" fillId="0" borderId="49" xfId="381" applyFont="1" applyFill="1" applyBorder="1" applyProtection="1"/>
    <xf numFmtId="176" fontId="75" fillId="0" borderId="25" xfId="381" applyFont="1" applyFill="1" applyBorder="1" applyProtection="1">
      <protection locked="0"/>
    </xf>
    <xf numFmtId="176" fontId="75" fillId="0" borderId="44" xfId="381" applyFont="1" applyFill="1" applyBorder="1" applyProtection="1">
      <protection locked="0"/>
    </xf>
    <xf numFmtId="176" fontId="75" fillId="0" borderId="49" xfId="381" applyFont="1" applyFill="1" applyBorder="1" applyProtection="1">
      <protection locked="0"/>
    </xf>
    <xf numFmtId="176" fontId="98" fillId="28" borderId="0" xfId="381" applyNumberFormat="1" applyFont="1" applyFill="1" applyBorder="1" applyAlignment="1" applyProtection="1">
      <alignment horizontal="center"/>
    </xf>
    <xf numFmtId="41" fontId="98" fillId="28" borderId="0" xfId="381" applyNumberFormat="1" applyFont="1" applyFill="1" applyBorder="1" applyAlignment="1" applyProtection="1">
      <alignment horizontal="center"/>
    </xf>
    <xf numFmtId="195" fontId="98" fillId="28" borderId="0" xfId="381" applyNumberFormat="1" applyFont="1" applyFill="1" applyBorder="1" applyAlignment="1" applyProtection="1">
      <alignment horizontal="right"/>
    </xf>
    <xf numFmtId="176" fontId="98" fillId="28" borderId="0" xfId="381" applyNumberFormat="1" applyFont="1" applyFill="1" applyBorder="1" applyAlignment="1" applyProtection="1"/>
    <xf numFmtId="176" fontId="98" fillId="28" borderId="0" xfId="381" applyNumberFormat="1" applyFont="1" applyFill="1" applyBorder="1" applyProtection="1"/>
    <xf numFmtId="176" fontId="75" fillId="0" borderId="0" xfId="381" applyNumberFormat="1" applyFont="1" applyFill="1" applyBorder="1" applyAlignment="1" applyProtection="1">
      <alignment horizontal="center"/>
    </xf>
    <xf numFmtId="41" fontId="75" fillId="0" borderId="0" xfId="381" applyNumberFormat="1" applyFont="1" applyFill="1" applyBorder="1" applyAlignment="1" applyProtection="1">
      <alignment horizontal="center"/>
    </xf>
    <xf numFmtId="195" fontId="75" fillId="0" borderId="0" xfId="381" applyNumberFormat="1" applyFont="1" applyFill="1" applyBorder="1" applyAlignment="1" applyProtection="1">
      <alignment horizontal="right"/>
    </xf>
    <xf numFmtId="0" fontId="75" fillId="27" borderId="20" xfId="386" applyFont="1" applyFill="1" applyBorder="1" applyAlignment="1" applyProtection="1">
      <alignment horizontal="center" vertical="center" wrapText="1" shrinkToFit="1"/>
    </xf>
    <xf numFmtId="0" fontId="75" fillId="27" borderId="19" xfId="386" applyFont="1" applyFill="1" applyBorder="1" applyAlignment="1" applyProtection="1">
      <alignment horizontal="center" vertical="center" wrapText="1" shrinkToFit="1"/>
    </xf>
    <xf numFmtId="0" fontId="75" fillId="27" borderId="20" xfId="386" applyFont="1" applyFill="1" applyBorder="1" applyAlignment="1" applyProtection="1">
      <alignment horizontal="center" vertical="center" wrapText="1"/>
    </xf>
    <xf numFmtId="41" fontId="81" fillId="0" borderId="0" xfId="380" applyNumberFormat="1" applyFont="1" applyFill="1" applyBorder="1" applyAlignment="1">
      <alignment horizontal="right"/>
    </xf>
    <xf numFmtId="41" fontId="109" fillId="0" borderId="0" xfId="388" applyNumberFormat="1" applyFont="1" applyFill="1" applyBorder="1" applyAlignment="1" applyProtection="1">
      <alignment horizontal="right" shrinkToFit="1"/>
      <protection locked="0"/>
    </xf>
    <xf numFmtId="41" fontId="109" fillId="0" borderId="0" xfId="389" applyFont="1" applyFill="1" applyBorder="1" applyAlignment="1">
      <alignment shrinkToFit="1"/>
    </xf>
    <xf numFmtId="176" fontId="81" fillId="0" borderId="0" xfId="381" applyFont="1" applyFill="1" applyBorder="1" applyAlignment="1" applyProtection="1"/>
    <xf numFmtId="41" fontId="98" fillId="28" borderId="0" xfId="380" applyNumberFormat="1" applyFont="1" applyFill="1" applyBorder="1" applyAlignment="1">
      <alignment horizontal="right"/>
    </xf>
    <xf numFmtId="176" fontId="98" fillId="28" borderId="0" xfId="381" applyFont="1" applyFill="1" applyBorder="1" applyAlignment="1" applyProtection="1"/>
    <xf numFmtId="0" fontId="75" fillId="0" borderId="38" xfId="380" applyFont="1" applyFill="1" applyBorder="1" applyAlignment="1">
      <alignment horizontal="center"/>
    </xf>
    <xf numFmtId="41" fontId="75" fillId="0" borderId="39" xfId="380" applyNumberFormat="1" applyFont="1" applyFill="1" applyBorder="1" applyAlignment="1">
      <alignment horizontal="right"/>
    </xf>
    <xf numFmtId="41" fontId="98" fillId="28" borderId="39" xfId="380" applyNumberFormat="1" applyFont="1" applyFill="1" applyBorder="1" applyAlignment="1">
      <alignment horizontal="right"/>
    </xf>
    <xf numFmtId="0" fontId="95" fillId="0" borderId="43" xfId="380" applyFont="1" applyFill="1" applyBorder="1" applyAlignment="1">
      <alignment horizontal="center"/>
    </xf>
    <xf numFmtId="41" fontId="95" fillId="0" borderId="25" xfId="390" applyNumberFormat="1" applyFont="1" applyFill="1" applyBorder="1" applyAlignment="1" applyProtection="1">
      <alignment shrinkToFit="1"/>
    </xf>
    <xf numFmtId="41" fontId="95" fillId="0" borderId="25" xfId="389" applyFont="1" applyFill="1" applyBorder="1" applyAlignment="1">
      <alignment shrinkToFit="1"/>
    </xf>
    <xf numFmtId="41" fontId="109" fillId="0" borderId="25" xfId="389" applyFont="1" applyFill="1" applyBorder="1" applyAlignment="1">
      <alignment shrinkToFit="1"/>
    </xf>
    <xf numFmtId="41" fontId="75" fillId="0" borderId="44" xfId="380" applyNumberFormat="1" applyFont="1" applyFill="1" applyBorder="1" applyAlignment="1">
      <alignment horizontal="right"/>
    </xf>
    <xf numFmtId="0" fontId="79" fillId="27" borderId="45" xfId="380" applyFont="1" applyFill="1" applyBorder="1" applyAlignment="1">
      <alignment horizontal="centerContinuous"/>
    </xf>
    <xf numFmtId="0" fontId="79" fillId="27" borderId="46" xfId="380" applyFont="1" applyFill="1" applyBorder="1" applyAlignment="1">
      <alignment horizontal="center" vertical="center"/>
    </xf>
    <xf numFmtId="0" fontId="79" fillId="27" borderId="40" xfId="380" applyFont="1" applyFill="1" applyBorder="1" applyAlignment="1">
      <alignment horizontal="center" vertical="center"/>
    </xf>
    <xf numFmtId="191" fontId="75" fillId="0" borderId="39" xfId="381" applyNumberFormat="1" applyFont="1" applyFill="1" applyBorder="1" applyProtection="1"/>
    <xf numFmtId="191" fontId="75" fillId="0" borderId="39" xfId="381" applyNumberFormat="1" applyFont="1" applyFill="1" applyBorder="1" applyAlignment="1" applyProtection="1"/>
    <xf numFmtId="0" fontId="98" fillId="0" borderId="49" xfId="380" applyFont="1" applyFill="1" applyBorder="1" applyAlignment="1">
      <alignment horizontal="center"/>
    </xf>
    <xf numFmtId="176" fontId="98" fillId="0" borderId="25" xfId="381" applyFont="1" applyFill="1" applyBorder="1" applyAlignment="1" applyProtection="1">
      <alignment horizontal="right"/>
      <protection locked="0"/>
    </xf>
    <xf numFmtId="176" fontId="98" fillId="0" borderId="44" xfId="381" applyFont="1" applyFill="1" applyBorder="1" applyAlignment="1" applyProtection="1">
      <alignment horizontal="right"/>
      <protection locked="0"/>
    </xf>
    <xf numFmtId="0" fontId="79" fillId="27" borderId="31" xfId="380" applyFont="1" applyFill="1" applyBorder="1" applyAlignment="1">
      <alignment horizontal="centerContinuous" vertical="center"/>
    </xf>
    <xf numFmtId="199" fontId="75" fillId="0" borderId="0" xfId="0" applyNumberFormat="1" applyFont="1" applyFill="1" applyBorder="1" applyAlignment="1">
      <alignment horizontal="center"/>
    </xf>
    <xf numFmtId="199" fontId="75" fillId="0" borderId="0" xfId="0" applyNumberFormat="1" applyFont="1" applyFill="1" applyBorder="1" applyAlignment="1">
      <alignment horizontal="right"/>
    </xf>
    <xf numFmtId="199" fontId="98" fillId="28" borderId="0" xfId="0" applyNumberFormat="1" applyFont="1" applyFill="1" applyBorder="1" applyAlignment="1">
      <alignment horizontal="center"/>
    </xf>
    <xf numFmtId="199" fontId="98" fillId="28" borderId="0" xfId="0" applyNumberFormat="1" applyFont="1" applyFill="1" applyBorder="1" applyAlignment="1">
      <alignment horizontal="right"/>
    </xf>
    <xf numFmtId="199" fontId="98" fillId="28" borderId="0" xfId="380" applyNumberFormat="1" applyFont="1" applyFill="1" applyBorder="1" applyAlignment="1">
      <alignment horizontal="center"/>
    </xf>
    <xf numFmtId="41" fontId="98" fillId="28" borderId="0" xfId="380" applyNumberFormat="1" applyFont="1" applyFill="1" applyBorder="1" applyAlignment="1">
      <alignment horizontal="center" shrinkToFit="1"/>
    </xf>
    <xf numFmtId="176" fontId="98" fillId="28" borderId="0" xfId="381" applyNumberFormat="1" applyFont="1" applyFill="1" applyBorder="1" applyAlignment="1">
      <alignment horizontal="center"/>
    </xf>
    <xf numFmtId="194" fontId="98" fillId="28" borderId="0" xfId="380" applyNumberFormat="1" applyFont="1" applyFill="1" applyBorder="1" applyAlignment="1">
      <alignment horizontal="right"/>
    </xf>
    <xf numFmtId="0" fontId="75" fillId="27" borderId="39" xfId="380" applyFont="1" applyFill="1" applyBorder="1" applyAlignment="1">
      <alignment horizontal="center" vertical="center"/>
    </xf>
    <xf numFmtId="0" fontId="75" fillId="27" borderId="54" xfId="380" applyFont="1" applyFill="1" applyBorder="1" applyAlignment="1">
      <alignment horizontal="center" vertical="center"/>
    </xf>
    <xf numFmtId="0" fontId="75" fillId="27" borderId="52" xfId="380" applyFont="1" applyFill="1" applyBorder="1" applyAlignment="1">
      <alignment horizontal="center" vertical="center" wrapText="1"/>
    </xf>
    <xf numFmtId="200" fontId="75" fillId="0" borderId="0" xfId="381" applyNumberFormat="1" applyFont="1" applyFill="1" applyBorder="1" applyProtection="1"/>
    <xf numFmtId="200" fontId="75" fillId="0" borderId="39" xfId="381" applyNumberFormat="1" applyFont="1" applyFill="1" applyBorder="1" applyProtection="1"/>
    <xf numFmtId="200" fontId="82" fillId="0" borderId="0" xfId="381" applyNumberFormat="1" applyFont="1" applyFill="1" applyBorder="1" applyProtection="1"/>
    <xf numFmtId="41" fontId="81" fillId="28" borderId="0" xfId="382" applyNumberFormat="1" applyFont="1" applyFill="1" applyBorder="1" applyProtection="1">
      <protection locked="0"/>
    </xf>
    <xf numFmtId="41" fontId="81" fillId="28" borderId="0" xfId="383" applyNumberFormat="1" applyFont="1" applyFill="1" applyBorder="1" applyProtection="1">
      <protection locked="0"/>
    </xf>
    <xf numFmtId="192" fontId="82" fillId="0" borderId="0" xfId="381" applyNumberFormat="1" applyFont="1" applyFill="1" applyBorder="1" applyProtection="1"/>
    <xf numFmtId="41" fontId="81" fillId="0" borderId="0" xfId="382" applyNumberFormat="1" applyFont="1" applyFill="1" applyBorder="1" applyProtection="1">
      <protection locked="0"/>
    </xf>
    <xf numFmtId="41" fontId="81" fillId="0" borderId="0" xfId="383" applyNumberFormat="1" applyFont="1" applyFill="1" applyBorder="1" applyProtection="1">
      <protection locked="0"/>
    </xf>
    <xf numFmtId="191" fontId="75" fillId="0" borderId="25" xfId="381" applyNumberFormat="1" applyFont="1" applyFill="1" applyBorder="1" applyProtection="1"/>
    <xf numFmtId="191" fontId="75" fillId="0" borderId="44" xfId="381" applyNumberFormat="1" applyFont="1" applyFill="1" applyBorder="1" applyProtection="1"/>
    <xf numFmtId="0" fontId="75" fillId="27" borderId="45" xfId="380" applyFont="1" applyFill="1" applyBorder="1" applyAlignment="1">
      <alignment horizontal="centerContinuous" vertical="center"/>
    </xf>
    <xf numFmtId="176" fontId="75" fillId="0" borderId="0" xfId="381" applyFont="1" applyFill="1" applyBorder="1"/>
    <xf numFmtId="41" fontId="81" fillId="0" borderId="0" xfId="380" applyNumberFormat="1" applyFont="1" applyFill="1" applyBorder="1" applyAlignment="1" applyProtection="1">
      <protection locked="0"/>
    </xf>
    <xf numFmtId="0" fontId="86" fillId="0" borderId="25" xfId="380" applyFont="1" applyBorder="1"/>
    <xf numFmtId="0" fontId="81" fillId="0" borderId="38" xfId="380" applyFont="1" applyFill="1" applyBorder="1" applyAlignment="1">
      <alignment horizontal="center"/>
    </xf>
    <xf numFmtId="0" fontId="83" fillId="0" borderId="0" xfId="380" applyFont="1" applyFill="1" applyBorder="1" applyAlignment="1"/>
    <xf numFmtId="194" fontId="91" fillId="28" borderId="0" xfId="380" applyNumberFormat="1" applyFont="1" applyFill="1" applyBorder="1" applyAlignment="1">
      <alignment horizontal="right"/>
    </xf>
    <xf numFmtId="176" fontId="82" fillId="28" borderId="0" xfId="381" applyFont="1" applyFill="1" applyBorder="1" applyAlignment="1" applyProtection="1">
      <alignment horizontal="right"/>
      <protection locked="0"/>
    </xf>
    <xf numFmtId="194" fontId="91" fillId="0" borderId="0" xfId="380" applyNumberFormat="1" applyFont="1" applyFill="1" applyBorder="1" applyAlignment="1"/>
    <xf numFmtId="0" fontId="75" fillId="27" borderId="42" xfId="380" applyFont="1" applyFill="1" applyBorder="1" applyAlignment="1">
      <alignment horizontal="center" vertical="center"/>
    </xf>
    <xf numFmtId="176" fontId="75" fillId="0" borderId="39" xfId="381" applyFont="1" applyFill="1" applyBorder="1" applyProtection="1"/>
    <xf numFmtId="199" fontId="80" fillId="0" borderId="25" xfId="380" applyNumberFormat="1" applyFont="1" applyFill="1" applyBorder="1" applyAlignment="1">
      <alignment horizontal="center"/>
    </xf>
    <xf numFmtId="199" fontId="80" fillId="0" borderId="25" xfId="380" applyNumberFormat="1" applyFont="1" applyFill="1" applyBorder="1" applyAlignment="1"/>
    <xf numFmtId="176" fontId="80" fillId="0" borderId="25" xfId="381" applyFont="1" applyFill="1" applyBorder="1" applyAlignment="1">
      <alignment horizontal="center"/>
    </xf>
    <xf numFmtId="0" fontId="75" fillId="27" borderId="38" xfId="380" applyFont="1" applyFill="1" applyBorder="1" applyAlignment="1">
      <alignment horizontal="center" shrinkToFit="1"/>
    </xf>
    <xf numFmtId="41" fontId="75" fillId="0" borderId="48" xfId="380" applyNumberFormat="1" applyFont="1" applyFill="1" applyBorder="1" applyAlignment="1">
      <alignment horizontal="center" shrinkToFit="1"/>
    </xf>
    <xf numFmtId="41" fontId="75" fillId="0" borderId="39" xfId="380" applyNumberFormat="1" applyFont="1" applyFill="1" applyBorder="1" applyAlignment="1">
      <alignment horizontal="center" shrinkToFit="1"/>
    </xf>
    <xf numFmtId="41" fontId="75" fillId="0" borderId="48" xfId="380" applyNumberFormat="1" applyFont="1" applyFill="1" applyBorder="1" applyAlignment="1">
      <alignment horizontal="center"/>
    </xf>
    <xf numFmtId="41" fontId="75" fillId="0" borderId="39" xfId="380" applyNumberFormat="1" applyFont="1" applyFill="1" applyBorder="1" applyAlignment="1">
      <alignment horizontal="center"/>
    </xf>
    <xf numFmtId="41" fontId="98" fillId="28" borderId="48" xfId="380" applyNumberFormat="1" applyFont="1" applyFill="1" applyBorder="1" applyAlignment="1">
      <alignment horizontal="center"/>
    </xf>
    <xf numFmtId="41" fontId="98" fillId="28" borderId="39" xfId="380" applyNumberFormat="1" applyFont="1" applyFill="1" applyBorder="1" applyAlignment="1">
      <alignment horizontal="center"/>
    </xf>
    <xf numFmtId="191" fontId="95" fillId="0" borderId="49" xfId="381" applyNumberFormat="1" applyFont="1" applyFill="1" applyBorder="1" applyProtection="1"/>
    <xf numFmtId="191" fontId="95" fillId="0" borderId="25" xfId="381" applyNumberFormat="1" applyFont="1" applyFill="1" applyBorder="1" applyProtection="1"/>
    <xf numFmtId="194" fontId="95" fillId="0" borderId="25" xfId="381" applyNumberFormat="1" applyFont="1" applyFill="1" applyBorder="1" applyProtection="1"/>
    <xf numFmtId="176" fontId="95" fillId="0" borderId="25" xfId="381" applyNumberFormat="1" applyFont="1" applyFill="1" applyBorder="1" applyProtection="1"/>
    <xf numFmtId="176" fontId="95" fillId="0" borderId="44" xfId="381" applyNumberFormat="1" applyFont="1" applyFill="1" applyBorder="1" applyProtection="1"/>
    <xf numFmtId="0" fontId="75" fillId="27" borderId="39" xfId="380" applyFont="1" applyFill="1" applyBorder="1" applyAlignment="1">
      <alignment horizontal="center" vertical="center" shrinkToFit="1"/>
    </xf>
    <xf numFmtId="0" fontId="75" fillId="27" borderId="40" xfId="380" applyFont="1" applyFill="1" applyBorder="1" applyAlignment="1">
      <alignment horizontal="center" shrinkToFit="1"/>
    </xf>
    <xf numFmtId="0" fontId="75" fillId="27" borderId="42" xfId="380" applyFont="1" applyFill="1" applyBorder="1" applyAlignment="1">
      <alignment horizontal="center" vertical="center" shrinkToFit="1"/>
    </xf>
    <xf numFmtId="199" fontId="95" fillId="0" borderId="25" xfId="381" applyNumberFormat="1" applyFont="1" applyFill="1" applyBorder="1" applyProtection="1">
      <protection locked="0"/>
    </xf>
    <xf numFmtId="194" fontId="95" fillId="0" borderId="44" xfId="381" applyNumberFormat="1" applyFont="1" applyFill="1" applyBorder="1" applyProtection="1"/>
    <xf numFmtId="0" fontId="75" fillId="27" borderId="39" xfId="380" applyFont="1" applyFill="1" applyBorder="1" applyAlignment="1">
      <alignment horizontal="center" shrinkToFit="1"/>
    </xf>
    <xf numFmtId="199" fontId="75" fillId="0" borderId="39" xfId="380" applyNumberFormat="1" applyFont="1" applyFill="1" applyBorder="1" applyAlignment="1">
      <alignment horizontal="right"/>
    </xf>
    <xf numFmtId="199" fontId="75" fillId="0" borderId="39" xfId="380" applyNumberFormat="1" applyFont="1" applyFill="1" applyBorder="1" applyAlignment="1">
      <alignment horizontal="center"/>
    </xf>
    <xf numFmtId="199" fontId="75" fillId="0" borderId="39" xfId="0" applyNumberFormat="1" applyFont="1" applyFill="1" applyBorder="1" applyAlignment="1">
      <alignment horizontal="center"/>
    </xf>
    <xf numFmtId="199" fontId="98" fillId="28" borderId="39" xfId="0" applyNumberFormat="1" applyFont="1" applyFill="1" applyBorder="1" applyAlignment="1">
      <alignment horizontal="center"/>
    </xf>
    <xf numFmtId="199" fontId="95" fillId="0" borderId="25" xfId="380" applyNumberFormat="1" applyFont="1" applyFill="1" applyBorder="1" applyAlignment="1">
      <alignment horizontal="center"/>
    </xf>
    <xf numFmtId="199" fontId="95" fillId="0" borderId="25" xfId="380" applyNumberFormat="1" applyFont="1" applyFill="1" applyBorder="1" applyAlignment="1"/>
    <xf numFmtId="199" fontId="95" fillId="0" borderId="44" xfId="380" applyNumberFormat="1" applyFont="1" applyFill="1" applyBorder="1" applyAlignment="1">
      <alignment horizontal="center"/>
    </xf>
    <xf numFmtId="0" fontId="75" fillId="27" borderId="51" xfId="380" applyFont="1" applyFill="1" applyBorder="1" applyAlignment="1">
      <alignment horizontal="center" vertical="center" shrinkToFit="1"/>
    </xf>
    <xf numFmtId="0" fontId="75" fillId="27" borderId="57" xfId="380" applyFont="1" applyFill="1" applyBorder="1" applyAlignment="1">
      <alignment horizontal="center" vertical="center"/>
    </xf>
    <xf numFmtId="199" fontId="75" fillId="0" borderId="48" xfId="380" applyNumberFormat="1" applyFont="1" applyFill="1" applyBorder="1" applyAlignment="1">
      <alignment horizontal="right"/>
    </xf>
    <xf numFmtId="41" fontId="75" fillId="0" borderId="48" xfId="0" applyNumberFormat="1" applyFont="1" applyFill="1" applyBorder="1" applyAlignment="1">
      <alignment horizontal="center"/>
    </xf>
    <xf numFmtId="41" fontId="75" fillId="0" borderId="39" xfId="0" applyNumberFormat="1" applyFont="1" applyFill="1" applyBorder="1" applyAlignment="1">
      <alignment horizontal="right"/>
    </xf>
    <xf numFmtId="41" fontId="98" fillId="28" borderId="48" xfId="0" applyNumberFormat="1" applyFont="1" applyFill="1" applyBorder="1" applyAlignment="1">
      <alignment horizontal="center"/>
    </xf>
    <xf numFmtId="41" fontId="98" fillId="28" borderId="39" xfId="0" applyNumberFormat="1" applyFont="1" applyFill="1" applyBorder="1" applyAlignment="1">
      <alignment horizontal="right"/>
    </xf>
    <xf numFmtId="199" fontId="95" fillId="0" borderId="49" xfId="380" applyNumberFormat="1" applyFont="1" applyFill="1" applyBorder="1" applyAlignment="1">
      <alignment horizontal="center"/>
    </xf>
    <xf numFmtId="176" fontId="95" fillId="0" borderId="25" xfId="381" applyFont="1" applyFill="1" applyBorder="1" applyAlignment="1">
      <alignment horizontal="center"/>
    </xf>
    <xf numFmtId="0" fontId="75" fillId="27" borderId="29" xfId="380" applyFont="1" applyFill="1" applyBorder="1" applyAlignment="1">
      <alignment horizontal="center" vertical="center"/>
    </xf>
    <xf numFmtId="0" fontId="75" fillId="27" borderId="23" xfId="380" applyFont="1" applyFill="1" applyBorder="1" applyAlignment="1">
      <alignment horizontal="center" vertical="center"/>
    </xf>
    <xf numFmtId="0" fontId="75" fillId="27" borderId="20" xfId="380" applyFont="1" applyFill="1" applyBorder="1" applyAlignment="1">
      <alignment horizontal="center" vertical="center"/>
    </xf>
    <xf numFmtId="41" fontId="75" fillId="0" borderId="0" xfId="380" applyNumberFormat="1" applyFont="1" applyFill="1" applyBorder="1" applyAlignment="1">
      <alignment horizontal="center"/>
    </xf>
    <xf numFmtId="0" fontId="79" fillId="27" borderId="13" xfId="380" applyFont="1" applyFill="1" applyBorder="1" applyAlignment="1">
      <alignment horizontal="center" vertical="center"/>
    </xf>
    <xf numFmtId="0" fontId="75" fillId="27" borderId="20" xfId="380" applyFont="1" applyFill="1" applyBorder="1" applyAlignment="1">
      <alignment horizontal="center" vertical="center" shrinkToFit="1"/>
    </xf>
    <xf numFmtId="0" fontId="75" fillId="27" borderId="14" xfId="380" applyFont="1" applyFill="1" applyBorder="1" applyAlignment="1">
      <alignment horizontal="center" vertical="center" shrinkToFit="1"/>
    </xf>
    <xf numFmtId="0" fontId="75" fillId="27" borderId="13" xfId="380" applyFont="1" applyFill="1" applyBorder="1" applyAlignment="1">
      <alignment horizontal="center" shrinkToFit="1"/>
    </xf>
    <xf numFmtId="0" fontId="75" fillId="27" borderId="13" xfId="380" applyFont="1" applyFill="1" applyBorder="1" applyAlignment="1">
      <alignment horizontal="center" vertical="center" shrinkToFit="1"/>
    </xf>
    <xf numFmtId="0" fontId="75" fillId="27" borderId="41" xfId="380" applyFont="1" applyFill="1" applyBorder="1" applyAlignment="1">
      <alignment horizontal="center" vertical="center" shrinkToFit="1"/>
    </xf>
    <xf numFmtId="0" fontId="75" fillId="27" borderId="20" xfId="380" applyFont="1" applyFill="1" applyBorder="1" applyAlignment="1">
      <alignment horizontal="center"/>
    </xf>
    <xf numFmtId="0" fontId="82" fillId="0" borderId="0" xfId="380" applyFont="1" applyFill="1" applyAlignment="1">
      <alignment horizontal="right"/>
    </xf>
    <xf numFmtId="0" fontId="82" fillId="27" borderId="37" xfId="380" applyFont="1" applyFill="1" applyBorder="1" applyAlignment="1">
      <alignment horizontal="centerContinuous" vertical="center"/>
    </xf>
    <xf numFmtId="0" fontId="82" fillId="27" borderId="52" xfId="380" applyFont="1" applyFill="1" applyBorder="1" applyAlignment="1">
      <alignment horizontal="centerContinuous" vertical="center"/>
    </xf>
    <xf numFmtId="0" fontId="82" fillId="27" borderId="52" xfId="380" applyFont="1" applyFill="1" applyBorder="1" applyAlignment="1">
      <alignment horizontal="center"/>
    </xf>
    <xf numFmtId="194" fontId="91" fillId="28" borderId="39" xfId="380" applyNumberFormat="1" applyFont="1" applyFill="1" applyBorder="1" applyAlignment="1">
      <alignment horizontal="right"/>
    </xf>
    <xf numFmtId="194" fontId="91" fillId="0" borderId="39" xfId="380" applyNumberFormat="1" applyFont="1" applyFill="1" applyBorder="1" applyAlignment="1">
      <alignment vertical="center"/>
    </xf>
    <xf numFmtId="0" fontId="82" fillId="0" borderId="43" xfId="380" applyFont="1" applyFill="1" applyBorder="1" applyAlignment="1">
      <alignment horizontal="center"/>
    </xf>
    <xf numFmtId="176" fontId="82" fillId="0" borderId="53" xfId="381" applyFont="1" applyFill="1" applyBorder="1" applyProtection="1">
      <protection locked="0"/>
    </xf>
    <xf numFmtId="176" fontId="82" fillId="0" borderId="25" xfId="381" applyFont="1" applyFill="1" applyBorder="1" applyProtection="1">
      <protection locked="0"/>
    </xf>
    <xf numFmtId="176" fontId="82" fillId="0" borderId="44" xfId="381" applyFont="1" applyFill="1" applyBorder="1" applyProtection="1">
      <protection locked="0"/>
    </xf>
    <xf numFmtId="0" fontId="82" fillId="0" borderId="25" xfId="380" applyFont="1" applyFill="1" applyBorder="1"/>
    <xf numFmtId="176" fontId="98" fillId="28" borderId="39" xfId="381" applyNumberFormat="1" applyFont="1" applyFill="1" applyBorder="1" applyProtection="1"/>
    <xf numFmtId="0" fontId="81" fillId="27" borderId="55" xfId="386" applyFont="1" applyFill="1" applyBorder="1" applyAlignment="1" applyProtection="1">
      <alignment horizontal="center" vertical="center" wrapText="1"/>
    </xf>
    <xf numFmtId="0" fontId="81" fillId="27" borderId="40" xfId="386" applyFont="1" applyFill="1" applyBorder="1" applyAlignment="1" applyProtection="1">
      <alignment horizontal="center" vertical="center" wrapText="1"/>
    </xf>
    <xf numFmtId="176" fontId="75" fillId="0" borderId="0" xfId="381" applyNumberFormat="1" applyFont="1" applyFill="1" applyBorder="1" applyAlignment="1" applyProtection="1">
      <alignment horizontal="right"/>
    </xf>
    <xf numFmtId="195" fontId="75" fillId="0" borderId="39" xfId="381" applyNumberFormat="1" applyFont="1" applyFill="1" applyBorder="1" applyAlignment="1" applyProtection="1">
      <alignment horizontal="right"/>
    </xf>
    <xf numFmtId="41" fontId="75" fillId="0" borderId="0" xfId="381" applyNumberFormat="1" applyFont="1" applyFill="1" applyBorder="1" applyAlignment="1" applyProtection="1">
      <alignment horizontal="right"/>
    </xf>
    <xf numFmtId="43" fontId="82" fillId="0" borderId="39" xfId="381" applyNumberFormat="1" applyFont="1" applyFill="1" applyBorder="1" applyAlignment="1" applyProtection="1">
      <alignment horizontal="right"/>
    </xf>
    <xf numFmtId="176" fontId="95" fillId="0" borderId="25" xfId="381" applyNumberFormat="1" applyFont="1" applyFill="1" applyBorder="1" applyAlignment="1" applyProtection="1">
      <alignment horizontal="center"/>
    </xf>
    <xf numFmtId="195" fontId="95" fillId="0" borderId="25" xfId="381" applyNumberFormat="1" applyFont="1" applyFill="1" applyBorder="1" applyProtection="1"/>
    <xf numFmtId="196" fontId="95" fillId="0" borderId="44" xfId="381" applyNumberFormat="1" applyFont="1" applyFill="1" applyBorder="1" applyProtection="1"/>
    <xf numFmtId="192" fontId="75" fillId="0" borderId="0" xfId="381" applyNumberFormat="1" applyFont="1" applyFill="1" applyBorder="1" applyAlignment="1">
      <alignment horizontal="right"/>
    </xf>
    <xf numFmtId="192" fontId="98" fillId="28" borderId="0" xfId="381" applyNumberFormat="1" applyFont="1" applyFill="1" applyBorder="1" applyAlignment="1">
      <alignment horizontal="right"/>
    </xf>
    <xf numFmtId="43" fontId="75" fillId="0" borderId="0" xfId="380" applyNumberFormat="1" applyFont="1" applyFill="1"/>
    <xf numFmtId="41" fontId="124" fillId="28" borderId="0" xfId="388" applyNumberFormat="1" applyFont="1" applyFill="1" applyBorder="1" applyAlignment="1" applyProtection="1">
      <alignment horizontal="right" shrinkToFit="1"/>
      <protection locked="0"/>
    </xf>
    <xf numFmtId="41" fontId="124" fillId="28" borderId="0" xfId="389" applyFont="1" applyFill="1" applyBorder="1" applyAlignment="1">
      <alignment shrinkToFit="1"/>
    </xf>
    <xf numFmtId="0" fontId="81" fillId="27" borderId="13" xfId="380" applyFont="1" applyFill="1" applyBorder="1" applyAlignment="1">
      <alignment horizontal="center" vertical="center"/>
    </xf>
    <xf numFmtId="0" fontId="81" fillId="27" borderId="14" xfId="380" applyFont="1" applyFill="1" applyBorder="1" applyAlignment="1">
      <alignment horizontal="center" vertical="center"/>
    </xf>
    <xf numFmtId="41" fontId="81" fillId="0" borderId="0" xfId="380" applyNumberFormat="1" applyFont="1" applyFill="1" applyBorder="1" applyAlignment="1">
      <alignment horizontal="center"/>
    </xf>
    <xf numFmtId="0" fontId="83" fillId="0" borderId="43" xfId="380" applyFont="1" applyFill="1" applyBorder="1" applyAlignment="1">
      <alignment horizontal="center"/>
    </xf>
    <xf numFmtId="41" fontId="81" fillId="0" borderId="25" xfId="380" applyNumberFormat="1" applyFont="1" applyFill="1" applyBorder="1" applyAlignment="1" applyProtection="1">
      <protection locked="0"/>
    </xf>
    <xf numFmtId="41" fontId="81" fillId="0" borderId="44" xfId="380" applyNumberFormat="1" applyFont="1" applyFill="1" applyBorder="1" applyAlignment="1" applyProtection="1">
      <protection locked="0"/>
    </xf>
    <xf numFmtId="41" fontId="81" fillId="0" borderId="30" xfId="380" applyNumberFormat="1" applyFont="1" applyFill="1" applyBorder="1" applyAlignment="1" applyProtection="1">
      <protection locked="0"/>
    </xf>
    <xf numFmtId="0" fontId="86" fillId="0" borderId="25" xfId="380" applyFont="1" applyFill="1" applyBorder="1"/>
    <xf numFmtId="0" fontId="98" fillId="0" borderId="0" xfId="380" applyFont="1" applyFill="1"/>
    <xf numFmtId="0" fontId="125" fillId="0" borderId="0" xfId="379" applyFont="1" applyAlignment="1">
      <alignment horizontal="centerContinuous"/>
    </xf>
    <xf numFmtId="0" fontId="126" fillId="0" borderId="0" xfId="378" applyFont="1" applyAlignment="1">
      <alignment horizontal="centerContinuous"/>
    </xf>
    <xf numFmtId="0" fontId="126" fillId="0" borderId="0" xfId="378" applyFont="1"/>
    <xf numFmtId="0" fontId="127" fillId="0" borderId="0" xfId="379" applyFont="1" applyAlignment="1">
      <alignment horizontal="centerContinuous"/>
    </xf>
    <xf numFmtId="176" fontId="81" fillId="0" borderId="22" xfId="381" applyFont="1" applyFill="1" applyBorder="1" applyProtection="1"/>
    <xf numFmtId="192" fontId="81" fillId="0" borderId="0" xfId="381" applyNumberFormat="1" applyFont="1" applyFill="1" applyBorder="1" applyProtection="1"/>
    <xf numFmtId="176" fontId="81" fillId="0" borderId="0" xfId="381" applyNumberFormat="1" applyFont="1" applyFill="1" applyBorder="1" applyProtection="1"/>
    <xf numFmtId="176" fontId="81" fillId="0" borderId="39" xfId="381" applyNumberFormat="1" applyFont="1" applyFill="1" applyBorder="1" applyProtection="1"/>
    <xf numFmtId="176" fontId="81" fillId="0" borderId="0" xfId="381" applyNumberFormat="1" applyFont="1" applyFill="1" applyBorder="1" applyAlignment="1" applyProtection="1">
      <alignment horizontal="center"/>
    </xf>
    <xf numFmtId="41" fontId="81" fillId="0" borderId="0" xfId="381" applyNumberFormat="1" applyFont="1" applyFill="1" applyBorder="1" applyAlignment="1" applyProtection="1">
      <alignment horizontal="center"/>
    </xf>
    <xf numFmtId="41" fontId="81" fillId="0" borderId="0" xfId="381" applyNumberFormat="1" applyFont="1" applyFill="1" applyBorder="1" applyAlignment="1" applyProtection="1"/>
    <xf numFmtId="176" fontId="81" fillId="0" borderId="0" xfId="381" applyNumberFormat="1" applyFont="1" applyFill="1" applyBorder="1" applyAlignment="1" applyProtection="1"/>
    <xf numFmtId="195" fontId="81" fillId="0" borderId="0" xfId="381" applyNumberFormat="1" applyFont="1" applyFill="1" applyBorder="1" applyAlignment="1" applyProtection="1">
      <alignment horizontal="right"/>
    </xf>
    <xf numFmtId="43" fontId="81" fillId="0" borderId="39" xfId="381" applyNumberFormat="1" applyFont="1" applyFill="1" applyBorder="1" applyAlignment="1" applyProtection="1">
      <alignment horizontal="right"/>
    </xf>
    <xf numFmtId="191" fontId="81" fillId="0" borderId="0" xfId="381" applyNumberFormat="1" applyFont="1" applyFill="1" applyBorder="1" applyAlignment="1" applyProtection="1"/>
    <xf numFmtId="192" fontId="81" fillId="0" borderId="39" xfId="381" applyNumberFormat="1" applyFont="1" applyFill="1" applyBorder="1" applyAlignment="1" applyProtection="1"/>
    <xf numFmtId="41" fontId="128" fillId="0" borderId="0" xfId="388" applyNumberFormat="1" applyFont="1" applyFill="1" applyBorder="1" applyAlignment="1" applyProtection="1">
      <alignment horizontal="right" shrinkToFit="1"/>
      <protection locked="0"/>
    </xf>
    <xf numFmtId="41" fontId="128" fillId="0" borderId="0" xfId="389" applyFont="1" applyFill="1" applyBorder="1" applyAlignment="1">
      <alignment shrinkToFit="1"/>
    </xf>
    <xf numFmtId="41" fontId="81" fillId="0" borderId="39" xfId="380" applyNumberFormat="1" applyFont="1" applyFill="1" applyBorder="1" applyAlignment="1">
      <alignment horizontal="right"/>
    </xf>
    <xf numFmtId="0" fontId="104" fillId="0" borderId="0" xfId="380" applyFont="1" applyFill="1" applyAlignment="1">
      <alignment horizontal="right"/>
    </xf>
    <xf numFmtId="199" fontId="81" fillId="0" borderId="0" xfId="0" applyNumberFormat="1" applyFont="1" applyFill="1" applyBorder="1" applyAlignment="1"/>
    <xf numFmtId="41" fontId="81" fillId="0" borderId="0" xfId="0" applyNumberFormat="1" applyFont="1" applyFill="1" applyBorder="1" applyAlignment="1">
      <alignment horizontal="center"/>
    </xf>
    <xf numFmtId="199" fontId="81" fillId="0" borderId="0" xfId="0" applyNumberFormat="1" applyFont="1" applyFill="1" applyBorder="1" applyAlignment="1">
      <alignment horizontal="center"/>
    </xf>
    <xf numFmtId="199" fontId="81" fillId="0" borderId="39" xfId="0" applyNumberFormat="1" applyFont="1" applyFill="1" applyBorder="1" applyAlignment="1">
      <alignment horizontal="center"/>
    </xf>
    <xf numFmtId="41" fontId="81" fillId="0" borderId="48" xfId="0" applyNumberFormat="1" applyFont="1" applyFill="1" applyBorder="1" applyAlignment="1">
      <alignment horizontal="center"/>
    </xf>
    <xf numFmtId="199" fontId="81" fillId="0" borderId="0" xfId="0" applyNumberFormat="1" applyFont="1" applyFill="1" applyBorder="1" applyAlignment="1">
      <alignment horizontal="right"/>
    </xf>
    <xf numFmtId="192" fontId="81" fillId="0" borderId="0" xfId="381" applyNumberFormat="1" applyFont="1" applyFill="1" applyBorder="1" applyAlignment="1">
      <alignment horizontal="right"/>
    </xf>
    <xf numFmtId="41" fontId="81" fillId="0" borderId="39" xfId="0" applyNumberFormat="1" applyFont="1" applyFill="1" applyBorder="1" applyAlignment="1">
      <alignment horizontal="right"/>
    </xf>
    <xf numFmtId="199" fontId="81" fillId="0" borderId="0" xfId="380" applyNumberFormat="1" applyFont="1" applyFill="1" applyBorder="1" applyAlignment="1">
      <alignment horizontal="center"/>
    </xf>
    <xf numFmtId="41" fontId="81" fillId="0" borderId="0" xfId="380" applyNumberFormat="1" applyFont="1" applyFill="1" applyBorder="1" applyAlignment="1">
      <alignment horizontal="center" shrinkToFit="1"/>
    </xf>
    <xf numFmtId="41" fontId="81" fillId="0" borderId="39" xfId="380" applyNumberFormat="1" applyFont="1" applyFill="1" applyBorder="1" applyAlignment="1">
      <alignment horizontal="center"/>
    </xf>
    <xf numFmtId="41" fontId="81" fillId="0" borderId="48" xfId="380" applyNumberFormat="1" applyFont="1" applyFill="1" applyBorder="1" applyAlignment="1">
      <alignment horizontal="center"/>
    </xf>
    <xf numFmtId="176" fontId="81" fillId="0" borderId="0" xfId="381" applyNumberFormat="1" applyFont="1" applyFill="1" applyBorder="1" applyAlignment="1">
      <alignment horizontal="center"/>
    </xf>
    <xf numFmtId="194" fontId="81" fillId="0" borderId="0" xfId="380" applyNumberFormat="1" applyFont="1" applyFill="1" applyBorder="1" applyAlignment="1">
      <alignment horizontal="right"/>
    </xf>
    <xf numFmtId="0" fontId="82" fillId="27" borderId="38" xfId="380" applyFont="1" applyFill="1" applyBorder="1" applyAlignment="1">
      <alignment horizontal="center" vertical="center"/>
    </xf>
    <xf numFmtId="0" fontId="82" fillId="27" borderId="41" xfId="380" applyFont="1" applyFill="1" applyBorder="1" applyAlignment="1">
      <alignment horizontal="center" vertical="center"/>
    </xf>
    <xf numFmtId="0" fontId="83" fillId="29" borderId="23" xfId="380" applyFont="1" applyFill="1" applyBorder="1" applyAlignment="1">
      <alignment horizontal="center" vertical="center" shrinkToFit="1"/>
    </xf>
    <xf numFmtId="0" fontId="83" fillId="29" borderId="20" xfId="380" applyFont="1" applyFill="1" applyBorder="1" applyAlignment="1">
      <alignment horizontal="center" vertical="center" shrinkToFit="1"/>
    </xf>
    <xf numFmtId="0" fontId="82" fillId="27" borderId="20" xfId="380" applyFont="1" applyFill="1" applyBorder="1" applyAlignment="1">
      <alignment horizontal="center" wrapText="1"/>
    </xf>
    <xf numFmtId="0" fontId="75" fillId="27" borderId="39" xfId="380" applyFont="1" applyFill="1" applyBorder="1" applyAlignment="1">
      <alignment horizontal="center"/>
    </xf>
    <xf numFmtId="0" fontId="75" fillId="27" borderId="52" xfId="380" applyFont="1" applyFill="1" applyBorder="1" applyAlignment="1">
      <alignment horizontal="center"/>
    </xf>
    <xf numFmtId="0" fontId="75" fillId="27" borderId="38" xfId="380" applyFont="1" applyFill="1" applyBorder="1" applyAlignment="1">
      <alignment horizontal="center" vertical="center"/>
    </xf>
    <xf numFmtId="0" fontId="75" fillId="27" borderId="41" xfId="380" applyFont="1" applyFill="1" applyBorder="1" applyAlignment="1">
      <alignment horizontal="center" vertical="center"/>
    </xf>
    <xf numFmtId="0" fontId="75" fillId="27" borderId="30" xfId="380" applyFont="1" applyFill="1" applyBorder="1" applyAlignment="1">
      <alignment horizontal="center" vertical="center"/>
    </xf>
    <xf numFmtId="0" fontId="75" fillId="27" borderId="20" xfId="380" applyFont="1" applyFill="1" applyBorder="1" applyAlignment="1">
      <alignment horizontal="center"/>
    </xf>
    <xf numFmtId="0" fontId="94" fillId="0" borderId="38" xfId="311" applyFont="1" applyFill="1" applyBorder="1" applyAlignment="1" applyProtection="1">
      <alignment horizontal="center"/>
    </xf>
    <xf numFmtId="201" fontId="75" fillId="0" borderId="0" xfId="381" applyNumberFormat="1" applyFont="1" applyFill="1" applyBorder="1" applyProtection="1"/>
    <xf numFmtId="41" fontId="81" fillId="0" borderId="0" xfId="380" applyNumberFormat="1" applyFont="1" applyFill="1" applyBorder="1" applyAlignment="1">
      <alignment horizontal="center"/>
    </xf>
    <xf numFmtId="41" fontId="98" fillId="28" borderId="0" xfId="380" applyNumberFormat="1" applyFont="1" applyFill="1" applyBorder="1" applyAlignment="1">
      <alignment horizontal="center"/>
    </xf>
    <xf numFmtId="0" fontId="86" fillId="29" borderId="38" xfId="380" applyFont="1" applyFill="1" applyBorder="1" applyAlignment="1">
      <alignment horizontal="center" vertical="center" shrinkToFit="1"/>
    </xf>
    <xf numFmtId="0" fontId="75" fillId="27" borderId="22" xfId="380" applyFont="1" applyFill="1" applyBorder="1" applyAlignment="1">
      <alignment horizontal="center" vertical="center"/>
    </xf>
    <xf numFmtId="0" fontId="75" fillId="27" borderId="30" xfId="380" applyFont="1" applyFill="1" applyBorder="1" applyAlignment="1">
      <alignment horizontal="centerContinuous" vertical="center"/>
    </xf>
    <xf numFmtId="0" fontId="81" fillId="0" borderId="30" xfId="380" applyFont="1" applyBorder="1"/>
    <xf numFmtId="3" fontId="113" fillId="0" borderId="0" xfId="380" applyNumberFormat="1" applyFont="1" applyAlignment="1">
      <alignment vertical="top" wrapText="1"/>
    </xf>
    <xf numFmtId="0" fontId="113" fillId="0" borderId="0" xfId="380" applyFont="1" applyAlignment="1">
      <alignment vertical="center"/>
    </xf>
    <xf numFmtId="0" fontId="113" fillId="0" borderId="0" xfId="380" applyFont="1" applyAlignment="1">
      <alignment vertical="center" wrapText="1"/>
    </xf>
    <xf numFmtId="0" fontId="75" fillId="27" borderId="13" xfId="380" applyFont="1" applyFill="1" applyBorder="1" applyAlignment="1">
      <alignment horizontal="center" vertical="center"/>
    </xf>
    <xf numFmtId="0" fontId="75" fillId="0" borderId="49" xfId="380" applyFont="1" applyFill="1" applyBorder="1"/>
    <xf numFmtId="0" fontId="75" fillId="0" borderId="25" xfId="380" applyFont="1" applyFill="1" applyBorder="1"/>
    <xf numFmtId="0" fontId="75" fillId="0" borderId="44" xfId="380" applyFont="1" applyFill="1" applyBorder="1"/>
    <xf numFmtId="0" fontId="75" fillId="0" borderId="60" xfId="380" applyFont="1" applyFill="1" applyBorder="1"/>
    <xf numFmtId="176" fontId="98" fillId="28" borderId="12" xfId="381" applyFont="1" applyFill="1" applyBorder="1" applyProtection="1"/>
    <xf numFmtId="0" fontId="75" fillId="27" borderId="32" xfId="380" applyFont="1" applyFill="1" applyBorder="1" applyAlignment="1">
      <alignment horizontal="center" vertical="center" wrapText="1"/>
    </xf>
    <xf numFmtId="0" fontId="75" fillId="27" borderId="29" xfId="380" applyFont="1" applyFill="1" applyBorder="1" applyAlignment="1">
      <alignment horizontal="center" vertical="center" wrapText="1"/>
    </xf>
    <xf numFmtId="0" fontId="75" fillId="0" borderId="0" xfId="380" applyFont="1" applyFill="1" applyBorder="1" applyAlignment="1">
      <alignment horizontal="left"/>
    </xf>
    <xf numFmtId="176" fontId="75" fillId="0" borderId="0" xfId="381" applyFont="1" applyFill="1" applyBorder="1" applyAlignment="1" applyProtection="1">
      <alignment horizontal="left"/>
    </xf>
    <xf numFmtId="193" fontId="75" fillId="0" borderId="0" xfId="381" applyNumberFormat="1" applyFont="1" applyFill="1" applyBorder="1" applyAlignment="1" applyProtection="1">
      <alignment horizontal="left"/>
    </xf>
    <xf numFmtId="0" fontId="75" fillId="0" borderId="0" xfId="380" applyFont="1" applyFill="1" applyAlignment="1">
      <alignment horizontal="left"/>
    </xf>
    <xf numFmtId="0" fontId="75" fillId="27" borderId="55" xfId="380" applyFont="1" applyFill="1" applyBorder="1" applyAlignment="1">
      <alignment horizontal="center" vertical="center" wrapText="1"/>
    </xf>
    <xf numFmtId="0" fontId="92" fillId="28" borderId="38" xfId="380" applyFont="1" applyFill="1" applyBorder="1" applyAlignment="1">
      <alignment horizontal="center"/>
    </xf>
    <xf numFmtId="0" fontId="81" fillId="29" borderId="23" xfId="380" applyFont="1" applyFill="1" applyBorder="1" applyAlignment="1">
      <alignment horizontal="center" wrapText="1" shrinkToFit="1"/>
    </xf>
    <xf numFmtId="41" fontId="98" fillId="28" borderId="0" xfId="380" applyNumberFormat="1" applyFont="1" applyFill="1" applyBorder="1" applyAlignment="1">
      <alignment horizontal="center"/>
    </xf>
    <xf numFmtId="0" fontId="88" fillId="28" borderId="38" xfId="380" applyFont="1" applyFill="1" applyBorder="1" applyAlignment="1">
      <alignment horizontal="center"/>
    </xf>
    <xf numFmtId="0" fontId="80" fillId="28" borderId="38" xfId="380" applyFont="1" applyFill="1" applyBorder="1" applyAlignment="1">
      <alignment horizontal="center"/>
    </xf>
    <xf numFmtId="176" fontId="80" fillId="28" borderId="0" xfId="381" applyFont="1" applyFill="1" applyBorder="1" applyProtection="1"/>
    <xf numFmtId="191" fontId="80" fillId="28" borderId="0" xfId="381" applyNumberFormat="1" applyFont="1" applyFill="1" applyBorder="1" applyProtection="1"/>
    <xf numFmtId="200" fontId="80" fillId="28" borderId="0" xfId="381" applyNumberFormat="1" applyFont="1" applyFill="1" applyBorder="1" applyProtection="1"/>
    <xf numFmtId="191" fontId="80" fillId="28" borderId="39" xfId="381" applyNumberFormat="1" applyFont="1" applyFill="1" applyBorder="1" applyProtection="1"/>
    <xf numFmtId="202" fontId="81" fillId="0" borderId="0" xfId="380" applyNumberFormat="1" applyFont="1" applyFill="1" applyBorder="1" applyAlignment="1" applyProtection="1">
      <alignment horizontal="right"/>
      <protection locked="0"/>
    </xf>
    <xf numFmtId="202" fontId="88" fillId="28" borderId="0" xfId="380" applyNumberFormat="1" applyFont="1" applyFill="1" applyBorder="1" applyAlignment="1">
      <alignment horizontal="right" shrinkToFit="1"/>
    </xf>
    <xf numFmtId="202" fontId="88" fillId="28" borderId="0" xfId="380" applyNumberFormat="1" applyFont="1" applyFill="1" applyBorder="1" applyAlignment="1">
      <alignment horizontal="right"/>
    </xf>
    <xf numFmtId="41" fontId="88" fillId="28" borderId="0" xfId="391" applyFont="1" applyFill="1" applyBorder="1" applyAlignment="1">
      <alignment horizontal="right"/>
    </xf>
    <xf numFmtId="202" fontId="88" fillId="28" borderId="39" xfId="380" applyNumberFormat="1" applyFont="1" applyFill="1" applyBorder="1" applyAlignment="1">
      <alignment horizontal="right"/>
    </xf>
    <xf numFmtId="41" fontId="81" fillId="0" borderId="0" xfId="391" applyFont="1" applyFill="1" applyBorder="1" applyAlignment="1" applyProtection="1">
      <alignment horizontal="right"/>
      <protection locked="0"/>
    </xf>
    <xf numFmtId="202" fontId="81" fillId="0" borderId="39" xfId="380" applyNumberFormat="1" applyFont="1" applyFill="1" applyBorder="1" applyAlignment="1" applyProtection="1">
      <alignment horizontal="right"/>
      <protection locked="0"/>
    </xf>
    <xf numFmtId="202" fontId="83" fillId="0" borderId="0" xfId="380" applyNumberFormat="1" applyFont="1" applyFill="1" applyBorder="1" applyAlignment="1">
      <alignment horizontal="right"/>
    </xf>
    <xf numFmtId="0" fontId="83" fillId="0" borderId="25" xfId="380" applyFont="1" applyFill="1" applyBorder="1" applyAlignment="1">
      <alignment horizontal="right"/>
    </xf>
    <xf numFmtId="41" fontId="81" fillId="0" borderId="25" xfId="380" applyNumberFormat="1" applyFont="1" applyFill="1" applyBorder="1" applyAlignment="1" applyProtection="1">
      <alignment horizontal="right"/>
      <protection locked="0"/>
    </xf>
    <xf numFmtId="41" fontId="83" fillId="0" borderId="0" xfId="391" applyFont="1" applyFill="1" applyBorder="1" applyAlignment="1">
      <alignment horizontal="right"/>
    </xf>
    <xf numFmtId="0" fontId="75" fillId="27" borderId="36" xfId="380" applyFont="1" applyFill="1" applyBorder="1" applyAlignment="1">
      <alignment horizontal="center" vertical="center"/>
    </xf>
    <xf numFmtId="0" fontId="75" fillId="27" borderId="38" xfId="380" applyFont="1" applyFill="1" applyBorder="1" applyAlignment="1">
      <alignment horizontal="center" vertical="center"/>
    </xf>
    <xf numFmtId="0" fontId="75" fillId="27" borderId="13" xfId="380" applyFont="1" applyFill="1" applyBorder="1" applyAlignment="1">
      <alignment horizontal="center" wrapText="1"/>
    </xf>
    <xf numFmtId="0" fontId="75" fillId="27" borderId="14" xfId="380" applyFont="1" applyFill="1" applyBorder="1" applyAlignment="1">
      <alignment horizontal="center" wrapText="1"/>
    </xf>
    <xf numFmtId="0" fontId="75" fillId="27" borderId="35" xfId="380" applyFont="1" applyFill="1" applyBorder="1" applyAlignment="1">
      <alignment horizontal="center" vertical="center"/>
    </xf>
    <xf numFmtId="0" fontId="75" fillId="27" borderId="37" xfId="380" applyFont="1" applyFill="1" applyBorder="1" applyAlignment="1">
      <alignment horizontal="center" vertical="center"/>
    </xf>
    <xf numFmtId="0" fontId="81" fillId="29" borderId="32" xfId="380" applyFont="1" applyFill="1" applyBorder="1" applyAlignment="1">
      <alignment horizontal="center" vertical="center" wrapText="1" shrinkToFit="1"/>
    </xf>
    <xf numFmtId="0" fontId="81" fillId="29" borderId="13" xfId="380" applyFont="1" applyFill="1" applyBorder="1" applyAlignment="1">
      <alignment horizontal="center" vertical="center" wrapText="1" shrinkToFit="1"/>
    </xf>
    <xf numFmtId="0" fontId="81" fillId="29" borderId="13" xfId="380" applyFont="1" applyFill="1" applyBorder="1" applyAlignment="1">
      <alignment horizontal="center" wrapText="1" shrinkToFit="1"/>
    </xf>
    <xf numFmtId="0" fontId="81" fillId="29" borderId="14" xfId="380" applyFont="1" applyFill="1" applyBorder="1" applyAlignment="1">
      <alignment horizontal="center" wrapText="1" shrinkToFit="1"/>
    </xf>
    <xf numFmtId="0" fontId="86" fillId="29" borderId="38" xfId="380" applyFont="1" applyFill="1" applyBorder="1" applyAlignment="1">
      <alignment horizontal="center" vertical="center" shrinkToFit="1"/>
    </xf>
    <xf numFmtId="0" fontId="86" fillId="29" borderId="41" xfId="380" applyFont="1" applyFill="1" applyBorder="1" applyAlignment="1">
      <alignment horizontal="center" vertical="center" shrinkToFit="1"/>
    </xf>
    <xf numFmtId="0" fontId="81" fillId="29" borderId="13" xfId="380" applyFont="1" applyFill="1" applyBorder="1" applyAlignment="1">
      <alignment horizontal="center" shrinkToFit="1"/>
    </xf>
    <xf numFmtId="0" fontId="81" fillId="29" borderId="14" xfId="380" applyFont="1" applyFill="1" applyBorder="1" applyAlignment="1">
      <alignment horizontal="center" shrinkToFit="1"/>
    </xf>
    <xf numFmtId="0" fontId="86" fillId="29" borderId="36" xfId="380" applyFont="1" applyFill="1" applyBorder="1" applyAlignment="1">
      <alignment horizontal="center" vertical="center" shrinkToFit="1"/>
    </xf>
    <xf numFmtId="0" fontId="81" fillId="29" borderId="13" xfId="380" applyFont="1" applyFill="1" applyBorder="1" applyAlignment="1">
      <alignment horizontal="center" vertical="center" shrinkToFit="1"/>
    </xf>
    <xf numFmtId="0" fontId="81" fillId="29" borderId="29" xfId="380" applyFont="1" applyFill="1" applyBorder="1" applyAlignment="1">
      <alignment horizontal="center" vertical="center" wrapText="1" shrinkToFit="1"/>
    </xf>
    <xf numFmtId="0" fontId="81" fillId="29" borderId="23" xfId="380" applyFont="1" applyFill="1" applyBorder="1" applyAlignment="1">
      <alignment horizontal="center" vertical="center" wrapText="1" shrinkToFit="1"/>
    </xf>
    <xf numFmtId="0" fontId="81" fillId="29" borderId="23" xfId="380" applyFont="1" applyFill="1" applyBorder="1" applyAlignment="1">
      <alignment horizontal="center" wrapText="1" shrinkToFit="1"/>
    </xf>
    <xf numFmtId="0" fontId="81" fillId="29" borderId="20" xfId="380" applyFont="1" applyFill="1" applyBorder="1" applyAlignment="1">
      <alignment horizontal="center" wrapText="1" shrinkToFit="1"/>
    </xf>
    <xf numFmtId="3" fontId="113" fillId="0" borderId="0" xfId="380" applyNumberFormat="1" applyFont="1" applyAlignment="1">
      <alignment horizontal="center" vertical="top" wrapText="1"/>
    </xf>
    <xf numFmtId="0" fontId="113" fillId="0" borderId="0" xfId="380" applyFont="1" applyAlignment="1">
      <alignment horizontal="center" vertical="center"/>
    </xf>
    <xf numFmtId="0" fontId="83" fillId="0" borderId="0" xfId="380" applyFont="1" applyBorder="1" applyAlignment="1">
      <alignment horizontal="right"/>
    </xf>
    <xf numFmtId="0" fontId="81" fillId="29" borderId="37" xfId="380" applyFont="1" applyFill="1" applyBorder="1" applyAlignment="1">
      <alignment horizontal="center" vertical="center" wrapText="1" shrinkToFit="1"/>
    </xf>
    <xf numFmtId="0" fontId="81" fillId="29" borderId="39" xfId="380" applyFont="1" applyFill="1" applyBorder="1" applyAlignment="1">
      <alignment horizontal="center" vertical="center" wrapText="1" shrinkToFit="1"/>
    </xf>
    <xf numFmtId="0" fontId="81" fillId="29" borderId="39" xfId="380" applyFont="1" applyFill="1" applyBorder="1" applyAlignment="1">
      <alignment horizontal="center" wrapText="1" shrinkToFit="1"/>
    </xf>
    <xf numFmtId="0" fontId="81" fillId="29" borderId="52" xfId="380" applyFont="1" applyFill="1" applyBorder="1" applyAlignment="1">
      <alignment horizontal="center" wrapText="1" shrinkToFit="1"/>
    </xf>
    <xf numFmtId="0" fontId="83" fillId="29" borderId="32" xfId="380" applyFont="1" applyFill="1" applyBorder="1" applyAlignment="1">
      <alignment horizontal="center" vertical="center" shrinkToFit="1"/>
    </xf>
    <xf numFmtId="0" fontId="83" fillId="29" borderId="13" xfId="380" applyFont="1" applyFill="1" applyBorder="1" applyAlignment="1">
      <alignment horizontal="center" vertical="center" shrinkToFit="1"/>
    </xf>
    <xf numFmtId="0" fontId="113" fillId="0" borderId="0" xfId="380" applyFont="1" applyAlignment="1">
      <alignment horizontal="center" vertical="center" wrapText="1"/>
    </xf>
    <xf numFmtId="0" fontId="82" fillId="27" borderId="36" xfId="380" applyFont="1" applyFill="1" applyBorder="1" applyAlignment="1">
      <alignment horizontal="center" vertical="center" wrapText="1"/>
    </xf>
    <xf numFmtId="0" fontId="82" fillId="27" borderId="38" xfId="380" applyFont="1" applyFill="1" applyBorder="1" applyAlignment="1">
      <alignment horizontal="center" vertical="center"/>
    </xf>
    <xf numFmtId="0" fontId="82" fillId="27" borderId="41" xfId="380" applyFont="1" applyFill="1" applyBorder="1" applyAlignment="1">
      <alignment horizontal="center" vertical="center"/>
    </xf>
    <xf numFmtId="0" fontId="82" fillId="27" borderId="18" xfId="380" applyFont="1" applyFill="1" applyBorder="1" applyAlignment="1">
      <alignment horizontal="center" vertical="center" wrapText="1"/>
    </xf>
    <xf numFmtId="0" fontId="82" fillId="27" borderId="20" xfId="380" applyFont="1" applyFill="1" applyBorder="1" applyAlignment="1">
      <alignment horizontal="center" vertical="center" wrapText="1"/>
    </xf>
    <xf numFmtId="0" fontId="82" fillId="27" borderId="52" xfId="380" applyFont="1" applyFill="1" applyBorder="1" applyAlignment="1">
      <alignment horizontal="center" vertical="center" wrapText="1"/>
    </xf>
    <xf numFmtId="192" fontId="82" fillId="0" borderId="16" xfId="381" applyNumberFormat="1" applyFont="1" applyFill="1" applyBorder="1" applyAlignment="1" applyProtection="1">
      <alignment horizontal="right"/>
    </xf>
    <xf numFmtId="192" fontId="82" fillId="0" borderId="12" xfId="381" applyNumberFormat="1" applyFont="1" applyFill="1" applyBorder="1" applyAlignment="1" applyProtection="1">
      <alignment horizontal="right"/>
    </xf>
    <xf numFmtId="192" fontId="82" fillId="0" borderId="22" xfId="381" applyNumberFormat="1" applyFont="1" applyFill="1" applyBorder="1" applyAlignment="1" applyProtection="1">
      <alignment horizontal="right"/>
    </xf>
    <xf numFmtId="192" fontId="82" fillId="0" borderId="0" xfId="381" applyNumberFormat="1" applyFont="1" applyFill="1" applyBorder="1" applyAlignment="1" applyProtection="1">
      <alignment horizontal="right"/>
    </xf>
    <xf numFmtId="176" fontId="82" fillId="0" borderId="12" xfId="381" applyFont="1" applyFill="1" applyBorder="1" applyAlignment="1" applyProtection="1">
      <alignment horizontal="center"/>
    </xf>
    <xf numFmtId="176" fontId="82" fillId="0" borderId="0" xfId="381" applyFont="1" applyFill="1" applyBorder="1" applyAlignment="1" applyProtection="1">
      <alignment horizontal="center"/>
    </xf>
    <xf numFmtId="176" fontId="92" fillId="28" borderId="0" xfId="381" applyFont="1" applyFill="1" applyBorder="1" applyAlignment="1" applyProtection="1">
      <alignment horizontal="center"/>
    </xf>
    <xf numFmtId="192" fontId="92" fillId="28" borderId="22" xfId="381" applyNumberFormat="1" applyFont="1" applyFill="1" applyBorder="1" applyAlignment="1" applyProtection="1">
      <alignment horizontal="right"/>
    </xf>
    <xf numFmtId="192" fontId="92" fillId="28" borderId="0" xfId="381" applyNumberFormat="1" applyFont="1" applyFill="1" applyBorder="1" applyAlignment="1" applyProtection="1">
      <alignment horizontal="right"/>
    </xf>
    <xf numFmtId="0" fontId="82" fillId="27" borderId="36" xfId="380" applyFont="1" applyFill="1" applyBorder="1" applyAlignment="1">
      <alignment horizontal="center" vertical="center"/>
    </xf>
    <xf numFmtId="0" fontId="82" fillId="27" borderId="32" xfId="380" applyFont="1" applyFill="1" applyBorder="1" applyAlignment="1">
      <alignment horizontal="center" vertical="center"/>
    </xf>
    <xf numFmtId="0" fontId="82" fillId="27" borderId="13" xfId="380" applyFont="1" applyFill="1" applyBorder="1" applyAlignment="1">
      <alignment horizontal="center" vertical="center"/>
    </xf>
    <xf numFmtId="0" fontId="82" fillId="27" borderId="21" xfId="380" applyFont="1" applyFill="1" applyBorder="1" applyAlignment="1">
      <alignment horizontal="center" vertical="center"/>
    </xf>
    <xf numFmtId="0" fontId="82" fillId="27" borderId="35" xfId="380" applyFont="1" applyFill="1" applyBorder="1" applyAlignment="1">
      <alignment horizontal="center" vertical="center"/>
    </xf>
    <xf numFmtId="0" fontId="82" fillId="27" borderId="22" xfId="380" applyFont="1" applyFill="1" applyBorder="1" applyAlignment="1">
      <alignment horizontal="center" vertical="center"/>
    </xf>
    <xf numFmtId="0" fontId="82" fillId="27" borderId="40" xfId="380" applyFont="1" applyFill="1" applyBorder="1" applyAlignment="1">
      <alignment horizontal="center" wrapText="1"/>
    </xf>
    <xf numFmtId="0" fontId="82" fillId="27" borderId="42" xfId="380" applyFont="1" applyFill="1" applyBorder="1" applyAlignment="1">
      <alignment horizontal="center" wrapText="1"/>
    </xf>
    <xf numFmtId="0" fontId="82" fillId="27" borderId="13" xfId="380" applyFont="1" applyFill="1" applyBorder="1" applyAlignment="1">
      <alignment horizontal="center"/>
    </xf>
    <xf numFmtId="0" fontId="82" fillId="27" borderId="14" xfId="380" applyFont="1" applyFill="1" applyBorder="1" applyAlignment="1">
      <alignment horizontal="center"/>
    </xf>
    <xf numFmtId="0" fontId="82" fillId="27" borderId="13" xfId="380" applyFont="1" applyFill="1" applyBorder="1" applyAlignment="1">
      <alignment horizontal="center" wrapText="1"/>
    </xf>
    <xf numFmtId="0" fontId="82" fillId="27" borderId="14" xfId="380" applyFont="1" applyFill="1" applyBorder="1" applyAlignment="1">
      <alignment horizontal="center" wrapText="1"/>
    </xf>
    <xf numFmtId="0" fontId="82" fillId="27" borderId="55" xfId="380" applyFont="1" applyFill="1" applyBorder="1" applyAlignment="1">
      <alignment horizontal="center" vertical="top" wrapText="1"/>
    </xf>
    <xf numFmtId="0" fontId="82" fillId="27" borderId="40" xfId="380" applyFont="1" applyFill="1" applyBorder="1" applyAlignment="1">
      <alignment horizontal="center" vertical="top" wrapText="1"/>
    </xf>
    <xf numFmtId="0" fontId="81" fillId="27" borderId="21" xfId="380" applyFont="1" applyFill="1" applyBorder="1" applyAlignment="1">
      <alignment horizontal="center" vertical="center" wrapText="1"/>
    </xf>
    <xf numFmtId="0" fontId="81" fillId="27" borderId="13" xfId="380" applyFont="1" applyFill="1" applyBorder="1" applyAlignment="1">
      <alignment horizontal="center" vertical="center" wrapText="1"/>
    </xf>
    <xf numFmtId="0" fontId="81" fillId="27" borderId="21" xfId="380" applyFont="1" applyFill="1" applyBorder="1" applyAlignment="1">
      <alignment horizontal="center" vertical="center"/>
    </xf>
    <xf numFmtId="0" fontId="81" fillId="27" borderId="13" xfId="380" applyFont="1" applyFill="1" applyBorder="1" applyAlignment="1">
      <alignment horizontal="center" vertical="center"/>
    </xf>
    <xf numFmtId="0" fontId="110" fillId="0" borderId="0" xfId="380" applyFont="1" applyFill="1" applyAlignment="1">
      <alignment horizontal="center" vertical="center"/>
    </xf>
    <xf numFmtId="0" fontId="81" fillId="27" borderId="35" xfId="380" applyFont="1" applyFill="1" applyBorder="1" applyAlignment="1">
      <alignment horizontal="center" vertical="center"/>
    </xf>
    <xf numFmtId="0" fontId="81" fillId="27" borderId="31" xfId="380" applyFont="1" applyFill="1" applyBorder="1" applyAlignment="1">
      <alignment horizontal="center" vertical="center"/>
    </xf>
    <xf numFmtId="0" fontId="81" fillId="27" borderId="45" xfId="380" applyFont="1" applyFill="1" applyBorder="1" applyAlignment="1">
      <alignment horizontal="center" vertical="center"/>
    </xf>
    <xf numFmtId="0" fontId="81" fillId="27" borderId="47" xfId="380" applyFont="1" applyFill="1" applyBorder="1" applyAlignment="1">
      <alignment horizontal="center" vertical="center"/>
    </xf>
    <xf numFmtId="0" fontId="81" fillId="27" borderId="30" xfId="380" applyFont="1" applyFill="1" applyBorder="1" applyAlignment="1">
      <alignment horizontal="center" vertical="center"/>
    </xf>
    <xf numFmtId="0" fontId="81" fillId="27" borderId="29" xfId="380" applyFont="1" applyFill="1" applyBorder="1" applyAlignment="1">
      <alignment horizontal="center" vertical="center"/>
    </xf>
    <xf numFmtId="0" fontId="81" fillId="27" borderId="14" xfId="380" applyFont="1" applyFill="1" applyBorder="1" applyAlignment="1">
      <alignment horizontal="center" vertical="center"/>
    </xf>
    <xf numFmtId="0" fontId="81" fillId="27" borderId="32" xfId="380" applyFont="1" applyFill="1" applyBorder="1" applyAlignment="1">
      <alignment horizontal="center" vertical="center"/>
    </xf>
    <xf numFmtId="0" fontId="81" fillId="27" borderId="50" xfId="380" applyFont="1" applyFill="1" applyBorder="1" applyAlignment="1">
      <alignment horizontal="center" vertical="center"/>
    </xf>
    <xf numFmtId="0" fontId="81" fillId="27" borderId="34" xfId="380" applyFont="1" applyFill="1" applyBorder="1" applyAlignment="1">
      <alignment horizontal="center" vertical="center"/>
    </xf>
    <xf numFmtId="0" fontId="81" fillId="27" borderId="13" xfId="380" applyFont="1" applyFill="1" applyBorder="1" applyAlignment="1">
      <alignment horizontal="center" wrapText="1"/>
    </xf>
    <xf numFmtId="0" fontId="81" fillId="27" borderId="14" xfId="380" applyFont="1" applyFill="1" applyBorder="1" applyAlignment="1">
      <alignment horizontal="center" wrapText="1"/>
    </xf>
    <xf numFmtId="0" fontId="81" fillId="27" borderId="40" xfId="380" applyFont="1" applyFill="1" applyBorder="1" applyAlignment="1">
      <alignment horizontal="center" wrapText="1"/>
    </xf>
    <xf numFmtId="0" fontId="81" fillId="27" borderId="42" xfId="380" applyFont="1" applyFill="1" applyBorder="1" applyAlignment="1">
      <alignment horizontal="center" wrapText="1"/>
    </xf>
    <xf numFmtId="0" fontId="81" fillId="27" borderId="46" xfId="380" applyFont="1" applyFill="1" applyBorder="1" applyAlignment="1">
      <alignment horizontal="center" vertical="center"/>
    </xf>
    <xf numFmtId="0" fontId="81" fillId="27" borderId="40" xfId="380" applyFont="1" applyFill="1" applyBorder="1" applyAlignment="1">
      <alignment horizontal="center" vertical="center"/>
    </xf>
    <xf numFmtId="0" fontId="81" fillId="27" borderId="40" xfId="380" applyFont="1" applyFill="1" applyBorder="1" applyAlignment="1">
      <alignment horizontal="center" vertical="center" wrapText="1"/>
    </xf>
    <xf numFmtId="0" fontId="81" fillId="27" borderId="42" xfId="380" applyFont="1" applyFill="1" applyBorder="1" applyAlignment="1">
      <alignment horizontal="center" vertical="center" wrapText="1"/>
    </xf>
    <xf numFmtId="0" fontId="81" fillId="27" borderId="51" xfId="380" applyFont="1" applyFill="1" applyBorder="1" applyAlignment="1">
      <alignment horizontal="center" vertical="center" wrapText="1"/>
    </xf>
    <xf numFmtId="0" fontId="81" fillId="27" borderId="38" xfId="380" applyFont="1" applyFill="1" applyBorder="1" applyAlignment="1">
      <alignment horizontal="center" vertical="center" wrapText="1"/>
    </xf>
    <xf numFmtId="0" fontId="81" fillId="27" borderId="40" xfId="380" applyFont="1" applyFill="1" applyBorder="1" applyAlignment="1">
      <alignment horizontal="center"/>
    </xf>
    <xf numFmtId="0" fontId="81" fillId="27" borderId="42" xfId="380" applyFont="1" applyFill="1" applyBorder="1" applyAlignment="1">
      <alignment horizontal="center"/>
    </xf>
    <xf numFmtId="0" fontId="81" fillId="27" borderId="14" xfId="380" applyFont="1" applyFill="1" applyBorder="1" applyAlignment="1">
      <alignment horizontal="center" vertical="center" wrapText="1"/>
    </xf>
    <xf numFmtId="0" fontId="81" fillId="27" borderId="38" xfId="380" applyFont="1" applyFill="1" applyBorder="1" applyAlignment="1">
      <alignment horizontal="center" wrapText="1"/>
    </xf>
    <xf numFmtId="0" fontId="81" fillId="27" borderId="41" xfId="380" applyFont="1" applyFill="1" applyBorder="1" applyAlignment="1">
      <alignment horizontal="center" wrapText="1"/>
    </xf>
    <xf numFmtId="0" fontId="81" fillId="27" borderId="13" xfId="380" applyFont="1" applyFill="1" applyBorder="1" applyAlignment="1">
      <alignment horizontal="center" wrapText="1" shrinkToFit="1"/>
    </xf>
    <xf numFmtId="0" fontId="81" fillId="27" borderId="14" xfId="380" applyFont="1" applyFill="1" applyBorder="1" applyAlignment="1">
      <alignment horizontal="center" wrapText="1" shrinkToFit="1"/>
    </xf>
    <xf numFmtId="0" fontId="81" fillId="27" borderId="21" xfId="380" applyFont="1" applyFill="1" applyBorder="1" applyAlignment="1">
      <alignment horizontal="center" vertical="center" shrinkToFit="1"/>
    </xf>
    <xf numFmtId="0" fontId="81" fillId="27" borderId="13" xfId="380" applyFont="1" applyFill="1" applyBorder="1" applyAlignment="1">
      <alignment horizontal="center" vertical="center" shrinkToFit="1"/>
    </xf>
    <xf numFmtId="0" fontId="75" fillId="27" borderId="58" xfId="380" applyFont="1" applyFill="1" applyBorder="1" applyAlignment="1">
      <alignment horizontal="center" vertical="center" wrapText="1"/>
    </xf>
    <xf numFmtId="0" fontId="75" fillId="27" borderId="20" xfId="380" applyFont="1" applyFill="1" applyBorder="1" applyAlignment="1">
      <alignment horizontal="center" vertical="center"/>
    </xf>
    <xf numFmtId="0" fontId="94" fillId="0" borderId="48" xfId="311" applyFont="1" applyFill="1" applyBorder="1" applyAlignment="1" applyProtection="1">
      <alignment horizontal="center"/>
    </xf>
    <xf numFmtId="0" fontId="94" fillId="0" borderId="23" xfId="311" applyFont="1" applyFill="1" applyBorder="1" applyAlignment="1" applyProtection="1">
      <alignment horizontal="center"/>
    </xf>
    <xf numFmtId="0" fontId="75" fillId="27" borderId="13" xfId="380" applyFont="1" applyFill="1" applyBorder="1" applyAlignment="1">
      <alignment horizontal="center" vertical="center" wrapText="1"/>
    </xf>
    <xf numFmtId="0" fontId="75" fillId="27" borderId="14" xfId="380" applyFont="1" applyFill="1" applyBorder="1" applyAlignment="1">
      <alignment horizontal="center" vertical="center" wrapText="1"/>
    </xf>
    <xf numFmtId="0" fontId="75" fillId="27" borderId="47" xfId="380" applyFont="1" applyFill="1" applyBorder="1" applyAlignment="1">
      <alignment horizontal="center" vertical="center" wrapText="1"/>
    </xf>
    <xf numFmtId="0" fontId="75" fillId="27" borderId="29" xfId="380" applyFont="1" applyFill="1" applyBorder="1" applyAlignment="1">
      <alignment horizontal="center" vertical="center"/>
    </xf>
    <xf numFmtId="0" fontId="75" fillId="27" borderId="48" xfId="380" applyFont="1" applyFill="1" applyBorder="1" applyAlignment="1">
      <alignment horizontal="center" vertical="center"/>
    </xf>
    <xf numFmtId="0" fontId="75" fillId="27" borderId="23" xfId="380" applyFont="1" applyFill="1" applyBorder="1" applyAlignment="1">
      <alignment horizontal="center" vertical="center"/>
    </xf>
    <xf numFmtId="0" fontId="110" fillId="0" borderId="0" xfId="380" applyFont="1" applyFill="1" applyAlignment="1">
      <alignment horizontal="center" vertical="top" wrapText="1"/>
    </xf>
    <xf numFmtId="0" fontId="110" fillId="0" borderId="0" xfId="380" applyFont="1" applyFill="1" applyAlignment="1">
      <alignment horizontal="center" vertical="top"/>
    </xf>
    <xf numFmtId="0" fontId="75" fillId="27" borderId="40" xfId="380" applyFont="1" applyFill="1" applyBorder="1" applyAlignment="1">
      <alignment horizontal="center" vertical="center" wrapText="1"/>
    </xf>
    <xf numFmtId="0" fontId="75" fillId="27" borderId="42" xfId="380" applyFont="1" applyFill="1" applyBorder="1" applyAlignment="1">
      <alignment horizontal="center" vertical="center" wrapText="1"/>
    </xf>
    <xf numFmtId="0" fontId="75" fillId="27" borderId="22" xfId="380" applyFont="1" applyFill="1" applyBorder="1" applyAlignment="1">
      <alignment horizontal="center" vertical="center" wrapText="1"/>
    </xf>
    <xf numFmtId="0" fontId="75" fillId="27" borderId="18" xfId="380" applyFont="1" applyFill="1" applyBorder="1" applyAlignment="1">
      <alignment horizontal="center" vertical="center"/>
    </xf>
    <xf numFmtId="0" fontId="75" fillId="27" borderId="32" xfId="380" applyFont="1" applyFill="1" applyBorder="1" applyAlignment="1">
      <alignment horizontal="center" vertical="top" wrapText="1"/>
    </xf>
    <xf numFmtId="0" fontId="75" fillId="27" borderId="13" xfId="380" applyFont="1" applyFill="1" applyBorder="1" applyAlignment="1">
      <alignment horizontal="center" vertical="top" wrapText="1"/>
    </xf>
    <xf numFmtId="0" fontId="75" fillId="27" borderId="55" xfId="380" applyFont="1" applyFill="1" applyBorder="1" applyAlignment="1">
      <alignment horizontal="center" vertical="top" wrapText="1"/>
    </xf>
    <xf numFmtId="0" fontId="75" fillId="27" borderId="40" xfId="380" applyFont="1" applyFill="1" applyBorder="1" applyAlignment="1">
      <alignment horizontal="center" vertical="top"/>
    </xf>
    <xf numFmtId="0" fontId="75" fillId="27" borderId="41" xfId="380" applyFont="1" applyFill="1" applyBorder="1" applyAlignment="1">
      <alignment horizontal="center" vertical="center"/>
    </xf>
    <xf numFmtId="0" fontId="94" fillId="0" borderId="19" xfId="0" applyFont="1" applyFill="1" applyBorder="1" applyAlignment="1">
      <alignment horizontal="right" vertical="center"/>
    </xf>
    <xf numFmtId="0" fontId="75" fillId="27" borderId="40" xfId="386" applyFont="1" applyFill="1" applyBorder="1" applyAlignment="1" applyProtection="1">
      <alignment horizontal="center" wrapText="1"/>
    </xf>
    <xf numFmtId="0" fontId="75" fillId="27" borderId="42" xfId="386" applyFont="1" applyFill="1" applyBorder="1" applyAlignment="1" applyProtection="1">
      <alignment horizontal="center" wrapText="1"/>
    </xf>
    <xf numFmtId="0" fontId="75" fillId="27" borderId="35" xfId="386" applyFont="1" applyFill="1" applyBorder="1" applyAlignment="1" applyProtection="1">
      <alignment horizontal="center" vertical="center"/>
    </xf>
    <xf numFmtId="0" fontId="75" fillId="27" borderId="30" xfId="386" applyFont="1" applyFill="1" applyBorder="1" applyAlignment="1" applyProtection="1">
      <alignment horizontal="center" vertical="center"/>
    </xf>
    <xf numFmtId="0" fontId="75" fillId="27" borderId="22" xfId="386" applyFont="1" applyFill="1" applyBorder="1" applyAlignment="1" applyProtection="1">
      <alignment horizontal="center" vertical="center"/>
    </xf>
    <xf numFmtId="0" fontId="75" fillId="27" borderId="19" xfId="386" applyFont="1" applyFill="1" applyBorder="1" applyAlignment="1" applyProtection="1">
      <alignment horizontal="center" vertical="center"/>
    </xf>
    <xf numFmtId="0" fontId="79" fillId="27" borderId="13" xfId="386" applyFont="1" applyFill="1" applyBorder="1" applyAlignment="1" applyProtection="1">
      <alignment horizontal="center" wrapText="1"/>
    </xf>
    <xf numFmtId="0" fontId="79" fillId="27" borderId="14" xfId="386" applyFont="1" applyFill="1" applyBorder="1" applyAlignment="1" applyProtection="1">
      <alignment horizontal="center" wrapText="1"/>
    </xf>
    <xf numFmtId="0" fontId="75" fillId="27" borderId="13" xfId="386" applyFont="1" applyFill="1" applyBorder="1" applyAlignment="1" applyProtection="1">
      <alignment horizontal="center" vertical="center" wrapText="1"/>
    </xf>
    <xf numFmtId="0" fontId="75" fillId="27" borderId="14" xfId="386" applyFont="1" applyFill="1" applyBorder="1" applyAlignment="1" applyProtection="1">
      <alignment horizontal="center" vertical="center" wrapText="1"/>
    </xf>
    <xf numFmtId="194" fontId="98" fillId="0" borderId="53" xfId="380" applyNumberFormat="1" applyFont="1" applyFill="1" applyBorder="1" applyAlignment="1">
      <alignment horizontal="right"/>
    </xf>
    <xf numFmtId="194" fontId="98" fillId="0" borderId="25" xfId="380" applyNumberFormat="1" applyFont="1" applyFill="1" applyBorder="1" applyAlignment="1">
      <alignment horizontal="right"/>
    </xf>
    <xf numFmtId="0" fontId="98" fillId="0" borderId="25" xfId="380" applyFont="1" applyFill="1" applyBorder="1" applyAlignment="1">
      <alignment horizontal="right"/>
    </xf>
    <xf numFmtId="176" fontId="81" fillId="0" borderId="22" xfId="381" applyFont="1" applyFill="1" applyBorder="1" applyAlignment="1" applyProtection="1">
      <alignment horizontal="center"/>
    </xf>
    <xf numFmtId="176" fontId="81" fillId="0" borderId="0" xfId="381" applyFont="1" applyFill="1" applyBorder="1" applyAlignment="1" applyProtection="1">
      <alignment horizontal="center"/>
    </xf>
    <xf numFmtId="191" fontId="75" fillId="0" borderId="0" xfId="381" applyNumberFormat="1" applyFont="1" applyFill="1" applyBorder="1" applyAlignment="1" applyProtection="1">
      <alignment horizontal="center"/>
    </xf>
    <xf numFmtId="191" fontId="81" fillId="0" borderId="0" xfId="381" applyNumberFormat="1" applyFont="1" applyFill="1" applyBorder="1" applyAlignment="1" applyProtection="1">
      <alignment horizontal="center"/>
    </xf>
    <xf numFmtId="176" fontId="98" fillId="28" borderId="22" xfId="381" applyFont="1" applyFill="1" applyBorder="1" applyAlignment="1" applyProtection="1">
      <alignment horizontal="center"/>
    </xf>
    <xf numFmtId="176" fontId="98" fillId="28" borderId="0" xfId="381" applyFont="1" applyFill="1" applyBorder="1" applyAlignment="1" applyProtection="1">
      <alignment horizontal="center"/>
    </xf>
    <xf numFmtId="0" fontId="75" fillId="0" borderId="25" xfId="380" applyFont="1" applyFill="1" applyBorder="1" applyAlignment="1">
      <alignment horizontal="right"/>
    </xf>
    <xf numFmtId="0" fontId="75" fillId="27" borderId="21" xfId="380" applyFont="1" applyFill="1" applyBorder="1" applyAlignment="1">
      <alignment horizontal="center" vertical="top" wrapText="1"/>
    </xf>
    <xf numFmtId="0" fontId="75" fillId="27" borderId="13" xfId="380" applyFont="1" applyFill="1" applyBorder="1" applyAlignment="1">
      <alignment horizontal="center" vertical="top"/>
    </xf>
    <xf numFmtId="0" fontId="75" fillId="27" borderId="22" xfId="380" applyFont="1" applyFill="1" applyBorder="1" applyAlignment="1">
      <alignment horizontal="center" wrapText="1"/>
    </xf>
    <xf numFmtId="0" fontId="75" fillId="27" borderId="23" xfId="380" applyFont="1" applyFill="1" applyBorder="1" applyAlignment="1">
      <alignment horizontal="center" wrapText="1"/>
    </xf>
    <xf numFmtId="0" fontId="75" fillId="27" borderId="18" xfId="380" applyFont="1" applyFill="1" applyBorder="1" applyAlignment="1">
      <alignment horizontal="center" wrapText="1"/>
    </xf>
    <xf numFmtId="0" fontId="75" fillId="27" borderId="20" xfId="380" applyFont="1" applyFill="1" applyBorder="1" applyAlignment="1">
      <alignment horizontal="center" wrapText="1"/>
    </xf>
    <xf numFmtId="0" fontId="75" fillId="27" borderId="30" xfId="380" applyFont="1" applyFill="1" applyBorder="1" applyAlignment="1">
      <alignment horizontal="center" vertical="center"/>
    </xf>
    <xf numFmtId="0" fontId="75" fillId="27" borderId="31" xfId="380" applyFont="1" applyFill="1" applyBorder="1" applyAlignment="1">
      <alignment horizontal="center" vertical="center"/>
    </xf>
    <xf numFmtId="0" fontId="75" fillId="27" borderId="45" xfId="380" applyFont="1" applyFill="1" applyBorder="1" applyAlignment="1">
      <alignment horizontal="center" vertical="center"/>
    </xf>
    <xf numFmtId="0" fontId="75" fillId="27" borderId="16" xfId="380" applyFont="1" applyFill="1" applyBorder="1" applyAlignment="1">
      <alignment horizontal="center" vertical="top" wrapText="1"/>
    </xf>
    <xf numFmtId="0" fontId="75" fillId="27" borderId="17" xfId="380" applyFont="1" applyFill="1" applyBorder="1" applyAlignment="1">
      <alignment horizontal="center" vertical="top" wrapText="1"/>
    </xf>
    <xf numFmtId="0" fontId="75" fillId="27" borderId="22" xfId="380" applyFont="1" applyFill="1" applyBorder="1" applyAlignment="1">
      <alignment horizontal="center" vertical="top" wrapText="1"/>
    </xf>
    <xf numFmtId="0" fontId="75" fillId="27" borderId="23" xfId="380" applyFont="1" applyFill="1" applyBorder="1" applyAlignment="1">
      <alignment horizontal="center" vertical="top" wrapText="1"/>
    </xf>
    <xf numFmtId="0" fontId="75" fillId="27" borderId="23" xfId="380" applyFont="1" applyFill="1" applyBorder="1" applyAlignment="1">
      <alignment horizontal="center"/>
    </xf>
    <xf numFmtId="0" fontId="75" fillId="27" borderId="18" xfId="380" applyFont="1" applyFill="1" applyBorder="1" applyAlignment="1">
      <alignment horizontal="center"/>
    </xf>
    <xf numFmtId="0" fontId="75" fillId="27" borderId="20" xfId="380" applyFont="1" applyFill="1" applyBorder="1" applyAlignment="1">
      <alignment horizontal="center"/>
    </xf>
    <xf numFmtId="176" fontId="75" fillId="0" borderId="22" xfId="381" applyFont="1" applyFill="1" applyBorder="1" applyAlignment="1" applyProtection="1">
      <alignment horizontal="center"/>
    </xf>
    <xf numFmtId="176" fontId="75" fillId="0" borderId="0" xfId="381" applyFont="1" applyFill="1" applyBorder="1" applyAlignment="1" applyProtection="1">
      <alignment horizontal="center"/>
    </xf>
    <xf numFmtId="0" fontId="75" fillId="27" borderId="40" xfId="380" applyFont="1" applyFill="1" applyBorder="1" applyAlignment="1">
      <alignment horizontal="center" wrapText="1"/>
    </xf>
    <xf numFmtId="0" fontId="75" fillId="27" borderId="42" xfId="380" applyFont="1" applyFill="1" applyBorder="1" applyAlignment="1">
      <alignment horizontal="center" wrapText="1"/>
    </xf>
    <xf numFmtId="41" fontId="75" fillId="0" borderId="0" xfId="380" applyNumberFormat="1" applyFont="1" applyFill="1" applyBorder="1" applyAlignment="1">
      <alignment horizontal="center"/>
    </xf>
    <xf numFmtId="41" fontId="81" fillId="0" borderId="0" xfId="380" applyNumberFormat="1" applyFont="1" applyFill="1" applyBorder="1" applyAlignment="1">
      <alignment horizontal="center"/>
    </xf>
    <xf numFmtId="41" fontId="95" fillId="0" borderId="25" xfId="389" applyFont="1" applyFill="1" applyBorder="1" applyAlignment="1">
      <alignment horizontal="center" shrinkToFit="1"/>
    </xf>
    <xf numFmtId="41" fontId="95" fillId="0" borderId="25" xfId="388" applyNumberFormat="1" applyFont="1" applyFill="1" applyBorder="1" applyAlignment="1" applyProtection="1">
      <alignment horizontal="center" shrinkToFit="1"/>
      <protection locked="0"/>
    </xf>
    <xf numFmtId="0" fontId="75" fillId="27" borderId="22" xfId="380" applyFont="1" applyFill="1" applyBorder="1" applyAlignment="1">
      <alignment horizontal="center" wrapText="1" shrinkToFit="1"/>
    </xf>
    <xf numFmtId="0" fontId="75" fillId="27" borderId="23" xfId="380" applyFont="1" applyFill="1" applyBorder="1" applyAlignment="1">
      <alignment horizontal="center" shrinkToFit="1"/>
    </xf>
    <xf numFmtId="0" fontId="75" fillId="27" borderId="18" xfId="380" applyFont="1" applyFill="1" applyBorder="1" applyAlignment="1">
      <alignment horizontal="center" shrinkToFit="1"/>
    </xf>
    <xf numFmtId="0" fontId="75" fillId="27" borderId="20" xfId="380" applyFont="1" applyFill="1" applyBorder="1" applyAlignment="1">
      <alignment horizontal="center" shrinkToFit="1"/>
    </xf>
    <xf numFmtId="41" fontId="98" fillId="28" borderId="0" xfId="380" applyNumberFormat="1" applyFont="1" applyFill="1" applyBorder="1" applyAlignment="1">
      <alignment horizontal="center"/>
    </xf>
    <xf numFmtId="0" fontId="79" fillId="27" borderId="36" xfId="380" applyFont="1" applyFill="1" applyBorder="1" applyAlignment="1">
      <alignment horizontal="center" vertical="center"/>
    </xf>
    <xf numFmtId="0" fontId="79" fillId="27" borderId="38" xfId="380" applyFont="1" applyFill="1" applyBorder="1" applyAlignment="1">
      <alignment horizontal="center" vertical="center"/>
    </xf>
    <xf numFmtId="0" fontId="79" fillId="27" borderId="41" xfId="380" applyFont="1" applyFill="1" applyBorder="1" applyAlignment="1">
      <alignment horizontal="center" vertical="center"/>
    </xf>
    <xf numFmtId="41" fontId="75" fillId="0" borderId="12" xfId="380" applyNumberFormat="1" applyFont="1" applyFill="1" applyBorder="1" applyAlignment="1">
      <alignment horizontal="center"/>
    </xf>
    <xf numFmtId="0" fontId="75" fillId="27" borderId="33" xfId="380" applyFont="1" applyFill="1" applyBorder="1" applyAlignment="1">
      <alignment horizontal="center" vertical="center" wrapText="1" shrinkToFit="1"/>
    </xf>
    <xf numFmtId="0" fontId="75" fillId="27" borderId="45" xfId="380" applyFont="1" applyFill="1" applyBorder="1" applyAlignment="1">
      <alignment horizontal="center" vertical="center" wrapText="1" shrinkToFit="1"/>
    </xf>
    <xf numFmtId="0" fontId="75" fillId="27" borderId="50" xfId="380" applyFont="1" applyFill="1" applyBorder="1" applyAlignment="1">
      <alignment horizontal="center" vertical="center" wrapText="1" shrinkToFit="1"/>
    </xf>
    <xf numFmtId="0" fontId="75" fillId="27" borderId="31" xfId="380" applyFont="1" applyFill="1" applyBorder="1" applyAlignment="1">
      <alignment horizontal="center" vertical="center" wrapText="1" shrinkToFit="1"/>
    </xf>
    <xf numFmtId="0" fontId="75" fillId="27" borderId="34" xfId="380" applyFont="1" applyFill="1" applyBorder="1" applyAlignment="1">
      <alignment horizontal="center" vertical="center" wrapText="1" shrinkToFit="1"/>
    </xf>
    <xf numFmtId="0" fontId="75" fillId="27" borderId="32" xfId="380" applyFont="1" applyFill="1" applyBorder="1" applyAlignment="1">
      <alignment horizontal="center" vertical="center" wrapText="1" shrinkToFit="1"/>
    </xf>
    <xf numFmtId="0" fontId="75" fillId="27" borderId="13" xfId="380" applyFont="1" applyFill="1" applyBorder="1" applyAlignment="1">
      <alignment horizontal="center" vertical="center" shrinkToFit="1"/>
    </xf>
    <xf numFmtId="0" fontId="75" fillId="27" borderId="24" xfId="380" applyFont="1" applyFill="1" applyBorder="1" applyAlignment="1">
      <alignment horizontal="center" vertical="center" shrinkToFit="1"/>
    </xf>
    <xf numFmtId="0" fontId="75" fillId="27" borderId="11" xfId="380" applyFont="1" applyFill="1" applyBorder="1" applyAlignment="1">
      <alignment horizontal="center" vertical="center" shrinkToFit="1"/>
    </xf>
    <xf numFmtId="0" fontId="75" fillId="27" borderId="15" xfId="380" applyFont="1" applyFill="1" applyBorder="1" applyAlignment="1">
      <alignment horizontal="center" vertical="center" wrapText="1" shrinkToFit="1"/>
    </xf>
    <xf numFmtId="0" fontId="75" fillId="27" borderId="57" xfId="380" applyFont="1" applyFill="1" applyBorder="1" applyAlignment="1">
      <alignment horizontal="center" vertical="center" shrinkToFit="1"/>
    </xf>
    <xf numFmtId="0" fontId="75" fillId="27" borderId="56" xfId="380" applyFont="1" applyFill="1" applyBorder="1" applyAlignment="1">
      <alignment horizontal="center" vertical="center" wrapText="1" shrinkToFit="1"/>
    </xf>
    <xf numFmtId="0" fontId="79" fillId="0" borderId="25" xfId="380" applyFont="1" applyFill="1" applyBorder="1" applyAlignment="1">
      <alignment horizontal="right"/>
    </xf>
    <xf numFmtId="0" fontId="75" fillId="27" borderId="36" xfId="380" applyFont="1" applyFill="1" applyBorder="1" applyAlignment="1">
      <alignment horizontal="center" vertical="center" shrinkToFit="1"/>
    </xf>
    <xf numFmtId="0" fontId="75" fillId="27" borderId="38" xfId="380" applyFont="1" applyFill="1" applyBorder="1" applyAlignment="1">
      <alignment horizontal="center" vertical="center" shrinkToFit="1"/>
    </xf>
    <xf numFmtId="0" fontId="75" fillId="27" borderId="41" xfId="380" applyFont="1" applyFill="1" applyBorder="1" applyAlignment="1">
      <alignment horizontal="center" vertical="center" shrinkToFit="1"/>
    </xf>
    <xf numFmtId="0" fontId="75" fillId="27" borderId="55" xfId="380" applyFont="1" applyFill="1" applyBorder="1" applyAlignment="1">
      <alignment horizontal="center" vertical="center" wrapText="1" shrinkToFit="1"/>
    </xf>
    <xf numFmtId="0" fontId="75" fillId="27" borderId="40" xfId="380" applyFont="1" applyFill="1" applyBorder="1" applyAlignment="1">
      <alignment horizontal="center" vertical="center" shrinkToFit="1"/>
    </xf>
    <xf numFmtId="0" fontId="75" fillId="27" borderId="18" xfId="380" applyFont="1" applyFill="1" applyBorder="1" applyAlignment="1">
      <alignment horizontal="center" vertical="center" shrinkToFit="1"/>
    </xf>
    <xf numFmtId="0" fontId="75" fillId="27" borderId="20" xfId="380" applyFont="1" applyFill="1" applyBorder="1" applyAlignment="1">
      <alignment horizontal="center" vertical="center" shrinkToFit="1"/>
    </xf>
    <xf numFmtId="0" fontId="75" fillId="27" borderId="56" xfId="380" applyFont="1" applyFill="1" applyBorder="1" applyAlignment="1">
      <alignment horizontal="center" vertical="center" shrinkToFit="1"/>
    </xf>
    <xf numFmtId="0" fontId="75" fillId="27" borderId="40" xfId="380" applyFont="1" applyFill="1" applyBorder="1" applyAlignment="1">
      <alignment horizontal="center" wrapText="1" shrinkToFit="1"/>
    </xf>
    <xf numFmtId="0" fontId="75" fillId="27" borderId="42" xfId="380" applyFont="1" applyFill="1" applyBorder="1" applyAlignment="1">
      <alignment horizontal="center" wrapText="1" shrinkToFit="1"/>
    </xf>
    <xf numFmtId="0" fontId="75" fillId="27" borderId="13" xfId="380" applyFont="1" applyFill="1" applyBorder="1" applyAlignment="1">
      <alignment horizontal="center" vertical="center" wrapText="1" shrinkToFit="1"/>
    </xf>
    <xf numFmtId="0" fontId="75" fillId="27" borderId="14" xfId="380" applyFont="1" applyFill="1" applyBorder="1" applyAlignment="1">
      <alignment horizontal="center" vertical="center" shrinkToFit="1"/>
    </xf>
    <xf numFmtId="0" fontId="75" fillId="27" borderId="33" xfId="380" applyFont="1" applyFill="1" applyBorder="1" applyAlignment="1">
      <alignment horizontal="center" vertical="center"/>
    </xf>
    <xf numFmtId="0" fontId="75" fillId="27" borderId="50" xfId="380" applyFont="1" applyFill="1" applyBorder="1" applyAlignment="1">
      <alignment horizontal="center" vertical="center"/>
    </xf>
    <xf numFmtId="0" fontId="75" fillId="27" borderId="34" xfId="380" applyFont="1" applyFill="1" applyBorder="1" applyAlignment="1">
      <alignment horizontal="center" vertical="center"/>
    </xf>
    <xf numFmtId="176" fontId="75" fillId="27" borderId="13" xfId="381" applyFont="1" applyFill="1" applyBorder="1" applyAlignment="1">
      <alignment horizontal="center" vertical="center" wrapText="1" shrinkToFit="1"/>
    </xf>
    <xf numFmtId="176" fontId="75" fillId="27" borderId="14" xfId="381" applyFont="1" applyFill="1" applyBorder="1" applyAlignment="1">
      <alignment horizontal="center" vertical="center" wrapText="1" shrinkToFit="1"/>
    </xf>
    <xf numFmtId="0" fontId="75" fillId="27" borderId="13" xfId="380" applyFont="1" applyFill="1" applyBorder="1" applyAlignment="1">
      <alignment horizontal="center" wrapText="1" shrinkToFit="1"/>
    </xf>
    <xf numFmtId="0" fontId="75" fillId="27" borderId="14" xfId="380" applyFont="1" applyFill="1" applyBorder="1" applyAlignment="1">
      <alignment horizontal="center" wrapText="1" shrinkToFit="1"/>
    </xf>
    <xf numFmtId="0" fontId="75" fillId="27" borderId="13" xfId="380" applyFont="1" applyFill="1" applyBorder="1" applyAlignment="1">
      <alignment horizontal="center" shrinkToFit="1"/>
    </xf>
    <xf numFmtId="0" fontId="75" fillId="27" borderId="14" xfId="380" applyFont="1" applyFill="1" applyBorder="1" applyAlignment="1">
      <alignment horizontal="center" shrinkToFit="1"/>
    </xf>
    <xf numFmtId="176" fontId="92" fillId="28" borderId="0" xfId="381" applyFont="1" applyFill="1" applyBorder="1" applyProtection="1"/>
    <xf numFmtId="176" fontId="92" fillId="28" borderId="39" xfId="381" applyFont="1" applyFill="1" applyBorder="1" applyProtection="1"/>
    <xf numFmtId="0" fontId="98" fillId="28" borderId="38" xfId="380" applyFont="1" applyFill="1" applyBorder="1" applyAlignment="1">
      <alignment horizontal="center"/>
    </xf>
    <xf numFmtId="192" fontId="98" fillId="28" borderId="0" xfId="381" applyNumberFormat="1" applyFont="1" applyFill="1" applyBorder="1" applyProtection="1"/>
    <xf numFmtId="41" fontId="123" fillId="28" borderId="0" xfId="385" applyNumberFormat="1" applyFont="1" applyFill="1" applyBorder="1" applyAlignment="1" applyProtection="1"/>
    <xf numFmtId="194" fontId="91" fillId="0" borderId="0" xfId="380" applyNumberFormat="1" applyFont="1" applyFill="1" applyBorder="1" applyAlignment="1">
      <alignment vertical="center"/>
    </xf>
    <xf numFmtId="0" fontId="98" fillId="28" borderId="59" xfId="380" applyFont="1" applyFill="1" applyBorder="1" applyAlignment="1">
      <alignment horizontal="center" vertical="center"/>
    </xf>
    <xf numFmtId="0" fontId="98" fillId="28" borderId="23" xfId="380" applyFont="1" applyFill="1" applyBorder="1" applyAlignment="1">
      <alignment horizontal="center"/>
    </xf>
    <xf numFmtId="0" fontId="98" fillId="28" borderId="48" xfId="380" applyFont="1" applyFill="1" applyBorder="1" applyAlignment="1">
      <alignment horizontal="center" vertical="center"/>
    </xf>
    <xf numFmtId="41" fontId="98" fillId="28" borderId="0" xfId="381" applyNumberFormat="1" applyFont="1" applyFill="1" applyBorder="1" applyAlignment="1" applyProtection="1"/>
    <xf numFmtId="43" fontId="98" fillId="28" borderId="39" xfId="381" applyNumberFormat="1" applyFont="1" applyFill="1" applyBorder="1" applyAlignment="1" applyProtection="1">
      <alignment horizontal="right"/>
    </xf>
    <xf numFmtId="191" fontId="98" fillId="28" borderId="0" xfId="381" applyNumberFormat="1" applyFont="1" applyFill="1" applyBorder="1" applyAlignment="1" applyProtection="1">
      <alignment horizontal="center"/>
    </xf>
    <xf numFmtId="191" fontId="98" fillId="28" borderId="0" xfId="381" applyNumberFormat="1" applyFont="1" applyFill="1" applyBorder="1" applyAlignment="1" applyProtection="1"/>
    <xf numFmtId="192" fontId="98" fillId="28" borderId="39" xfId="381" applyNumberFormat="1" applyFont="1" applyFill="1" applyBorder="1" applyAlignment="1" applyProtection="1"/>
    <xf numFmtId="41" fontId="98" fillId="28" borderId="0" xfId="0" applyNumberFormat="1" applyFont="1" applyFill="1" applyBorder="1" applyAlignment="1">
      <alignment horizontal="center"/>
    </xf>
    <xf numFmtId="199" fontId="98" fillId="28" borderId="0" xfId="0" applyNumberFormat="1" applyFont="1" applyFill="1" applyBorder="1" applyAlignment="1"/>
  </cellXfs>
  <cellStyles count="392">
    <cellStyle name="??&amp;O?&amp;H?_x0008__x000f__x0007_?_x0007__x0001__x0001_" xfId="4"/>
    <cellStyle name="??&amp;O?&amp;H?_x0008_??_x0007__x0001__x0001_" xfId="5"/>
    <cellStyle name="_Book1" xfId="6"/>
    <cellStyle name="_Capex Tracking Control Sheet -ADMIN " xfId="7"/>
    <cellStyle name="_Project tracking Puri (Diana) per March'06 " xfId="8"/>
    <cellStyle name="_Recon with FAR " xfId="9"/>
    <cellStyle name="_금융점포(광주)" xfId="10"/>
    <cellStyle name="_은행별 점포현황(202011년12월말기준)" xfId="11"/>
    <cellStyle name="¤@?e_TEST-1 " xfId="12"/>
    <cellStyle name="20% - Accent1" xfId="13"/>
    <cellStyle name="20% - Accent2" xfId="14"/>
    <cellStyle name="20% - Accent3" xfId="15"/>
    <cellStyle name="20% - Accent4" xfId="16"/>
    <cellStyle name="20% - Accent5" xfId="17"/>
    <cellStyle name="20% - Accent6" xfId="18"/>
    <cellStyle name="20% - 강조색1 2" xfId="19"/>
    <cellStyle name="20% - 강조색1 2 2" xfId="20"/>
    <cellStyle name="20% - 강조색1 3" xfId="21"/>
    <cellStyle name="20% - 강조색2 2" xfId="22"/>
    <cellStyle name="20% - 강조색2 2 2" xfId="23"/>
    <cellStyle name="20% - 강조색2 3" xfId="24"/>
    <cellStyle name="20% - 강조색3 2" xfId="25"/>
    <cellStyle name="20% - 강조색3 2 2" xfId="26"/>
    <cellStyle name="20% - 강조색3 3" xfId="27"/>
    <cellStyle name="20% - 강조색4 2" xfId="28"/>
    <cellStyle name="20% - 강조색4 2 2" xfId="29"/>
    <cellStyle name="20% - 강조색4 3" xfId="30"/>
    <cellStyle name="20% - 강조색5 2" xfId="31"/>
    <cellStyle name="20% - 강조색5 2 2" xfId="32"/>
    <cellStyle name="20% - 강조색5 3" xfId="33"/>
    <cellStyle name="20% - 강조색6 2" xfId="34"/>
    <cellStyle name="20% - 강조색6 2 2" xfId="35"/>
    <cellStyle name="20% - 강조색6 3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강조색1 2" xfId="43"/>
    <cellStyle name="40% - 강조색1 2 2" xfId="44"/>
    <cellStyle name="40% - 강조색1 3" xfId="45"/>
    <cellStyle name="40% - 강조색2 2" xfId="46"/>
    <cellStyle name="40% - 강조색2 2 2" xfId="47"/>
    <cellStyle name="40% - 강조색2 3" xfId="48"/>
    <cellStyle name="40% - 강조색3 2" xfId="49"/>
    <cellStyle name="40% - 강조색3 2 2" xfId="50"/>
    <cellStyle name="40% - 강조색3 3" xfId="51"/>
    <cellStyle name="40% - 강조색4 2" xfId="52"/>
    <cellStyle name="40% - 강조색4 2 2" xfId="53"/>
    <cellStyle name="40% - 강조색4 3" xfId="54"/>
    <cellStyle name="40% - 강조색5 2" xfId="55"/>
    <cellStyle name="40% - 강조색5 2 2" xfId="56"/>
    <cellStyle name="40% - 강조색5 3" xfId="57"/>
    <cellStyle name="40% - 강조색6 2" xfId="58"/>
    <cellStyle name="40% - 강조색6 2 2" xfId="59"/>
    <cellStyle name="40% - 강조색6 3" xfId="60"/>
    <cellStyle name="60% - Accent1" xfId="61"/>
    <cellStyle name="60% - Accent2" xfId="62"/>
    <cellStyle name="60% - Accent3" xfId="63"/>
    <cellStyle name="60% - Accent4" xfId="64"/>
    <cellStyle name="60% - Accent5" xfId="65"/>
    <cellStyle name="60% - Accent6" xfId="66"/>
    <cellStyle name="60% - 강조색1 2" xfId="67"/>
    <cellStyle name="60% - 강조색1 2 2" xfId="68"/>
    <cellStyle name="60% - 강조색1 3" xfId="69"/>
    <cellStyle name="60% - 강조색2 2" xfId="70"/>
    <cellStyle name="60% - 강조색2 2 2" xfId="71"/>
    <cellStyle name="60% - 강조색2 3" xfId="72"/>
    <cellStyle name="60% - 강조색3 2" xfId="73"/>
    <cellStyle name="60% - 강조색3 2 2" xfId="74"/>
    <cellStyle name="60% - 강조색3 3" xfId="75"/>
    <cellStyle name="60% - 강조색4 2" xfId="76"/>
    <cellStyle name="60% - 강조색4 2 2" xfId="77"/>
    <cellStyle name="60% - 강조색4 3" xfId="78"/>
    <cellStyle name="60% - 강조색5 2" xfId="79"/>
    <cellStyle name="60% - 강조색5 2 2" xfId="80"/>
    <cellStyle name="60% - 강조색5 3" xfId="81"/>
    <cellStyle name="60% - 강조색6 2" xfId="82"/>
    <cellStyle name="60% - 강조색6 2 2" xfId="83"/>
    <cellStyle name="60% - 강조색6 3" xfId="84"/>
    <cellStyle name="A¨­￠￢￠O [0]_INQUIRY ￠?￥i¨u¡AAⓒ￢Aⓒª " xfId="85"/>
    <cellStyle name="A¨­￠￢￠O_INQUIRY ￠?￥i¨u¡AAⓒ￢Aⓒª " xfId="86"/>
    <cellStyle name="Accent1" xfId="87"/>
    <cellStyle name="Accent2" xfId="88"/>
    <cellStyle name="Accent3" xfId="89"/>
    <cellStyle name="Accent4" xfId="90"/>
    <cellStyle name="Accent5" xfId="91"/>
    <cellStyle name="Accent6" xfId="92"/>
    <cellStyle name="AeE­ [0]_°eE¹_11¿a½A " xfId="93"/>
    <cellStyle name="AeE­_°eE¹_11¿a½A " xfId="94"/>
    <cellStyle name="AeE¡ⓒ [0]_INQUIRY ￠?￥i¨u¡AAⓒ￢Aⓒª " xfId="95"/>
    <cellStyle name="AeE¡ⓒ_INQUIRY ￠?￥i¨u¡AAⓒ￢Aⓒª " xfId="96"/>
    <cellStyle name="ALIGNMENT" xfId="97"/>
    <cellStyle name="AÞ¸¶ [0]_°eE¹_11¿a½A " xfId="98"/>
    <cellStyle name="AÞ¸¶_°eE¹_11¿a½A " xfId="99"/>
    <cellStyle name="Bad" xfId="100"/>
    <cellStyle name="C¡IA¨ª_¡ic¨u¡A¨￢I¨￢¡Æ AN¡Æe " xfId="101"/>
    <cellStyle name="C￥AØ_¸AAa.¼OAI " xfId="102"/>
    <cellStyle name="Calculation" xfId="103"/>
    <cellStyle name="category" xfId="104"/>
    <cellStyle name="Check Cell" xfId="105"/>
    <cellStyle name="Comma [0]_ SG&amp;A Bridge " xfId="106"/>
    <cellStyle name="comma zerodec" xfId="107"/>
    <cellStyle name="Comma_ SG&amp;A Bridge " xfId="108"/>
    <cellStyle name="Comma0" xfId="109"/>
    <cellStyle name="Curren?_x0012_퐀_x0017_?" xfId="110"/>
    <cellStyle name="Currency [0]_ SG&amp;A Bridge " xfId="111"/>
    <cellStyle name="Currency_ SG&amp;A Bridge " xfId="112"/>
    <cellStyle name="Currency0" xfId="113"/>
    <cellStyle name="Currency1" xfId="114"/>
    <cellStyle name="Date" xfId="115"/>
    <cellStyle name="Dollar (zero dec)" xfId="116"/>
    <cellStyle name="Euro" xfId="117"/>
    <cellStyle name="Explanatory Text" xfId="118"/>
    <cellStyle name="Fixed" xfId="119"/>
    <cellStyle name="Good" xfId="120"/>
    <cellStyle name="Grey" xfId="121"/>
    <cellStyle name="Grey 2" xfId="122"/>
    <cellStyle name="HEADER" xfId="123"/>
    <cellStyle name="Header1" xfId="124"/>
    <cellStyle name="Header2" xfId="125"/>
    <cellStyle name="Heading 1" xfId="126"/>
    <cellStyle name="Heading 1 2" xfId="127"/>
    <cellStyle name="Heading 2" xfId="128"/>
    <cellStyle name="Heading 2 2" xfId="129"/>
    <cellStyle name="Heading 3" xfId="130"/>
    <cellStyle name="Heading 4" xfId="131"/>
    <cellStyle name="Hyperlink" xfId="132"/>
    <cellStyle name="Input" xfId="133"/>
    <cellStyle name="Input [yellow]" xfId="134"/>
    <cellStyle name="Input [yellow] 2" xfId="135"/>
    <cellStyle name="Linked Cell" xfId="136"/>
    <cellStyle name="Millares [0]_2AV_M_M " xfId="137"/>
    <cellStyle name="Milliers [0]_Arabian Spec" xfId="138"/>
    <cellStyle name="Milliers_Arabian Spec" xfId="139"/>
    <cellStyle name="Model" xfId="140"/>
    <cellStyle name="Mon?aire [0]_Arabian Spec" xfId="141"/>
    <cellStyle name="Mon?aire_Arabian Spec" xfId="142"/>
    <cellStyle name="Moneda [0]_2AV_M_M " xfId="143"/>
    <cellStyle name="Moneda_2AV_M_M " xfId="144"/>
    <cellStyle name="Neutral" xfId="145"/>
    <cellStyle name="Normal - Style1" xfId="146"/>
    <cellStyle name="Normal - Style1 2" xfId="147"/>
    <cellStyle name="Normal_ SG&amp;A Bridge " xfId="148"/>
    <cellStyle name="Note" xfId="149"/>
    <cellStyle name="Output" xfId="150"/>
    <cellStyle name="Percent [2]" xfId="151"/>
    <cellStyle name="subhead" xfId="152"/>
    <cellStyle name="Title" xfId="153"/>
    <cellStyle name="Total" xfId="154"/>
    <cellStyle name="Total 2" xfId="155"/>
    <cellStyle name="UM" xfId="156"/>
    <cellStyle name="Warning Text" xfId="157"/>
    <cellStyle name="강조색1 2" xfId="158"/>
    <cellStyle name="강조색1 2 2" xfId="159"/>
    <cellStyle name="강조색1 3" xfId="160"/>
    <cellStyle name="강조색2 2" xfId="161"/>
    <cellStyle name="강조색2 2 2" xfId="162"/>
    <cellStyle name="강조색2 3" xfId="163"/>
    <cellStyle name="강조색3 2" xfId="164"/>
    <cellStyle name="강조색3 2 2" xfId="165"/>
    <cellStyle name="강조색3 3" xfId="166"/>
    <cellStyle name="강조색4 2" xfId="167"/>
    <cellStyle name="강조색4 2 2" xfId="168"/>
    <cellStyle name="강조색4 3" xfId="169"/>
    <cellStyle name="강조색5 2" xfId="170"/>
    <cellStyle name="강조색5 2 2" xfId="171"/>
    <cellStyle name="강조색5 3" xfId="172"/>
    <cellStyle name="강조색6 2" xfId="173"/>
    <cellStyle name="강조색6 2 2" xfId="174"/>
    <cellStyle name="강조색6 3" xfId="175"/>
    <cellStyle name="경고문 2" xfId="176"/>
    <cellStyle name="경고문 2 2" xfId="177"/>
    <cellStyle name="경고문 3" xfId="178"/>
    <cellStyle name="계산 2" xfId="179"/>
    <cellStyle name="계산 2 2" xfId="180"/>
    <cellStyle name="계산 3" xfId="181"/>
    <cellStyle name="고정소숫점" xfId="182"/>
    <cellStyle name="고정출력1" xfId="183"/>
    <cellStyle name="고정출력2" xfId="184"/>
    <cellStyle name="나쁨 2" xfId="185"/>
    <cellStyle name="나쁨 2 2" xfId="186"/>
    <cellStyle name="나쁨 3" xfId="187"/>
    <cellStyle name="나쁨 4" xfId="387"/>
    <cellStyle name="날짜" xfId="188"/>
    <cellStyle name="달러" xfId="189"/>
    <cellStyle name="뒤에 오는 하이퍼링크_Book1" xfId="190"/>
    <cellStyle name="똿뗦먛귟 [0.00]_PRODUCT DETAIL Q1" xfId="191"/>
    <cellStyle name="똿뗦먛귟_PRODUCT DETAIL Q1" xfId="192"/>
    <cellStyle name="메모 2" xfId="193"/>
    <cellStyle name="메모 2 2" xfId="194"/>
    <cellStyle name="메모 3" xfId="195"/>
    <cellStyle name="메모 4" xfId="196"/>
    <cellStyle name="믅됞 [0.00]_PRODUCT DETAIL Q1" xfId="197"/>
    <cellStyle name="믅됞_PRODUCT DETAIL Q1" xfId="198"/>
    <cellStyle name="바탕글" xfId="199"/>
    <cellStyle name="백분율 2" xfId="200"/>
    <cellStyle name="보통 2" xfId="201"/>
    <cellStyle name="보통 2 2" xfId="202"/>
    <cellStyle name="보통 3" xfId="203"/>
    <cellStyle name="본문" xfId="204"/>
    <cellStyle name="부제목" xfId="205"/>
    <cellStyle name="뷭?_BOOKSHIP" xfId="206"/>
    <cellStyle name="설명 텍스트 2" xfId="207"/>
    <cellStyle name="설명 텍스트 2 2" xfId="208"/>
    <cellStyle name="설명 텍스트 3" xfId="209"/>
    <cellStyle name="셀 확인 2" xfId="210"/>
    <cellStyle name="셀 확인 2 2" xfId="211"/>
    <cellStyle name="셀 확인 3" xfId="212"/>
    <cellStyle name="숫자(R)" xfId="213"/>
    <cellStyle name="쉼표 [0]" xfId="391" builtinId="6"/>
    <cellStyle name="쉼표 [0] 10" xfId="215"/>
    <cellStyle name="쉼표 [0] 11" xfId="214"/>
    <cellStyle name="쉼표 [0] 12" xfId="381"/>
    <cellStyle name="쉼표 [0] 13" xfId="383"/>
    <cellStyle name="쉼표 [0] 13 2" xfId="389"/>
    <cellStyle name="쉼표 [0] 2" xfId="1"/>
    <cellStyle name="쉼표 [0] 2 2" xfId="217"/>
    <cellStyle name="쉼표 [0] 2 3" xfId="218"/>
    <cellStyle name="쉼표 [0] 2 4" xfId="216"/>
    <cellStyle name="쉼표 [0] 28" xfId="219"/>
    <cellStyle name="쉼표 [0] 3" xfId="220"/>
    <cellStyle name="쉼표 [0] 4" xfId="221"/>
    <cellStyle name="쉼표 [0] 5" xfId="222"/>
    <cellStyle name="쉼표 [0] 51" xfId="223"/>
    <cellStyle name="쉼표 [0] 6" xfId="224"/>
    <cellStyle name="쉼표 [0] 7" xfId="225"/>
    <cellStyle name="쉼표 [0] 75" xfId="226"/>
    <cellStyle name="쉼표 [0] 76" xfId="227"/>
    <cellStyle name="쉼표 [0] 78" xfId="228"/>
    <cellStyle name="쉼표 [0] 79" xfId="229"/>
    <cellStyle name="쉼표 [0] 8" xfId="230"/>
    <cellStyle name="쉼표 [0] 80" xfId="231"/>
    <cellStyle name="쉼표 [0] 81" xfId="232"/>
    <cellStyle name="쉼표 [0] 82" xfId="233"/>
    <cellStyle name="쉼표 [0] 84" xfId="234"/>
    <cellStyle name="쉼표 [0] 85" xfId="235"/>
    <cellStyle name="쉼표 [0] 9" xfId="236"/>
    <cellStyle name="쉼표 [0]_08-전기가스 2" xfId="382"/>
    <cellStyle name="쉼표 [0]_08-전기가스 6" xfId="388"/>
    <cellStyle name="쉼표 [0]_08-전기가스수도" xfId="385"/>
    <cellStyle name="쉼표 [0]_08-전기가스수도 6" xfId="390"/>
    <cellStyle name="스타일 1" xfId="237"/>
    <cellStyle name="스타일 1 2" xfId="238"/>
    <cellStyle name="연결된 셀 2" xfId="239"/>
    <cellStyle name="연결된 셀 2 2" xfId="240"/>
    <cellStyle name="연결된 셀 3" xfId="241"/>
    <cellStyle name="요약 2" xfId="242"/>
    <cellStyle name="요약 2 2" xfId="243"/>
    <cellStyle name="요약 3" xfId="244"/>
    <cellStyle name="입력 2" xfId="245"/>
    <cellStyle name="입력 2 2" xfId="246"/>
    <cellStyle name="입력 3" xfId="247"/>
    <cellStyle name="자리수" xfId="248"/>
    <cellStyle name="자리수0" xfId="249"/>
    <cellStyle name="작은제목" xfId="250"/>
    <cellStyle name="제목 1 2" xfId="251"/>
    <cellStyle name="제목 1 2 2" xfId="252"/>
    <cellStyle name="제목 1 3" xfId="253"/>
    <cellStyle name="제목 2 2" xfId="254"/>
    <cellStyle name="제목 2 2 2" xfId="255"/>
    <cellStyle name="제목 2 3" xfId="256"/>
    <cellStyle name="제목 3 2" xfId="257"/>
    <cellStyle name="제목 3 2 2" xfId="258"/>
    <cellStyle name="제목 3 3" xfId="259"/>
    <cellStyle name="제목 4 2" xfId="260"/>
    <cellStyle name="제목 4 2 2" xfId="261"/>
    <cellStyle name="제목 4 3" xfId="262"/>
    <cellStyle name="제목 5" xfId="263"/>
    <cellStyle name="제목 5 2" xfId="264"/>
    <cellStyle name="제목 6" xfId="265"/>
    <cellStyle name="좋음 2" xfId="266"/>
    <cellStyle name="좋음 2 2" xfId="267"/>
    <cellStyle name="좋음 3" xfId="268"/>
    <cellStyle name="출력 2" xfId="269"/>
    <cellStyle name="출력 2 2" xfId="270"/>
    <cellStyle name="출력 3" xfId="271"/>
    <cellStyle name="콤마 [0]" xfId="272"/>
    <cellStyle name="콤마_  종  합  " xfId="273"/>
    <cellStyle name="큰제목" xfId="274"/>
    <cellStyle name="큰제목 2" xfId="275"/>
    <cellStyle name="통화 [0] 2" xfId="276"/>
    <cellStyle name="퍼센트" xfId="277"/>
    <cellStyle name="표준" xfId="0" builtinId="0"/>
    <cellStyle name="표준 10" xfId="2"/>
    <cellStyle name="표준 10 2" xfId="278"/>
    <cellStyle name="표준 100" xfId="279"/>
    <cellStyle name="표준 101" xfId="280"/>
    <cellStyle name="표준 102" xfId="281"/>
    <cellStyle name="표준 103" xfId="282"/>
    <cellStyle name="표준 109" xfId="283"/>
    <cellStyle name="표준 11" xfId="284"/>
    <cellStyle name="표준 11 2" xfId="285"/>
    <cellStyle name="표준 110" xfId="286"/>
    <cellStyle name="표준 111" xfId="287"/>
    <cellStyle name="표준 12" xfId="288"/>
    <cellStyle name="표준 120" xfId="384"/>
    <cellStyle name="표준 13" xfId="289"/>
    <cellStyle name="표준 14" xfId="290"/>
    <cellStyle name="표준 15" xfId="291"/>
    <cellStyle name="표준 16" xfId="292"/>
    <cellStyle name="표준 168" xfId="293"/>
    <cellStyle name="표준 169" xfId="294"/>
    <cellStyle name="표준 17" xfId="295"/>
    <cellStyle name="표준 170" xfId="296"/>
    <cellStyle name="표준 171" xfId="297"/>
    <cellStyle name="표준 172" xfId="298"/>
    <cellStyle name="표준 173" xfId="299"/>
    <cellStyle name="표준 175" xfId="300"/>
    <cellStyle name="표준 176" xfId="301"/>
    <cellStyle name="표준 177" xfId="302"/>
    <cellStyle name="표준 178" xfId="303"/>
    <cellStyle name="표준 179" xfId="304"/>
    <cellStyle name="표준 18" xfId="305"/>
    <cellStyle name="표준 180" xfId="306"/>
    <cellStyle name="표준 181" xfId="307"/>
    <cellStyle name="표준 182" xfId="308"/>
    <cellStyle name="표준 183" xfId="309"/>
    <cellStyle name="표준 19" xfId="310"/>
    <cellStyle name="표준 2" xfId="3"/>
    <cellStyle name="표준 2 2" xfId="311"/>
    <cellStyle name="표준 2 3" xfId="312"/>
    <cellStyle name="표준 2 4" xfId="313"/>
    <cellStyle name="표준 2 5" xfId="314"/>
    <cellStyle name="표준 2_(붙임2) 시정통계 활용도 의견조사표" xfId="315"/>
    <cellStyle name="표준 20" xfId="316"/>
    <cellStyle name="표준 21" xfId="317"/>
    <cellStyle name="표준 22" xfId="318"/>
    <cellStyle name="표준 23" xfId="319"/>
    <cellStyle name="표준 24" xfId="320"/>
    <cellStyle name="표준 25" xfId="321"/>
    <cellStyle name="표준 26" xfId="322"/>
    <cellStyle name="표준 27" xfId="323"/>
    <cellStyle name="표준 28" xfId="324"/>
    <cellStyle name="표준 29" xfId="325"/>
    <cellStyle name="표준 3" xfId="326"/>
    <cellStyle name="표준 3 2" xfId="327"/>
    <cellStyle name="표준 3 3" xfId="328"/>
    <cellStyle name="표준 3 4" xfId="329"/>
    <cellStyle name="표준 30" xfId="330"/>
    <cellStyle name="표준 31" xfId="331"/>
    <cellStyle name="표준 32" xfId="332"/>
    <cellStyle name="표준 33" xfId="333"/>
    <cellStyle name="표준 34" xfId="334"/>
    <cellStyle name="표준 35" xfId="335"/>
    <cellStyle name="표준 36" xfId="336"/>
    <cellStyle name="표준 37" xfId="337"/>
    <cellStyle name="표준 38" xfId="338"/>
    <cellStyle name="표준 39" xfId="339"/>
    <cellStyle name="표준 4" xfId="340"/>
    <cellStyle name="표준 40" xfId="341"/>
    <cellStyle name="표준 41" xfId="342"/>
    <cellStyle name="표준 42" xfId="343"/>
    <cellStyle name="표준 43" xfId="344"/>
    <cellStyle name="표준 44" xfId="345"/>
    <cellStyle name="표준 45" xfId="346"/>
    <cellStyle name="표준 46" xfId="347"/>
    <cellStyle name="표준 46 2" xfId="377"/>
    <cellStyle name="표준 47" xfId="348"/>
    <cellStyle name="표준 48" xfId="349"/>
    <cellStyle name="표준 49" xfId="380"/>
    <cellStyle name="표준 5" xfId="350"/>
    <cellStyle name="표준 6" xfId="351"/>
    <cellStyle name="표준 6 2" xfId="352"/>
    <cellStyle name="표준 6 3" xfId="353"/>
    <cellStyle name="표준 6 4" xfId="354"/>
    <cellStyle name="표준 6 5" xfId="355"/>
    <cellStyle name="표준 7" xfId="356"/>
    <cellStyle name="표준 79" xfId="357"/>
    <cellStyle name="표준 8" xfId="358"/>
    <cellStyle name="표준 80" xfId="359"/>
    <cellStyle name="표준 87" xfId="360"/>
    <cellStyle name="표준 88" xfId="361"/>
    <cellStyle name="표준 89" xfId="362"/>
    <cellStyle name="표준 9" xfId="363"/>
    <cellStyle name="표준 90" xfId="364"/>
    <cellStyle name="표준 91" xfId="365"/>
    <cellStyle name="표준 92" xfId="366"/>
    <cellStyle name="표준 94" xfId="367"/>
    <cellStyle name="표준 95" xfId="368"/>
    <cellStyle name="표준 96" xfId="369"/>
    <cellStyle name="표준 97" xfId="370"/>
    <cellStyle name="표준 98" xfId="371"/>
    <cellStyle name="표준 99" xfId="372"/>
    <cellStyle name="표준_02-토지(군)" xfId="378"/>
    <cellStyle name="표준_03-인구(군)" xfId="379"/>
    <cellStyle name="표준_08-전기가스수도" xfId="386"/>
    <cellStyle name="하이퍼링크 2" xfId="373"/>
    <cellStyle name="합산" xfId="374"/>
    <cellStyle name="화폐기호" xfId="375"/>
    <cellStyle name="화폐기호0" xfId="376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J10"/>
  <sheetViews>
    <sheetView view="pageBreakPreview" zoomScaleNormal="100" workbookViewId="0"/>
  </sheetViews>
  <sheetFormatPr defaultColWidth="8" defaultRowHeight="17.25"/>
  <cols>
    <col min="1" max="1" width="8" style="1" customWidth="1"/>
    <col min="2" max="2" width="5.6640625" style="1" customWidth="1"/>
    <col min="3" max="16384" width="8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s="373" customFormat="1" ht="33.75">
      <c r="A8" s="371" t="s">
        <v>2</v>
      </c>
      <c r="B8" s="372"/>
      <c r="C8" s="372"/>
      <c r="D8" s="372"/>
      <c r="E8" s="372"/>
      <c r="F8" s="372"/>
      <c r="G8" s="372"/>
      <c r="H8" s="372"/>
      <c r="I8" s="372"/>
      <c r="J8" s="372"/>
    </row>
    <row r="10" spans="1:10" s="373" customFormat="1" ht="25.5">
      <c r="A10" s="374" t="s">
        <v>3</v>
      </c>
      <c r="B10" s="372"/>
      <c r="C10" s="372"/>
      <c r="D10" s="372"/>
      <c r="E10" s="372"/>
      <c r="F10" s="372"/>
      <c r="G10" s="372"/>
      <c r="H10" s="372"/>
      <c r="I10" s="372"/>
      <c r="J10" s="372"/>
    </row>
  </sheetData>
  <phoneticPr fontId="3" type="noConversion"/>
  <pageMargins left="0.75" right="0.75" top="1" bottom="1" header="0.5" footer="0.5"/>
  <pageSetup paperSize="9" scale="85" fitToHeight="2" orientation="portrait" horizontalDpi="300" verticalDpi="300" r:id="rId1"/>
  <headerFooter alignWithMargins="0"/>
  <rowBreaks count="1" manualBreakCount="1">
    <brk id="37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G24"/>
  <sheetViews>
    <sheetView view="pageBreakPreview" zoomScaleNormal="100" workbookViewId="0">
      <selection activeCell="D16" sqref="A16:D16"/>
    </sheetView>
  </sheetViews>
  <sheetFormatPr defaultRowHeight="13.5"/>
  <cols>
    <col min="1" max="1" width="7.5546875" style="13" customWidth="1"/>
    <col min="2" max="7" width="12.77734375" style="13" customWidth="1"/>
    <col min="8" max="16384" width="8.88671875" style="13"/>
  </cols>
  <sheetData>
    <row r="1" spans="1:7" s="2" customFormat="1" ht="15" customHeight="1"/>
    <row r="2" spans="1:7" s="157" customFormat="1" ht="30" customHeight="1">
      <c r="A2" s="153" t="s">
        <v>332</v>
      </c>
      <c r="B2" s="156"/>
      <c r="C2" s="156"/>
      <c r="D2" s="156"/>
      <c r="E2" s="156"/>
      <c r="F2" s="189"/>
      <c r="G2" s="189"/>
    </row>
    <row r="3" spans="1:7" s="155" customFormat="1" ht="30" customHeight="1">
      <c r="A3" s="187" t="s">
        <v>97</v>
      </c>
      <c r="B3" s="190"/>
      <c r="C3" s="190"/>
      <c r="D3" s="190"/>
      <c r="E3" s="190"/>
      <c r="F3" s="190"/>
      <c r="G3" s="190"/>
    </row>
    <row r="4" spans="1:7" s="8" customFormat="1" ht="15" customHeight="1">
      <c r="A4" s="70"/>
      <c r="B4" s="53"/>
      <c r="C4" s="53"/>
      <c r="D4" s="53"/>
      <c r="E4" s="53"/>
      <c r="F4" s="53"/>
      <c r="G4" s="53"/>
    </row>
    <row r="5" spans="1:7" s="9" customFormat="1" ht="15" customHeight="1" thickBot="1">
      <c r="A5" s="9" t="s">
        <v>95</v>
      </c>
      <c r="E5" s="574" t="s">
        <v>176</v>
      </c>
      <c r="F5" s="574"/>
      <c r="G5" s="574"/>
    </row>
    <row r="6" spans="1:7" s="6" customFormat="1" ht="18.75" customHeight="1">
      <c r="A6" s="460" t="s">
        <v>100</v>
      </c>
      <c r="B6" s="325" t="s">
        <v>6</v>
      </c>
      <c r="C6" s="325" t="s">
        <v>85</v>
      </c>
      <c r="D6" s="325" t="s">
        <v>90</v>
      </c>
      <c r="E6" s="73" t="s">
        <v>91</v>
      </c>
      <c r="F6" s="569" t="s">
        <v>93</v>
      </c>
      <c r="G6" s="571" t="s">
        <v>94</v>
      </c>
    </row>
    <row r="7" spans="1:7" s="6" customFormat="1" ht="33.75" customHeight="1">
      <c r="A7" s="461"/>
      <c r="B7" s="326"/>
      <c r="C7" s="326"/>
      <c r="D7" s="326"/>
      <c r="E7" s="326"/>
      <c r="F7" s="570"/>
      <c r="G7" s="572"/>
    </row>
    <row r="8" spans="1:7" s="6" customFormat="1" ht="15.75" customHeight="1">
      <c r="A8" s="573"/>
      <c r="B8" s="327" t="s">
        <v>12</v>
      </c>
      <c r="C8" s="327" t="s">
        <v>89</v>
      </c>
      <c r="D8" s="327" t="s">
        <v>86</v>
      </c>
      <c r="E8" s="74" t="s">
        <v>87</v>
      </c>
      <c r="F8" s="327" t="s">
        <v>92</v>
      </c>
      <c r="G8" s="286" t="s">
        <v>77</v>
      </c>
    </row>
    <row r="9" spans="1:7" ht="60" hidden="1" customHeight="1">
      <c r="A9" s="239">
        <v>2015</v>
      </c>
      <c r="B9" s="17">
        <v>5819038</v>
      </c>
      <c r="C9" s="195">
        <v>1523739</v>
      </c>
      <c r="D9" s="195">
        <v>3249424</v>
      </c>
      <c r="E9" s="17">
        <v>982910</v>
      </c>
      <c r="F9" s="17">
        <v>62964</v>
      </c>
      <c r="G9" s="287">
        <v>0</v>
      </c>
    </row>
    <row r="10" spans="1:7" s="15" customFormat="1" ht="60" hidden="1" customHeight="1">
      <c r="A10" s="239">
        <v>2016</v>
      </c>
      <c r="B10" s="17">
        <v>6816856</v>
      </c>
      <c r="C10" s="195">
        <v>1739853</v>
      </c>
      <c r="D10" s="195">
        <v>3844872</v>
      </c>
      <c r="E10" s="17">
        <v>1166309</v>
      </c>
      <c r="F10" s="17">
        <v>65822</v>
      </c>
      <c r="G10" s="287">
        <v>0</v>
      </c>
    </row>
    <row r="11" spans="1:7" ht="60" customHeight="1">
      <c r="A11" s="239">
        <v>2017</v>
      </c>
      <c r="B11" s="95">
        <v>7939151</v>
      </c>
      <c r="C11" s="17">
        <v>2019162</v>
      </c>
      <c r="D11" s="17">
        <v>4586477</v>
      </c>
      <c r="E11" s="17">
        <v>1271639</v>
      </c>
      <c r="F11" s="17">
        <v>61873</v>
      </c>
      <c r="G11" s="287">
        <v>0</v>
      </c>
    </row>
    <row r="12" spans="1:7" ht="60" customHeight="1">
      <c r="A12" s="239">
        <v>2018</v>
      </c>
      <c r="B12" s="95">
        <v>9525328</v>
      </c>
      <c r="C12" s="17">
        <v>2398354</v>
      </c>
      <c r="D12" s="17">
        <v>5611853</v>
      </c>
      <c r="E12" s="17">
        <v>1438380</v>
      </c>
      <c r="F12" s="17">
        <v>76741</v>
      </c>
      <c r="G12" s="287">
        <v>0</v>
      </c>
    </row>
    <row r="13" spans="1:7" ht="60" customHeight="1">
      <c r="A13" s="239">
        <v>2019</v>
      </c>
      <c r="B13" s="95">
        <f>SUM(C13:G13)</f>
        <v>9685908</v>
      </c>
      <c r="C13" s="17">
        <v>2652565</v>
      </c>
      <c r="D13" s="17">
        <v>5434252</v>
      </c>
      <c r="E13" s="17">
        <v>1507890</v>
      </c>
      <c r="F13" s="17">
        <v>90180</v>
      </c>
      <c r="G13" s="287">
        <v>1021</v>
      </c>
    </row>
    <row r="14" spans="1:7" s="199" customFormat="1" ht="60" customHeight="1">
      <c r="A14" s="281">
        <v>2020</v>
      </c>
      <c r="B14" s="377">
        <f>SUM(C14:G14)</f>
        <v>8519358</v>
      </c>
      <c r="C14" s="377">
        <v>2451459</v>
      </c>
      <c r="D14" s="377">
        <v>4548069</v>
      </c>
      <c r="E14" s="377">
        <v>1440472</v>
      </c>
      <c r="F14" s="377">
        <v>68006</v>
      </c>
      <c r="G14" s="378">
        <v>11352</v>
      </c>
    </row>
    <row r="15" spans="1:7" s="199" customFormat="1" ht="60" customHeight="1">
      <c r="A15" s="281">
        <v>2021</v>
      </c>
      <c r="B15" s="377">
        <f>SUM(C15:G15)</f>
        <v>9489343</v>
      </c>
      <c r="C15" s="377">
        <v>2913678</v>
      </c>
      <c r="D15" s="377">
        <v>4920196</v>
      </c>
      <c r="E15" s="377">
        <v>1595525</v>
      </c>
      <c r="F15" s="377">
        <v>59089</v>
      </c>
      <c r="G15" s="378">
        <v>855</v>
      </c>
    </row>
    <row r="16" spans="1:7" s="199" customFormat="1" ht="60" customHeight="1">
      <c r="A16" s="664">
        <v>2022</v>
      </c>
      <c r="B16" s="226">
        <f>SUM(C16:G16)</f>
        <v>8805460</v>
      </c>
      <c r="C16" s="226">
        <v>2650436</v>
      </c>
      <c r="D16" s="226">
        <v>4590554</v>
      </c>
      <c r="E16" s="226">
        <v>1517586</v>
      </c>
      <c r="F16" s="226">
        <v>44564</v>
      </c>
      <c r="G16" s="347">
        <v>2320</v>
      </c>
    </row>
    <row r="17" spans="1:7" ht="9.9499999999999993" customHeight="1" thickBot="1">
      <c r="A17" s="210"/>
      <c r="B17" s="211"/>
      <c r="C17" s="211"/>
      <c r="D17" s="211"/>
      <c r="E17" s="211"/>
      <c r="F17" s="211"/>
      <c r="G17" s="212"/>
    </row>
    <row r="18" spans="1:7" ht="9.9499999999999993" customHeight="1">
      <c r="A18" s="16"/>
      <c r="B18" s="17"/>
      <c r="C18" s="17"/>
      <c r="D18" s="17"/>
      <c r="E18" s="17"/>
      <c r="F18" s="17"/>
      <c r="G18" s="17"/>
    </row>
    <row r="19" spans="1:7" ht="15" customHeight="1">
      <c r="A19" s="24" t="s">
        <v>162</v>
      </c>
      <c r="B19" s="17"/>
      <c r="C19" s="17"/>
      <c r="D19" s="17"/>
      <c r="E19" s="17"/>
      <c r="F19" s="17"/>
      <c r="G19" s="17"/>
    </row>
    <row r="20" spans="1:7">
      <c r="A20" s="76"/>
      <c r="B20" s="77"/>
      <c r="C20" s="77"/>
      <c r="D20" s="77"/>
      <c r="E20" s="77"/>
      <c r="F20" s="77"/>
      <c r="G20" s="77"/>
    </row>
    <row r="22" spans="1:7">
      <c r="A22" s="69"/>
    </row>
    <row r="23" spans="1:7">
      <c r="A23" s="79"/>
    </row>
    <row r="24" spans="1:7">
      <c r="A24" s="80"/>
    </row>
  </sheetData>
  <mergeCells count="4">
    <mergeCell ref="G6:G7"/>
    <mergeCell ref="A6:A8"/>
    <mergeCell ref="E5:G5"/>
    <mergeCell ref="F6:F7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3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J30"/>
  <sheetViews>
    <sheetView view="pageBreakPreview" zoomScaleNormal="100" zoomScaleSheetLayoutView="100" workbookViewId="0">
      <selection activeCell="G12" sqref="G12"/>
    </sheetView>
  </sheetViews>
  <sheetFormatPr defaultRowHeight="13.5"/>
  <cols>
    <col min="1" max="1" width="6.6640625" style="13" customWidth="1"/>
    <col min="2" max="2" width="8.44140625" style="13" customWidth="1"/>
    <col min="3" max="4" width="10.5546875" style="13" customWidth="1"/>
    <col min="5" max="5" width="8" style="13" customWidth="1"/>
    <col min="6" max="6" width="8.77734375" style="13" bestFit="1" customWidth="1"/>
    <col min="7" max="7" width="10.21875" style="13" bestFit="1" customWidth="1"/>
    <col min="8" max="8" width="9" style="13" customWidth="1"/>
    <col min="9" max="9" width="11.44140625" style="13" customWidth="1"/>
    <col min="10" max="10" width="11.109375" style="13" customWidth="1"/>
    <col min="11" max="11" width="7.21875" style="13" customWidth="1"/>
    <col min="12" max="16384" width="8.88671875" style="13"/>
  </cols>
  <sheetData>
    <row r="1" spans="1:10" s="2" customFormat="1" ht="15" customHeight="1">
      <c r="I1" s="3"/>
    </row>
    <row r="2" spans="1:10" s="182" customFormat="1" ht="30" customHeight="1">
      <c r="A2" s="153" t="s">
        <v>217</v>
      </c>
      <c r="B2" s="153"/>
      <c r="C2" s="153"/>
      <c r="D2" s="153"/>
      <c r="E2" s="153"/>
      <c r="F2" s="153"/>
      <c r="G2" s="153"/>
      <c r="H2" s="153"/>
      <c r="I2" s="153"/>
      <c r="J2" s="193"/>
    </row>
    <row r="3" spans="1:10" s="183" customFormat="1" ht="30" customHeight="1">
      <c r="A3" s="153" t="s">
        <v>110</v>
      </c>
      <c r="B3" s="187"/>
      <c r="C3" s="187"/>
      <c r="D3" s="188"/>
      <c r="E3" s="188"/>
      <c r="F3" s="188"/>
      <c r="G3" s="188"/>
      <c r="H3" s="188"/>
      <c r="I3" s="188"/>
      <c r="J3" s="194"/>
    </row>
    <row r="4" spans="1:10" s="8" customFormat="1" ht="15" customHeight="1">
      <c r="A4" s="81"/>
      <c r="B4" s="82"/>
      <c r="C4" s="82"/>
      <c r="D4" s="53"/>
      <c r="E4" s="53"/>
      <c r="F4" s="53"/>
      <c r="G4" s="53"/>
      <c r="H4" s="53"/>
      <c r="I4" s="53"/>
      <c r="J4" s="83"/>
    </row>
    <row r="5" spans="1:10" s="9" customFormat="1" ht="15" customHeight="1" thickBot="1">
      <c r="A5" s="84" t="s">
        <v>98</v>
      </c>
      <c r="I5" s="75" t="s">
        <v>99</v>
      </c>
      <c r="J5" s="75"/>
    </row>
    <row r="6" spans="1:10" s="6" customFormat="1" ht="14.25" customHeight="1">
      <c r="A6" s="460" t="s">
        <v>100</v>
      </c>
      <c r="B6" s="85" t="s">
        <v>248</v>
      </c>
      <c r="C6" s="86" t="s">
        <v>111</v>
      </c>
      <c r="D6" s="87" t="s">
        <v>101</v>
      </c>
      <c r="E6" s="577" t="s">
        <v>114</v>
      </c>
      <c r="F6" s="578"/>
      <c r="G6" s="578"/>
      <c r="H6" s="578"/>
      <c r="I6" s="348" t="s">
        <v>102</v>
      </c>
    </row>
    <row r="7" spans="1:10" s="6" customFormat="1" ht="14.25" customHeight="1">
      <c r="A7" s="461"/>
      <c r="B7" s="88" t="s">
        <v>103</v>
      </c>
      <c r="C7" s="89" t="s">
        <v>104</v>
      </c>
      <c r="D7" s="90" t="s">
        <v>105</v>
      </c>
      <c r="E7" s="579" t="s">
        <v>115</v>
      </c>
      <c r="F7" s="580"/>
      <c r="G7" s="580"/>
      <c r="H7" s="580"/>
      <c r="I7" s="349" t="s">
        <v>59</v>
      </c>
    </row>
    <row r="8" spans="1:10" s="6" customFormat="1" ht="14.25" customHeight="1">
      <c r="A8" s="461"/>
      <c r="B8" s="88"/>
      <c r="C8" s="581" t="s">
        <v>112</v>
      </c>
      <c r="D8" s="583" t="s">
        <v>113</v>
      </c>
      <c r="E8" s="583" t="s">
        <v>187</v>
      </c>
      <c r="F8" s="88" t="s">
        <v>106</v>
      </c>
      <c r="G8" s="88" t="s">
        <v>107</v>
      </c>
      <c r="H8" s="91" t="s">
        <v>108</v>
      </c>
      <c r="I8" s="575" t="s">
        <v>206</v>
      </c>
    </row>
    <row r="9" spans="1:10" s="6" customFormat="1" ht="27.75" customHeight="1">
      <c r="A9" s="573"/>
      <c r="B9" s="232" t="s">
        <v>191</v>
      </c>
      <c r="C9" s="582"/>
      <c r="D9" s="584"/>
      <c r="E9" s="584"/>
      <c r="F9" s="230" t="s">
        <v>188</v>
      </c>
      <c r="G9" s="230" t="s">
        <v>189</v>
      </c>
      <c r="H9" s="231" t="s">
        <v>190</v>
      </c>
      <c r="I9" s="576"/>
    </row>
    <row r="10" spans="1:10" ht="65.099999999999994" hidden="1" customHeight="1">
      <c r="A10" s="239">
        <v>2015</v>
      </c>
      <c r="B10" s="350">
        <v>70428</v>
      </c>
      <c r="C10" s="350">
        <v>17661</v>
      </c>
      <c r="D10" s="350">
        <v>52767</v>
      </c>
      <c r="E10" s="350">
        <v>52767</v>
      </c>
      <c r="F10" s="350">
        <v>0</v>
      </c>
      <c r="G10" s="94">
        <v>383</v>
      </c>
      <c r="H10" s="95">
        <v>52384</v>
      </c>
      <c r="I10" s="351">
        <v>74.923325949906285</v>
      </c>
      <c r="J10" s="92"/>
    </row>
    <row r="11" spans="1:10" ht="65.099999999999994" hidden="1" customHeight="1">
      <c r="A11" s="239">
        <v>2016</v>
      </c>
      <c r="B11" s="350">
        <v>70961</v>
      </c>
      <c r="C11" s="350">
        <v>18581</v>
      </c>
      <c r="D11" s="350">
        <v>52380</v>
      </c>
      <c r="E11" s="350">
        <v>52380</v>
      </c>
      <c r="F11" s="350" t="s">
        <v>109</v>
      </c>
      <c r="G11" s="94">
        <v>262</v>
      </c>
      <c r="H11" s="95">
        <v>52118</v>
      </c>
      <c r="I11" s="351">
        <v>73.815194261636677</v>
      </c>
      <c r="J11" s="92"/>
    </row>
    <row r="12" spans="1:10" s="15" customFormat="1" ht="65.099999999999994" customHeight="1">
      <c r="A12" s="239">
        <v>2017</v>
      </c>
      <c r="B12" s="350">
        <v>71285</v>
      </c>
      <c r="C12" s="352">
        <v>15086</v>
      </c>
      <c r="D12" s="352">
        <v>56199</v>
      </c>
      <c r="E12" s="350">
        <v>53536</v>
      </c>
      <c r="F12" s="350">
        <v>0</v>
      </c>
      <c r="G12" s="94">
        <v>32</v>
      </c>
      <c r="H12" s="95">
        <v>53504</v>
      </c>
      <c r="I12" s="351">
        <v>75.099999999999994</v>
      </c>
      <c r="J12" s="92"/>
    </row>
    <row r="13" spans="1:10" s="15" customFormat="1" ht="65.099999999999994" customHeight="1">
      <c r="A13" s="239">
        <v>2018</v>
      </c>
      <c r="B13" s="350">
        <v>70898</v>
      </c>
      <c r="C13" s="352">
        <v>14699</v>
      </c>
      <c r="D13" s="352">
        <v>56199</v>
      </c>
      <c r="E13" s="350">
        <v>56199</v>
      </c>
      <c r="F13" s="350">
        <v>0</v>
      </c>
      <c r="G13" s="94">
        <v>233</v>
      </c>
      <c r="H13" s="95">
        <v>55966</v>
      </c>
      <c r="I13" s="351">
        <v>79.267398234082762</v>
      </c>
      <c r="J13" s="92"/>
    </row>
    <row r="14" spans="1:10" ht="65.099999999999994" customHeight="1">
      <c r="A14" s="239">
        <v>2019</v>
      </c>
      <c r="B14" s="227">
        <v>70065</v>
      </c>
      <c r="C14" s="228">
        <v>14934</v>
      </c>
      <c r="D14" s="93">
        <f>B14-C14</f>
        <v>55131</v>
      </c>
      <c r="E14" s="94">
        <f>SUM(F14:H14)</f>
        <v>52502</v>
      </c>
      <c r="F14" s="229">
        <v>0</v>
      </c>
      <c r="G14" s="94">
        <v>233</v>
      </c>
      <c r="H14" s="95">
        <v>52269</v>
      </c>
      <c r="I14" s="353">
        <f>E14/B14*100</f>
        <v>74.933276243488194</v>
      </c>
      <c r="J14" s="92"/>
    </row>
    <row r="15" spans="1:10" s="199" customFormat="1" ht="65.099999999999994" customHeight="1">
      <c r="A15" s="281">
        <v>2020</v>
      </c>
      <c r="B15" s="379">
        <v>70052</v>
      </c>
      <c r="C15" s="380">
        <v>14881</v>
      </c>
      <c r="D15" s="381">
        <f>B15-C15</f>
        <v>55171</v>
      </c>
      <c r="E15" s="382">
        <f>SUM(F15:H15)</f>
        <v>52580</v>
      </c>
      <c r="F15" s="383">
        <v>0</v>
      </c>
      <c r="G15" s="382">
        <v>230</v>
      </c>
      <c r="H15" s="377">
        <v>52350</v>
      </c>
      <c r="I15" s="384">
        <f>E15/B15*100</f>
        <v>75.058527950665223</v>
      </c>
      <c r="J15" s="97"/>
    </row>
    <row r="16" spans="1:10" s="199" customFormat="1" ht="65.099999999999994" customHeight="1">
      <c r="A16" s="281">
        <v>2021</v>
      </c>
      <c r="B16" s="379">
        <v>69118</v>
      </c>
      <c r="C16" s="380">
        <v>14786</v>
      </c>
      <c r="D16" s="381">
        <f>B16-C16</f>
        <v>54332</v>
      </c>
      <c r="E16" s="382">
        <f>SUM(F16:H16)</f>
        <v>51776</v>
      </c>
      <c r="F16" s="383">
        <v>0</v>
      </c>
      <c r="G16" s="382">
        <v>227</v>
      </c>
      <c r="H16" s="377">
        <v>51549</v>
      </c>
      <c r="I16" s="384">
        <f>E16/B16*100</f>
        <v>74.909574929830143</v>
      </c>
      <c r="J16" s="97"/>
    </row>
    <row r="17" spans="1:10" s="98" customFormat="1" ht="65.099999999999994" customHeight="1">
      <c r="A17" s="664">
        <v>2022</v>
      </c>
      <c r="B17" s="222">
        <v>68874</v>
      </c>
      <c r="C17" s="223">
        <v>14626</v>
      </c>
      <c r="D17" s="671">
        <f>B17-C17</f>
        <v>54248</v>
      </c>
      <c r="E17" s="225">
        <f>SUM(F17:H17)</f>
        <v>51692</v>
      </c>
      <c r="F17" s="224">
        <v>0</v>
      </c>
      <c r="G17" s="225">
        <v>227</v>
      </c>
      <c r="H17" s="226">
        <v>51465</v>
      </c>
      <c r="I17" s="672">
        <f>E17/B17*100</f>
        <v>75.052995324796001</v>
      </c>
      <c r="J17" s="97"/>
    </row>
    <row r="18" spans="1:10" s="98" customFormat="1" ht="9.9499999999999993" customHeight="1" thickBot="1">
      <c r="A18" s="242"/>
      <c r="B18" s="354"/>
      <c r="C18" s="354"/>
      <c r="D18" s="301"/>
      <c r="E18" s="301"/>
      <c r="F18" s="355"/>
      <c r="G18" s="355"/>
      <c r="H18" s="301"/>
      <c r="I18" s="356"/>
      <c r="J18" s="97"/>
    </row>
    <row r="19" spans="1:10" s="15" customFormat="1" ht="9.9499999999999993" customHeight="1">
      <c r="A19" s="99"/>
      <c r="B19" s="96"/>
      <c r="C19" s="96"/>
      <c r="D19" s="100"/>
      <c r="E19" s="100"/>
      <c r="F19" s="101"/>
      <c r="G19" s="101"/>
      <c r="H19" s="100"/>
      <c r="I19" s="100"/>
      <c r="J19" s="92"/>
    </row>
    <row r="20" spans="1:10" ht="15" customHeight="1">
      <c r="A20" s="24" t="s">
        <v>61</v>
      </c>
      <c r="D20" s="17"/>
      <c r="E20" s="17"/>
      <c r="F20" s="17"/>
      <c r="G20" s="17"/>
      <c r="H20" s="17"/>
      <c r="I20" s="195"/>
    </row>
    <row r="22" spans="1:10">
      <c r="A22" s="69"/>
    </row>
    <row r="24" spans="1:10">
      <c r="G24" s="57"/>
    </row>
    <row r="30" spans="1:10" ht="16.5">
      <c r="G30" s="102"/>
    </row>
  </sheetData>
  <mergeCells count="7">
    <mergeCell ref="A6:A9"/>
    <mergeCell ref="I8:I9"/>
    <mergeCell ref="E6:H6"/>
    <mergeCell ref="E7:H7"/>
    <mergeCell ref="C8:C9"/>
    <mergeCell ref="D8:D9"/>
    <mergeCell ref="E8:E9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0" pageOrder="overThenDown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K36"/>
  <sheetViews>
    <sheetView view="pageBreakPreview" topLeftCell="A10" zoomScaleNormal="100" workbookViewId="0">
      <selection activeCell="F19" sqref="F19:G19"/>
    </sheetView>
  </sheetViews>
  <sheetFormatPr defaultRowHeight="13.5"/>
  <cols>
    <col min="1" max="1" width="7.5546875" style="13" customWidth="1"/>
    <col min="2" max="2" width="7.44140625" style="13" customWidth="1"/>
    <col min="3" max="3" width="9.33203125" style="13" customWidth="1"/>
    <col min="4" max="4" width="5.77734375" style="13" customWidth="1"/>
    <col min="5" max="5" width="3.88671875" style="13" customWidth="1"/>
    <col min="6" max="6" width="5.77734375" style="13" customWidth="1"/>
    <col min="7" max="7" width="5" style="13" customWidth="1"/>
    <col min="8" max="8" width="11.33203125" style="13" customWidth="1"/>
    <col min="9" max="9" width="11.109375" style="13" customWidth="1"/>
    <col min="10" max="10" width="10.21875" style="13" customWidth="1"/>
    <col min="11" max="11" width="7.21875" style="13" customWidth="1"/>
    <col min="12" max="16384" width="8.88671875" style="13"/>
  </cols>
  <sheetData>
    <row r="1" spans="1:10" s="2" customFormat="1" ht="15" customHeight="1">
      <c r="A1" s="103"/>
      <c r="J1" s="4"/>
    </row>
    <row r="2" spans="1:10" s="182" customFormat="1" ht="30" customHeight="1">
      <c r="A2" s="153" t="s">
        <v>333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0" s="183" customFormat="1" ht="30" customHeight="1">
      <c r="A3" s="153" t="s">
        <v>130</v>
      </c>
      <c r="B3" s="188"/>
      <c r="C3" s="188"/>
      <c r="D3" s="188"/>
      <c r="E3" s="188"/>
      <c r="F3" s="188"/>
      <c r="G3" s="188"/>
      <c r="H3" s="188"/>
      <c r="I3" s="188"/>
      <c r="J3" s="188"/>
    </row>
    <row r="4" spans="1:10" s="72" customFormat="1" ht="15" customHeight="1">
      <c r="A4" s="5"/>
      <c r="B4" s="71"/>
      <c r="C4" s="71"/>
      <c r="D4" s="71"/>
      <c r="E4" s="71"/>
      <c r="F4" s="71"/>
      <c r="G4" s="71"/>
      <c r="H4" s="71"/>
      <c r="I4" s="71"/>
      <c r="J4" s="71"/>
    </row>
    <row r="5" spans="1:10" ht="15" customHeight="1" thickBot="1">
      <c r="A5" s="13" t="s">
        <v>116</v>
      </c>
      <c r="I5" s="594" t="s">
        <v>117</v>
      </c>
      <c r="J5" s="594"/>
    </row>
    <row r="6" spans="1:10" s="9" customFormat="1" ht="21.75" customHeight="1">
      <c r="A6" s="624" t="s">
        <v>118</v>
      </c>
      <c r="B6" s="464" t="s">
        <v>135</v>
      </c>
      <c r="C6" s="601"/>
      <c r="D6" s="602"/>
      <c r="E6" s="602"/>
      <c r="F6" s="602"/>
      <c r="G6" s="602"/>
      <c r="H6" s="602"/>
      <c r="I6" s="602"/>
      <c r="J6" s="603"/>
    </row>
    <row r="7" spans="1:10" s="105" customFormat="1" ht="15" customHeight="1">
      <c r="A7" s="625"/>
      <c r="B7" s="427"/>
      <c r="C7" s="125" t="s">
        <v>85</v>
      </c>
      <c r="D7" s="604" t="s">
        <v>218</v>
      </c>
      <c r="E7" s="605"/>
      <c r="F7" s="604" t="s">
        <v>219</v>
      </c>
      <c r="G7" s="605"/>
      <c r="H7" s="595" t="s">
        <v>134</v>
      </c>
      <c r="I7" s="595" t="s">
        <v>131</v>
      </c>
      <c r="J7" s="264" t="s">
        <v>74</v>
      </c>
    </row>
    <row r="8" spans="1:10" s="105" customFormat="1" ht="29.25" customHeight="1">
      <c r="A8" s="625"/>
      <c r="B8" s="326"/>
      <c r="C8" s="326"/>
      <c r="D8" s="606"/>
      <c r="E8" s="607"/>
      <c r="F8" s="606"/>
      <c r="G8" s="607"/>
      <c r="H8" s="596"/>
      <c r="I8" s="596"/>
      <c r="J8" s="264"/>
    </row>
    <row r="9" spans="1:10" s="105" customFormat="1" ht="15" customHeight="1">
      <c r="A9" s="625"/>
      <c r="B9" s="326"/>
      <c r="C9" s="191"/>
      <c r="D9" s="597" t="s">
        <v>220</v>
      </c>
      <c r="E9" s="608"/>
      <c r="F9" s="597" t="s">
        <v>132</v>
      </c>
      <c r="G9" s="598"/>
      <c r="H9" s="191"/>
      <c r="I9" s="191"/>
      <c r="J9" s="410"/>
    </row>
    <row r="10" spans="1:10" s="105" customFormat="1" ht="15" customHeight="1">
      <c r="A10" s="626"/>
      <c r="B10" s="327"/>
      <c r="C10" s="192" t="s">
        <v>89</v>
      </c>
      <c r="D10" s="609"/>
      <c r="E10" s="610"/>
      <c r="F10" s="599"/>
      <c r="G10" s="600"/>
      <c r="H10" s="192" t="s">
        <v>133</v>
      </c>
      <c r="I10" s="335" t="s">
        <v>96</v>
      </c>
      <c r="J10" s="411" t="s">
        <v>77</v>
      </c>
    </row>
    <row r="11" spans="1:10" ht="26.25" hidden="1" customHeight="1">
      <c r="A11" s="239">
        <v>2015</v>
      </c>
      <c r="B11" s="106">
        <v>472</v>
      </c>
      <c r="C11" s="106">
        <v>243</v>
      </c>
      <c r="D11" s="627">
        <v>0</v>
      </c>
      <c r="E11" s="627"/>
      <c r="F11" s="627">
        <v>205</v>
      </c>
      <c r="G11" s="627"/>
      <c r="H11" s="106">
        <v>24</v>
      </c>
      <c r="I11" s="106">
        <v>0</v>
      </c>
      <c r="J11" s="240">
        <v>0</v>
      </c>
    </row>
    <row r="12" spans="1:10" ht="26.25" hidden="1" customHeight="1">
      <c r="A12" s="239">
        <v>2016</v>
      </c>
      <c r="B12" s="106">
        <v>536</v>
      </c>
      <c r="C12" s="106">
        <v>275</v>
      </c>
      <c r="D12" s="615">
        <v>0</v>
      </c>
      <c r="E12" s="615"/>
      <c r="F12" s="615">
        <v>235</v>
      </c>
      <c r="G12" s="615"/>
      <c r="H12" s="106">
        <v>26</v>
      </c>
      <c r="I12" s="106">
        <v>0</v>
      </c>
      <c r="J12" s="240">
        <v>0</v>
      </c>
    </row>
    <row r="13" spans="1:10" s="107" customFormat="1" ht="26.25" customHeight="1">
      <c r="A13" s="239">
        <v>2017</v>
      </c>
      <c r="B13" s="106">
        <v>808</v>
      </c>
      <c r="C13" s="106">
        <v>341</v>
      </c>
      <c r="D13" s="615">
        <v>0</v>
      </c>
      <c r="E13" s="615"/>
      <c r="F13" s="615">
        <v>279</v>
      </c>
      <c r="G13" s="615"/>
      <c r="H13" s="106">
        <v>27</v>
      </c>
      <c r="I13" s="106">
        <v>0</v>
      </c>
      <c r="J13" s="240">
        <v>0</v>
      </c>
    </row>
    <row r="14" spans="1:10" s="107" customFormat="1" ht="26.25" customHeight="1">
      <c r="A14" s="239">
        <v>2018</v>
      </c>
      <c r="B14" s="106">
        <v>786</v>
      </c>
      <c r="C14" s="106">
        <v>410</v>
      </c>
      <c r="D14" s="615">
        <v>0</v>
      </c>
      <c r="E14" s="615"/>
      <c r="F14" s="615">
        <v>346</v>
      </c>
      <c r="G14" s="615"/>
      <c r="H14" s="106">
        <v>30</v>
      </c>
      <c r="I14" s="106">
        <v>0</v>
      </c>
      <c r="J14" s="240">
        <v>0</v>
      </c>
    </row>
    <row r="15" spans="1:10" s="108" customFormat="1" ht="26.25" customHeight="1">
      <c r="A15" s="239">
        <v>2019</v>
      </c>
      <c r="B15" s="202">
        <f>SUM(C15:J15)</f>
        <v>898</v>
      </c>
      <c r="C15" s="233">
        <v>455</v>
      </c>
      <c r="D15" s="616">
        <v>191</v>
      </c>
      <c r="E15" s="616"/>
      <c r="F15" s="616">
        <v>217</v>
      </c>
      <c r="G15" s="616"/>
      <c r="H15" s="234">
        <v>35</v>
      </c>
      <c r="I15" s="235">
        <v>0</v>
      </c>
      <c r="J15" s="240">
        <v>0</v>
      </c>
    </row>
    <row r="16" spans="1:10" s="390" customFormat="1" ht="26.25" customHeight="1">
      <c r="A16" s="281">
        <v>2020</v>
      </c>
      <c r="B16" s="233">
        <f>SUM(C16:J16)</f>
        <v>876</v>
      </c>
      <c r="C16" s="233">
        <v>492</v>
      </c>
      <c r="D16" s="616">
        <v>164</v>
      </c>
      <c r="E16" s="616"/>
      <c r="F16" s="616">
        <v>209</v>
      </c>
      <c r="G16" s="616"/>
      <c r="H16" s="387">
        <v>11</v>
      </c>
      <c r="I16" s="388">
        <v>0</v>
      </c>
      <c r="J16" s="389">
        <v>0</v>
      </c>
    </row>
    <row r="17" spans="1:11" s="390" customFormat="1" ht="26.25" customHeight="1">
      <c r="A17" s="281">
        <v>2021</v>
      </c>
      <c r="B17" s="233">
        <f>SUM(C17:J17)</f>
        <v>1085.6000000000001</v>
      </c>
      <c r="C17" s="233">
        <v>623.9</v>
      </c>
      <c r="D17" s="616">
        <v>211</v>
      </c>
      <c r="E17" s="616"/>
      <c r="F17" s="616">
        <v>240</v>
      </c>
      <c r="G17" s="616"/>
      <c r="H17" s="387">
        <v>10.7</v>
      </c>
      <c r="I17" s="388">
        <v>0</v>
      </c>
      <c r="J17" s="389">
        <v>0</v>
      </c>
    </row>
    <row r="18" spans="1:11" s="109" customFormat="1" ht="26.25" customHeight="1">
      <c r="A18" s="664">
        <v>2022</v>
      </c>
      <c r="B18" s="237">
        <f>SUM(C18:J18)</f>
        <v>995</v>
      </c>
      <c r="C18" s="237">
        <v>541</v>
      </c>
      <c r="D18" s="623">
        <v>192</v>
      </c>
      <c r="E18" s="623"/>
      <c r="F18" s="623">
        <v>236</v>
      </c>
      <c r="G18" s="623"/>
      <c r="H18" s="360">
        <v>26</v>
      </c>
      <c r="I18" s="361">
        <v>0</v>
      </c>
      <c r="J18" s="241">
        <v>0</v>
      </c>
    </row>
    <row r="19" spans="1:11" s="109" customFormat="1" ht="9.75" customHeight="1" thickBot="1">
      <c r="A19" s="242"/>
      <c r="B19" s="243"/>
      <c r="C19" s="244"/>
      <c r="D19" s="617"/>
      <c r="E19" s="617"/>
      <c r="F19" s="618"/>
      <c r="G19" s="618"/>
      <c r="H19" s="244"/>
      <c r="I19" s="245"/>
      <c r="J19" s="246"/>
    </row>
    <row r="20" spans="1:11" s="15" customFormat="1" ht="12" customHeight="1" thickBot="1">
      <c r="A20" s="110"/>
      <c r="B20" s="111"/>
      <c r="C20" s="111"/>
      <c r="D20" s="111"/>
      <c r="E20" s="111"/>
      <c r="F20" s="111"/>
      <c r="G20" s="111"/>
      <c r="H20" s="111"/>
      <c r="I20" s="111"/>
      <c r="J20" s="111"/>
    </row>
    <row r="21" spans="1:11" s="9" customFormat="1" ht="21" customHeight="1">
      <c r="A21" s="624" t="s">
        <v>118</v>
      </c>
      <c r="B21" s="255" t="s">
        <v>136</v>
      </c>
      <c r="C21" s="112"/>
      <c r="D21" s="112"/>
      <c r="E21" s="112"/>
      <c r="F21" s="112"/>
      <c r="G21" s="112"/>
      <c r="H21" s="112"/>
      <c r="I21" s="112"/>
      <c r="J21" s="247"/>
    </row>
    <row r="22" spans="1:11" s="105" customFormat="1" ht="15" customHeight="1">
      <c r="A22" s="625"/>
      <c r="B22" s="113" t="s">
        <v>211</v>
      </c>
      <c r="C22" s="116"/>
      <c r="D22" s="114" t="s">
        <v>119</v>
      </c>
      <c r="E22" s="115"/>
      <c r="F22" s="116" t="s">
        <v>120</v>
      </c>
      <c r="G22" s="116"/>
      <c r="H22" s="117" t="s">
        <v>121</v>
      </c>
      <c r="I22" s="118" t="s">
        <v>122</v>
      </c>
      <c r="J22" s="248" t="s">
        <v>123</v>
      </c>
    </row>
    <row r="23" spans="1:11" s="105" customFormat="1" ht="15" customHeight="1">
      <c r="A23" s="625"/>
      <c r="B23" s="119" t="s">
        <v>124</v>
      </c>
      <c r="C23" s="116"/>
      <c r="D23" s="114" t="s">
        <v>125</v>
      </c>
      <c r="E23" s="114"/>
      <c r="F23" s="116" t="s">
        <v>126</v>
      </c>
      <c r="G23" s="116"/>
      <c r="H23" s="329" t="s">
        <v>127</v>
      </c>
      <c r="I23" s="104" t="s">
        <v>128</v>
      </c>
      <c r="J23" s="249" t="s">
        <v>129</v>
      </c>
    </row>
    <row r="24" spans="1:11" s="105" customFormat="1" ht="15" customHeight="1">
      <c r="A24" s="625"/>
      <c r="B24" s="597" t="s">
        <v>208</v>
      </c>
      <c r="C24" s="598"/>
      <c r="D24" s="619" t="s">
        <v>137</v>
      </c>
      <c r="E24" s="620"/>
      <c r="F24" s="597" t="s">
        <v>207</v>
      </c>
      <c r="G24" s="598"/>
      <c r="H24" s="462" t="s">
        <v>194</v>
      </c>
      <c r="I24" s="462" t="s">
        <v>195</v>
      </c>
      <c r="J24" s="613" t="s">
        <v>196</v>
      </c>
    </row>
    <row r="25" spans="1:11" s="105" customFormat="1" ht="33" customHeight="1">
      <c r="A25" s="626"/>
      <c r="B25" s="599"/>
      <c r="C25" s="600"/>
      <c r="D25" s="621"/>
      <c r="E25" s="622"/>
      <c r="F25" s="599"/>
      <c r="G25" s="600"/>
      <c r="H25" s="463"/>
      <c r="I25" s="463"/>
      <c r="J25" s="614"/>
    </row>
    <row r="26" spans="1:11" ht="25.5" hidden="1" customHeight="1">
      <c r="A26" s="239">
        <v>2015</v>
      </c>
      <c r="B26" s="611">
        <v>3279</v>
      </c>
      <c r="C26" s="612"/>
      <c r="D26" s="612">
        <v>472</v>
      </c>
      <c r="E26" s="612"/>
      <c r="F26" s="590">
        <v>143.9</v>
      </c>
      <c r="G26" s="590"/>
      <c r="H26" s="17">
        <v>978</v>
      </c>
      <c r="I26" s="121">
        <v>298.3</v>
      </c>
      <c r="J26" s="250">
        <v>48.3</v>
      </c>
      <c r="K26" s="122"/>
    </row>
    <row r="27" spans="1:11" ht="25.5" hidden="1" customHeight="1">
      <c r="A27" s="239">
        <v>2016</v>
      </c>
      <c r="B27" s="611">
        <v>3363</v>
      </c>
      <c r="C27" s="612"/>
      <c r="D27" s="612">
        <v>536</v>
      </c>
      <c r="E27" s="612"/>
      <c r="F27" s="590">
        <v>159.4</v>
      </c>
      <c r="G27" s="590"/>
      <c r="H27" s="17">
        <v>984</v>
      </c>
      <c r="I27" s="121">
        <v>292.60000000000002</v>
      </c>
      <c r="J27" s="250">
        <v>54.5</v>
      </c>
      <c r="K27" s="92"/>
    </row>
    <row r="28" spans="1:11" s="15" customFormat="1" ht="25.5" customHeight="1">
      <c r="A28" s="239">
        <v>2017</v>
      </c>
      <c r="B28" s="611">
        <v>3361</v>
      </c>
      <c r="C28" s="612"/>
      <c r="D28" s="612">
        <v>647</v>
      </c>
      <c r="E28" s="612"/>
      <c r="F28" s="590">
        <v>192.50223147872657</v>
      </c>
      <c r="G28" s="590">
        <v>159.4</v>
      </c>
      <c r="H28" s="17">
        <v>1442</v>
      </c>
      <c r="I28" s="121">
        <v>429.03897649509076</v>
      </c>
      <c r="J28" s="250">
        <v>44.868238557558939</v>
      </c>
      <c r="K28" s="92"/>
    </row>
    <row r="29" spans="1:11" s="15" customFormat="1" ht="25.5" customHeight="1">
      <c r="A29" s="239">
        <v>2018</v>
      </c>
      <c r="B29" s="611">
        <v>3349</v>
      </c>
      <c r="C29" s="612"/>
      <c r="D29" s="612">
        <v>786</v>
      </c>
      <c r="E29" s="612"/>
      <c r="F29" s="590">
        <v>234.7</v>
      </c>
      <c r="G29" s="590"/>
      <c r="H29" s="17">
        <v>1732</v>
      </c>
      <c r="I29" s="121">
        <v>517.20000000000005</v>
      </c>
      <c r="J29" s="250">
        <v>45.4</v>
      </c>
      <c r="K29" s="92"/>
    </row>
    <row r="30" spans="1:11" ht="25.5" customHeight="1">
      <c r="A30" s="239">
        <v>2019</v>
      </c>
      <c r="B30" s="588">
        <v>3377</v>
      </c>
      <c r="C30" s="589"/>
      <c r="D30" s="589">
        <v>898</v>
      </c>
      <c r="E30" s="589"/>
      <c r="F30" s="590">
        <v>265.8</v>
      </c>
      <c r="G30" s="590"/>
      <c r="H30" s="236">
        <v>2136</v>
      </c>
      <c r="I30" s="120">
        <v>632.5</v>
      </c>
      <c r="J30" s="251">
        <f>F30/I30*100</f>
        <v>42.023715415019765</v>
      </c>
      <c r="K30" s="92"/>
    </row>
    <row r="31" spans="1:11" s="198" customFormat="1" ht="22.5" customHeight="1">
      <c r="A31" s="281">
        <v>2020</v>
      </c>
      <c r="B31" s="588">
        <v>3370</v>
      </c>
      <c r="C31" s="589"/>
      <c r="D31" s="589">
        <v>875</v>
      </c>
      <c r="E31" s="589"/>
      <c r="F31" s="591">
        <f>D31/B31*1000</f>
        <v>259.64391691394661</v>
      </c>
      <c r="G31" s="591"/>
      <c r="H31" s="236">
        <v>4175</v>
      </c>
      <c r="I31" s="385">
        <f>H31/B31*1000</f>
        <v>1238.8724035608309</v>
      </c>
      <c r="J31" s="386">
        <f>F31/I31*100</f>
        <v>20.95808383233533</v>
      </c>
    </row>
    <row r="32" spans="1:11" s="198" customFormat="1" ht="22.5" customHeight="1">
      <c r="A32" s="281">
        <v>2021</v>
      </c>
      <c r="B32" s="588">
        <v>3472</v>
      </c>
      <c r="C32" s="589"/>
      <c r="D32" s="589">
        <v>1086</v>
      </c>
      <c r="E32" s="589"/>
      <c r="F32" s="591">
        <f>D32/B32*1000</f>
        <v>312.78801843317973</v>
      </c>
      <c r="G32" s="591"/>
      <c r="H32" s="236">
        <v>5184</v>
      </c>
      <c r="I32" s="385">
        <f>H32/B32*1000</f>
        <v>1493.0875576036867</v>
      </c>
      <c r="J32" s="386">
        <f>F32/I32*100</f>
        <v>20.949074074074073</v>
      </c>
    </row>
    <row r="33" spans="1:10" s="198" customFormat="1" ht="22.5" customHeight="1">
      <c r="A33" s="664">
        <v>2022</v>
      </c>
      <c r="B33" s="592">
        <v>3466</v>
      </c>
      <c r="C33" s="593"/>
      <c r="D33" s="593">
        <v>994</v>
      </c>
      <c r="E33" s="593"/>
      <c r="F33" s="673">
        <f>D33/B33*1000</f>
        <v>286.78592036930178</v>
      </c>
      <c r="G33" s="673"/>
      <c r="H33" s="238">
        <v>8548</v>
      </c>
      <c r="I33" s="674">
        <f>H33/B33*1000</f>
        <v>2466.2435083669939</v>
      </c>
      <c r="J33" s="675">
        <f>F33/I33*100</f>
        <v>11.628451099672436</v>
      </c>
    </row>
    <row r="34" spans="1:10" s="9" customFormat="1" ht="9.9499999999999993" customHeight="1" thickBot="1">
      <c r="A34" s="252"/>
      <c r="B34" s="585"/>
      <c r="C34" s="586"/>
      <c r="D34" s="587"/>
      <c r="E34" s="587"/>
      <c r="F34" s="587"/>
      <c r="G34" s="587"/>
      <c r="H34" s="253"/>
      <c r="I34" s="253"/>
      <c r="J34" s="254"/>
    </row>
    <row r="35" spans="1:10" ht="9.9499999999999993" customHeight="1">
      <c r="A35" s="16"/>
      <c r="B35" s="123"/>
      <c r="C35" s="124"/>
      <c r="D35" s="123"/>
      <c r="E35" s="124"/>
      <c r="F35" s="123"/>
      <c r="G35" s="124"/>
      <c r="H35" s="123"/>
      <c r="I35" s="123"/>
      <c r="J35" s="123"/>
    </row>
    <row r="36" spans="1:10">
      <c r="A36" s="24" t="s">
        <v>61</v>
      </c>
    </row>
  </sheetData>
  <mergeCells count="61">
    <mergeCell ref="A6:A10"/>
    <mergeCell ref="A21:A25"/>
    <mergeCell ref="F24:G25"/>
    <mergeCell ref="H24:H25"/>
    <mergeCell ref="I24:I25"/>
    <mergeCell ref="B24:C25"/>
    <mergeCell ref="F11:G11"/>
    <mergeCell ref="D11:E11"/>
    <mergeCell ref="D17:E17"/>
    <mergeCell ref="F17:G17"/>
    <mergeCell ref="J24:J25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9:E19"/>
    <mergeCell ref="F19:G19"/>
    <mergeCell ref="D24:E25"/>
    <mergeCell ref="D18:E18"/>
    <mergeCell ref="F18:G18"/>
    <mergeCell ref="B29:C29"/>
    <mergeCell ref="D29:E29"/>
    <mergeCell ref="F29:G29"/>
    <mergeCell ref="B26:C26"/>
    <mergeCell ref="D26:E26"/>
    <mergeCell ref="F26:G26"/>
    <mergeCell ref="B27:C27"/>
    <mergeCell ref="D27:E27"/>
    <mergeCell ref="F27:G27"/>
    <mergeCell ref="B28:C28"/>
    <mergeCell ref="D28:E28"/>
    <mergeCell ref="F28:G28"/>
    <mergeCell ref="I5:J5"/>
    <mergeCell ref="H7:H8"/>
    <mergeCell ref="I7:I8"/>
    <mergeCell ref="F9:G10"/>
    <mergeCell ref="B6:J6"/>
    <mergeCell ref="D7:E8"/>
    <mergeCell ref="F7:G8"/>
    <mergeCell ref="D9:E10"/>
    <mergeCell ref="B34:C34"/>
    <mergeCell ref="D34:E34"/>
    <mergeCell ref="F34:G34"/>
    <mergeCell ref="B30:C30"/>
    <mergeCell ref="D30:E30"/>
    <mergeCell ref="F30:G30"/>
    <mergeCell ref="B31:C31"/>
    <mergeCell ref="D31:E31"/>
    <mergeCell ref="F31:G31"/>
    <mergeCell ref="B32:C32"/>
    <mergeCell ref="D32:E32"/>
    <mergeCell ref="F32:G32"/>
    <mergeCell ref="B33:C33"/>
    <mergeCell ref="D33:E33"/>
    <mergeCell ref="F33:G33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AK39"/>
  <sheetViews>
    <sheetView tabSelected="1" view="pageBreakPreview" zoomScaleNormal="100" workbookViewId="0"/>
  </sheetViews>
  <sheetFormatPr defaultRowHeight="13.5"/>
  <cols>
    <col min="1" max="1" width="7.77734375" style="13" customWidth="1"/>
    <col min="2" max="6" width="10.77734375" style="13" customWidth="1"/>
    <col min="7" max="11" width="8.33203125" style="13" customWidth="1"/>
    <col min="12" max="12" width="8.33203125" style="14" customWidth="1"/>
    <col min="13" max="13" width="8.33203125" style="13" customWidth="1"/>
    <col min="14" max="14" width="7.21875" style="13" customWidth="1"/>
    <col min="15" max="16384" width="8.88671875" style="13"/>
  </cols>
  <sheetData>
    <row r="1" spans="1:37" s="2" customFormat="1" ht="15" customHeight="1"/>
    <row r="2" spans="1:37" s="182" customFormat="1" ht="30" customHeight="1">
      <c r="A2" s="523" t="s">
        <v>334</v>
      </c>
      <c r="B2" s="523"/>
      <c r="C2" s="523"/>
      <c r="D2" s="523"/>
      <c r="E2" s="523"/>
      <c r="F2" s="523"/>
      <c r="G2" s="523" t="s">
        <v>177</v>
      </c>
      <c r="H2" s="523"/>
      <c r="I2" s="523"/>
      <c r="J2" s="523"/>
      <c r="K2" s="523"/>
      <c r="L2" s="523"/>
      <c r="M2" s="523"/>
    </row>
    <row r="3" spans="1:37" s="183" customFormat="1" ht="30" customHeight="1">
      <c r="A3" s="523"/>
      <c r="B3" s="523"/>
      <c r="C3" s="523"/>
      <c r="D3" s="523"/>
      <c r="E3" s="523"/>
      <c r="F3" s="523"/>
      <c r="G3" s="188"/>
      <c r="H3" s="188"/>
      <c r="I3" s="188"/>
      <c r="J3" s="188"/>
      <c r="K3" s="188"/>
      <c r="L3" s="196"/>
      <c r="M3" s="188"/>
    </row>
    <row r="4" spans="1:37" s="197" customFormat="1" ht="15" customHeight="1"/>
    <row r="5" spans="1:37" s="9" customFormat="1" ht="15" customHeight="1" thickBot="1">
      <c r="A5" s="9" t="s">
        <v>311</v>
      </c>
      <c r="L5" s="640" t="s">
        <v>312</v>
      </c>
      <c r="M5" s="640"/>
    </row>
    <row r="6" spans="1:37" s="127" customFormat="1" ht="27" customHeight="1">
      <c r="A6" s="641" t="s">
        <v>100</v>
      </c>
      <c r="B6" s="126" t="s">
        <v>138</v>
      </c>
      <c r="C6" s="126" t="s">
        <v>139</v>
      </c>
      <c r="D6" s="126" t="s">
        <v>140</v>
      </c>
      <c r="E6" s="628" t="s">
        <v>182</v>
      </c>
      <c r="F6" s="629"/>
      <c r="G6" s="630" t="s">
        <v>209</v>
      </c>
      <c r="H6" s="631"/>
      <c r="I6" s="631"/>
      <c r="J6" s="631"/>
      <c r="K6" s="632"/>
      <c r="L6" s="10" t="s">
        <v>141</v>
      </c>
      <c r="M6" s="277"/>
    </row>
    <row r="7" spans="1:37" s="127" customFormat="1" ht="27" customHeight="1">
      <c r="A7" s="642"/>
      <c r="B7" s="333" t="s">
        <v>142</v>
      </c>
      <c r="C7" s="333" t="s">
        <v>142</v>
      </c>
      <c r="D7" s="333" t="s">
        <v>143</v>
      </c>
      <c r="E7" s="129" t="s">
        <v>144</v>
      </c>
      <c r="F7" s="303" t="s">
        <v>145</v>
      </c>
      <c r="G7" s="316" t="s">
        <v>146</v>
      </c>
      <c r="H7" s="635" t="s">
        <v>310</v>
      </c>
      <c r="I7" s="636"/>
      <c r="J7" s="131" t="s">
        <v>147</v>
      </c>
      <c r="K7" s="130" t="s">
        <v>148</v>
      </c>
      <c r="L7" s="132" t="s">
        <v>144</v>
      </c>
      <c r="M7" s="317" t="s">
        <v>158</v>
      </c>
    </row>
    <row r="8" spans="1:37" s="127" customFormat="1" ht="16.5" customHeight="1">
      <c r="A8" s="642"/>
      <c r="B8" s="128"/>
      <c r="C8" s="333"/>
      <c r="D8" s="333"/>
      <c r="E8" s="128" t="s">
        <v>149</v>
      </c>
      <c r="F8" s="303" t="s">
        <v>233</v>
      </c>
      <c r="G8" s="291" t="s">
        <v>233</v>
      </c>
      <c r="H8" s="128" t="s">
        <v>150</v>
      </c>
      <c r="I8" s="128" t="s">
        <v>151</v>
      </c>
      <c r="J8" s="128" t="s">
        <v>233</v>
      </c>
      <c r="K8" s="128" t="s">
        <v>233</v>
      </c>
      <c r="L8" s="133" t="s">
        <v>149</v>
      </c>
      <c r="M8" s="303" t="s">
        <v>241</v>
      </c>
    </row>
    <row r="9" spans="1:37" s="127" customFormat="1" ht="13.5" customHeight="1">
      <c r="A9" s="642"/>
      <c r="B9" s="128" t="s">
        <v>152</v>
      </c>
      <c r="C9" s="128" t="s">
        <v>153</v>
      </c>
      <c r="D9" s="651" t="s">
        <v>247</v>
      </c>
      <c r="E9" s="135" t="s">
        <v>152</v>
      </c>
      <c r="F9" s="308" t="s">
        <v>152</v>
      </c>
      <c r="G9" s="291" t="s">
        <v>154</v>
      </c>
      <c r="H9" s="135"/>
      <c r="I9" s="135"/>
      <c r="J9" s="135" t="s">
        <v>155</v>
      </c>
      <c r="K9" s="135"/>
      <c r="L9" s="656" t="s">
        <v>239</v>
      </c>
      <c r="M9" s="308" t="s">
        <v>152</v>
      </c>
    </row>
    <row r="10" spans="1:37" s="127" customFormat="1" ht="15.75" customHeight="1">
      <c r="A10" s="643"/>
      <c r="B10" s="331" t="s">
        <v>234</v>
      </c>
      <c r="C10" s="331" t="s">
        <v>234</v>
      </c>
      <c r="D10" s="652"/>
      <c r="E10" s="331" t="s">
        <v>235</v>
      </c>
      <c r="F10" s="305" t="s">
        <v>234</v>
      </c>
      <c r="G10" s="334" t="s">
        <v>234</v>
      </c>
      <c r="H10" s="330" t="s">
        <v>156</v>
      </c>
      <c r="I10" s="330" t="s">
        <v>157</v>
      </c>
      <c r="J10" s="330" t="s">
        <v>237</v>
      </c>
      <c r="K10" s="330" t="s">
        <v>238</v>
      </c>
      <c r="L10" s="657"/>
      <c r="M10" s="305" t="s">
        <v>234</v>
      </c>
    </row>
    <row r="11" spans="1:37" ht="30" hidden="1" customHeight="1">
      <c r="A11" s="239">
        <v>2015</v>
      </c>
      <c r="B11" s="328">
        <v>486474</v>
      </c>
      <c r="C11" s="328">
        <v>354220</v>
      </c>
      <c r="D11" s="136">
        <v>72.8</v>
      </c>
      <c r="E11" s="137">
        <v>0</v>
      </c>
      <c r="F11" s="309">
        <v>0</v>
      </c>
      <c r="G11" s="318">
        <v>0</v>
      </c>
      <c r="H11" s="137">
        <v>0</v>
      </c>
      <c r="I11" s="137">
        <v>0</v>
      </c>
      <c r="J11" s="137">
        <v>0</v>
      </c>
      <c r="K11" s="138">
        <v>0</v>
      </c>
      <c r="L11" s="357">
        <v>9.1</v>
      </c>
      <c r="M11" s="240">
        <v>285119</v>
      </c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</row>
    <row r="12" spans="1:37" ht="30" hidden="1" customHeight="1">
      <c r="A12" s="239">
        <v>2016</v>
      </c>
      <c r="B12" s="328">
        <v>490070</v>
      </c>
      <c r="C12" s="328">
        <v>395599</v>
      </c>
      <c r="D12" s="136">
        <v>80.722957944783403</v>
      </c>
      <c r="E12" s="137">
        <v>0</v>
      </c>
      <c r="F12" s="309">
        <v>0</v>
      </c>
      <c r="G12" s="318">
        <v>0</v>
      </c>
      <c r="H12" s="137">
        <v>0</v>
      </c>
      <c r="I12" s="137">
        <v>0</v>
      </c>
      <c r="J12" s="137">
        <v>0</v>
      </c>
      <c r="K12" s="138">
        <v>0</v>
      </c>
      <c r="L12" s="357">
        <v>18.900000000000002</v>
      </c>
      <c r="M12" s="240">
        <v>300604</v>
      </c>
    </row>
    <row r="13" spans="1:37" ht="30" customHeight="1">
      <c r="A13" s="239">
        <v>2017</v>
      </c>
      <c r="B13" s="328">
        <v>479693</v>
      </c>
      <c r="C13" s="328">
        <v>428753</v>
      </c>
      <c r="D13" s="136">
        <v>89.3807080778748</v>
      </c>
      <c r="E13" s="137">
        <v>0</v>
      </c>
      <c r="F13" s="310">
        <v>0</v>
      </c>
      <c r="G13" s="294">
        <v>0</v>
      </c>
      <c r="H13" s="137">
        <v>0</v>
      </c>
      <c r="I13" s="328">
        <v>0</v>
      </c>
      <c r="J13" s="137">
        <v>0</v>
      </c>
      <c r="K13" s="106">
        <v>0</v>
      </c>
      <c r="L13" s="357">
        <v>21.2</v>
      </c>
      <c r="M13" s="240">
        <v>350743</v>
      </c>
    </row>
    <row r="14" spans="1:37" ht="30" customHeight="1">
      <c r="A14" s="239">
        <v>2018</v>
      </c>
      <c r="B14" s="328">
        <v>479693</v>
      </c>
      <c r="C14" s="328">
        <v>429300</v>
      </c>
      <c r="D14" s="136">
        <v>89.494739343705248</v>
      </c>
      <c r="E14" s="137">
        <v>0</v>
      </c>
      <c r="F14" s="310">
        <v>0</v>
      </c>
      <c r="G14" s="294">
        <v>0</v>
      </c>
      <c r="H14" s="137">
        <v>0</v>
      </c>
      <c r="I14" s="328">
        <v>0</v>
      </c>
      <c r="J14" s="137">
        <v>0</v>
      </c>
      <c r="K14" s="106">
        <v>0</v>
      </c>
      <c r="L14" s="357">
        <v>16.8</v>
      </c>
      <c r="M14" s="240">
        <v>350743</v>
      </c>
    </row>
    <row r="15" spans="1:37" ht="30" customHeight="1">
      <c r="A15" s="239">
        <v>2019</v>
      </c>
      <c r="B15" s="203">
        <f>SUM(F15,M15,E30)</f>
        <v>479693</v>
      </c>
      <c r="C15" s="203">
        <f>SUM(G15,B30,F30)</f>
        <v>429587</v>
      </c>
      <c r="D15" s="149">
        <f>C15/B15*100</f>
        <v>89.554569276599821</v>
      </c>
      <c r="E15" s="256">
        <v>0</v>
      </c>
      <c r="F15" s="311">
        <v>0</v>
      </c>
      <c r="G15" s="319">
        <v>0</v>
      </c>
      <c r="H15" s="256">
        <v>0</v>
      </c>
      <c r="I15" s="256">
        <v>0</v>
      </c>
      <c r="J15" s="256">
        <v>0</v>
      </c>
      <c r="K15" s="257">
        <v>0</v>
      </c>
      <c r="L15" s="357">
        <v>16.8</v>
      </c>
      <c r="M15" s="320">
        <v>350743</v>
      </c>
    </row>
    <row r="16" spans="1:37" s="199" customFormat="1" ht="30" customHeight="1">
      <c r="A16" s="281">
        <v>2020</v>
      </c>
      <c r="B16" s="392">
        <f>SUM(F16,M16,E31)</f>
        <v>479693</v>
      </c>
      <c r="C16" s="392">
        <f>SUM(G16,B31,F31)</f>
        <v>429587</v>
      </c>
      <c r="D16" s="391">
        <f>C16/B16*100</f>
        <v>89.554569276599821</v>
      </c>
      <c r="E16" s="393">
        <v>0</v>
      </c>
      <c r="F16" s="394">
        <v>0</v>
      </c>
      <c r="G16" s="395">
        <v>0</v>
      </c>
      <c r="H16" s="393">
        <v>0</v>
      </c>
      <c r="I16" s="393">
        <v>0</v>
      </c>
      <c r="J16" s="393">
        <v>0</v>
      </c>
      <c r="K16" s="396">
        <v>0</v>
      </c>
      <c r="L16" s="397">
        <v>16.8</v>
      </c>
      <c r="M16" s="398">
        <v>350743</v>
      </c>
    </row>
    <row r="17" spans="1:13" s="199" customFormat="1" ht="30" customHeight="1">
      <c r="A17" s="281">
        <v>2021</v>
      </c>
      <c r="B17" s="392">
        <f>SUM(F17,M17,E32)</f>
        <v>475126</v>
      </c>
      <c r="C17" s="392">
        <f>SUM(G17,B32,F32)</f>
        <v>520166</v>
      </c>
      <c r="D17" s="391">
        <f>C17/B17*100</f>
        <v>109.47959067699938</v>
      </c>
      <c r="E17" s="393">
        <v>0</v>
      </c>
      <c r="F17" s="394">
        <v>0</v>
      </c>
      <c r="G17" s="395">
        <v>0</v>
      </c>
      <c r="H17" s="393">
        <v>0</v>
      </c>
      <c r="I17" s="393">
        <v>0</v>
      </c>
      <c r="J17" s="393">
        <v>0</v>
      </c>
      <c r="K17" s="396">
        <v>0</v>
      </c>
      <c r="L17" s="397">
        <v>15.8</v>
      </c>
      <c r="M17" s="398">
        <v>350031</v>
      </c>
    </row>
    <row r="18" spans="1:13" s="98" customFormat="1" ht="30" customHeight="1">
      <c r="A18" s="664">
        <v>2022</v>
      </c>
      <c r="B18" s="676">
        <f>SUM(F18,M18,E33)</f>
        <v>474707</v>
      </c>
      <c r="C18" s="676">
        <f>SUM(G18,B33,F33)</f>
        <v>520166</v>
      </c>
      <c r="D18" s="677">
        <f>C18/B18*100</f>
        <v>109.57622280691038</v>
      </c>
      <c r="E18" s="258">
        <v>0</v>
      </c>
      <c r="F18" s="312">
        <v>0</v>
      </c>
      <c r="G18" s="321">
        <v>0</v>
      </c>
      <c r="H18" s="258">
        <v>0</v>
      </c>
      <c r="I18" s="258">
        <v>0</v>
      </c>
      <c r="J18" s="258">
        <v>0</v>
      </c>
      <c r="K18" s="259">
        <v>0</v>
      </c>
      <c r="L18" s="358">
        <v>15.79</v>
      </c>
      <c r="M18" s="322">
        <v>350031</v>
      </c>
    </row>
    <row r="19" spans="1:13" s="15" customFormat="1" ht="9.9499999999999993" customHeight="1" thickBot="1">
      <c r="A19" s="242"/>
      <c r="B19" s="313"/>
      <c r="C19" s="313"/>
      <c r="D19" s="314"/>
      <c r="E19" s="313"/>
      <c r="F19" s="315"/>
      <c r="G19" s="323"/>
      <c r="H19" s="313"/>
      <c r="I19" s="313"/>
      <c r="J19" s="313"/>
      <c r="K19" s="313"/>
      <c r="L19" s="324"/>
      <c r="M19" s="315"/>
    </row>
    <row r="20" spans="1:13" s="127" customFormat="1" ht="9.9499999999999993" customHeight="1" thickBot="1">
      <c r="A20" s="110"/>
      <c r="B20" s="288"/>
      <c r="C20" s="288"/>
      <c r="D20" s="289"/>
      <c r="E20" s="288"/>
      <c r="F20" s="288"/>
      <c r="G20" s="288"/>
      <c r="H20" s="288"/>
      <c r="I20" s="288"/>
      <c r="J20" s="288"/>
      <c r="K20" s="288"/>
      <c r="L20" s="290"/>
      <c r="M20" s="288"/>
    </row>
    <row r="21" spans="1:13" s="127" customFormat="1" ht="30" customHeight="1">
      <c r="A21" s="641" t="s">
        <v>100</v>
      </c>
      <c r="B21" s="653" t="s">
        <v>178</v>
      </c>
      <c r="C21" s="602"/>
      <c r="D21" s="602"/>
      <c r="E21" s="602"/>
      <c r="F21" s="603"/>
      <c r="G21" s="654" t="s">
        <v>179</v>
      </c>
      <c r="H21" s="602"/>
      <c r="I21" s="602"/>
      <c r="J21" s="655"/>
      <c r="K21" s="633" t="s">
        <v>185</v>
      </c>
      <c r="L21" s="633" t="s">
        <v>184</v>
      </c>
      <c r="M21" s="644" t="s">
        <v>183</v>
      </c>
    </row>
    <row r="22" spans="1:13" s="127" customFormat="1" ht="33.75" customHeight="1">
      <c r="A22" s="642"/>
      <c r="B22" s="140" t="s">
        <v>159</v>
      </c>
      <c r="C22" s="140"/>
      <c r="D22" s="140"/>
      <c r="E22" s="637" t="s">
        <v>180</v>
      </c>
      <c r="F22" s="638"/>
      <c r="G22" s="639" t="s">
        <v>181</v>
      </c>
      <c r="H22" s="635"/>
      <c r="I22" s="635"/>
      <c r="J22" s="636"/>
      <c r="K22" s="634"/>
      <c r="L22" s="634"/>
      <c r="M22" s="645"/>
    </row>
    <row r="23" spans="1:13" s="127" customFormat="1" ht="22.5" customHeight="1">
      <c r="A23" s="642"/>
      <c r="B23" s="128" t="s">
        <v>240</v>
      </c>
      <c r="C23" s="646" t="s">
        <v>236</v>
      </c>
      <c r="D23" s="647"/>
      <c r="E23" s="128" t="s">
        <v>241</v>
      </c>
      <c r="F23" s="303" t="s">
        <v>240</v>
      </c>
      <c r="G23" s="648" t="s">
        <v>236</v>
      </c>
      <c r="H23" s="636"/>
      <c r="I23" s="134" t="s">
        <v>242</v>
      </c>
      <c r="J23" s="333" t="s">
        <v>243</v>
      </c>
      <c r="K23" s="658" t="s">
        <v>246</v>
      </c>
      <c r="L23" s="658" t="s">
        <v>245</v>
      </c>
      <c r="M23" s="649" t="s">
        <v>244</v>
      </c>
    </row>
    <row r="24" spans="1:13" s="127" customFormat="1" ht="14.25" customHeight="1">
      <c r="A24" s="642"/>
      <c r="B24" s="332" t="s">
        <v>154</v>
      </c>
      <c r="C24" s="135" t="s">
        <v>150</v>
      </c>
      <c r="D24" s="135" t="s">
        <v>151</v>
      </c>
      <c r="E24" s="135" t="s">
        <v>152</v>
      </c>
      <c r="F24" s="304" t="s">
        <v>154</v>
      </c>
      <c r="G24" s="291" t="s">
        <v>150</v>
      </c>
      <c r="H24" s="135" t="s">
        <v>151</v>
      </c>
      <c r="I24" s="135" t="s">
        <v>155</v>
      </c>
      <c r="J24" s="135"/>
      <c r="K24" s="660"/>
      <c r="L24" s="658"/>
      <c r="M24" s="649"/>
    </row>
    <row r="25" spans="1:13" ht="14.25" customHeight="1">
      <c r="A25" s="643"/>
      <c r="B25" s="331" t="s">
        <v>234</v>
      </c>
      <c r="C25" s="330" t="s">
        <v>156</v>
      </c>
      <c r="D25" s="330" t="s">
        <v>157</v>
      </c>
      <c r="E25" s="331" t="s">
        <v>234</v>
      </c>
      <c r="F25" s="305" t="s">
        <v>234</v>
      </c>
      <c r="G25" s="334" t="s">
        <v>156</v>
      </c>
      <c r="H25" s="330" t="s">
        <v>157</v>
      </c>
      <c r="I25" s="330" t="s">
        <v>237</v>
      </c>
      <c r="J25" s="330" t="s">
        <v>238</v>
      </c>
      <c r="K25" s="661"/>
      <c r="L25" s="659"/>
      <c r="M25" s="650"/>
    </row>
    <row r="26" spans="1:13" s="15" customFormat="1" ht="30" hidden="1" customHeight="1">
      <c r="A26" s="239">
        <v>2015</v>
      </c>
      <c r="B26" s="141">
        <v>223334</v>
      </c>
      <c r="C26" s="142">
        <v>0</v>
      </c>
      <c r="D26" s="143">
        <v>223334</v>
      </c>
      <c r="E26" s="143">
        <v>201355</v>
      </c>
      <c r="F26" s="293">
        <v>128289</v>
      </c>
      <c r="G26" s="292">
        <v>914</v>
      </c>
      <c r="H26" s="141">
        <v>101898</v>
      </c>
      <c r="I26" s="144">
        <v>1004</v>
      </c>
      <c r="J26" s="145">
        <v>24473</v>
      </c>
      <c r="K26" s="141">
        <v>6598</v>
      </c>
      <c r="L26" s="141">
        <v>7162</v>
      </c>
      <c r="M26" s="293">
        <v>46</v>
      </c>
    </row>
    <row r="27" spans="1:13" ht="30" hidden="1" customHeight="1">
      <c r="A27" s="239">
        <v>2016</v>
      </c>
      <c r="B27" s="141">
        <v>224176</v>
      </c>
      <c r="C27" s="142">
        <v>0</v>
      </c>
      <c r="D27" s="143">
        <v>224176</v>
      </c>
      <c r="E27" s="143">
        <v>201355</v>
      </c>
      <c r="F27" s="293">
        <v>128289</v>
      </c>
      <c r="G27" s="292">
        <v>914</v>
      </c>
      <c r="H27" s="141">
        <v>101898</v>
      </c>
      <c r="I27" s="144">
        <v>1004</v>
      </c>
      <c r="J27" s="145">
        <v>24473</v>
      </c>
      <c r="K27" s="141">
        <v>6606</v>
      </c>
      <c r="L27" s="141">
        <v>7201</v>
      </c>
      <c r="M27" s="293">
        <v>46</v>
      </c>
    </row>
    <row r="28" spans="1:13" s="9" customFormat="1" ht="30" customHeight="1">
      <c r="A28" s="239">
        <v>2017</v>
      </c>
      <c r="B28" s="328">
        <v>225829</v>
      </c>
      <c r="C28" s="137">
        <v>0</v>
      </c>
      <c r="D28" s="328">
        <v>225829</v>
      </c>
      <c r="E28" s="141">
        <v>201355</v>
      </c>
      <c r="F28" s="295">
        <v>128391</v>
      </c>
      <c r="G28" s="294">
        <v>914</v>
      </c>
      <c r="H28" s="141">
        <v>101922</v>
      </c>
      <c r="I28" s="139">
        <v>1082</v>
      </c>
      <c r="J28" s="146">
        <v>24473</v>
      </c>
      <c r="K28" s="328">
        <v>6618</v>
      </c>
      <c r="L28" s="328">
        <v>6618</v>
      </c>
      <c r="M28" s="295">
        <v>46</v>
      </c>
    </row>
    <row r="29" spans="1:13" s="9" customFormat="1" ht="30" customHeight="1">
      <c r="A29" s="239">
        <v>2018</v>
      </c>
      <c r="B29" s="328">
        <v>265676</v>
      </c>
      <c r="C29" s="137">
        <v>0</v>
      </c>
      <c r="D29" s="328">
        <v>265676</v>
      </c>
      <c r="E29" s="141">
        <v>189466</v>
      </c>
      <c r="F29" s="295">
        <v>129923</v>
      </c>
      <c r="G29" s="294">
        <v>914</v>
      </c>
      <c r="H29" s="141">
        <v>103532</v>
      </c>
      <c r="I29" s="139">
        <v>1004</v>
      </c>
      <c r="J29" s="146">
        <v>24473</v>
      </c>
      <c r="K29" s="328">
        <v>6933</v>
      </c>
      <c r="L29" s="328">
        <v>7502</v>
      </c>
      <c r="M29" s="295">
        <v>46</v>
      </c>
    </row>
    <row r="30" spans="1:13" s="9" customFormat="1" ht="30" customHeight="1">
      <c r="A30" s="239">
        <v>2019</v>
      </c>
      <c r="B30" s="328">
        <v>301196</v>
      </c>
      <c r="C30" s="137">
        <v>0</v>
      </c>
      <c r="D30" s="328">
        <v>301196</v>
      </c>
      <c r="E30" s="141">
        <v>128950</v>
      </c>
      <c r="F30" s="295">
        <v>128391</v>
      </c>
      <c r="G30" s="294">
        <v>914</v>
      </c>
      <c r="H30" s="141">
        <v>103634</v>
      </c>
      <c r="I30" s="139">
        <v>1004</v>
      </c>
      <c r="J30" s="146">
        <v>22839</v>
      </c>
      <c r="K30" s="328">
        <v>8585</v>
      </c>
      <c r="L30" s="328">
        <v>15269</v>
      </c>
      <c r="M30" s="295">
        <v>39</v>
      </c>
    </row>
    <row r="31" spans="1:13" s="198" customFormat="1" ht="30" customHeight="1">
      <c r="A31" s="281">
        <v>2020</v>
      </c>
      <c r="B31" s="364">
        <v>301196</v>
      </c>
      <c r="C31" s="399">
        <v>0</v>
      </c>
      <c r="D31" s="364">
        <v>301196</v>
      </c>
      <c r="E31" s="400">
        <v>128950</v>
      </c>
      <c r="F31" s="401">
        <v>128391</v>
      </c>
      <c r="G31" s="402">
        <v>914</v>
      </c>
      <c r="H31" s="400">
        <v>103634</v>
      </c>
      <c r="I31" s="403">
        <v>1004</v>
      </c>
      <c r="J31" s="404">
        <v>22839</v>
      </c>
      <c r="K31" s="364">
        <v>8585</v>
      </c>
      <c r="L31" s="364">
        <v>15269</v>
      </c>
      <c r="M31" s="401">
        <v>39</v>
      </c>
    </row>
    <row r="32" spans="1:13" s="198" customFormat="1" ht="30" customHeight="1">
      <c r="A32" s="281">
        <v>2021</v>
      </c>
      <c r="B32" s="418">
        <v>395071</v>
      </c>
      <c r="C32" s="399">
        <v>0</v>
      </c>
      <c r="D32" s="418">
        <v>395071</v>
      </c>
      <c r="E32" s="400">
        <v>125095</v>
      </c>
      <c r="F32" s="401">
        <v>125095</v>
      </c>
      <c r="G32" s="402">
        <v>914</v>
      </c>
      <c r="H32" s="400">
        <v>100338</v>
      </c>
      <c r="I32" s="403">
        <v>1004</v>
      </c>
      <c r="J32" s="404">
        <v>22839</v>
      </c>
      <c r="K32" s="418">
        <v>8079</v>
      </c>
      <c r="L32" s="418">
        <v>14602</v>
      </c>
      <c r="M32" s="401">
        <v>49</v>
      </c>
    </row>
    <row r="33" spans="1:13" s="200" customFormat="1" ht="30" customHeight="1">
      <c r="A33" s="664">
        <v>2022</v>
      </c>
      <c r="B33" s="442">
        <v>396132</v>
      </c>
      <c r="C33" s="260">
        <v>0</v>
      </c>
      <c r="D33" s="442">
        <v>396132</v>
      </c>
      <c r="E33" s="261">
        <v>124676</v>
      </c>
      <c r="F33" s="297">
        <v>124034</v>
      </c>
      <c r="G33" s="296">
        <v>914</v>
      </c>
      <c r="H33" s="261">
        <v>99277</v>
      </c>
      <c r="I33" s="262">
        <v>1004</v>
      </c>
      <c r="J33" s="263">
        <v>22839</v>
      </c>
      <c r="K33" s="419">
        <v>8079</v>
      </c>
      <c r="L33" s="419">
        <v>14602</v>
      </c>
      <c r="M33" s="297">
        <v>49</v>
      </c>
    </row>
    <row r="34" spans="1:13" s="98" customFormat="1" ht="9.9499999999999993" customHeight="1" thickBot="1">
      <c r="A34" s="242"/>
      <c r="B34" s="306"/>
      <c r="C34" s="306"/>
      <c r="D34" s="300"/>
      <c r="E34" s="300"/>
      <c r="F34" s="307"/>
      <c r="G34" s="298"/>
      <c r="H34" s="299"/>
      <c r="I34" s="300"/>
      <c r="J34" s="300"/>
      <c r="K34" s="301"/>
      <c r="L34" s="301"/>
      <c r="M34" s="302"/>
    </row>
    <row r="35" spans="1:13" ht="9.9499999999999993" customHeight="1">
      <c r="A35" s="16"/>
      <c r="B35" s="147"/>
      <c r="C35" s="147"/>
      <c r="D35" s="147"/>
      <c r="E35" s="121"/>
      <c r="F35" s="121"/>
      <c r="G35" s="121"/>
      <c r="H35" s="121"/>
      <c r="I35" s="121"/>
      <c r="J35" s="121"/>
      <c r="K35" s="95"/>
      <c r="L35" s="95"/>
      <c r="M35" s="95"/>
    </row>
    <row r="36" spans="1:13" ht="15" customHeight="1">
      <c r="A36" s="45" t="s">
        <v>61</v>
      </c>
      <c r="B36" s="9"/>
      <c r="C36" s="9"/>
      <c r="D36" s="9"/>
      <c r="E36" s="65"/>
      <c r="F36" s="65"/>
      <c r="G36" s="65"/>
      <c r="H36" s="65"/>
      <c r="I36" s="65"/>
      <c r="J36" s="65"/>
      <c r="K36" s="65"/>
      <c r="L36" s="65"/>
      <c r="M36" s="148"/>
    </row>
    <row r="39" spans="1:13">
      <c r="A39" s="69"/>
    </row>
  </sheetData>
  <mergeCells count="23">
    <mergeCell ref="M23:M25"/>
    <mergeCell ref="D9:D10"/>
    <mergeCell ref="B21:F21"/>
    <mergeCell ref="G21:J21"/>
    <mergeCell ref="L9:L10"/>
    <mergeCell ref="L23:L25"/>
    <mergeCell ref="K23:K25"/>
    <mergeCell ref="E6:F6"/>
    <mergeCell ref="G6:K6"/>
    <mergeCell ref="K21:K22"/>
    <mergeCell ref="A2:F2"/>
    <mergeCell ref="A3:F3"/>
    <mergeCell ref="G2:M2"/>
    <mergeCell ref="H7:I7"/>
    <mergeCell ref="E22:F22"/>
    <mergeCell ref="G22:J22"/>
    <mergeCell ref="L5:M5"/>
    <mergeCell ref="A6:A10"/>
    <mergeCell ref="A21:A25"/>
    <mergeCell ref="L21:L22"/>
    <mergeCell ref="M21:M22"/>
    <mergeCell ref="C23:D23"/>
    <mergeCell ref="G23:H23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6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R74"/>
  <sheetViews>
    <sheetView view="pageBreakPreview" zoomScale="90" zoomScaleNormal="100" zoomScaleSheetLayoutView="90" workbookViewId="0">
      <selection activeCell="G57" sqref="G57"/>
    </sheetView>
  </sheetViews>
  <sheetFormatPr defaultRowHeight="13.5" outlineLevelRow="1"/>
  <cols>
    <col min="1" max="1" width="8.88671875" style="13" customWidth="1"/>
    <col min="2" max="2" width="10.109375" style="13" customWidth="1"/>
    <col min="3" max="3" width="8.33203125" style="13" customWidth="1"/>
    <col min="4" max="4" width="10.109375" style="13" customWidth="1"/>
    <col min="5" max="5" width="8.33203125" style="13" customWidth="1"/>
    <col min="6" max="6" width="10.109375" style="13" customWidth="1"/>
    <col min="7" max="7" width="8.33203125" style="13" customWidth="1"/>
    <col min="8" max="8" width="10.109375" style="13" customWidth="1"/>
    <col min="9" max="9" width="8.33203125" style="13" customWidth="1"/>
    <col min="10" max="10" width="8.88671875" style="13" customWidth="1"/>
    <col min="11" max="11" width="10.21875" style="13" customWidth="1"/>
    <col min="12" max="12" width="8.33203125" style="13" customWidth="1"/>
    <col min="13" max="13" width="12.33203125" style="13" customWidth="1"/>
    <col min="14" max="14" width="8.33203125" style="13" customWidth="1"/>
    <col min="15" max="15" width="9.5546875" style="13" customWidth="1"/>
    <col min="16" max="16" width="8.33203125" style="13" customWidth="1"/>
    <col min="17" max="17" width="9.88671875" style="13" customWidth="1"/>
    <col min="18" max="18" width="8.33203125" style="13" customWidth="1"/>
    <col min="19" max="16384" width="8.88671875" style="13"/>
  </cols>
  <sheetData>
    <row r="1" spans="1:18" s="2" customFormat="1" ht="15" customHeight="1">
      <c r="I1" s="4"/>
    </row>
    <row r="2" spans="1:18" s="157" customFormat="1" ht="30" customHeight="1">
      <c r="A2" s="153" t="s">
        <v>213</v>
      </c>
      <c r="B2" s="156"/>
      <c r="C2" s="156"/>
      <c r="D2" s="156"/>
      <c r="E2" s="156"/>
      <c r="F2" s="156"/>
      <c r="G2" s="156"/>
      <c r="H2" s="156"/>
      <c r="I2" s="156"/>
      <c r="J2" s="153" t="s">
        <v>28</v>
      </c>
      <c r="K2" s="156"/>
      <c r="L2" s="156"/>
      <c r="M2" s="156"/>
      <c r="N2" s="156"/>
      <c r="O2" s="156"/>
      <c r="P2" s="156"/>
      <c r="Q2" s="156"/>
      <c r="R2" s="156"/>
    </row>
    <row r="3" spans="1:18" s="155" customFormat="1" ht="30" customHeight="1">
      <c r="A3" s="153"/>
      <c r="B3" s="154"/>
      <c r="C3" s="154"/>
      <c r="D3" s="154"/>
      <c r="E3" s="154"/>
      <c r="F3" s="154"/>
      <c r="G3" s="154"/>
      <c r="H3" s="154"/>
      <c r="I3" s="154"/>
      <c r="J3" s="153"/>
      <c r="K3" s="154"/>
      <c r="L3" s="154"/>
      <c r="M3" s="154"/>
      <c r="N3" s="154"/>
      <c r="O3" s="154"/>
      <c r="P3" s="154"/>
      <c r="Q3" s="154"/>
      <c r="R3" s="154"/>
    </row>
    <row r="4" spans="1:18" s="8" customFormat="1" ht="15" customHeight="1">
      <c r="A4" s="5"/>
      <c r="B4" s="7"/>
      <c r="C4" s="7"/>
      <c r="D4" s="7"/>
      <c r="E4" s="7"/>
      <c r="F4" s="7"/>
      <c r="G4" s="7"/>
      <c r="H4" s="7"/>
      <c r="I4" s="7"/>
      <c r="J4" s="5"/>
      <c r="K4" s="7"/>
      <c r="L4" s="7"/>
      <c r="M4" s="7"/>
      <c r="N4" s="7"/>
      <c r="O4" s="7"/>
      <c r="P4" s="7"/>
      <c r="Q4" s="7"/>
      <c r="R4" s="7"/>
    </row>
    <row r="5" spans="1:18" ht="15" customHeight="1" thickBot="1">
      <c r="A5" s="13" t="s">
        <v>4</v>
      </c>
      <c r="R5" s="13" t="s">
        <v>5</v>
      </c>
    </row>
    <row r="6" spans="1:18" s="6" customFormat="1" ht="17.25" customHeight="1">
      <c r="A6" s="460" t="s">
        <v>100</v>
      </c>
      <c r="B6" s="414" t="s">
        <v>6</v>
      </c>
      <c r="C6" s="325"/>
      <c r="D6" s="414" t="s">
        <v>7</v>
      </c>
      <c r="E6" s="325"/>
      <c r="F6" s="414" t="s">
        <v>8</v>
      </c>
      <c r="G6" s="325"/>
      <c r="H6" s="464" t="s">
        <v>250</v>
      </c>
      <c r="I6" s="465"/>
      <c r="J6" s="460" t="s">
        <v>100</v>
      </c>
      <c r="K6" s="422" t="s">
        <v>252</v>
      </c>
      <c r="L6" s="422"/>
      <c r="M6" s="10"/>
      <c r="N6" s="10"/>
      <c r="O6" s="10"/>
      <c r="P6" s="10"/>
      <c r="Q6" s="10"/>
      <c r="R6" s="277"/>
    </row>
    <row r="7" spans="1:18" s="6" customFormat="1" ht="23.25" customHeight="1">
      <c r="A7" s="461"/>
      <c r="B7" s="11"/>
      <c r="C7" s="326"/>
      <c r="D7" s="11"/>
      <c r="E7" s="326"/>
      <c r="F7" s="11"/>
      <c r="G7" s="326"/>
      <c r="H7" s="11"/>
      <c r="I7" s="264"/>
      <c r="J7" s="461"/>
      <c r="K7" s="421"/>
      <c r="L7" s="327"/>
      <c r="M7" s="11" t="s">
        <v>254</v>
      </c>
      <c r="N7" s="326"/>
      <c r="O7" s="11" t="s">
        <v>9</v>
      </c>
      <c r="P7" s="326"/>
      <c r="Q7" s="11" t="s">
        <v>10</v>
      </c>
      <c r="R7" s="264"/>
    </row>
    <row r="8" spans="1:18" s="6" customFormat="1" ht="17.25" customHeight="1">
      <c r="A8" s="412"/>
      <c r="B8" s="326"/>
      <c r="C8" s="12" t="s">
        <v>11</v>
      </c>
      <c r="D8" s="326"/>
      <c r="E8" s="12" t="s">
        <v>11</v>
      </c>
      <c r="F8" s="326"/>
      <c r="G8" s="12" t="s">
        <v>11</v>
      </c>
      <c r="H8" s="462" t="s">
        <v>249</v>
      </c>
      <c r="I8" s="265" t="s">
        <v>11</v>
      </c>
      <c r="J8" s="412"/>
      <c r="K8" s="326"/>
      <c r="L8" s="12" t="s">
        <v>11</v>
      </c>
      <c r="M8" s="462" t="s">
        <v>253</v>
      </c>
      <c r="N8" s="12" t="s">
        <v>11</v>
      </c>
      <c r="O8" s="326"/>
      <c r="P8" s="12" t="s">
        <v>11</v>
      </c>
      <c r="Q8" s="462" t="s">
        <v>197</v>
      </c>
      <c r="R8" s="265" t="s">
        <v>11</v>
      </c>
    </row>
    <row r="9" spans="1:18" s="6" customFormat="1" ht="26.25" customHeight="1">
      <c r="A9" s="413" t="s">
        <v>160</v>
      </c>
      <c r="B9" s="415" t="s">
        <v>12</v>
      </c>
      <c r="C9" s="19" t="s">
        <v>29</v>
      </c>
      <c r="D9" s="415" t="s">
        <v>30</v>
      </c>
      <c r="E9" s="19" t="s">
        <v>29</v>
      </c>
      <c r="F9" s="415" t="s">
        <v>13</v>
      </c>
      <c r="G9" s="19" t="s">
        <v>29</v>
      </c>
      <c r="H9" s="463"/>
      <c r="I9" s="266" t="s">
        <v>29</v>
      </c>
      <c r="J9" s="413" t="s">
        <v>192</v>
      </c>
      <c r="K9" s="415" t="s">
        <v>251</v>
      </c>
      <c r="L9" s="19" t="s">
        <v>29</v>
      </c>
      <c r="M9" s="463"/>
      <c r="N9" s="19" t="s">
        <v>29</v>
      </c>
      <c r="O9" s="415" t="s">
        <v>14</v>
      </c>
      <c r="P9" s="19" t="s">
        <v>29</v>
      </c>
      <c r="Q9" s="463"/>
      <c r="R9" s="266" t="s">
        <v>29</v>
      </c>
    </row>
    <row r="10" spans="1:18" ht="30" hidden="1" customHeight="1">
      <c r="A10" s="239">
        <v>2015</v>
      </c>
      <c r="B10" s="17">
        <v>686905</v>
      </c>
      <c r="C10" s="17">
        <v>100</v>
      </c>
      <c r="D10" s="17">
        <v>81506</v>
      </c>
      <c r="E10" s="121">
        <v>11.865687394909049</v>
      </c>
      <c r="F10" s="17">
        <v>56552</v>
      </c>
      <c r="G10" s="121">
        <v>8.2328706298541992</v>
      </c>
      <c r="H10" s="17">
        <v>400250</v>
      </c>
      <c r="I10" s="250">
        <v>58.268610652128025</v>
      </c>
      <c r="J10" s="239">
        <v>2015</v>
      </c>
      <c r="K10" s="17">
        <v>148597</v>
      </c>
      <c r="L10" s="121">
        <v>21.632831323108725</v>
      </c>
      <c r="M10" s="17">
        <v>53260</v>
      </c>
      <c r="N10" s="121">
        <v>7.7536194961457552</v>
      </c>
      <c r="O10" s="17">
        <v>1972</v>
      </c>
      <c r="P10" s="121">
        <v>0.28708482250092809</v>
      </c>
      <c r="Q10" s="17">
        <v>93365</v>
      </c>
      <c r="R10" s="250">
        <v>13.592127004462043</v>
      </c>
    </row>
    <row r="11" spans="1:18" ht="30" hidden="1" customHeight="1">
      <c r="A11" s="239">
        <v>2016</v>
      </c>
      <c r="B11" s="17">
        <v>706411</v>
      </c>
      <c r="C11" s="17">
        <v>100</v>
      </c>
      <c r="D11" s="17">
        <v>83726</v>
      </c>
      <c r="E11" s="121">
        <v>11.8523069431252</v>
      </c>
      <c r="F11" s="17">
        <v>53582</v>
      </c>
      <c r="G11" s="121">
        <v>7.5851027234853357</v>
      </c>
      <c r="H11" s="17">
        <v>414575</v>
      </c>
      <c r="I11" s="250">
        <v>58.687506281753819</v>
      </c>
      <c r="J11" s="239">
        <v>2016</v>
      </c>
      <c r="K11" s="17">
        <v>154528</v>
      </c>
      <c r="L11" s="121">
        <v>21.875084051635664</v>
      </c>
      <c r="M11" s="17">
        <v>55255</v>
      </c>
      <c r="N11" s="121">
        <v>7.8219336901605443</v>
      </c>
      <c r="O11" s="17">
        <v>2840</v>
      </c>
      <c r="P11" s="121">
        <v>0.40203224468475152</v>
      </c>
      <c r="Q11" s="17">
        <v>96433</v>
      </c>
      <c r="R11" s="250">
        <v>13.651118116790368</v>
      </c>
    </row>
    <row r="12" spans="1:18" ht="30" customHeight="1">
      <c r="A12" s="239">
        <v>2017</v>
      </c>
      <c r="B12" s="17">
        <v>709873</v>
      </c>
      <c r="C12" s="17">
        <v>100</v>
      </c>
      <c r="D12" s="17">
        <v>85122</v>
      </c>
      <c r="E12" s="121">
        <v>11.991158981958746</v>
      </c>
      <c r="F12" s="17">
        <v>56627</v>
      </c>
      <c r="G12" s="121">
        <v>7.9770606855028996</v>
      </c>
      <c r="H12" s="17">
        <v>410904</v>
      </c>
      <c r="I12" s="250">
        <v>57.884156743530177</v>
      </c>
      <c r="J12" s="239">
        <v>2017</v>
      </c>
      <c r="K12" s="17">
        <v>157220</v>
      </c>
      <c r="L12" s="121">
        <v>22.147623589008177</v>
      </c>
      <c r="M12" s="278">
        <v>57888</v>
      </c>
      <c r="N12" s="121">
        <v>8.1546980938843987</v>
      </c>
      <c r="O12" s="278">
        <v>2479</v>
      </c>
      <c r="P12" s="121">
        <v>0.34921739522421619</v>
      </c>
      <c r="Q12" s="278">
        <v>96853</v>
      </c>
      <c r="R12" s="250">
        <v>13.643708099899559</v>
      </c>
    </row>
    <row r="13" spans="1:18" ht="30" customHeight="1">
      <c r="A13" s="239">
        <v>2018</v>
      </c>
      <c r="B13" s="17">
        <v>737777</v>
      </c>
      <c r="C13" s="17">
        <v>100</v>
      </c>
      <c r="D13" s="17">
        <v>88459</v>
      </c>
      <c r="E13" s="121">
        <v>11.989937338789364</v>
      </c>
      <c r="F13" s="17">
        <v>59660</v>
      </c>
      <c r="G13" s="121">
        <v>8.0864543080090598</v>
      </c>
      <c r="H13" s="17">
        <v>422536</v>
      </c>
      <c r="I13" s="250">
        <v>57.271506159720353</v>
      </c>
      <c r="J13" s="239">
        <v>2018</v>
      </c>
      <c r="K13" s="17">
        <v>167122</v>
      </c>
      <c r="L13" s="121">
        <v>22.652102193481227</v>
      </c>
      <c r="M13" s="278">
        <v>65700</v>
      </c>
      <c r="N13" s="121">
        <v>8.9051298698658279</v>
      </c>
      <c r="O13" s="278">
        <v>2163</v>
      </c>
      <c r="P13" s="121">
        <v>0.29317801991658726</v>
      </c>
      <c r="Q13" s="278">
        <v>99259</v>
      </c>
      <c r="R13" s="250">
        <v>13.453794303698812</v>
      </c>
    </row>
    <row r="14" spans="1:18" ht="30" customHeight="1" outlineLevel="1">
      <c r="A14" s="239">
        <v>2019</v>
      </c>
      <c r="B14" s="17">
        <v>734310</v>
      </c>
      <c r="C14" s="417">
        <v>100</v>
      </c>
      <c r="D14" s="17">
        <v>87194</v>
      </c>
      <c r="E14" s="267">
        <v>11.87427653171004</v>
      </c>
      <c r="F14" s="17">
        <v>58813</v>
      </c>
      <c r="G14" s="267">
        <v>8.0092876305647476</v>
      </c>
      <c r="H14" s="17">
        <v>411569</v>
      </c>
      <c r="I14" s="268">
        <v>56.04839917745911</v>
      </c>
      <c r="J14" s="239">
        <v>2019</v>
      </c>
      <c r="K14" s="17">
        <v>176734</v>
      </c>
      <c r="L14" s="267">
        <v>24.068036660266102</v>
      </c>
      <c r="M14" s="17">
        <v>71335</v>
      </c>
      <c r="N14" s="267">
        <v>9.7145619697403003</v>
      </c>
      <c r="O14" s="17">
        <v>2260</v>
      </c>
      <c r="P14" s="267">
        <v>0.30777192194032493</v>
      </c>
      <c r="Q14" s="17">
        <v>103139</v>
      </c>
      <c r="R14" s="268">
        <v>14.045702768585475</v>
      </c>
    </row>
    <row r="15" spans="1:18" ht="24.95" hidden="1" customHeight="1" outlineLevel="1">
      <c r="A15" s="239" t="s">
        <v>15</v>
      </c>
      <c r="B15" s="17">
        <v>82036</v>
      </c>
      <c r="C15" s="269">
        <v>11.171848401901105</v>
      </c>
      <c r="D15" s="270">
        <v>8113</v>
      </c>
      <c r="E15" s="267">
        <v>9.8895606806767766</v>
      </c>
      <c r="F15" s="271">
        <v>6948</v>
      </c>
      <c r="G15" s="267">
        <v>8.4694524355161143</v>
      </c>
      <c r="H15" s="271">
        <v>52795</v>
      </c>
      <c r="I15" s="268">
        <v>64.355892534984633</v>
      </c>
      <c r="J15" s="239" t="s">
        <v>15</v>
      </c>
      <c r="K15" s="17">
        <v>14180</v>
      </c>
      <c r="L15" s="269">
        <v>17.285094348822469</v>
      </c>
      <c r="M15" s="270">
        <v>5565</v>
      </c>
      <c r="N15" s="267">
        <v>6.7836071968404115</v>
      </c>
      <c r="O15" s="271">
        <v>205</v>
      </c>
      <c r="P15" s="267">
        <v>0.24989029206689745</v>
      </c>
      <c r="Q15" s="271">
        <v>8410</v>
      </c>
      <c r="R15" s="268">
        <v>10.251596859915159</v>
      </c>
    </row>
    <row r="16" spans="1:18" ht="24.95" hidden="1" customHeight="1" outlineLevel="1">
      <c r="A16" s="239" t="s">
        <v>16</v>
      </c>
      <c r="B16" s="17">
        <v>77756</v>
      </c>
      <c r="C16" s="269">
        <v>10.588988301943321</v>
      </c>
      <c r="D16" s="270">
        <v>8048</v>
      </c>
      <c r="E16" s="267">
        <v>10.350326662894181</v>
      </c>
      <c r="F16" s="271">
        <v>6241</v>
      </c>
      <c r="G16" s="267">
        <v>8.0263902464118519</v>
      </c>
      <c r="H16" s="271">
        <v>49881</v>
      </c>
      <c r="I16" s="268">
        <v>64.150676475127327</v>
      </c>
      <c r="J16" s="239" t="s">
        <v>16</v>
      </c>
      <c r="K16" s="17">
        <v>13586</v>
      </c>
      <c r="L16" s="269">
        <v>17.472606615566644</v>
      </c>
      <c r="M16" s="270">
        <v>5716</v>
      </c>
      <c r="N16" s="267">
        <v>7.3512011934770305</v>
      </c>
      <c r="O16" s="271">
        <v>103</v>
      </c>
      <c r="P16" s="267">
        <v>0.13246566181387931</v>
      </c>
      <c r="Q16" s="271">
        <v>7767</v>
      </c>
      <c r="R16" s="268">
        <v>9.9889397602757342</v>
      </c>
    </row>
    <row r="17" spans="1:18" ht="24.95" hidden="1" customHeight="1" outlineLevel="1">
      <c r="A17" s="239" t="s">
        <v>17</v>
      </c>
      <c r="B17" s="17">
        <v>63595</v>
      </c>
      <c r="C17" s="269">
        <v>8.6605112282278593</v>
      </c>
      <c r="D17" s="270">
        <v>6730</v>
      </c>
      <c r="E17" s="267">
        <v>10.58259297114553</v>
      </c>
      <c r="F17" s="271">
        <v>5080</v>
      </c>
      <c r="G17" s="267">
        <v>7.9880493749508608</v>
      </c>
      <c r="H17" s="271">
        <v>38321</v>
      </c>
      <c r="I17" s="268">
        <v>60.257881908955099</v>
      </c>
      <c r="J17" s="239" t="s">
        <v>17</v>
      </c>
      <c r="K17" s="17">
        <v>13464</v>
      </c>
      <c r="L17" s="269">
        <v>21.171475744948502</v>
      </c>
      <c r="M17" s="270">
        <v>5191</v>
      </c>
      <c r="N17" s="267">
        <v>8.1625913986948664</v>
      </c>
      <c r="O17" s="271">
        <v>183</v>
      </c>
      <c r="P17" s="267">
        <v>0.2877584715779542</v>
      </c>
      <c r="Q17" s="271">
        <v>8090</v>
      </c>
      <c r="R17" s="268">
        <v>12.721125874675682</v>
      </c>
    </row>
    <row r="18" spans="1:18" ht="24.95" hidden="1" customHeight="1" outlineLevel="1">
      <c r="A18" s="239" t="s">
        <v>18</v>
      </c>
      <c r="B18" s="17">
        <v>60967</v>
      </c>
      <c r="C18" s="269">
        <v>8.302624232272473</v>
      </c>
      <c r="D18" s="270">
        <v>7134</v>
      </c>
      <c r="E18" s="267">
        <v>11.701412239408205</v>
      </c>
      <c r="F18" s="271">
        <v>4813</v>
      </c>
      <c r="G18" s="267">
        <v>7.894434694178817</v>
      </c>
      <c r="H18" s="271">
        <v>35373</v>
      </c>
      <c r="I18" s="268">
        <v>58.019912411632525</v>
      </c>
      <c r="J18" s="239" t="s">
        <v>18</v>
      </c>
      <c r="K18" s="17">
        <v>13647</v>
      </c>
      <c r="L18" s="269">
        <v>22.384240654780456</v>
      </c>
      <c r="M18" s="270">
        <v>5126</v>
      </c>
      <c r="N18" s="267">
        <v>8.4078271851985509</v>
      </c>
      <c r="O18" s="271">
        <v>205</v>
      </c>
      <c r="P18" s="267">
        <v>0.33624747814391392</v>
      </c>
      <c r="Q18" s="271">
        <v>8316</v>
      </c>
      <c r="R18" s="268">
        <v>13.640165991437991</v>
      </c>
    </row>
    <row r="19" spans="1:18" ht="24.95" hidden="1" customHeight="1" outlineLevel="1">
      <c r="A19" s="239" t="s">
        <v>19</v>
      </c>
      <c r="B19" s="17">
        <v>52784</v>
      </c>
      <c r="C19" s="269">
        <v>7.188244746769076</v>
      </c>
      <c r="D19" s="270">
        <v>6577</v>
      </c>
      <c r="E19" s="267">
        <v>12.460215216732342</v>
      </c>
      <c r="F19" s="271">
        <v>3759</v>
      </c>
      <c r="G19" s="267">
        <v>7.1214762049105786</v>
      </c>
      <c r="H19" s="271">
        <v>29026</v>
      </c>
      <c r="I19" s="268">
        <v>54.990148529857528</v>
      </c>
      <c r="J19" s="239" t="s">
        <v>19</v>
      </c>
      <c r="K19" s="17">
        <v>13422</v>
      </c>
      <c r="L19" s="269">
        <v>25.428160048499542</v>
      </c>
      <c r="M19" s="270">
        <v>4754</v>
      </c>
      <c r="N19" s="267">
        <v>9.0065171264019401</v>
      </c>
      <c r="O19" s="271">
        <v>187</v>
      </c>
      <c r="P19" s="267">
        <v>0.35427402243103973</v>
      </c>
      <c r="Q19" s="271">
        <v>8481</v>
      </c>
      <c r="R19" s="268">
        <v>16.067368899666565</v>
      </c>
    </row>
    <row r="20" spans="1:18" ht="24.95" hidden="1" customHeight="1" outlineLevel="1">
      <c r="A20" s="239" t="s">
        <v>20</v>
      </c>
      <c r="B20" s="17">
        <v>50367</v>
      </c>
      <c r="C20" s="269">
        <v>6.8590922090125419</v>
      </c>
      <c r="D20" s="270">
        <v>6570</v>
      </c>
      <c r="E20" s="267">
        <v>13.044255167073679</v>
      </c>
      <c r="F20" s="271">
        <v>3868</v>
      </c>
      <c r="G20" s="267">
        <v>7.6796315047550978</v>
      </c>
      <c r="H20" s="271">
        <v>25679</v>
      </c>
      <c r="I20" s="268">
        <v>50.983779061687216</v>
      </c>
      <c r="J20" s="239" t="s">
        <v>20</v>
      </c>
      <c r="K20" s="17">
        <v>14250</v>
      </c>
      <c r="L20" s="269">
        <v>28.292334266484009</v>
      </c>
      <c r="M20" s="270">
        <v>5242</v>
      </c>
      <c r="N20" s="267">
        <v>10.407608156133977</v>
      </c>
      <c r="O20" s="271">
        <v>217</v>
      </c>
      <c r="P20" s="267">
        <v>0.43083765163698451</v>
      </c>
      <c r="Q20" s="271">
        <v>8791</v>
      </c>
      <c r="R20" s="268">
        <v>17.453888458713045</v>
      </c>
    </row>
    <row r="21" spans="1:18" ht="24.95" hidden="1" customHeight="1" outlineLevel="1">
      <c r="A21" s="239" t="s">
        <v>21</v>
      </c>
      <c r="B21" s="17">
        <v>52209</v>
      </c>
      <c r="C21" s="269">
        <v>7.1099399436205415</v>
      </c>
      <c r="D21" s="270">
        <v>6657</v>
      </c>
      <c r="E21" s="267">
        <v>12.750675170947536</v>
      </c>
      <c r="F21" s="271">
        <v>4276</v>
      </c>
      <c r="G21" s="267">
        <v>8.1901587848838311</v>
      </c>
      <c r="H21" s="271">
        <v>26421</v>
      </c>
      <c r="I21" s="268">
        <v>50.606217318853076</v>
      </c>
      <c r="J21" s="239" t="s">
        <v>21</v>
      </c>
      <c r="K21" s="17">
        <v>14855</v>
      </c>
      <c r="L21" s="269">
        <v>28.452948725315558</v>
      </c>
      <c r="M21" s="270">
        <v>5429</v>
      </c>
      <c r="N21" s="267">
        <v>10.398590281369112</v>
      </c>
      <c r="O21" s="271">
        <v>198</v>
      </c>
      <c r="P21" s="267">
        <v>0.37924495776590239</v>
      </c>
      <c r="Q21" s="271">
        <v>9228</v>
      </c>
      <c r="R21" s="268">
        <v>17.675113486180543</v>
      </c>
    </row>
    <row r="22" spans="1:18" ht="24.95" hidden="1" customHeight="1" outlineLevel="1">
      <c r="A22" s="239" t="s">
        <v>22</v>
      </c>
      <c r="B22" s="17">
        <v>59608</v>
      </c>
      <c r="C22" s="269">
        <v>8.1175525323092419</v>
      </c>
      <c r="D22" s="270">
        <v>8525</v>
      </c>
      <c r="E22" s="267">
        <v>14.301771574285329</v>
      </c>
      <c r="F22" s="271">
        <v>4842</v>
      </c>
      <c r="G22" s="267">
        <v>8.12307072876124</v>
      </c>
      <c r="H22" s="271">
        <v>29683</v>
      </c>
      <c r="I22" s="268">
        <v>49.797007113139173</v>
      </c>
      <c r="J22" s="239" t="s">
        <v>22</v>
      </c>
      <c r="K22" s="17">
        <v>16558</v>
      </c>
      <c r="L22" s="269">
        <v>27.778150583814252</v>
      </c>
      <c r="M22" s="270">
        <v>6959</v>
      </c>
      <c r="N22" s="267">
        <v>11.674607435243592</v>
      </c>
      <c r="O22" s="271">
        <v>177</v>
      </c>
      <c r="P22" s="267">
        <v>0.29694000805261039</v>
      </c>
      <c r="Q22" s="271">
        <v>9422</v>
      </c>
      <c r="R22" s="268">
        <v>15.806603140518053</v>
      </c>
    </row>
    <row r="23" spans="1:18" ht="24.95" hidden="1" customHeight="1" outlineLevel="1">
      <c r="A23" s="239" t="s">
        <v>23</v>
      </c>
      <c r="B23" s="17">
        <v>53689</v>
      </c>
      <c r="C23" s="269">
        <v>7.3114896978115507</v>
      </c>
      <c r="D23" s="270">
        <v>7426</v>
      </c>
      <c r="E23" s="267">
        <v>13.831511110283298</v>
      </c>
      <c r="F23" s="271">
        <v>4250</v>
      </c>
      <c r="G23" s="267">
        <v>7.9159604388235953</v>
      </c>
      <c r="H23" s="271">
        <v>24944</v>
      </c>
      <c r="I23" s="268">
        <v>46.460168749650762</v>
      </c>
      <c r="J23" s="239" t="s">
        <v>23</v>
      </c>
      <c r="K23" s="17">
        <v>17069</v>
      </c>
      <c r="L23" s="269">
        <v>31.79235970124234</v>
      </c>
      <c r="M23" s="270">
        <v>8167</v>
      </c>
      <c r="N23" s="267">
        <v>15.211682095028777</v>
      </c>
      <c r="O23" s="271">
        <v>161</v>
      </c>
      <c r="P23" s="267">
        <v>0.29987520721190558</v>
      </c>
      <c r="Q23" s="271">
        <v>8741</v>
      </c>
      <c r="R23" s="268">
        <v>16.280802399001658</v>
      </c>
    </row>
    <row r="24" spans="1:18" ht="24.95" hidden="1" customHeight="1" outlineLevel="1">
      <c r="A24" s="239" t="s">
        <v>24</v>
      </c>
      <c r="B24" s="17">
        <v>49747</v>
      </c>
      <c r="C24" s="269">
        <v>6.7746592038784703</v>
      </c>
      <c r="D24" s="270">
        <v>6682</v>
      </c>
      <c r="E24" s="267">
        <v>13.431965746678193</v>
      </c>
      <c r="F24" s="271">
        <v>3766</v>
      </c>
      <c r="G24" s="267">
        <v>7.5703057470802264</v>
      </c>
      <c r="H24" s="271">
        <v>24255</v>
      </c>
      <c r="I24" s="268">
        <v>48.756708947273204</v>
      </c>
      <c r="J24" s="239" t="s">
        <v>24</v>
      </c>
      <c r="K24" s="17">
        <v>15044</v>
      </c>
      <c r="L24" s="269">
        <v>30.241019558968379</v>
      </c>
      <c r="M24" s="270">
        <v>6394</v>
      </c>
      <c r="N24" s="267">
        <v>12.853036364001849</v>
      </c>
      <c r="O24" s="271">
        <v>191</v>
      </c>
      <c r="P24" s="267">
        <v>0.38394275031660202</v>
      </c>
      <c r="Q24" s="271">
        <v>8459</v>
      </c>
      <c r="R24" s="268">
        <v>17.004040444649927</v>
      </c>
    </row>
    <row r="25" spans="1:18" ht="24.95" hidden="1" customHeight="1" outlineLevel="1">
      <c r="A25" s="239" t="s">
        <v>25</v>
      </c>
      <c r="B25" s="17">
        <v>60157</v>
      </c>
      <c r="C25" s="269">
        <v>8.1923165965327982</v>
      </c>
      <c r="D25" s="270">
        <v>7223</v>
      </c>
      <c r="E25" s="267">
        <v>12.006915238459365</v>
      </c>
      <c r="F25" s="271">
        <v>4798</v>
      </c>
      <c r="G25" s="267">
        <v>7.9757966653922239</v>
      </c>
      <c r="H25" s="271">
        <v>32070</v>
      </c>
      <c r="I25" s="268">
        <v>53.310504180727101</v>
      </c>
      <c r="J25" s="239" t="s">
        <v>25</v>
      </c>
      <c r="K25" s="17">
        <v>16066</v>
      </c>
      <c r="L25" s="269">
        <v>26.706783915421312</v>
      </c>
      <c r="M25" s="270">
        <v>7391</v>
      </c>
      <c r="N25" s="267">
        <v>12.286184483933708</v>
      </c>
      <c r="O25" s="271">
        <v>233</v>
      </c>
      <c r="P25" s="267">
        <v>0.38731984640191497</v>
      </c>
      <c r="Q25" s="271">
        <v>8442</v>
      </c>
      <c r="R25" s="268">
        <v>14.033279585085692</v>
      </c>
    </row>
    <row r="26" spans="1:18" ht="24.95" hidden="1" customHeight="1" outlineLevel="1">
      <c r="A26" s="239" t="s">
        <v>26</v>
      </c>
      <c r="B26" s="17">
        <v>71395</v>
      </c>
      <c r="C26" s="269">
        <v>9.722732905721017</v>
      </c>
      <c r="D26" s="270">
        <v>7509</v>
      </c>
      <c r="E26" s="267">
        <v>10.517543245325303</v>
      </c>
      <c r="F26" s="271">
        <v>6172</v>
      </c>
      <c r="G26" s="267">
        <v>8.6448630856502557</v>
      </c>
      <c r="H26" s="271">
        <v>43121</v>
      </c>
      <c r="I26" s="268">
        <v>60.397786959871134</v>
      </c>
      <c r="J26" s="239" t="s">
        <v>26</v>
      </c>
      <c r="K26" s="17">
        <v>14593</v>
      </c>
      <c r="L26" s="269">
        <v>20.439806709153302</v>
      </c>
      <c r="M26" s="270">
        <v>5401</v>
      </c>
      <c r="N26" s="267">
        <v>7.5649555290986772</v>
      </c>
      <c r="O26" s="271">
        <v>200</v>
      </c>
      <c r="P26" s="267">
        <v>0.28013166188108407</v>
      </c>
      <c r="Q26" s="271">
        <v>8992</v>
      </c>
      <c r="R26" s="268">
        <v>12.594719518173541</v>
      </c>
    </row>
    <row r="27" spans="1:18" ht="30" customHeight="1" collapsed="1">
      <c r="A27" s="239">
        <v>2020</v>
      </c>
      <c r="B27" s="17">
        <f>SUM(B28:B39)</f>
        <v>718583</v>
      </c>
      <c r="C27" s="17">
        <f>SUM(C28:C39)</f>
        <v>100</v>
      </c>
      <c r="D27" s="17">
        <f>SUM(D28:D39)</f>
        <v>91082</v>
      </c>
      <c r="E27" s="121">
        <f>D27/B27*100</f>
        <v>12.675223321453471</v>
      </c>
      <c r="F27" s="17">
        <f>SUM(F28:F39)</f>
        <v>59737</v>
      </c>
      <c r="G27" s="267">
        <f>F27/B27*100</f>
        <v>8.313166328733077</v>
      </c>
      <c r="H27" s="17">
        <f>SUM(H28:H39)</f>
        <v>393288</v>
      </c>
      <c r="I27" s="250">
        <f>H27/B27*100</f>
        <v>54.731047074589853</v>
      </c>
      <c r="J27" s="239">
        <v>2020</v>
      </c>
      <c r="K27" s="17">
        <f>SUM(K28:K39)</f>
        <v>174476</v>
      </c>
      <c r="L27" s="121">
        <f>K27/B27*100</f>
        <v>24.280563275223599</v>
      </c>
      <c r="M27" s="17">
        <f>SUM(M28:M39)</f>
        <v>73850</v>
      </c>
      <c r="N27" s="121">
        <f>M27/B27*100</f>
        <v>10.277170486916612</v>
      </c>
      <c r="O27" s="17">
        <f>SUM(O28:O39)</f>
        <v>2215</v>
      </c>
      <c r="P27" s="121">
        <f>O27/B27*100</f>
        <v>0.30824553322302362</v>
      </c>
      <c r="Q27" s="17">
        <f>SUM(Q28:Q39)</f>
        <v>98411</v>
      </c>
      <c r="R27" s="250">
        <f>Q27/B27*100</f>
        <v>13.695147255083965</v>
      </c>
    </row>
    <row r="28" spans="1:18" ht="24.95" hidden="1" customHeight="1">
      <c r="A28" s="239" t="s">
        <v>15</v>
      </c>
      <c r="B28" s="17">
        <f>SUM(D28,F28,H28,K28)</f>
        <v>76823</v>
      </c>
      <c r="C28" s="272">
        <f>B28/$B$27*100</f>
        <v>10.690901399003316</v>
      </c>
      <c r="D28" s="273">
        <v>8022</v>
      </c>
      <c r="E28" s="121">
        <f>D28/$B28*100</f>
        <v>10.442185283053252</v>
      </c>
      <c r="F28" s="274">
        <v>6557</v>
      </c>
      <c r="G28" s="121">
        <f>F28/$B28*100</f>
        <v>8.5352043007953355</v>
      </c>
      <c r="H28" s="274">
        <v>47952</v>
      </c>
      <c r="I28" s="250">
        <f>H28/$B28*100</f>
        <v>62.418806867734922</v>
      </c>
      <c r="J28" s="239" t="s">
        <v>15</v>
      </c>
      <c r="K28" s="17">
        <f>SUM(M28,O28,Q28)</f>
        <v>14292</v>
      </c>
      <c r="L28" s="121">
        <f>K28/$B28*100</f>
        <v>18.60380354841649</v>
      </c>
      <c r="M28" s="274">
        <v>5625</v>
      </c>
      <c r="N28" s="121">
        <f>M28/$B28*100</f>
        <v>7.3220259557684546</v>
      </c>
      <c r="O28" s="274">
        <v>193</v>
      </c>
      <c r="P28" s="121">
        <f>O28/$B28*100</f>
        <v>0.25122684612681101</v>
      </c>
      <c r="Q28" s="274">
        <v>8474</v>
      </c>
      <c r="R28" s="250">
        <f>Q28/$B28*100</f>
        <v>11.030550746521223</v>
      </c>
    </row>
    <row r="29" spans="1:18" ht="24.95" hidden="1" customHeight="1">
      <c r="A29" s="239" t="s">
        <v>16</v>
      </c>
      <c r="B29" s="17">
        <f>SUM(D29,F29,H29,K29)</f>
        <v>73673</v>
      </c>
      <c r="C29" s="272">
        <f>B29/$B$27*100</f>
        <v>10.252538676812559</v>
      </c>
      <c r="D29" s="273">
        <v>7977</v>
      </c>
      <c r="E29" s="121">
        <f>D29/$B29*100</f>
        <v>10.827575909763414</v>
      </c>
      <c r="F29" s="274">
        <v>6101</v>
      </c>
      <c r="G29" s="121">
        <f t="shared" ref="G29:G39" si="0">F29/$B29*100</f>
        <v>8.2811884951067558</v>
      </c>
      <c r="H29" s="274">
        <v>45817</v>
      </c>
      <c r="I29" s="250">
        <f t="shared" ref="I29:I39" si="1">H29/$B29*100</f>
        <v>62.189676000705816</v>
      </c>
      <c r="J29" s="239" t="s">
        <v>16</v>
      </c>
      <c r="K29" s="17">
        <f t="shared" ref="K29:K39" si="2">SUM(M29,O29,Q29)</f>
        <v>13778</v>
      </c>
      <c r="L29" s="121">
        <f t="shared" ref="L29:L39" si="3">K29/$B29*100</f>
        <v>18.701559594424008</v>
      </c>
      <c r="M29" s="274">
        <v>5882</v>
      </c>
      <c r="N29" s="121">
        <f t="shared" ref="N29:N39" si="4">M29/$B29*100</f>
        <v>7.9839289834810572</v>
      </c>
      <c r="O29" s="274">
        <v>98</v>
      </c>
      <c r="P29" s="121">
        <f t="shared" ref="P29:P39" si="5">O29/$B29*100</f>
        <v>0.13302023807907917</v>
      </c>
      <c r="Q29" s="274">
        <v>7798</v>
      </c>
      <c r="R29" s="250">
        <f t="shared" ref="R29:R39" si="6">Q29/$B29*100</f>
        <v>10.584610372863871</v>
      </c>
    </row>
    <row r="30" spans="1:18" ht="24.95" hidden="1" customHeight="1">
      <c r="A30" s="239" t="s">
        <v>17</v>
      </c>
      <c r="B30" s="17">
        <f t="shared" ref="B30:B39" si="7">SUM(D30,F30,H30,K30)</f>
        <v>63009</v>
      </c>
      <c r="C30" s="272">
        <f>B30/$B$27*100</f>
        <v>8.7685069087356649</v>
      </c>
      <c r="D30" s="273">
        <v>7334</v>
      </c>
      <c r="E30" s="121">
        <f t="shared" ref="E30:E39" si="8">D30/$B30*100</f>
        <v>11.639607040264091</v>
      </c>
      <c r="F30" s="274">
        <v>5050</v>
      </c>
      <c r="G30" s="121">
        <f t="shared" si="0"/>
        <v>8.0147280547223403</v>
      </c>
      <c r="H30" s="274">
        <v>36932</v>
      </c>
      <c r="I30" s="250">
        <f t="shared" si="1"/>
        <v>58.613848815248616</v>
      </c>
      <c r="J30" s="239" t="s">
        <v>17</v>
      </c>
      <c r="K30" s="17">
        <f>SUM(M30,O30,Q30)</f>
        <v>13693</v>
      </c>
      <c r="L30" s="121">
        <f t="shared" si="3"/>
        <v>21.731816089764955</v>
      </c>
      <c r="M30" s="274">
        <v>5622</v>
      </c>
      <c r="N30" s="121">
        <f t="shared" si="4"/>
        <v>8.9225348759700989</v>
      </c>
      <c r="O30" s="274">
        <v>187</v>
      </c>
      <c r="P30" s="121">
        <f t="shared" si="5"/>
        <v>0.29678299925407481</v>
      </c>
      <c r="Q30" s="274">
        <v>7884</v>
      </c>
      <c r="R30" s="250">
        <f t="shared" si="6"/>
        <v>12.512498214540779</v>
      </c>
    </row>
    <row r="31" spans="1:18" ht="24.95" hidden="1" customHeight="1">
      <c r="A31" s="239" t="s">
        <v>18</v>
      </c>
      <c r="B31" s="17">
        <f t="shared" si="7"/>
        <v>57927</v>
      </c>
      <c r="C31" s="272">
        <f t="shared" ref="C31:C39" si="9">B31/$B$27*100</f>
        <v>8.0612817169345785</v>
      </c>
      <c r="D31" s="273">
        <v>7465</v>
      </c>
      <c r="E31" s="121">
        <f t="shared" si="8"/>
        <v>12.886909385951284</v>
      </c>
      <c r="F31" s="274">
        <v>4374</v>
      </c>
      <c r="G31" s="121">
        <f t="shared" si="0"/>
        <v>7.5508830079237654</v>
      </c>
      <c r="H31" s="274">
        <v>32634</v>
      </c>
      <c r="I31" s="250">
        <f t="shared" si="1"/>
        <v>56.336423429488832</v>
      </c>
      <c r="J31" s="239" t="s">
        <v>18</v>
      </c>
      <c r="K31" s="17">
        <f t="shared" si="2"/>
        <v>13454</v>
      </c>
      <c r="L31" s="121">
        <f t="shared" si="3"/>
        <v>23.225784176636111</v>
      </c>
      <c r="M31" s="274">
        <v>5484</v>
      </c>
      <c r="N31" s="121">
        <f t="shared" si="4"/>
        <v>9.4670878864778079</v>
      </c>
      <c r="O31" s="274">
        <v>199</v>
      </c>
      <c r="P31" s="121">
        <f t="shared" si="5"/>
        <v>0.34353582957860757</v>
      </c>
      <c r="Q31" s="274">
        <v>7771</v>
      </c>
      <c r="R31" s="250">
        <f t="shared" si="6"/>
        <v>13.415160460579695</v>
      </c>
    </row>
    <row r="32" spans="1:18" ht="24.95" hidden="1" customHeight="1">
      <c r="A32" s="239" t="s">
        <v>19</v>
      </c>
      <c r="B32" s="17">
        <f t="shared" si="7"/>
        <v>52435</v>
      </c>
      <c r="C32" s="272">
        <f t="shared" si="9"/>
        <v>7.296999789864218</v>
      </c>
      <c r="D32" s="273">
        <v>7025</v>
      </c>
      <c r="E32" s="121">
        <f t="shared" si="8"/>
        <v>13.397539811194811</v>
      </c>
      <c r="F32" s="274">
        <v>3707</v>
      </c>
      <c r="G32" s="121">
        <f t="shared" si="0"/>
        <v>7.0697053494803086</v>
      </c>
      <c r="H32" s="274">
        <v>28306</v>
      </c>
      <c r="I32" s="250">
        <f t="shared" si="1"/>
        <v>53.983026604367311</v>
      </c>
      <c r="J32" s="239" t="s">
        <v>19</v>
      </c>
      <c r="K32" s="17">
        <f t="shared" si="2"/>
        <v>13397</v>
      </c>
      <c r="L32" s="121">
        <f t="shared" si="3"/>
        <v>25.549728234957563</v>
      </c>
      <c r="M32" s="274">
        <v>5159</v>
      </c>
      <c r="N32" s="121">
        <f t="shared" si="4"/>
        <v>9.8388480976447035</v>
      </c>
      <c r="O32" s="274">
        <v>186</v>
      </c>
      <c r="P32" s="121">
        <f t="shared" si="5"/>
        <v>0.3547248974921331</v>
      </c>
      <c r="Q32" s="274">
        <v>8052</v>
      </c>
      <c r="R32" s="250">
        <f t="shared" si="6"/>
        <v>15.35615523982073</v>
      </c>
    </row>
    <row r="33" spans="1:18" ht="24.95" hidden="1" customHeight="1">
      <c r="A33" s="239" t="s">
        <v>20</v>
      </c>
      <c r="B33" s="17">
        <f t="shared" si="7"/>
        <v>51589</v>
      </c>
      <c r="C33" s="272">
        <f t="shared" si="9"/>
        <v>7.1792680873329875</v>
      </c>
      <c r="D33" s="273">
        <v>7014</v>
      </c>
      <c r="E33" s="121">
        <f t="shared" si="8"/>
        <v>13.595921611196186</v>
      </c>
      <c r="F33" s="274">
        <v>4231</v>
      </c>
      <c r="G33" s="121">
        <f t="shared" si="0"/>
        <v>8.2013607551997527</v>
      </c>
      <c r="H33" s="274">
        <v>25538</v>
      </c>
      <c r="I33" s="250">
        <f t="shared" si="1"/>
        <v>49.502800984706042</v>
      </c>
      <c r="J33" s="239" t="s">
        <v>20</v>
      </c>
      <c r="K33" s="17">
        <f t="shared" si="2"/>
        <v>14806</v>
      </c>
      <c r="L33" s="121">
        <f t="shared" si="3"/>
        <v>28.699916648898022</v>
      </c>
      <c r="M33" s="274">
        <v>5504</v>
      </c>
      <c r="N33" s="121">
        <f t="shared" si="4"/>
        <v>10.668941053325321</v>
      </c>
      <c r="O33" s="274">
        <v>170</v>
      </c>
      <c r="P33" s="121">
        <f t="shared" si="5"/>
        <v>0.32952761247552775</v>
      </c>
      <c r="Q33" s="274">
        <v>9132</v>
      </c>
      <c r="R33" s="250">
        <f t="shared" si="6"/>
        <v>17.701447983097172</v>
      </c>
    </row>
    <row r="34" spans="1:18" ht="24.95" hidden="1" customHeight="1">
      <c r="A34" s="239" t="s">
        <v>21</v>
      </c>
      <c r="B34" s="17">
        <f t="shared" si="7"/>
        <v>51293</v>
      </c>
      <c r="C34" s="272">
        <f t="shared" si="9"/>
        <v>7.1380759077239508</v>
      </c>
      <c r="D34" s="273">
        <v>6890</v>
      </c>
      <c r="E34" s="121">
        <f t="shared" si="8"/>
        <v>13.432632133039595</v>
      </c>
      <c r="F34" s="274">
        <v>4390</v>
      </c>
      <c r="G34" s="121">
        <f t="shared" si="0"/>
        <v>8.5586727233735598</v>
      </c>
      <c r="H34" s="274">
        <v>24854</v>
      </c>
      <c r="I34" s="250">
        <f t="shared" si="1"/>
        <v>48.454954867135868</v>
      </c>
      <c r="J34" s="239" t="s">
        <v>21</v>
      </c>
      <c r="K34" s="17">
        <f t="shared" si="2"/>
        <v>15159</v>
      </c>
      <c r="L34" s="121">
        <f t="shared" si="3"/>
        <v>29.553740276450981</v>
      </c>
      <c r="M34" s="274">
        <v>5787</v>
      </c>
      <c r="N34" s="121">
        <f t="shared" si="4"/>
        <v>11.28224124149494</v>
      </c>
      <c r="O34" s="274">
        <v>210</v>
      </c>
      <c r="P34" s="121">
        <f t="shared" si="5"/>
        <v>0.40941259041194711</v>
      </c>
      <c r="Q34" s="274">
        <v>9162</v>
      </c>
      <c r="R34" s="250">
        <f t="shared" si="6"/>
        <v>17.86208644454409</v>
      </c>
    </row>
    <row r="35" spans="1:18" ht="24.95" hidden="1" customHeight="1">
      <c r="A35" s="239" t="s">
        <v>22</v>
      </c>
      <c r="B35" s="17">
        <f t="shared" si="7"/>
        <v>56263</v>
      </c>
      <c r="C35" s="272">
        <f t="shared" si="9"/>
        <v>7.8297148694027001</v>
      </c>
      <c r="D35" s="273">
        <v>8136</v>
      </c>
      <c r="E35" s="121">
        <f t="shared" si="8"/>
        <v>14.460657981266554</v>
      </c>
      <c r="F35" s="274">
        <v>4967</v>
      </c>
      <c r="G35" s="121">
        <f t="shared" si="0"/>
        <v>8.8281819312869914</v>
      </c>
      <c r="H35" s="274">
        <v>27518</v>
      </c>
      <c r="I35" s="250">
        <f t="shared" si="1"/>
        <v>48.909585340276912</v>
      </c>
      <c r="J35" s="239" t="s">
        <v>22</v>
      </c>
      <c r="K35" s="17">
        <f t="shared" si="2"/>
        <v>15642</v>
      </c>
      <c r="L35" s="121">
        <f t="shared" si="3"/>
        <v>27.801574747169543</v>
      </c>
      <c r="M35" s="274">
        <v>6718</v>
      </c>
      <c r="N35" s="121">
        <f t="shared" si="4"/>
        <v>11.940351563194284</v>
      </c>
      <c r="O35" s="274">
        <v>168</v>
      </c>
      <c r="P35" s="121">
        <f t="shared" si="5"/>
        <v>0.29859765743028277</v>
      </c>
      <c r="Q35" s="274">
        <v>8756</v>
      </c>
      <c r="R35" s="250">
        <f t="shared" si="6"/>
        <v>15.562625526544977</v>
      </c>
    </row>
    <row r="36" spans="1:18" ht="24.95" hidden="1" customHeight="1">
      <c r="A36" s="239" t="s">
        <v>23</v>
      </c>
      <c r="B36" s="17">
        <f t="shared" si="7"/>
        <v>54112</v>
      </c>
      <c r="C36" s="272">
        <f t="shared" si="9"/>
        <v>7.5303757533924403</v>
      </c>
      <c r="D36" s="273">
        <v>8477</v>
      </c>
      <c r="E36" s="121">
        <f t="shared" si="8"/>
        <v>15.665656416321703</v>
      </c>
      <c r="F36" s="274">
        <v>4578</v>
      </c>
      <c r="G36" s="121">
        <f t="shared" si="0"/>
        <v>8.4602306327616805</v>
      </c>
      <c r="H36" s="274">
        <v>24347</v>
      </c>
      <c r="I36" s="250">
        <f t="shared" si="1"/>
        <v>44.993716735659376</v>
      </c>
      <c r="J36" s="239" t="s">
        <v>23</v>
      </c>
      <c r="K36" s="17">
        <f t="shared" si="2"/>
        <v>16710</v>
      </c>
      <c r="L36" s="121">
        <f t="shared" si="3"/>
        <v>30.880396215257242</v>
      </c>
      <c r="M36" s="274">
        <v>8498</v>
      </c>
      <c r="N36" s="121">
        <f t="shared" si="4"/>
        <v>15.704464813719692</v>
      </c>
      <c r="O36" s="274">
        <v>183</v>
      </c>
      <c r="P36" s="121">
        <f t="shared" si="5"/>
        <v>0.33818746303962155</v>
      </c>
      <c r="Q36" s="274">
        <v>8029</v>
      </c>
      <c r="R36" s="250">
        <f t="shared" si="6"/>
        <v>14.83774393849793</v>
      </c>
    </row>
    <row r="37" spans="1:18" ht="24.95" hidden="1" customHeight="1">
      <c r="A37" s="239" t="s">
        <v>24</v>
      </c>
      <c r="B37" s="17">
        <f t="shared" si="7"/>
        <v>49951</v>
      </c>
      <c r="C37" s="272">
        <f t="shared" si="9"/>
        <v>6.9513194717937949</v>
      </c>
      <c r="D37" s="273">
        <v>7056</v>
      </c>
      <c r="E37" s="121">
        <f t="shared" si="8"/>
        <v>14.125843326459931</v>
      </c>
      <c r="F37" s="274">
        <v>3854</v>
      </c>
      <c r="G37" s="121">
        <f t="shared" si="0"/>
        <v>7.7155612500250239</v>
      </c>
      <c r="H37" s="274">
        <v>24921</v>
      </c>
      <c r="I37" s="250">
        <f t="shared" si="1"/>
        <v>49.890893075213711</v>
      </c>
      <c r="J37" s="239" t="s">
        <v>24</v>
      </c>
      <c r="K37" s="17">
        <f t="shared" si="2"/>
        <v>14120</v>
      </c>
      <c r="L37" s="121">
        <f t="shared" si="3"/>
        <v>28.267702348301338</v>
      </c>
      <c r="M37" s="274">
        <v>6502</v>
      </c>
      <c r="N37" s="121">
        <f t="shared" si="4"/>
        <v>13.016756421292866</v>
      </c>
      <c r="O37" s="274">
        <v>175</v>
      </c>
      <c r="P37" s="121">
        <f t="shared" si="5"/>
        <v>0.35034333646974036</v>
      </c>
      <c r="Q37" s="274">
        <v>7443</v>
      </c>
      <c r="R37" s="250">
        <f t="shared" si="6"/>
        <v>14.900602590538728</v>
      </c>
    </row>
    <row r="38" spans="1:18" ht="24.95" hidden="1" customHeight="1">
      <c r="A38" s="239" t="s">
        <v>25</v>
      </c>
      <c r="B38" s="17">
        <f t="shared" si="7"/>
        <v>61080</v>
      </c>
      <c r="C38" s="272">
        <f t="shared" si="9"/>
        <v>8.5000619274321831</v>
      </c>
      <c r="D38" s="273">
        <v>7600</v>
      </c>
      <c r="E38" s="121">
        <f t="shared" si="8"/>
        <v>12.442698100851342</v>
      </c>
      <c r="F38" s="274">
        <v>5066</v>
      </c>
      <c r="G38" s="121">
        <f t="shared" si="0"/>
        <v>8.2940406024885398</v>
      </c>
      <c r="H38" s="274">
        <v>33081</v>
      </c>
      <c r="I38" s="250">
        <f t="shared" si="1"/>
        <v>54.160117878192537</v>
      </c>
      <c r="J38" s="239" t="s">
        <v>25</v>
      </c>
      <c r="K38" s="17">
        <f t="shared" si="2"/>
        <v>15333</v>
      </c>
      <c r="L38" s="121">
        <f t="shared" si="3"/>
        <v>25.103143418467582</v>
      </c>
      <c r="M38" s="274">
        <v>7118</v>
      </c>
      <c r="N38" s="121">
        <f t="shared" si="4"/>
        <v>11.653569089718403</v>
      </c>
      <c r="O38" s="274">
        <v>224</v>
      </c>
      <c r="P38" s="121">
        <f t="shared" si="5"/>
        <v>0.36673215455140801</v>
      </c>
      <c r="Q38" s="274">
        <v>7991</v>
      </c>
      <c r="R38" s="250">
        <f t="shared" si="6"/>
        <v>13.082842174197772</v>
      </c>
    </row>
    <row r="39" spans="1:18" ht="24.95" hidden="1" customHeight="1">
      <c r="A39" s="239" t="s">
        <v>26</v>
      </c>
      <c r="B39" s="17">
        <f t="shared" si="7"/>
        <v>70428</v>
      </c>
      <c r="C39" s="272">
        <f t="shared" si="9"/>
        <v>9.8009554915716066</v>
      </c>
      <c r="D39" s="273">
        <v>8086</v>
      </c>
      <c r="E39" s="121">
        <f t="shared" si="8"/>
        <v>11.481229056625205</v>
      </c>
      <c r="F39" s="274">
        <v>6862</v>
      </c>
      <c r="G39" s="121">
        <f t="shared" si="0"/>
        <v>9.7432839211677162</v>
      </c>
      <c r="H39" s="274">
        <v>41388</v>
      </c>
      <c r="I39" s="250">
        <f t="shared" si="1"/>
        <v>58.766399727381156</v>
      </c>
      <c r="J39" s="239" t="s">
        <v>26</v>
      </c>
      <c r="K39" s="17">
        <f t="shared" si="2"/>
        <v>14092</v>
      </c>
      <c r="L39" s="121">
        <f t="shared" si="3"/>
        <v>20.009087294825921</v>
      </c>
      <c r="M39" s="274">
        <v>5951</v>
      </c>
      <c r="N39" s="121">
        <f t="shared" si="4"/>
        <v>8.4497642982904537</v>
      </c>
      <c r="O39" s="274">
        <v>222</v>
      </c>
      <c r="P39" s="121">
        <f t="shared" si="5"/>
        <v>0.3152155392741523</v>
      </c>
      <c r="Q39" s="274">
        <v>7919</v>
      </c>
      <c r="R39" s="250">
        <f t="shared" si="6"/>
        <v>11.244107457261316</v>
      </c>
    </row>
    <row r="40" spans="1:18" ht="30" customHeight="1">
      <c r="A40" s="239">
        <v>2021</v>
      </c>
      <c r="B40" s="17">
        <f>SUM(B41:B52)</f>
        <v>743367</v>
      </c>
      <c r="C40" s="17">
        <f>SUM(C41:C52)</f>
        <v>99.999999999999986</v>
      </c>
      <c r="D40" s="17">
        <f>SUM(D41:D52)</f>
        <v>95028</v>
      </c>
      <c r="E40" s="121">
        <f>D40/B40*100</f>
        <v>12.783456892759565</v>
      </c>
      <c r="F40" s="17">
        <f>SUM(F41:F52)</f>
        <v>66755</v>
      </c>
      <c r="G40" s="267">
        <f>F40/B40*100</f>
        <v>8.9800865521337379</v>
      </c>
      <c r="H40" s="17">
        <f>SUM(H41:H52)</f>
        <v>398811</v>
      </c>
      <c r="I40" s="250">
        <f>H40/B40*100</f>
        <v>53.649274180855485</v>
      </c>
      <c r="J40" s="239">
        <v>2021</v>
      </c>
      <c r="K40" s="17">
        <f>SUM(K41:K52)</f>
        <v>182773</v>
      </c>
      <c r="L40" s="121">
        <f>K40/B40*100</f>
        <v>24.58718237425121</v>
      </c>
      <c r="M40" s="17">
        <f>SUM(M41:M52)</f>
        <v>84402</v>
      </c>
      <c r="N40" s="121">
        <f>M40/B40*100</f>
        <v>11.354014907844981</v>
      </c>
      <c r="O40" s="17">
        <f>SUM(O41:O52)</f>
        <v>2290</v>
      </c>
      <c r="P40" s="121">
        <f>O40/B40*100</f>
        <v>0.30805779648545067</v>
      </c>
      <c r="Q40" s="17">
        <f>SUM(Q41:Q52)</f>
        <v>96081</v>
      </c>
      <c r="R40" s="250">
        <f>Q40/B40*100</f>
        <v>12.925109669920779</v>
      </c>
    </row>
    <row r="41" spans="1:18" ht="24.95" hidden="1" customHeight="1">
      <c r="A41" s="416" t="s">
        <v>221</v>
      </c>
      <c r="B41" s="17">
        <f>SUM(D41,F41,H41,K41)</f>
        <v>82832</v>
      </c>
      <c r="C41" s="272">
        <f>B41/$B$40*100</f>
        <v>11.142813711127882</v>
      </c>
      <c r="D41" s="273">
        <v>9266</v>
      </c>
      <c r="E41" s="121">
        <f>D41/$B41*100</f>
        <v>11.186497971798339</v>
      </c>
      <c r="F41" s="274">
        <v>7943</v>
      </c>
      <c r="G41" s="121">
        <f>F41/$B41*100</f>
        <v>9.5892891636082673</v>
      </c>
      <c r="H41" s="274">
        <v>50430</v>
      </c>
      <c r="I41" s="250">
        <f>H41/$B41*100</f>
        <v>60.882267722619275</v>
      </c>
      <c r="J41" s="416" t="s">
        <v>221</v>
      </c>
      <c r="K41" s="17">
        <f>SUM(M41,O41,Q41)</f>
        <v>15193</v>
      </c>
      <c r="L41" s="121">
        <f>K41/$B41*100</f>
        <v>18.341945141974119</v>
      </c>
      <c r="M41" s="274">
        <v>6849</v>
      </c>
      <c r="N41" s="121">
        <f>M41/$B41*100</f>
        <v>8.2685435580451987</v>
      </c>
      <c r="O41" s="274">
        <v>203</v>
      </c>
      <c r="P41" s="121">
        <f>O41/$B41*100</f>
        <v>0.24507436739424379</v>
      </c>
      <c r="Q41" s="274">
        <v>8141</v>
      </c>
      <c r="R41" s="250">
        <f>Q41/$B41*100</f>
        <v>9.8283272165346727</v>
      </c>
    </row>
    <row r="42" spans="1:18" ht="24.95" hidden="1" customHeight="1">
      <c r="A42" s="416" t="s">
        <v>222</v>
      </c>
      <c r="B42" s="17">
        <f>SUM(D42,F42,H42,K42)</f>
        <v>77548</v>
      </c>
      <c r="C42" s="272">
        <f t="shared" ref="C42:C52" si="10">B42/$B$40*100</f>
        <v>10.43199388727237</v>
      </c>
      <c r="D42" s="273">
        <v>8830</v>
      </c>
      <c r="E42" s="121">
        <f>D42/$B42*100</f>
        <v>11.386496105637798</v>
      </c>
      <c r="F42" s="274">
        <v>7064</v>
      </c>
      <c r="G42" s="121">
        <f t="shared" ref="G42:G52" si="11">F42/$B42*100</f>
        <v>9.1091968845102382</v>
      </c>
      <c r="H42" s="274">
        <v>47094</v>
      </c>
      <c r="I42" s="250">
        <f t="shared" ref="I42:I52" si="12">H42/$B42*100</f>
        <v>60.728838912673446</v>
      </c>
      <c r="J42" s="416" t="s">
        <v>222</v>
      </c>
      <c r="K42" s="17">
        <f t="shared" ref="K42" si="13">SUM(M42,O42,Q42)</f>
        <v>14560</v>
      </c>
      <c r="L42" s="121">
        <f t="shared" ref="L42:L52" si="14">K42/$B42*100</f>
        <v>18.775468097178521</v>
      </c>
      <c r="M42" s="274">
        <v>6814</v>
      </c>
      <c r="N42" s="121">
        <f t="shared" ref="N42:N52" si="15">M42/$B42*100</f>
        <v>8.7868159075669272</v>
      </c>
      <c r="O42" s="274">
        <v>87</v>
      </c>
      <c r="P42" s="121">
        <f t="shared" ref="P42:P52" si="16">O42/$B42*100</f>
        <v>0.11218857997627275</v>
      </c>
      <c r="Q42" s="274">
        <v>7659</v>
      </c>
      <c r="R42" s="250">
        <f t="shared" ref="R42:R52" si="17">Q42/$B42*100</f>
        <v>9.8764636096353229</v>
      </c>
    </row>
    <row r="43" spans="1:18" ht="24.95" hidden="1" customHeight="1">
      <c r="A43" s="416" t="s">
        <v>223</v>
      </c>
      <c r="B43" s="17">
        <f t="shared" ref="B43:B52" si="18">SUM(D43,F43,H43,K43)</f>
        <v>63591</v>
      </c>
      <c r="C43" s="272">
        <f t="shared" si="10"/>
        <v>8.5544556053739278</v>
      </c>
      <c r="D43" s="273">
        <v>7214</v>
      </c>
      <c r="E43" s="121">
        <f>D43/$B43*100</f>
        <v>11.344372631347204</v>
      </c>
      <c r="F43" s="274">
        <v>5549</v>
      </c>
      <c r="G43" s="121">
        <f t="shared" si="11"/>
        <v>8.726077589596013</v>
      </c>
      <c r="H43" s="274">
        <v>36738</v>
      </c>
      <c r="I43" s="250">
        <f t="shared" si="12"/>
        <v>57.772326272585737</v>
      </c>
      <c r="J43" s="416" t="s">
        <v>223</v>
      </c>
      <c r="K43" s="17">
        <f>SUM(M43,O43,Q43)</f>
        <v>14090</v>
      </c>
      <c r="L43" s="121">
        <f t="shared" si="14"/>
        <v>22.157223506471041</v>
      </c>
      <c r="M43" s="274">
        <v>6027</v>
      </c>
      <c r="N43" s="121">
        <f t="shared" si="15"/>
        <v>9.4777562862669242</v>
      </c>
      <c r="O43" s="274">
        <v>152</v>
      </c>
      <c r="P43" s="121">
        <f t="shared" si="16"/>
        <v>0.23902753534305168</v>
      </c>
      <c r="Q43" s="274">
        <v>7911</v>
      </c>
      <c r="R43" s="250">
        <f t="shared" si="17"/>
        <v>12.440439684861065</v>
      </c>
    </row>
    <row r="44" spans="1:18" ht="24.95" hidden="1" customHeight="1">
      <c r="A44" s="416" t="s">
        <v>224</v>
      </c>
      <c r="B44" s="17">
        <f t="shared" si="18"/>
        <v>57440</v>
      </c>
      <c r="C44" s="272">
        <f t="shared" si="10"/>
        <v>7.727004292630693</v>
      </c>
      <c r="D44" s="273">
        <v>7340</v>
      </c>
      <c r="E44" s="121">
        <f>D44/$B44*100</f>
        <v>12.778551532033427</v>
      </c>
      <c r="F44" s="274">
        <v>4803</v>
      </c>
      <c r="G44" s="121">
        <f t="shared" si="11"/>
        <v>8.3617688022284131</v>
      </c>
      <c r="H44" s="274">
        <v>31940</v>
      </c>
      <c r="I44" s="250">
        <f t="shared" si="12"/>
        <v>55.605849582172709</v>
      </c>
      <c r="J44" s="416" t="s">
        <v>224</v>
      </c>
      <c r="K44" s="17">
        <f t="shared" ref="K44:K52" si="19">SUM(M44,O44,Q44)</f>
        <v>13357</v>
      </c>
      <c r="L44" s="121">
        <f t="shared" si="14"/>
        <v>23.253830083565461</v>
      </c>
      <c r="M44" s="274">
        <v>5612</v>
      </c>
      <c r="N44" s="121">
        <f t="shared" si="15"/>
        <v>9.7701949860724238</v>
      </c>
      <c r="O44" s="274">
        <v>235</v>
      </c>
      <c r="P44" s="121">
        <f t="shared" si="16"/>
        <v>0.40912256267409469</v>
      </c>
      <c r="Q44" s="274">
        <v>7510</v>
      </c>
      <c r="R44" s="250">
        <f t="shared" si="17"/>
        <v>13.074512534818941</v>
      </c>
    </row>
    <row r="45" spans="1:18" ht="24.95" hidden="1" customHeight="1">
      <c r="A45" s="416" t="s">
        <v>225</v>
      </c>
      <c r="B45" s="17">
        <f t="shared" si="18"/>
        <v>52750</v>
      </c>
      <c r="C45" s="272">
        <f t="shared" si="10"/>
        <v>7.0960911635840711</v>
      </c>
      <c r="D45" s="273">
        <v>7039</v>
      </c>
      <c r="E45" s="121">
        <f t="shared" ref="E45:E52" si="20">D45/$B45*100</f>
        <v>13.344075829383886</v>
      </c>
      <c r="F45" s="274">
        <v>4221</v>
      </c>
      <c r="G45" s="121">
        <f t="shared" si="11"/>
        <v>8.0018957345971558</v>
      </c>
      <c r="H45" s="274">
        <v>27875</v>
      </c>
      <c r="I45" s="250">
        <f t="shared" si="12"/>
        <v>52.843601895734594</v>
      </c>
      <c r="J45" s="416" t="s">
        <v>225</v>
      </c>
      <c r="K45" s="17">
        <f t="shared" si="19"/>
        <v>13615</v>
      </c>
      <c r="L45" s="121">
        <f t="shared" si="14"/>
        <v>25.810426540284361</v>
      </c>
      <c r="M45" s="274">
        <v>5329</v>
      </c>
      <c r="N45" s="121">
        <f t="shared" si="15"/>
        <v>10.102369668246446</v>
      </c>
      <c r="O45" s="274">
        <v>216</v>
      </c>
      <c r="P45" s="121">
        <f t="shared" si="16"/>
        <v>0.40947867298578194</v>
      </c>
      <c r="Q45" s="274">
        <v>8070</v>
      </c>
      <c r="R45" s="250">
        <f t="shared" si="17"/>
        <v>15.298578199052132</v>
      </c>
    </row>
    <row r="46" spans="1:18" ht="24.95" hidden="1" customHeight="1">
      <c r="A46" s="416" t="s">
        <v>226</v>
      </c>
      <c r="B46" s="17">
        <f t="shared" si="18"/>
        <v>52202</v>
      </c>
      <c r="C46" s="272">
        <f t="shared" si="10"/>
        <v>7.0223725293159376</v>
      </c>
      <c r="D46" s="273">
        <v>7140</v>
      </c>
      <c r="E46" s="121">
        <f>D46/$B46*100</f>
        <v>13.677636872150492</v>
      </c>
      <c r="F46" s="274">
        <v>4593</v>
      </c>
      <c r="G46" s="121">
        <f t="shared" si="11"/>
        <v>8.798513466916976</v>
      </c>
      <c r="H46" s="274">
        <v>26065</v>
      </c>
      <c r="I46" s="250">
        <f t="shared" si="12"/>
        <v>49.931037125014363</v>
      </c>
      <c r="J46" s="416" t="s">
        <v>226</v>
      </c>
      <c r="K46" s="17">
        <f t="shared" si="19"/>
        <v>14404</v>
      </c>
      <c r="L46" s="121">
        <f t="shared" si="14"/>
        <v>27.592812535918164</v>
      </c>
      <c r="M46" s="274">
        <v>5582</v>
      </c>
      <c r="N46" s="121">
        <f t="shared" si="15"/>
        <v>10.693076893605609</v>
      </c>
      <c r="O46" s="274">
        <v>211</v>
      </c>
      <c r="P46" s="121">
        <f t="shared" si="16"/>
        <v>0.40419907283245854</v>
      </c>
      <c r="Q46" s="274">
        <v>8611</v>
      </c>
      <c r="R46" s="250">
        <f t="shared" si="17"/>
        <v>16.495536569480095</v>
      </c>
    </row>
    <row r="47" spans="1:18" ht="24.95" hidden="1" customHeight="1">
      <c r="A47" s="416" t="s">
        <v>227</v>
      </c>
      <c r="B47" s="17">
        <f t="shared" si="18"/>
        <v>55138</v>
      </c>
      <c r="C47" s="272">
        <f t="shared" si="10"/>
        <v>7.4173322194824367</v>
      </c>
      <c r="D47" s="273">
        <v>7634</v>
      </c>
      <c r="E47" s="121">
        <f>D47/$B47*100</f>
        <v>13.845260981537233</v>
      </c>
      <c r="F47" s="274">
        <v>5281</v>
      </c>
      <c r="G47" s="121">
        <f t="shared" si="11"/>
        <v>9.5777866444194579</v>
      </c>
      <c r="H47" s="274">
        <v>26872</v>
      </c>
      <c r="I47" s="250">
        <f t="shared" si="12"/>
        <v>48.73589901701186</v>
      </c>
      <c r="J47" s="416" t="s">
        <v>227</v>
      </c>
      <c r="K47" s="17">
        <f t="shared" si="19"/>
        <v>15351</v>
      </c>
      <c r="L47" s="121">
        <f t="shared" si="14"/>
        <v>27.841053357031448</v>
      </c>
      <c r="M47" s="274">
        <v>6263</v>
      </c>
      <c r="N47" s="121">
        <f t="shared" si="15"/>
        <v>11.358772534368313</v>
      </c>
      <c r="O47" s="274">
        <v>193</v>
      </c>
      <c r="P47" s="121">
        <f t="shared" si="16"/>
        <v>0.3500308317312924</v>
      </c>
      <c r="Q47" s="274">
        <v>8895</v>
      </c>
      <c r="R47" s="250">
        <f t="shared" si="17"/>
        <v>16.132249990931843</v>
      </c>
    </row>
    <row r="48" spans="1:18" ht="24.95" hidden="1" customHeight="1">
      <c r="A48" s="416" t="s">
        <v>228</v>
      </c>
      <c r="B48" s="17">
        <f>SUM(D48,F48,H48,K48)</f>
        <v>61478</v>
      </c>
      <c r="C48" s="272">
        <f t="shared" si="10"/>
        <v>8.2702083896648624</v>
      </c>
      <c r="D48" s="273">
        <v>9663</v>
      </c>
      <c r="E48" s="121">
        <f t="shared" si="20"/>
        <v>15.717817755945216</v>
      </c>
      <c r="F48" s="274">
        <v>5481</v>
      </c>
      <c r="G48" s="121">
        <f t="shared" si="11"/>
        <v>8.915384365138749</v>
      </c>
      <c r="H48" s="274">
        <v>28510</v>
      </c>
      <c r="I48" s="250">
        <f t="shared" si="12"/>
        <v>46.374312762288952</v>
      </c>
      <c r="J48" s="416" t="s">
        <v>228</v>
      </c>
      <c r="K48" s="17">
        <f t="shared" si="19"/>
        <v>17824</v>
      </c>
      <c r="L48" s="121">
        <f t="shared" si="14"/>
        <v>28.992485116627087</v>
      </c>
      <c r="M48" s="274">
        <v>8970</v>
      </c>
      <c r="N48" s="121">
        <f t="shared" si="15"/>
        <v>14.590585250008134</v>
      </c>
      <c r="O48" s="274">
        <v>203</v>
      </c>
      <c r="P48" s="121">
        <f t="shared" si="16"/>
        <v>0.3301994209310648</v>
      </c>
      <c r="Q48" s="274">
        <v>8651</v>
      </c>
      <c r="R48" s="250">
        <f t="shared" si="17"/>
        <v>14.071700445687888</v>
      </c>
    </row>
    <row r="49" spans="1:18" ht="24.95" hidden="1" customHeight="1">
      <c r="A49" s="416" t="s">
        <v>229</v>
      </c>
      <c r="B49" s="17">
        <f t="shared" si="18"/>
        <v>54656</v>
      </c>
      <c r="C49" s="272">
        <f t="shared" si="10"/>
        <v>7.3524921068597342</v>
      </c>
      <c r="D49" s="273">
        <v>7694</v>
      </c>
      <c r="E49" s="121">
        <f t="shared" si="20"/>
        <v>14.077137002341919</v>
      </c>
      <c r="F49" s="274">
        <v>4730</v>
      </c>
      <c r="G49" s="121">
        <f t="shared" si="11"/>
        <v>8.654127634660421</v>
      </c>
      <c r="H49" s="274">
        <v>24366</v>
      </c>
      <c r="I49" s="250">
        <f t="shared" si="12"/>
        <v>44.580649882903984</v>
      </c>
      <c r="J49" s="416" t="s">
        <v>229</v>
      </c>
      <c r="K49" s="17">
        <f t="shared" si="19"/>
        <v>17866</v>
      </c>
      <c r="L49" s="121">
        <f t="shared" si="14"/>
        <v>32.688085480093676</v>
      </c>
      <c r="M49" s="274">
        <v>9785</v>
      </c>
      <c r="N49" s="121">
        <f t="shared" si="15"/>
        <v>17.902883489461356</v>
      </c>
      <c r="O49" s="274">
        <v>197</v>
      </c>
      <c r="P49" s="121">
        <f t="shared" si="16"/>
        <v>0.36043618266978922</v>
      </c>
      <c r="Q49" s="274">
        <v>7884</v>
      </c>
      <c r="R49" s="250">
        <f t="shared" si="17"/>
        <v>14.424765807962528</v>
      </c>
    </row>
    <row r="50" spans="1:18" ht="24.95" hidden="1" customHeight="1">
      <c r="A50" s="416" t="s">
        <v>230</v>
      </c>
      <c r="B50" s="17">
        <f t="shared" si="18"/>
        <v>52151</v>
      </c>
      <c r="C50" s="272">
        <f t="shared" si="10"/>
        <v>7.015511853499012</v>
      </c>
      <c r="D50" s="273">
        <v>7259</v>
      </c>
      <c r="E50" s="121">
        <f t="shared" si="20"/>
        <v>13.919196180322524</v>
      </c>
      <c r="F50" s="274">
        <v>4378</v>
      </c>
      <c r="G50" s="121">
        <f t="shared" si="11"/>
        <v>8.3948534064543345</v>
      </c>
      <c r="H50" s="274">
        <v>24369</v>
      </c>
      <c r="I50" s="250">
        <f t="shared" si="12"/>
        <v>46.7277712795536</v>
      </c>
      <c r="J50" s="416" t="s">
        <v>230</v>
      </c>
      <c r="K50" s="17">
        <f t="shared" si="19"/>
        <v>16145</v>
      </c>
      <c r="L50" s="121">
        <f t="shared" si="14"/>
        <v>30.958179133669539</v>
      </c>
      <c r="M50" s="274">
        <v>8464</v>
      </c>
      <c r="N50" s="121">
        <f t="shared" si="15"/>
        <v>16.2297942513087</v>
      </c>
      <c r="O50" s="274">
        <v>182</v>
      </c>
      <c r="P50" s="121">
        <f t="shared" si="16"/>
        <v>0.34898659661367953</v>
      </c>
      <c r="Q50" s="274">
        <v>7499</v>
      </c>
      <c r="R50" s="250">
        <f t="shared" si="17"/>
        <v>14.379398285747158</v>
      </c>
    </row>
    <row r="51" spans="1:18" ht="24.95" hidden="1" customHeight="1">
      <c r="A51" s="416" t="s">
        <v>231</v>
      </c>
      <c r="B51" s="17">
        <f t="shared" si="18"/>
        <v>62216</v>
      </c>
      <c r="C51" s="272">
        <f t="shared" si="10"/>
        <v>8.3694864044274233</v>
      </c>
      <c r="D51" s="273">
        <v>7832</v>
      </c>
      <c r="E51" s="121">
        <f t="shared" si="20"/>
        <v>12.588401697312587</v>
      </c>
      <c r="F51" s="274">
        <v>5597</v>
      </c>
      <c r="G51" s="121">
        <f t="shared" si="11"/>
        <v>8.9960781792464957</v>
      </c>
      <c r="H51" s="274">
        <v>32494</v>
      </c>
      <c r="I51" s="250">
        <f t="shared" si="12"/>
        <v>52.227722772277232</v>
      </c>
      <c r="J51" s="416" t="s">
        <v>231</v>
      </c>
      <c r="K51" s="17">
        <f t="shared" si="19"/>
        <v>16293</v>
      </c>
      <c r="L51" s="121">
        <f t="shared" si="14"/>
        <v>26.187797351163688</v>
      </c>
      <c r="M51" s="274">
        <v>8446</v>
      </c>
      <c r="N51" s="121">
        <f t="shared" si="15"/>
        <v>13.575286100038575</v>
      </c>
      <c r="O51" s="274">
        <v>206</v>
      </c>
      <c r="P51" s="121">
        <f t="shared" si="16"/>
        <v>0.3311045390253311</v>
      </c>
      <c r="Q51" s="274">
        <v>7641</v>
      </c>
      <c r="R51" s="250">
        <f t="shared" si="17"/>
        <v>12.281406712099781</v>
      </c>
    </row>
    <row r="52" spans="1:18" ht="24.95" hidden="1" customHeight="1">
      <c r="A52" s="416" t="s">
        <v>232</v>
      </c>
      <c r="B52" s="17">
        <f t="shared" si="18"/>
        <v>71365</v>
      </c>
      <c r="C52" s="272">
        <f t="shared" si="10"/>
        <v>9.6002378367616537</v>
      </c>
      <c r="D52" s="273">
        <v>8117</v>
      </c>
      <c r="E52" s="121">
        <f t="shared" si="20"/>
        <v>11.373922791284242</v>
      </c>
      <c r="F52" s="274">
        <v>7115</v>
      </c>
      <c r="G52" s="121">
        <f t="shared" si="11"/>
        <v>9.9698731871365514</v>
      </c>
      <c r="H52" s="274">
        <v>42058</v>
      </c>
      <c r="I52" s="250">
        <f t="shared" si="12"/>
        <v>58.933650949344916</v>
      </c>
      <c r="J52" s="416" t="s">
        <v>232</v>
      </c>
      <c r="K52" s="17">
        <f t="shared" si="19"/>
        <v>14075</v>
      </c>
      <c r="L52" s="121">
        <f t="shared" si="14"/>
        <v>19.722553072234287</v>
      </c>
      <c r="M52" s="274">
        <v>6261</v>
      </c>
      <c r="N52" s="121">
        <f t="shared" si="15"/>
        <v>8.77320815525818</v>
      </c>
      <c r="O52" s="274">
        <v>205</v>
      </c>
      <c r="P52" s="121">
        <f t="shared" si="16"/>
        <v>0.28725565753520632</v>
      </c>
      <c r="Q52" s="274">
        <v>7609</v>
      </c>
      <c r="R52" s="250">
        <f t="shared" si="17"/>
        <v>10.662089259440902</v>
      </c>
    </row>
    <row r="53" spans="1:18" ht="30" customHeight="1">
      <c r="A53" s="444">
        <v>2022</v>
      </c>
      <c r="B53" s="445">
        <f>SUM(B54:B65)</f>
        <v>759360</v>
      </c>
      <c r="C53" s="445">
        <f>SUM(C54:C65)</f>
        <v>100</v>
      </c>
      <c r="D53" s="445">
        <f>SUM(D54:D65)</f>
        <v>96349</v>
      </c>
      <c r="E53" s="446">
        <f>D53/B53*100</f>
        <v>12.688184787189211</v>
      </c>
      <c r="F53" s="445">
        <f>SUM(F54:F65)</f>
        <v>70670</v>
      </c>
      <c r="G53" s="447">
        <f>F53/B53*100</f>
        <v>9.3065212810788029</v>
      </c>
      <c r="H53" s="445">
        <f>SUM(H54:H65)</f>
        <v>413605</v>
      </c>
      <c r="I53" s="448">
        <f>H53/B53*100</f>
        <v>54.467577960387693</v>
      </c>
      <c r="J53" s="444">
        <v>2022</v>
      </c>
      <c r="K53" s="445">
        <f>SUM(K54:K65)</f>
        <v>178736</v>
      </c>
      <c r="L53" s="446">
        <f>K53/B53*100</f>
        <v>23.537715971344291</v>
      </c>
      <c r="M53" s="445">
        <f>SUM(M54:M65)</f>
        <v>84939</v>
      </c>
      <c r="N53" s="446">
        <f>M53/B53*100</f>
        <v>11.185603666245258</v>
      </c>
      <c r="O53" s="445">
        <f>SUM(O54:O65)</f>
        <v>2389</v>
      </c>
      <c r="P53" s="446">
        <f>O53/B53*100</f>
        <v>0.31460703750526758</v>
      </c>
      <c r="Q53" s="445">
        <f>SUM(Q54:Q65)</f>
        <v>91408</v>
      </c>
      <c r="R53" s="448">
        <f>Q53/B53*100</f>
        <v>12.037505267593763</v>
      </c>
    </row>
    <row r="54" spans="1:18" ht="24.95" customHeight="1">
      <c r="A54" s="416" t="s">
        <v>221</v>
      </c>
      <c r="B54" s="17">
        <f>SUM(D54,F54,H54,K54)</f>
        <v>83418</v>
      </c>
      <c r="C54" s="272">
        <f>B54/$B$53*100</f>
        <v>10.985303413400759</v>
      </c>
      <c r="D54" s="273">
        <v>9153</v>
      </c>
      <c r="E54" s="121">
        <f>D54/$B54*100</f>
        <v>10.972451988779399</v>
      </c>
      <c r="F54" s="274">
        <v>8210</v>
      </c>
      <c r="G54" s="121">
        <f>F54/$B54*100</f>
        <v>9.842000527464096</v>
      </c>
      <c r="H54" s="274">
        <v>50605</v>
      </c>
      <c r="I54" s="250">
        <f>H54/$B54*100</f>
        <v>60.664365005154764</v>
      </c>
      <c r="J54" s="416" t="s">
        <v>221</v>
      </c>
      <c r="K54" s="17">
        <f>SUM(M54,O54,Q54)</f>
        <v>15450</v>
      </c>
      <c r="L54" s="121">
        <f>K54/$B54*100</f>
        <v>18.521182478601741</v>
      </c>
      <c r="M54" s="274">
        <v>7117</v>
      </c>
      <c r="N54" s="121">
        <f>M54/$B54*100</f>
        <v>8.531731760531299</v>
      </c>
      <c r="O54" s="274">
        <v>183</v>
      </c>
      <c r="P54" s="121">
        <f>O54/$B54*100</f>
        <v>0.21937711285334102</v>
      </c>
      <c r="Q54" s="274">
        <v>8150</v>
      </c>
      <c r="R54" s="250">
        <f>Q54/$B54*100</f>
        <v>9.7700736052170996</v>
      </c>
    </row>
    <row r="55" spans="1:18" ht="24.95" customHeight="1">
      <c r="A55" s="416" t="s">
        <v>222</v>
      </c>
      <c r="B55" s="17">
        <f>SUM(D55,F55,H55,K55)</f>
        <v>81900</v>
      </c>
      <c r="C55" s="272">
        <f t="shared" ref="C55:C65" si="21">B55/$B$53*100</f>
        <v>10.785398230088497</v>
      </c>
      <c r="D55" s="273">
        <v>9087</v>
      </c>
      <c r="E55" s="121">
        <f>D55/$B55*100</f>
        <v>11.095238095238095</v>
      </c>
      <c r="F55" s="274">
        <v>7683</v>
      </c>
      <c r="G55" s="121">
        <f t="shared" ref="G55:G65" si="22">F55/$B55*100</f>
        <v>9.3809523809523814</v>
      </c>
      <c r="H55" s="274">
        <v>50292</v>
      </c>
      <c r="I55" s="250">
        <f t="shared" ref="I55:I65" si="23">H55/$B55*100</f>
        <v>61.406593406593402</v>
      </c>
      <c r="J55" s="416" t="s">
        <v>222</v>
      </c>
      <c r="K55" s="17">
        <f t="shared" ref="K55" si="24">SUM(M55,O55,Q55)</f>
        <v>14838</v>
      </c>
      <c r="L55" s="121">
        <f t="shared" ref="L55:L65" si="25">K55/$B55*100</f>
        <v>18.117216117216117</v>
      </c>
      <c r="M55" s="274">
        <v>7270</v>
      </c>
      <c r="N55" s="121">
        <f t="shared" ref="N55:N65" si="26">M55/$B55*100</f>
        <v>8.8766788766788771</v>
      </c>
      <c r="O55" s="274">
        <v>176</v>
      </c>
      <c r="P55" s="121">
        <f t="shared" ref="P55:P65" si="27">O55/$B55*100</f>
        <v>0.21489621489621491</v>
      </c>
      <c r="Q55" s="274">
        <v>7392</v>
      </c>
      <c r="R55" s="250">
        <f t="shared" ref="R55:R65" si="28">Q55/$B55*100</f>
        <v>9.0256410256410255</v>
      </c>
    </row>
    <row r="56" spans="1:18" ht="24.95" customHeight="1">
      <c r="A56" s="416" t="s">
        <v>223</v>
      </c>
      <c r="B56" s="17">
        <f t="shared" ref="B56:B60" si="29">SUM(D56,F56,H56,K56)</f>
        <v>68127</v>
      </c>
      <c r="C56" s="272">
        <f t="shared" si="21"/>
        <v>8.9716340075853349</v>
      </c>
      <c r="D56" s="273">
        <v>7585</v>
      </c>
      <c r="E56" s="121">
        <f>D56/$B56*100</f>
        <v>11.133618095615541</v>
      </c>
      <c r="F56" s="274">
        <v>6206</v>
      </c>
      <c r="G56" s="121">
        <f t="shared" si="22"/>
        <v>9.1094573370323069</v>
      </c>
      <c r="H56" s="274">
        <v>39820</v>
      </c>
      <c r="I56" s="250">
        <f t="shared" si="23"/>
        <v>58.449660193462208</v>
      </c>
      <c r="J56" s="416" t="s">
        <v>223</v>
      </c>
      <c r="K56" s="17">
        <f>SUM(M56,O56,Q56)</f>
        <v>14516</v>
      </c>
      <c r="L56" s="121">
        <f t="shared" si="25"/>
        <v>21.307264373889943</v>
      </c>
      <c r="M56" s="274">
        <v>6669</v>
      </c>
      <c r="N56" s="121">
        <f t="shared" si="26"/>
        <v>9.7890704126117409</v>
      </c>
      <c r="O56" s="274">
        <v>193</v>
      </c>
      <c r="P56" s="121">
        <f t="shared" si="27"/>
        <v>0.28329443539272242</v>
      </c>
      <c r="Q56" s="274">
        <v>7654</v>
      </c>
      <c r="R56" s="250">
        <f t="shared" si="28"/>
        <v>11.23489952588548</v>
      </c>
    </row>
    <row r="57" spans="1:18" ht="24.95" customHeight="1">
      <c r="A57" s="416" t="s">
        <v>224</v>
      </c>
      <c r="B57" s="17">
        <f t="shared" si="29"/>
        <v>60731</v>
      </c>
      <c r="C57" s="272">
        <f t="shared" si="21"/>
        <v>7.9976559207753901</v>
      </c>
      <c r="D57" s="273">
        <v>7691</v>
      </c>
      <c r="E57" s="121">
        <f>D57/$B57*100</f>
        <v>12.664043075200473</v>
      </c>
      <c r="F57" s="274">
        <v>5372</v>
      </c>
      <c r="G57" s="121">
        <f t="shared" si="22"/>
        <v>8.8455648680245673</v>
      </c>
      <c r="H57" s="274">
        <v>33964</v>
      </c>
      <c r="I57" s="250">
        <f t="shared" si="23"/>
        <v>55.925309973489654</v>
      </c>
      <c r="J57" s="416" t="s">
        <v>224</v>
      </c>
      <c r="K57" s="17">
        <f t="shared" ref="K57:K65" si="30">SUM(M57,O57,Q57)</f>
        <v>13704</v>
      </c>
      <c r="L57" s="121">
        <f t="shared" si="25"/>
        <v>22.565082083285308</v>
      </c>
      <c r="M57" s="274">
        <v>6328</v>
      </c>
      <c r="N57" s="121">
        <f t="shared" si="26"/>
        <v>10.419719747740034</v>
      </c>
      <c r="O57" s="274">
        <v>204</v>
      </c>
      <c r="P57" s="121">
        <f t="shared" si="27"/>
        <v>0.33590752663384432</v>
      </c>
      <c r="Q57" s="274">
        <v>7172</v>
      </c>
      <c r="R57" s="250">
        <f t="shared" si="28"/>
        <v>11.809454808911429</v>
      </c>
    </row>
    <row r="58" spans="1:18" ht="24.95" customHeight="1">
      <c r="A58" s="416" t="s">
        <v>225</v>
      </c>
      <c r="B58" s="17">
        <f t="shared" si="29"/>
        <v>52083</v>
      </c>
      <c r="C58" s="272">
        <f t="shared" si="21"/>
        <v>6.8588021491782563</v>
      </c>
      <c r="D58" s="273">
        <v>6910</v>
      </c>
      <c r="E58" s="121">
        <f t="shared" ref="E58" si="31">D58/$B58*100</f>
        <v>13.267284910623427</v>
      </c>
      <c r="F58" s="274">
        <v>4374</v>
      </c>
      <c r="G58" s="121">
        <f t="shared" si="22"/>
        <v>8.3981337480559866</v>
      </c>
      <c r="H58" s="274">
        <v>27822</v>
      </c>
      <c r="I58" s="250">
        <f t="shared" si="23"/>
        <v>53.418581878924023</v>
      </c>
      <c r="J58" s="416" t="s">
        <v>225</v>
      </c>
      <c r="K58" s="17">
        <f t="shared" si="30"/>
        <v>12977</v>
      </c>
      <c r="L58" s="121">
        <f t="shared" si="25"/>
        <v>24.915999462396559</v>
      </c>
      <c r="M58" s="274">
        <v>5648</v>
      </c>
      <c r="N58" s="121">
        <f t="shared" si="26"/>
        <v>10.84422940306818</v>
      </c>
      <c r="O58" s="274">
        <v>195</v>
      </c>
      <c r="P58" s="121">
        <f t="shared" si="27"/>
        <v>0.37440239617533555</v>
      </c>
      <c r="Q58" s="274">
        <v>7134</v>
      </c>
      <c r="R58" s="250">
        <f t="shared" si="28"/>
        <v>13.697367663153045</v>
      </c>
    </row>
    <row r="59" spans="1:18" ht="24.95" customHeight="1">
      <c r="A59" s="416" t="s">
        <v>226</v>
      </c>
      <c r="B59" s="17">
        <f t="shared" si="29"/>
        <v>52388</v>
      </c>
      <c r="C59" s="272">
        <f t="shared" si="21"/>
        <v>6.8989675516224187</v>
      </c>
      <c r="D59" s="273">
        <v>7021</v>
      </c>
      <c r="E59" s="121">
        <f>D59/$B59*100</f>
        <v>13.401924104756816</v>
      </c>
      <c r="F59" s="274">
        <v>4755</v>
      </c>
      <c r="G59" s="121">
        <f t="shared" si="22"/>
        <v>9.0765060700923872</v>
      </c>
      <c r="H59" s="274">
        <v>26439</v>
      </c>
      <c r="I59" s="250">
        <f t="shared" si="23"/>
        <v>50.467664350614648</v>
      </c>
      <c r="J59" s="416" t="s">
        <v>226</v>
      </c>
      <c r="K59" s="17">
        <f t="shared" si="30"/>
        <v>14173</v>
      </c>
      <c r="L59" s="121">
        <f t="shared" si="25"/>
        <v>27.053905474536155</v>
      </c>
      <c r="M59" s="274">
        <v>6346</v>
      </c>
      <c r="N59" s="121">
        <f t="shared" si="26"/>
        <v>12.113461097961366</v>
      </c>
      <c r="O59" s="274">
        <v>198</v>
      </c>
      <c r="P59" s="121">
        <f t="shared" si="27"/>
        <v>0.37794914865999846</v>
      </c>
      <c r="Q59" s="274">
        <v>7629</v>
      </c>
      <c r="R59" s="250">
        <f t="shared" si="28"/>
        <v>14.562495227914789</v>
      </c>
    </row>
    <row r="60" spans="1:18" ht="24.95" customHeight="1">
      <c r="A60" s="416" t="s">
        <v>227</v>
      </c>
      <c r="B60" s="17">
        <f t="shared" si="29"/>
        <v>57654</v>
      </c>
      <c r="C60" s="272">
        <f t="shared" si="21"/>
        <v>7.5924462705436149</v>
      </c>
      <c r="D60" s="273">
        <v>8097</v>
      </c>
      <c r="E60" s="121">
        <f>D60/$B60*100</f>
        <v>14.044125299198667</v>
      </c>
      <c r="F60" s="274">
        <v>5705</v>
      </c>
      <c r="G60" s="121">
        <f t="shared" si="22"/>
        <v>9.8952371041037921</v>
      </c>
      <c r="H60" s="274">
        <v>28402</v>
      </c>
      <c r="I60" s="250">
        <f t="shared" si="23"/>
        <v>49.262843861657473</v>
      </c>
      <c r="J60" s="416" t="s">
        <v>227</v>
      </c>
      <c r="K60" s="17">
        <f t="shared" si="30"/>
        <v>15450</v>
      </c>
      <c r="L60" s="121">
        <f t="shared" si="25"/>
        <v>26.797793735040067</v>
      </c>
      <c r="M60" s="274">
        <v>6726</v>
      </c>
      <c r="N60" s="121">
        <f t="shared" si="26"/>
        <v>11.66614632115725</v>
      </c>
      <c r="O60" s="274">
        <v>198</v>
      </c>
      <c r="P60" s="121">
        <f t="shared" si="27"/>
        <v>0.34342803621604745</v>
      </c>
      <c r="Q60" s="274">
        <v>8526</v>
      </c>
      <c r="R60" s="250">
        <f t="shared" si="28"/>
        <v>14.788219377666771</v>
      </c>
    </row>
    <row r="61" spans="1:18" ht="24.95" customHeight="1">
      <c r="A61" s="416" t="s">
        <v>228</v>
      </c>
      <c r="B61" s="17">
        <f>SUM(D61,F61,H61,K61)</f>
        <v>62278</v>
      </c>
      <c r="C61" s="272">
        <f t="shared" si="21"/>
        <v>8.2013801095659513</v>
      </c>
      <c r="D61" s="273">
        <v>9462</v>
      </c>
      <c r="E61" s="121">
        <f t="shared" ref="E61:E65" si="32">D61/$B61*100</f>
        <v>15.193166126079834</v>
      </c>
      <c r="F61" s="274">
        <v>5929</v>
      </c>
      <c r="G61" s="121">
        <f t="shared" si="22"/>
        <v>9.5202158065448472</v>
      </c>
      <c r="H61" s="274">
        <v>29642</v>
      </c>
      <c r="I61" s="250">
        <f t="shared" si="23"/>
        <v>47.596261922348184</v>
      </c>
      <c r="J61" s="416" t="s">
        <v>228</v>
      </c>
      <c r="K61" s="17">
        <f t="shared" si="30"/>
        <v>17245</v>
      </c>
      <c r="L61" s="121">
        <f t="shared" si="25"/>
        <v>27.690356145027135</v>
      </c>
      <c r="M61" s="274">
        <v>8477</v>
      </c>
      <c r="N61" s="121">
        <f t="shared" si="26"/>
        <v>13.611548219274864</v>
      </c>
      <c r="O61" s="274">
        <v>205</v>
      </c>
      <c r="P61" s="121">
        <f t="shared" si="27"/>
        <v>0.32916920903047625</v>
      </c>
      <c r="Q61" s="274">
        <v>8563</v>
      </c>
      <c r="R61" s="250">
        <f t="shared" si="28"/>
        <v>13.749638716721796</v>
      </c>
    </row>
    <row r="62" spans="1:18" ht="24.95" customHeight="1">
      <c r="A62" s="416" t="s">
        <v>229</v>
      </c>
      <c r="B62" s="17">
        <f t="shared" ref="B62:B65" si="33">SUM(D62,F62,H62,K62)</f>
        <v>55736</v>
      </c>
      <c r="C62" s="272">
        <f t="shared" si="21"/>
        <v>7.339865149599663</v>
      </c>
      <c r="D62" s="273">
        <v>8012</v>
      </c>
      <c r="E62" s="121">
        <f t="shared" si="32"/>
        <v>14.374910291373618</v>
      </c>
      <c r="F62" s="274">
        <v>4943</v>
      </c>
      <c r="G62" s="121">
        <f t="shared" si="22"/>
        <v>8.8685948040763609</v>
      </c>
      <c r="H62" s="274">
        <v>25785</v>
      </c>
      <c r="I62" s="250">
        <f t="shared" si="23"/>
        <v>46.262738624946174</v>
      </c>
      <c r="J62" s="416" t="s">
        <v>229</v>
      </c>
      <c r="K62" s="17">
        <f t="shared" si="30"/>
        <v>16996</v>
      </c>
      <c r="L62" s="121">
        <f t="shared" si="25"/>
        <v>30.493756279603843</v>
      </c>
      <c r="M62" s="274">
        <v>9215</v>
      </c>
      <c r="N62" s="121">
        <f t="shared" si="26"/>
        <v>16.533299842112818</v>
      </c>
      <c r="O62" s="274">
        <v>186</v>
      </c>
      <c r="P62" s="121">
        <f t="shared" si="27"/>
        <v>0.33371609013922776</v>
      </c>
      <c r="Q62" s="274">
        <v>7595</v>
      </c>
      <c r="R62" s="250">
        <f t="shared" si="28"/>
        <v>13.626740347351801</v>
      </c>
    </row>
    <row r="63" spans="1:18" ht="24.95" customHeight="1">
      <c r="A63" s="416" t="s">
        <v>230</v>
      </c>
      <c r="B63" s="17">
        <f t="shared" si="33"/>
        <v>51694</v>
      </c>
      <c r="C63" s="272">
        <f t="shared" si="21"/>
        <v>6.8075747998314364</v>
      </c>
      <c r="D63" s="273">
        <v>7221</v>
      </c>
      <c r="E63" s="121">
        <f t="shared" si="32"/>
        <v>13.968739118659807</v>
      </c>
      <c r="F63" s="274">
        <v>4440</v>
      </c>
      <c r="G63" s="121">
        <f t="shared" si="22"/>
        <v>8.5890045266375203</v>
      </c>
      <c r="H63" s="274">
        <v>25754</v>
      </c>
      <c r="I63" s="250">
        <f t="shared" si="23"/>
        <v>49.820095175455563</v>
      </c>
      <c r="J63" s="416" t="s">
        <v>230</v>
      </c>
      <c r="K63" s="17">
        <f t="shared" si="30"/>
        <v>14279</v>
      </c>
      <c r="L63" s="121">
        <f t="shared" si="25"/>
        <v>27.622161179247108</v>
      </c>
      <c r="M63" s="274">
        <v>7194</v>
      </c>
      <c r="N63" s="121">
        <f t="shared" si="26"/>
        <v>13.91650868572755</v>
      </c>
      <c r="O63" s="274">
        <v>209</v>
      </c>
      <c r="P63" s="121">
        <f t="shared" si="27"/>
        <v>0.40430224010523463</v>
      </c>
      <c r="Q63" s="274">
        <v>6876</v>
      </c>
      <c r="R63" s="250">
        <f t="shared" si="28"/>
        <v>13.301350253414324</v>
      </c>
    </row>
    <row r="64" spans="1:18" ht="24.95" customHeight="1">
      <c r="A64" s="416" t="s">
        <v>231</v>
      </c>
      <c r="B64" s="17">
        <f t="shared" si="33"/>
        <v>59920</v>
      </c>
      <c r="C64" s="272">
        <f t="shared" si="21"/>
        <v>7.890855457227139</v>
      </c>
      <c r="D64" s="273">
        <v>7734</v>
      </c>
      <c r="E64" s="121">
        <f t="shared" si="32"/>
        <v>12.907209612817089</v>
      </c>
      <c r="F64" s="274">
        <v>5503</v>
      </c>
      <c r="G64" s="121">
        <f t="shared" si="22"/>
        <v>9.1839118825100137</v>
      </c>
      <c r="H64" s="274">
        <v>31853</v>
      </c>
      <c r="I64" s="250">
        <f t="shared" si="23"/>
        <v>53.159212283044056</v>
      </c>
      <c r="J64" s="416" t="s">
        <v>231</v>
      </c>
      <c r="K64" s="17">
        <f t="shared" si="30"/>
        <v>14830</v>
      </c>
      <c r="L64" s="121">
        <f t="shared" si="25"/>
        <v>24.749666221628839</v>
      </c>
      <c r="M64" s="274">
        <v>7535</v>
      </c>
      <c r="N64" s="121">
        <f t="shared" si="26"/>
        <v>12.575100133511349</v>
      </c>
      <c r="O64" s="274">
        <v>213</v>
      </c>
      <c r="P64" s="121">
        <f t="shared" si="27"/>
        <v>0.35547396528704939</v>
      </c>
      <c r="Q64" s="274">
        <v>7082</v>
      </c>
      <c r="R64" s="250">
        <f t="shared" si="28"/>
        <v>11.81909212283044</v>
      </c>
    </row>
    <row r="65" spans="1:18" ht="24.95" customHeight="1">
      <c r="A65" s="416" t="s">
        <v>232</v>
      </c>
      <c r="B65" s="17">
        <f t="shared" si="33"/>
        <v>73431</v>
      </c>
      <c r="C65" s="272">
        <f t="shared" si="21"/>
        <v>9.6701169405815435</v>
      </c>
      <c r="D65" s="273">
        <v>8376</v>
      </c>
      <c r="E65" s="121">
        <f t="shared" si="32"/>
        <v>11.406626629080362</v>
      </c>
      <c r="F65" s="274">
        <v>7550</v>
      </c>
      <c r="G65" s="121">
        <f t="shared" si="22"/>
        <v>10.281761109068377</v>
      </c>
      <c r="H65" s="274">
        <v>43227</v>
      </c>
      <c r="I65" s="250">
        <f t="shared" si="23"/>
        <v>58.86750827307268</v>
      </c>
      <c r="J65" s="416" t="s">
        <v>232</v>
      </c>
      <c r="K65" s="17">
        <f t="shared" si="30"/>
        <v>14278</v>
      </c>
      <c r="L65" s="121">
        <f t="shared" si="25"/>
        <v>19.444103988778579</v>
      </c>
      <c r="M65" s="274">
        <v>6414</v>
      </c>
      <c r="N65" s="121">
        <f t="shared" si="26"/>
        <v>8.7347305633860355</v>
      </c>
      <c r="O65" s="274">
        <v>229</v>
      </c>
      <c r="P65" s="121">
        <f t="shared" si="27"/>
        <v>0.31185738993068324</v>
      </c>
      <c r="Q65" s="274">
        <v>7635</v>
      </c>
      <c r="R65" s="250">
        <f t="shared" si="28"/>
        <v>10.397516035461862</v>
      </c>
    </row>
    <row r="66" spans="1:18" ht="9.9499999999999993" customHeight="1" thickBot="1">
      <c r="A66" s="210"/>
      <c r="B66" s="211"/>
      <c r="C66" s="211"/>
      <c r="D66" s="219"/>
      <c r="E66" s="275"/>
      <c r="F66" s="219"/>
      <c r="G66" s="275"/>
      <c r="H66" s="219"/>
      <c r="I66" s="276"/>
      <c r="J66" s="210"/>
      <c r="K66" s="211"/>
      <c r="L66" s="275"/>
      <c r="M66" s="219"/>
      <c r="N66" s="275"/>
      <c r="O66" s="219"/>
      <c r="P66" s="275"/>
      <c r="Q66" s="219"/>
      <c r="R66" s="276"/>
    </row>
    <row r="67" spans="1:18" ht="9.9499999999999993" customHeight="1">
      <c r="A67" s="16"/>
      <c r="B67" s="17"/>
      <c r="C67" s="17"/>
      <c r="D67" s="18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</row>
    <row r="68" spans="1:18" s="438" customFormat="1" ht="15" customHeight="1">
      <c r="A68" s="435" t="s">
        <v>335</v>
      </c>
      <c r="B68" s="436"/>
      <c r="C68" s="436"/>
      <c r="D68" s="437"/>
      <c r="E68" s="436"/>
      <c r="F68" s="436"/>
      <c r="G68" s="436"/>
      <c r="H68" s="436"/>
      <c r="I68" s="436"/>
      <c r="J68" s="436"/>
      <c r="K68" s="436"/>
      <c r="L68" s="436"/>
      <c r="M68" s="436"/>
      <c r="N68" s="436"/>
      <c r="O68" s="436"/>
      <c r="P68" s="436"/>
      <c r="Q68" s="436"/>
      <c r="R68" s="436"/>
    </row>
    <row r="69" spans="1:18" s="438" customFormat="1" ht="15" customHeight="1">
      <c r="A69" s="435" t="s">
        <v>336</v>
      </c>
      <c r="B69" s="436"/>
      <c r="C69" s="436"/>
      <c r="D69" s="437"/>
      <c r="E69" s="436"/>
      <c r="F69" s="436"/>
      <c r="G69" s="436"/>
      <c r="H69" s="436"/>
      <c r="I69" s="436"/>
      <c r="J69" s="436"/>
      <c r="K69" s="436"/>
      <c r="L69" s="436"/>
      <c r="M69" s="436"/>
      <c r="N69" s="436"/>
      <c r="O69" s="436"/>
      <c r="P69" s="436"/>
      <c r="Q69" s="436"/>
      <c r="R69" s="436"/>
    </row>
    <row r="70" spans="1:18" s="438" customFormat="1" ht="15" customHeight="1">
      <c r="A70" s="438" t="s">
        <v>27</v>
      </c>
    </row>
    <row r="74" spans="1:18">
      <c r="E74" s="359"/>
    </row>
  </sheetData>
  <mergeCells count="6">
    <mergeCell ref="A6:A7"/>
    <mergeCell ref="J6:J7"/>
    <mergeCell ref="M8:M9"/>
    <mergeCell ref="Q8:Q9"/>
    <mergeCell ref="H6:I6"/>
    <mergeCell ref="H8:H9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AA30"/>
  <sheetViews>
    <sheetView view="pageBreakPreview" zoomScaleNormal="100" zoomScaleSheetLayoutView="100" workbookViewId="0">
      <selection activeCell="B18" sqref="B18"/>
    </sheetView>
  </sheetViews>
  <sheetFormatPr defaultRowHeight="13.5"/>
  <cols>
    <col min="1" max="7" width="10.77734375" style="23" customWidth="1"/>
    <col min="8" max="13" width="12.77734375" style="23" customWidth="1"/>
    <col min="14" max="14" width="10.77734375" style="23" customWidth="1"/>
    <col min="15" max="17" width="9.77734375" style="23" customWidth="1"/>
    <col min="18" max="18" width="12.77734375" style="23" customWidth="1"/>
    <col min="19" max="19" width="16.77734375" style="23" customWidth="1"/>
    <col min="20" max="20" width="15.77734375" style="23" customWidth="1"/>
    <col min="21" max="25" width="9.77734375" style="23" customWidth="1"/>
    <col min="26" max="26" width="10.77734375" style="23" customWidth="1"/>
    <col min="27" max="27" width="15.77734375" style="23" customWidth="1"/>
    <col min="28" max="16384" width="8.88671875" style="23"/>
  </cols>
  <sheetData>
    <row r="1" spans="1:27" ht="1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1"/>
      <c r="M1" s="22"/>
      <c r="N1" s="20"/>
      <c r="O1" s="20"/>
      <c r="P1" s="20"/>
      <c r="Q1" s="20"/>
      <c r="R1" s="20"/>
      <c r="S1" s="20"/>
      <c r="T1" s="20"/>
      <c r="U1" s="20"/>
      <c r="V1" s="20"/>
    </row>
    <row r="2" spans="1:27" s="158" customFormat="1" ht="30" customHeight="1">
      <c r="A2" s="481" t="s">
        <v>214</v>
      </c>
      <c r="B2" s="481"/>
      <c r="C2" s="481"/>
      <c r="D2" s="481"/>
      <c r="E2" s="481"/>
      <c r="F2" s="481"/>
      <c r="G2" s="481"/>
      <c r="H2" s="489" t="s">
        <v>186</v>
      </c>
      <c r="I2" s="481"/>
      <c r="J2" s="481"/>
      <c r="K2" s="481"/>
      <c r="L2" s="481"/>
      <c r="M2" s="481"/>
      <c r="N2" s="481" t="s">
        <v>296</v>
      </c>
      <c r="O2" s="481"/>
      <c r="P2" s="481"/>
      <c r="Q2" s="481"/>
      <c r="R2" s="481"/>
      <c r="S2" s="481"/>
      <c r="T2" s="481"/>
      <c r="U2" s="480" t="s">
        <v>297</v>
      </c>
      <c r="V2" s="480"/>
      <c r="W2" s="480"/>
      <c r="X2" s="480"/>
      <c r="Y2" s="480"/>
      <c r="Z2" s="480"/>
      <c r="AA2" s="480"/>
    </row>
    <row r="3" spans="1:27" s="158" customFormat="1" ht="30" customHeight="1">
      <c r="A3" s="426"/>
      <c r="B3" s="425"/>
      <c r="C3" s="425"/>
      <c r="D3" s="425"/>
      <c r="E3" s="425"/>
      <c r="F3" s="425"/>
      <c r="G3" s="425"/>
      <c r="H3" s="481"/>
      <c r="I3" s="481"/>
      <c r="J3" s="481"/>
      <c r="K3" s="481"/>
      <c r="L3" s="481"/>
      <c r="M3" s="481"/>
      <c r="N3" s="424"/>
      <c r="O3" s="424"/>
      <c r="P3" s="424"/>
      <c r="Q3" s="424"/>
      <c r="R3" s="424"/>
      <c r="S3" s="424"/>
      <c r="T3" s="424"/>
      <c r="U3" s="480"/>
      <c r="V3" s="480"/>
      <c r="W3" s="480"/>
      <c r="X3" s="480"/>
      <c r="Y3" s="480"/>
      <c r="Z3" s="480"/>
      <c r="AA3" s="480"/>
    </row>
    <row r="4" spans="1:27" ht="15" customHeight="1">
      <c r="A4" s="151"/>
      <c r="B4" s="150"/>
      <c r="C4" s="150"/>
      <c r="D4" s="150"/>
      <c r="E4" s="150"/>
      <c r="F4" s="150"/>
      <c r="G4" s="150"/>
      <c r="H4" s="150"/>
      <c r="I4" s="150"/>
      <c r="J4" s="150"/>
      <c r="K4" s="152"/>
      <c r="L4" s="152"/>
      <c r="M4" s="152"/>
      <c r="N4" s="151"/>
      <c r="O4" s="152"/>
      <c r="P4" s="152"/>
      <c r="Q4" s="152"/>
      <c r="R4" s="152"/>
      <c r="S4" s="152"/>
      <c r="T4" s="152"/>
      <c r="U4" s="152"/>
      <c r="V4" s="152"/>
    </row>
    <row r="5" spans="1:27" ht="14.25" thickBot="1">
      <c r="A5" s="27" t="s">
        <v>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 t="s">
        <v>0</v>
      </c>
      <c r="O5" s="27"/>
      <c r="P5" s="27"/>
      <c r="Q5" s="27"/>
      <c r="R5" s="27"/>
      <c r="S5" s="27"/>
      <c r="T5" s="27"/>
      <c r="U5" s="482"/>
      <c r="V5" s="482"/>
      <c r="Z5" s="482" t="s">
        <v>31</v>
      </c>
      <c r="AA5" s="482"/>
    </row>
    <row r="6" spans="1:27" ht="13.5" customHeight="1">
      <c r="A6" s="474" t="s">
        <v>193</v>
      </c>
      <c r="B6" s="487" t="s">
        <v>32</v>
      </c>
      <c r="C6" s="466" t="s">
        <v>255</v>
      </c>
      <c r="D6" s="466" t="s">
        <v>256</v>
      </c>
      <c r="E6" s="466" t="s">
        <v>258</v>
      </c>
      <c r="F6" s="466" t="s">
        <v>289</v>
      </c>
      <c r="G6" s="466" t="s">
        <v>288</v>
      </c>
      <c r="H6" s="466" t="s">
        <v>290</v>
      </c>
      <c r="I6" s="466" t="s">
        <v>263</v>
      </c>
      <c r="J6" s="466" t="s">
        <v>265</v>
      </c>
      <c r="K6" s="476" t="s">
        <v>293</v>
      </c>
      <c r="L6" s="476" t="s">
        <v>291</v>
      </c>
      <c r="M6" s="476" t="s">
        <v>292</v>
      </c>
      <c r="N6" s="474" t="s">
        <v>193</v>
      </c>
      <c r="O6" s="476" t="s">
        <v>343</v>
      </c>
      <c r="P6" s="466" t="s">
        <v>342</v>
      </c>
      <c r="Q6" s="476" t="s">
        <v>271</v>
      </c>
      <c r="R6" s="476" t="s">
        <v>294</v>
      </c>
      <c r="S6" s="476" t="s">
        <v>295</v>
      </c>
      <c r="T6" s="476" t="s">
        <v>298</v>
      </c>
      <c r="U6" s="476" t="s">
        <v>276</v>
      </c>
      <c r="V6" s="466" t="s">
        <v>299</v>
      </c>
      <c r="W6" s="476" t="s">
        <v>279</v>
      </c>
      <c r="X6" s="466" t="s">
        <v>344</v>
      </c>
      <c r="Y6" s="466" t="s">
        <v>282</v>
      </c>
      <c r="Z6" s="466" t="s">
        <v>284</v>
      </c>
      <c r="AA6" s="483" t="s">
        <v>286</v>
      </c>
    </row>
    <row r="7" spans="1:27">
      <c r="A7" s="470"/>
      <c r="B7" s="488"/>
      <c r="C7" s="475"/>
      <c r="D7" s="475"/>
      <c r="E7" s="475"/>
      <c r="F7" s="467"/>
      <c r="G7" s="467"/>
      <c r="H7" s="467"/>
      <c r="I7" s="467"/>
      <c r="J7" s="467"/>
      <c r="K7" s="477"/>
      <c r="L7" s="477"/>
      <c r="M7" s="477"/>
      <c r="N7" s="470"/>
      <c r="O7" s="477"/>
      <c r="P7" s="467"/>
      <c r="Q7" s="477"/>
      <c r="R7" s="477"/>
      <c r="S7" s="477"/>
      <c r="T7" s="477"/>
      <c r="U7" s="477"/>
      <c r="V7" s="467"/>
      <c r="W7" s="477"/>
      <c r="X7" s="467"/>
      <c r="Y7" s="467"/>
      <c r="Z7" s="467"/>
      <c r="AA7" s="484"/>
    </row>
    <row r="8" spans="1:27" ht="13.5" customHeight="1">
      <c r="A8" s="420"/>
      <c r="B8" s="407"/>
      <c r="C8" s="468" t="s">
        <v>161</v>
      </c>
      <c r="D8" s="468" t="s">
        <v>257</v>
      </c>
      <c r="E8" s="468" t="s">
        <v>259</v>
      </c>
      <c r="F8" s="467"/>
      <c r="G8" s="467"/>
      <c r="H8" s="467"/>
      <c r="I8" s="467"/>
      <c r="J8" s="467"/>
      <c r="K8" s="477"/>
      <c r="L8" s="477"/>
      <c r="M8" s="477"/>
      <c r="N8" s="420"/>
      <c r="O8" s="477"/>
      <c r="P8" s="467"/>
      <c r="Q8" s="477"/>
      <c r="R8" s="477"/>
      <c r="S8" s="477"/>
      <c r="T8" s="477"/>
      <c r="U8" s="477"/>
      <c r="V8" s="467"/>
      <c r="W8" s="477"/>
      <c r="X8" s="467"/>
      <c r="Y8" s="467"/>
      <c r="Z8" s="467"/>
      <c r="AA8" s="484"/>
    </row>
    <row r="9" spans="1:27" ht="38.25" customHeight="1">
      <c r="A9" s="420"/>
      <c r="B9" s="407"/>
      <c r="C9" s="472"/>
      <c r="D9" s="472"/>
      <c r="E9" s="472"/>
      <c r="F9" s="468" t="s">
        <v>260</v>
      </c>
      <c r="G9" s="468" t="s">
        <v>261</v>
      </c>
      <c r="H9" s="468" t="s">
        <v>262</v>
      </c>
      <c r="I9" s="468" t="s">
        <v>264</v>
      </c>
      <c r="J9" s="468" t="s">
        <v>266</v>
      </c>
      <c r="K9" s="478" t="s">
        <v>267</v>
      </c>
      <c r="L9" s="478" t="s">
        <v>268</v>
      </c>
      <c r="M9" s="478" t="s">
        <v>269</v>
      </c>
      <c r="N9" s="420"/>
      <c r="O9" s="478" t="s">
        <v>270</v>
      </c>
      <c r="P9" s="441"/>
      <c r="Q9" s="478" t="s">
        <v>272</v>
      </c>
      <c r="R9" s="478" t="s">
        <v>273</v>
      </c>
      <c r="S9" s="478" t="s">
        <v>274</v>
      </c>
      <c r="T9" s="478" t="s">
        <v>275</v>
      </c>
      <c r="U9" s="478" t="s">
        <v>277</v>
      </c>
      <c r="V9" s="468" t="s">
        <v>278</v>
      </c>
      <c r="W9" s="478" t="s">
        <v>280</v>
      </c>
      <c r="X9" s="468" t="s">
        <v>281</v>
      </c>
      <c r="Y9" s="468" t="s">
        <v>283</v>
      </c>
      <c r="Z9" s="468" t="s">
        <v>285</v>
      </c>
      <c r="AA9" s="485" t="s">
        <v>287</v>
      </c>
    </row>
    <row r="10" spans="1:27" ht="30.75" customHeight="1">
      <c r="A10" s="470" t="s">
        <v>160</v>
      </c>
      <c r="B10" s="407"/>
      <c r="C10" s="472"/>
      <c r="D10" s="472"/>
      <c r="E10" s="472"/>
      <c r="F10" s="468"/>
      <c r="G10" s="468"/>
      <c r="H10" s="468"/>
      <c r="I10" s="468"/>
      <c r="J10" s="468"/>
      <c r="K10" s="478"/>
      <c r="L10" s="478"/>
      <c r="M10" s="478"/>
      <c r="N10" s="470" t="s">
        <v>160</v>
      </c>
      <c r="O10" s="478"/>
      <c r="P10" s="468" t="s">
        <v>341</v>
      </c>
      <c r="Q10" s="478"/>
      <c r="R10" s="478"/>
      <c r="S10" s="478"/>
      <c r="T10" s="478"/>
      <c r="U10" s="478"/>
      <c r="V10" s="468"/>
      <c r="W10" s="478"/>
      <c r="X10" s="468"/>
      <c r="Y10" s="468"/>
      <c r="Z10" s="468"/>
      <c r="AA10" s="485"/>
    </row>
    <row r="11" spans="1:27">
      <c r="A11" s="471"/>
      <c r="B11" s="408" t="s">
        <v>12</v>
      </c>
      <c r="C11" s="473"/>
      <c r="D11" s="473"/>
      <c r="E11" s="473"/>
      <c r="F11" s="469"/>
      <c r="G11" s="469"/>
      <c r="H11" s="469"/>
      <c r="I11" s="469"/>
      <c r="J11" s="469"/>
      <c r="K11" s="479"/>
      <c r="L11" s="479"/>
      <c r="M11" s="479"/>
      <c r="N11" s="471"/>
      <c r="O11" s="479"/>
      <c r="P11" s="469"/>
      <c r="Q11" s="479"/>
      <c r="R11" s="479"/>
      <c r="S11" s="479"/>
      <c r="T11" s="479"/>
      <c r="U11" s="479"/>
      <c r="V11" s="469"/>
      <c r="W11" s="479"/>
      <c r="X11" s="469"/>
      <c r="Y11" s="469"/>
      <c r="Z11" s="469"/>
      <c r="AA11" s="486"/>
    </row>
    <row r="12" spans="1:27" s="370" customFormat="1" ht="39.950000000000003" customHeight="1">
      <c r="A12" s="443">
        <v>2022</v>
      </c>
      <c r="B12" s="451">
        <f>SUM(B13:B24)</f>
        <v>92956.035000000003</v>
      </c>
      <c r="C12" s="451">
        <f>SUM(C13:C24)</f>
        <v>23354.557000000001</v>
      </c>
      <c r="D12" s="451">
        <f>SUM(D13:D24)</f>
        <v>36266.388000000006</v>
      </c>
      <c r="E12" s="452">
        <f t="shared" ref="E12:J12" si="0">SUM(E13:E24)</f>
        <v>0</v>
      </c>
      <c r="F12" s="451">
        <f t="shared" si="0"/>
        <v>130.87700000000001</v>
      </c>
      <c r="G12" s="451">
        <f t="shared" si="0"/>
        <v>228.398</v>
      </c>
      <c r="H12" s="451">
        <f t="shared" si="0"/>
        <v>2427.7200000000003</v>
      </c>
      <c r="I12" s="451">
        <f t="shared" si="0"/>
        <v>38.115000000000002</v>
      </c>
      <c r="J12" s="451">
        <f t="shared" si="0"/>
        <v>28.756</v>
      </c>
      <c r="K12" s="452">
        <f>SUM(K13:K24)</f>
        <v>0</v>
      </c>
      <c r="L12" s="451">
        <f t="shared" ref="L12" si="1">SUM(L13:L24)</f>
        <v>5746.9699999999993</v>
      </c>
      <c r="M12" s="450">
        <f>SUM(M13:M24)</f>
        <v>10769.46</v>
      </c>
      <c r="N12" s="443">
        <v>2022</v>
      </c>
      <c r="O12" s="451">
        <f t="shared" ref="O12:S12" si="2">SUM(O13:O24)</f>
        <v>1450.4720000000002</v>
      </c>
      <c r="P12" s="451">
        <f>SUM(P13:P24)</f>
        <v>7907.2889999999989</v>
      </c>
      <c r="Q12" s="451">
        <f t="shared" si="2"/>
        <v>103.65699999999998</v>
      </c>
      <c r="R12" s="451">
        <f t="shared" si="2"/>
        <v>382.59399999999994</v>
      </c>
      <c r="S12" s="451">
        <f t="shared" si="2"/>
        <v>278.77499999999998</v>
      </c>
      <c r="T12" s="450">
        <f>SUM(T13:T24)</f>
        <v>231.08099999999996</v>
      </c>
      <c r="U12" s="451">
        <f>SUM(U13:U24)</f>
        <v>197.16899999999995</v>
      </c>
      <c r="V12" s="451">
        <f t="shared" ref="V12:W12" si="3">SUM(V13:V24)</f>
        <v>1575.4099999999999</v>
      </c>
      <c r="W12" s="451">
        <f t="shared" si="3"/>
        <v>171.965</v>
      </c>
      <c r="X12" s="452">
        <f t="shared" ref="X12:Y12" si="4">SUM(X13:X24)</f>
        <v>0</v>
      </c>
      <c r="Y12" s="451">
        <f t="shared" si="4"/>
        <v>97.748999999999995</v>
      </c>
      <c r="Z12" s="451">
        <f t="shared" ref="Z12:AA12" si="5">SUM(Z13:Z24)</f>
        <v>1341.085</v>
      </c>
      <c r="AA12" s="453">
        <f t="shared" si="5"/>
        <v>227.548</v>
      </c>
    </row>
    <row r="13" spans="1:27" s="24" customFormat="1" ht="24.95" customHeight="1">
      <c r="A13" s="416" t="s">
        <v>221</v>
      </c>
      <c r="B13" s="456">
        <f>SUM(C13:M13,O13:AA13)</f>
        <v>8323.3510000000006</v>
      </c>
      <c r="C13" s="456">
        <v>2077.5819999999999</v>
      </c>
      <c r="D13" s="456">
        <v>2928.9929999999999</v>
      </c>
      <c r="E13" s="459">
        <v>0</v>
      </c>
      <c r="F13" s="456">
        <v>14.712</v>
      </c>
      <c r="G13" s="456">
        <v>29.081</v>
      </c>
      <c r="H13" s="456">
        <v>246.90100000000001</v>
      </c>
      <c r="I13" s="449">
        <v>4.1390000000000002</v>
      </c>
      <c r="J13" s="449">
        <v>4.3869999999999996</v>
      </c>
      <c r="K13" s="454">
        <v>0</v>
      </c>
      <c r="L13" s="449">
        <v>657.68899999999996</v>
      </c>
      <c r="M13" s="449">
        <v>937.12800000000004</v>
      </c>
      <c r="N13" s="416" t="s">
        <v>221</v>
      </c>
      <c r="O13" s="456">
        <v>139.255</v>
      </c>
      <c r="P13" s="456">
        <v>784.67499999999995</v>
      </c>
      <c r="Q13" s="449">
        <v>15.023999999999999</v>
      </c>
      <c r="R13" s="449">
        <v>49.162999999999997</v>
      </c>
      <c r="S13" s="449">
        <v>48.067999999999998</v>
      </c>
      <c r="T13" s="449">
        <v>34.195999999999998</v>
      </c>
      <c r="U13" s="449">
        <v>21.315999999999999</v>
      </c>
      <c r="V13" s="449">
        <v>173.23599999999999</v>
      </c>
      <c r="W13" s="449">
        <v>21.917999999999999</v>
      </c>
      <c r="X13" s="454">
        <v>0</v>
      </c>
      <c r="Y13" s="449">
        <v>14.927</v>
      </c>
      <c r="Z13" s="449">
        <v>94.289000000000001</v>
      </c>
      <c r="AA13" s="455">
        <v>26.672000000000001</v>
      </c>
    </row>
    <row r="14" spans="1:27" s="24" customFormat="1" ht="24.95" customHeight="1">
      <c r="A14" s="416" t="s">
        <v>222</v>
      </c>
      <c r="B14" s="456">
        <f t="shared" ref="B14:B24" si="6">SUM(C14:M14,O14:AA14)</f>
        <v>7569.1040000000003</v>
      </c>
      <c r="C14" s="456">
        <v>1963.2619999999999</v>
      </c>
      <c r="D14" s="456">
        <v>2594.886</v>
      </c>
      <c r="E14" s="459">
        <v>0</v>
      </c>
      <c r="F14" s="456">
        <v>17.762</v>
      </c>
      <c r="G14" s="456">
        <v>31.266999999999999</v>
      </c>
      <c r="H14" s="456">
        <v>241.53800000000001</v>
      </c>
      <c r="I14" s="449">
        <v>4.5519999999999996</v>
      </c>
      <c r="J14" s="449">
        <v>4.2830000000000004</v>
      </c>
      <c r="K14" s="454">
        <v>0</v>
      </c>
      <c r="L14" s="449">
        <v>592.42600000000004</v>
      </c>
      <c r="M14" s="449">
        <v>921.62800000000004</v>
      </c>
      <c r="N14" s="416" t="s">
        <v>222</v>
      </c>
      <c r="O14" s="456">
        <v>133.923</v>
      </c>
      <c r="P14" s="456">
        <v>629.03200000000004</v>
      </c>
      <c r="Q14" s="449">
        <v>17.667000000000002</v>
      </c>
      <c r="R14" s="449">
        <v>50.802999999999997</v>
      </c>
      <c r="S14" s="449">
        <v>47.267000000000003</v>
      </c>
      <c r="T14" s="449">
        <v>35.423999999999999</v>
      </c>
      <c r="U14" s="449">
        <v>21.067</v>
      </c>
      <c r="V14" s="449">
        <v>137.49799999999999</v>
      </c>
      <c r="W14" s="449">
        <v>22.198</v>
      </c>
      <c r="X14" s="454">
        <v>0</v>
      </c>
      <c r="Y14" s="449">
        <v>13.778</v>
      </c>
      <c r="Z14" s="449">
        <v>59.165999999999997</v>
      </c>
      <c r="AA14" s="455">
        <v>29.677</v>
      </c>
    </row>
    <row r="15" spans="1:27" s="24" customFormat="1" ht="24.95" customHeight="1">
      <c r="A15" s="416" t="s">
        <v>223</v>
      </c>
      <c r="B15" s="456">
        <f t="shared" si="6"/>
        <v>7800.9179999999978</v>
      </c>
      <c r="C15" s="456">
        <v>1701.4449999999999</v>
      </c>
      <c r="D15" s="456">
        <v>2980.1689999999999</v>
      </c>
      <c r="E15" s="459">
        <v>0</v>
      </c>
      <c r="F15" s="456">
        <v>14.769</v>
      </c>
      <c r="G15" s="456">
        <v>25.196999999999999</v>
      </c>
      <c r="H15" s="456">
        <v>254.41200000000001</v>
      </c>
      <c r="I15" s="449">
        <v>2.6629999999999998</v>
      </c>
      <c r="J15" s="449">
        <v>3.9279999999999999</v>
      </c>
      <c r="K15" s="454">
        <v>0</v>
      </c>
      <c r="L15" s="449">
        <v>572.75199999999995</v>
      </c>
      <c r="M15" s="449">
        <v>991.82100000000003</v>
      </c>
      <c r="N15" s="416" t="s">
        <v>223</v>
      </c>
      <c r="O15" s="456">
        <v>120.10599999999999</v>
      </c>
      <c r="P15" s="456">
        <v>717.68499999999995</v>
      </c>
      <c r="Q15" s="449">
        <v>15.013</v>
      </c>
      <c r="R15" s="449">
        <v>41.031999999999996</v>
      </c>
      <c r="S15" s="449">
        <v>35.356000000000002</v>
      </c>
      <c r="T15" s="449">
        <v>28.46</v>
      </c>
      <c r="U15" s="449">
        <v>19.248000000000001</v>
      </c>
      <c r="V15" s="449">
        <v>133.59100000000001</v>
      </c>
      <c r="W15" s="449">
        <v>18.675999999999998</v>
      </c>
      <c r="X15" s="454">
        <v>0</v>
      </c>
      <c r="Y15" s="449">
        <v>12.321</v>
      </c>
      <c r="Z15" s="449">
        <v>88.543999999999997</v>
      </c>
      <c r="AA15" s="455">
        <v>23.73</v>
      </c>
    </row>
    <row r="16" spans="1:27" s="24" customFormat="1" ht="24.95" customHeight="1">
      <c r="A16" s="416" t="s">
        <v>224</v>
      </c>
      <c r="B16" s="456">
        <f t="shared" si="6"/>
        <v>7303.9029999999993</v>
      </c>
      <c r="C16" s="456">
        <v>1813.991</v>
      </c>
      <c r="D16" s="456">
        <v>2702.5639999999999</v>
      </c>
      <c r="E16" s="459">
        <v>0</v>
      </c>
      <c r="F16" s="456">
        <v>11.12</v>
      </c>
      <c r="G16" s="456">
        <v>22.048999999999999</v>
      </c>
      <c r="H16" s="456">
        <v>201.494</v>
      </c>
      <c r="I16" s="449">
        <v>3.1880000000000002</v>
      </c>
      <c r="J16" s="449">
        <v>2.6230000000000002</v>
      </c>
      <c r="K16" s="454">
        <v>0</v>
      </c>
      <c r="L16" s="449">
        <v>520.87099999999998</v>
      </c>
      <c r="M16" s="449">
        <v>816.947</v>
      </c>
      <c r="N16" s="416" t="s">
        <v>224</v>
      </c>
      <c r="O16" s="456">
        <v>125.383</v>
      </c>
      <c r="P16" s="456">
        <v>671.32799999999997</v>
      </c>
      <c r="Q16" s="449">
        <v>8.8170000000000002</v>
      </c>
      <c r="R16" s="449">
        <v>32.817999999999998</v>
      </c>
      <c r="S16" s="449">
        <v>27.021000000000001</v>
      </c>
      <c r="T16" s="449">
        <v>19.756</v>
      </c>
      <c r="U16" s="449">
        <v>16.97</v>
      </c>
      <c r="V16" s="449">
        <v>143.89699999999999</v>
      </c>
      <c r="W16" s="449">
        <v>17.12</v>
      </c>
      <c r="X16" s="454">
        <v>0</v>
      </c>
      <c r="Y16" s="449">
        <v>8.7650000000000006</v>
      </c>
      <c r="Z16" s="449">
        <v>116.71299999999999</v>
      </c>
      <c r="AA16" s="455">
        <v>20.468</v>
      </c>
    </row>
    <row r="17" spans="1:27" s="24" customFormat="1" ht="24.95" customHeight="1">
      <c r="A17" s="416" t="s">
        <v>225</v>
      </c>
      <c r="B17" s="456">
        <f t="shared" si="6"/>
        <v>7236.7939999999981</v>
      </c>
      <c r="C17" s="456">
        <v>1661.9449999999999</v>
      </c>
      <c r="D17" s="456">
        <v>2973.0010000000002</v>
      </c>
      <c r="E17" s="459">
        <v>0</v>
      </c>
      <c r="F17" s="456">
        <v>8.7100000000000009</v>
      </c>
      <c r="G17" s="456">
        <v>15.672000000000001</v>
      </c>
      <c r="H17" s="456">
        <v>200.30600000000001</v>
      </c>
      <c r="I17" s="449">
        <v>3.0150000000000001</v>
      </c>
      <c r="J17" s="449">
        <v>1.542</v>
      </c>
      <c r="K17" s="454">
        <v>0</v>
      </c>
      <c r="L17" s="449">
        <v>407.529</v>
      </c>
      <c r="M17" s="449">
        <v>844.90899999999999</v>
      </c>
      <c r="N17" s="416" t="s">
        <v>225</v>
      </c>
      <c r="O17" s="456">
        <v>116.889</v>
      </c>
      <c r="P17" s="456">
        <v>675.45100000000002</v>
      </c>
      <c r="Q17" s="449">
        <v>4.5960000000000001</v>
      </c>
      <c r="R17" s="449">
        <v>24.076000000000001</v>
      </c>
      <c r="S17" s="449">
        <v>17.923999999999999</v>
      </c>
      <c r="T17" s="449">
        <v>12.885999999999999</v>
      </c>
      <c r="U17" s="449">
        <v>13.757999999999999</v>
      </c>
      <c r="V17" s="449">
        <v>104.51600000000001</v>
      </c>
      <c r="W17" s="449">
        <v>11.927</v>
      </c>
      <c r="X17" s="454">
        <v>0</v>
      </c>
      <c r="Y17" s="449">
        <v>6.0759999999999996</v>
      </c>
      <c r="Z17" s="449">
        <v>116.008</v>
      </c>
      <c r="AA17" s="455">
        <v>16.058</v>
      </c>
    </row>
    <row r="18" spans="1:27" s="24" customFormat="1" ht="24.95" customHeight="1">
      <c r="A18" s="416" t="s">
        <v>226</v>
      </c>
      <c r="B18" s="456">
        <f t="shared" si="6"/>
        <v>7721.3660000000009</v>
      </c>
      <c r="C18" s="456">
        <v>1875.905</v>
      </c>
      <c r="D18" s="456">
        <v>3295.3029999999999</v>
      </c>
      <c r="E18" s="459">
        <v>0</v>
      </c>
      <c r="F18" s="456">
        <v>8.4949999999999992</v>
      </c>
      <c r="G18" s="456">
        <v>13.933</v>
      </c>
      <c r="H18" s="456">
        <v>176.98099999999999</v>
      </c>
      <c r="I18" s="449">
        <v>2.5099999999999998</v>
      </c>
      <c r="J18" s="449">
        <v>1.278</v>
      </c>
      <c r="K18" s="454">
        <v>0</v>
      </c>
      <c r="L18" s="449">
        <v>392.53199999999998</v>
      </c>
      <c r="M18" s="449">
        <v>923.92100000000005</v>
      </c>
      <c r="N18" s="416" t="s">
        <v>226</v>
      </c>
      <c r="O18" s="456">
        <v>115.09399999999999</v>
      </c>
      <c r="P18" s="456">
        <v>627.04700000000003</v>
      </c>
      <c r="Q18" s="449">
        <v>3.9780000000000002</v>
      </c>
      <c r="R18" s="449">
        <v>21.914999999999999</v>
      </c>
      <c r="S18" s="449">
        <v>15.975</v>
      </c>
      <c r="T18" s="449">
        <v>11.077</v>
      </c>
      <c r="U18" s="449">
        <v>13.63</v>
      </c>
      <c r="V18" s="449">
        <v>110.902</v>
      </c>
      <c r="W18" s="449">
        <v>10.483000000000001</v>
      </c>
      <c r="X18" s="454">
        <v>0</v>
      </c>
      <c r="Y18" s="449">
        <v>5.2050000000000001</v>
      </c>
      <c r="Z18" s="449">
        <v>80.798000000000002</v>
      </c>
      <c r="AA18" s="455">
        <v>14.404</v>
      </c>
    </row>
    <row r="19" spans="1:27" s="24" customFormat="1" ht="24.95" customHeight="1">
      <c r="A19" s="416" t="s">
        <v>227</v>
      </c>
      <c r="B19" s="456">
        <f t="shared" si="6"/>
        <v>8623.7660000000033</v>
      </c>
      <c r="C19" s="456">
        <v>2052.846</v>
      </c>
      <c r="D19" s="456">
        <v>3774.6680000000001</v>
      </c>
      <c r="E19" s="459">
        <v>0</v>
      </c>
      <c r="F19" s="456">
        <v>7.3620000000000001</v>
      </c>
      <c r="G19" s="456">
        <v>13.541</v>
      </c>
      <c r="H19" s="456">
        <v>177.55600000000001</v>
      </c>
      <c r="I19" s="449">
        <v>2.0840000000000001</v>
      </c>
      <c r="J19" s="449">
        <v>1.4750000000000001</v>
      </c>
      <c r="K19" s="454">
        <v>0</v>
      </c>
      <c r="L19" s="449">
        <v>429.34800000000001</v>
      </c>
      <c r="M19" s="449">
        <v>1058.3309999999999</v>
      </c>
      <c r="N19" s="416" t="s">
        <v>227</v>
      </c>
      <c r="O19" s="456">
        <v>122.041</v>
      </c>
      <c r="P19" s="456">
        <v>610.55399999999997</v>
      </c>
      <c r="Q19" s="449">
        <v>4.8460000000000001</v>
      </c>
      <c r="R19" s="449">
        <v>22.742999999999999</v>
      </c>
      <c r="S19" s="449">
        <v>19.609000000000002</v>
      </c>
      <c r="T19" s="449">
        <v>15.414999999999999</v>
      </c>
      <c r="U19" s="449">
        <v>14.272</v>
      </c>
      <c r="V19" s="449">
        <v>139.113</v>
      </c>
      <c r="W19" s="449">
        <v>9.2870000000000008</v>
      </c>
      <c r="X19" s="454">
        <v>0</v>
      </c>
      <c r="Y19" s="449">
        <v>4.9859999999999998</v>
      </c>
      <c r="Z19" s="449">
        <v>128.78299999999999</v>
      </c>
      <c r="AA19" s="455">
        <v>14.906000000000001</v>
      </c>
    </row>
    <row r="20" spans="1:27" s="24" customFormat="1" ht="24.95" customHeight="1">
      <c r="A20" s="416" t="s">
        <v>228</v>
      </c>
      <c r="B20" s="456">
        <f t="shared" si="6"/>
        <v>8693.9930000000004</v>
      </c>
      <c r="C20" s="456">
        <v>2260.0590000000002</v>
      </c>
      <c r="D20" s="456">
        <v>3718.4169999999999</v>
      </c>
      <c r="E20" s="459">
        <v>0</v>
      </c>
      <c r="F20" s="456">
        <v>8.7609999999999992</v>
      </c>
      <c r="G20" s="456">
        <v>13.205</v>
      </c>
      <c r="H20" s="456">
        <v>168.26300000000001</v>
      </c>
      <c r="I20" s="449">
        <v>2.3820000000000001</v>
      </c>
      <c r="J20" s="449">
        <v>1.7190000000000001</v>
      </c>
      <c r="K20" s="454">
        <v>0</v>
      </c>
      <c r="L20" s="449">
        <v>441.85399999999998</v>
      </c>
      <c r="M20" s="449">
        <v>1035.886</v>
      </c>
      <c r="N20" s="416" t="s">
        <v>228</v>
      </c>
      <c r="O20" s="456">
        <v>127.959</v>
      </c>
      <c r="P20" s="456">
        <v>604.67200000000003</v>
      </c>
      <c r="Q20" s="449">
        <v>5.0789999999999997</v>
      </c>
      <c r="R20" s="449">
        <v>21.262</v>
      </c>
      <c r="S20" s="449">
        <v>23.366</v>
      </c>
      <c r="T20" s="449">
        <v>14.885</v>
      </c>
      <c r="U20" s="449">
        <v>15.468</v>
      </c>
      <c r="V20" s="449">
        <v>113.724</v>
      </c>
      <c r="W20" s="449">
        <v>8.4930000000000003</v>
      </c>
      <c r="X20" s="454">
        <v>0</v>
      </c>
      <c r="Y20" s="449">
        <v>4.2060000000000004</v>
      </c>
      <c r="Z20" s="449">
        <v>88.575999999999993</v>
      </c>
      <c r="AA20" s="455">
        <v>15.757</v>
      </c>
    </row>
    <row r="21" spans="1:27" s="24" customFormat="1" ht="24.95" customHeight="1">
      <c r="A21" s="416" t="s">
        <v>229</v>
      </c>
      <c r="B21" s="456">
        <f t="shared" si="6"/>
        <v>7716.8980000000001</v>
      </c>
      <c r="C21" s="456">
        <v>2093.8980000000001</v>
      </c>
      <c r="D21" s="456">
        <v>3168.8249999999998</v>
      </c>
      <c r="E21" s="459">
        <v>0</v>
      </c>
      <c r="F21" s="456">
        <v>8.641</v>
      </c>
      <c r="G21" s="456">
        <v>13.628</v>
      </c>
      <c r="H21" s="456">
        <v>165.66200000000001</v>
      </c>
      <c r="I21" s="449">
        <v>2.9929999999999999</v>
      </c>
      <c r="J21" s="449">
        <v>1.514</v>
      </c>
      <c r="K21" s="454">
        <v>0</v>
      </c>
      <c r="L21" s="449">
        <v>427.452</v>
      </c>
      <c r="M21" s="449">
        <v>861.05799999999999</v>
      </c>
      <c r="N21" s="416" t="s">
        <v>229</v>
      </c>
      <c r="O21" s="456">
        <v>124.90900000000001</v>
      </c>
      <c r="P21" s="456">
        <v>519.83600000000001</v>
      </c>
      <c r="Q21" s="449">
        <v>4.5709999999999997</v>
      </c>
      <c r="R21" s="449">
        <v>21.722999999999999</v>
      </c>
      <c r="S21" s="449">
        <v>19.027999999999999</v>
      </c>
      <c r="T21" s="449">
        <v>13.164999999999999</v>
      </c>
      <c r="U21" s="449">
        <v>14.26</v>
      </c>
      <c r="V21" s="449">
        <v>125.003</v>
      </c>
      <c r="W21" s="449">
        <v>8.6609999999999996</v>
      </c>
      <c r="X21" s="454">
        <v>0</v>
      </c>
      <c r="Y21" s="449">
        <v>4.1749999999999998</v>
      </c>
      <c r="Z21" s="449">
        <v>103.932</v>
      </c>
      <c r="AA21" s="455">
        <v>13.964</v>
      </c>
    </row>
    <row r="22" spans="1:27" s="24" customFormat="1" ht="24.95" customHeight="1">
      <c r="A22" s="416" t="s">
        <v>230</v>
      </c>
      <c r="B22" s="456">
        <f t="shared" si="6"/>
        <v>6972.0200000000013</v>
      </c>
      <c r="C22" s="456">
        <v>1900.328</v>
      </c>
      <c r="D22" s="456">
        <v>2696.165</v>
      </c>
      <c r="E22" s="459">
        <v>0</v>
      </c>
      <c r="F22" s="456">
        <v>7.5279999999999996</v>
      </c>
      <c r="G22" s="456">
        <v>11.365</v>
      </c>
      <c r="H22" s="456">
        <v>168.65600000000001</v>
      </c>
      <c r="I22" s="449">
        <v>2.7589999999999999</v>
      </c>
      <c r="J22" s="449">
        <v>1.1240000000000001</v>
      </c>
      <c r="K22" s="454">
        <v>0</v>
      </c>
      <c r="L22" s="449">
        <v>378.447</v>
      </c>
      <c r="M22" s="449">
        <v>779.19399999999996</v>
      </c>
      <c r="N22" s="416" t="s">
        <v>230</v>
      </c>
      <c r="O22" s="456">
        <v>104.61799999999999</v>
      </c>
      <c r="P22" s="456">
        <v>573.13599999999997</v>
      </c>
      <c r="Q22" s="449">
        <v>3.806</v>
      </c>
      <c r="R22" s="449">
        <v>22.245000000000001</v>
      </c>
      <c r="S22" s="449">
        <v>7.0359999999999996</v>
      </c>
      <c r="T22" s="449">
        <v>10.474</v>
      </c>
      <c r="U22" s="449">
        <v>13.659000000000001</v>
      </c>
      <c r="V22" s="449">
        <v>116.77</v>
      </c>
      <c r="W22" s="449">
        <v>10.601000000000001</v>
      </c>
      <c r="X22" s="454">
        <v>0</v>
      </c>
      <c r="Y22" s="449">
        <v>5.085</v>
      </c>
      <c r="Z22" s="449">
        <v>146.34100000000001</v>
      </c>
      <c r="AA22" s="455">
        <v>12.683</v>
      </c>
    </row>
    <row r="23" spans="1:27" s="24" customFormat="1" ht="24.95" customHeight="1">
      <c r="A23" s="416" t="s">
        <v>231</v>
      </c>
      <c r="B23" s="456">
        <f t="shared" si="6"/>
        <v>7204.1360000000013</v>
      </c>
      <c r="C23" s="456">
        <v>1895.318</v>
      </c>
      <c r="D23" s="456">
        <v>2636.8980000000001</v>
      </c>
      <c r="E23" s="459">
        <v>0</v>
      </c>
      <c r="F23" s="456">
        <v>11.069000000000001</v>
      </c>
      <c r="G23" s="456">
        <v>17.271000000000001</v>
      </c>
      <c r="H23" s="456">
        <v>203.97300000000001</v>
      </c>
      <c r="I23" s="449">
        <v>4.2489999999999997</v>
      </c>
      <c r="J23" s="449">
        <v>1.617</v>
      </c>
      <c r="K23" s="454">
        <v>0</v>
      </c>
      <c r="L23" s="449">
        <v>420.45400000000001</v>
      </c>
      <c r="M23" s="449">
        <v>766.54200000000003</v>
      </c>
      <c r="N23" s="416" t="s">
        <v>231</v>
      </c>
      <c r="O23" s="456">
        <v>106.22199999999999</v>
      </c>
      <c r="P23" s="456">
        <v>709.08799999999997</v>
      </c>
      <c r="Q23" s="449">
        <v>7.7190000000000003</v>
      </c>
      <c r="R23" s="449">
        <v>30.933</v>
      </c>
      <c r="S23" s="449">
        <v>7.484</v>
      </c>
      <c r="T23" s="449">
        <v>14.444000000000001</v>
      </c>
      <c r="U23" s="449">
        <v>15.356</v>
      </c>
      <c r="V23" s="449">
        <v>126.42400000000001</v>
      </c>
      <c r="W23" s="449">
        <v>16.181999999999999</v>
      </c>
      <c r="X23" s="454">
        <v>0</v>
      </c>
      <c r="Y23" s="449">
        <v>7.7240000000000002</v>
      </c>
      <c r="Z23" s="449">
        <v>188.92599999999999</v>
      </c>
      <c r="AA23" s="455">
        <v>16.242999999999999</v>
      </c>
    </row>
    <row r="24" spans="1:27" s="24" customFormat="1" ht="24.95" customHeight="1">
      <c r="A24" s="416" t="s">
        <v>232</v>
      </c>
      <c r="B24" s="456">
        <f t="shared" si="6"/>
        <v>7789.786000000001</v>
      </c>
      <c r="C24" s="456">
        <v>2057.9780000000001</v>
      </c>
      <c r="D24" s="456">
        <v>2796.4989999999998</v>
      </c>
      <c r="E24" s="459">
        <v>0</v>
      </c>
      <c r="F24" s="456">
        <v>11.948</v>
      </c>
      <c r="G24" s="456">
        <v>22.189</v>
      </c>
      <c r="H24" s="456">
        <v>221.97800000000001</v>
      </c>
      <c r="I24" s="449">
        <v>3.581</v>
      </c>
      <c r="J24" s="449">
        <v>3.266</v>
      </c>
      <c r="K24" s="454">
        <v>0</v>
      </c>
      <c r="L24" s="449">
        <v>505.61599999999999</v>
      </c>
      <c r="M24" s="449">
        <v>832.09500000000003</v>
      </c>
      <c r="N24" s="416" t="s">
        <v>232</v>
      </c>
      <c r="O24" s="456">
        <v>114.07299999999999</v>
      </c>
      <c r="P24" s="456">
        <v>784.78499999999997</v>
      </c>
      <c r="Q24" s="449">
        <v>12.541</v>
      </c>
      <c r="R24" s="449">
        <v>43.881</v>
      </c>
      <c r="S24" s="449">
        <v>10.641</v>
      </c>
      <c r="T24" s="449">
        <v>20.899000000000001</v>
      </c>
      <c r="U24" s="449">
        <v>18.164999999999999</v>
      </c>
      <c r="V24" s="449">
        <v>150.73599999999999</v>
      </c>
      <c r="W24" s="449">
        <v>16.419</v>
      </c>
      <c r="X24" s="454">
        <v>0</v>
      </c>
      <c r="Y24" s="449">
        <v>10.500999999999999</v>
      </c>
      <c r="Z24" s="449">
        <v>129.00899999999999</v>
      </c>
      <c r="AA24" s="455">
        <v>22.986000000000001</v>
      </c>
    </row>
    <row r="25" spans="1:27" s="24" customFormat="1" ht="9.9499999999999993" customHeight="1" thickBot="1">
      <c r="A25" s="365"/>
      <c r="B25" s="369"/>
      <c r="C25" s="369"/>
      <c r="D25" s="369"/>
      <c r="E25" s="369"/>
      <c r="F25" s="369"/>
      <c r="G25" s="369"/>
      <c r="H25" s="369"/>
      <c r="I25" s="369"/>
      <c r="J25" s="369"/>
      <c r="K25" s="366"/>
      <c r="L25" s="366"/>
      <c r="M25" s="366"/>
      <c r="N25" s="365"/>
      <c r="O25" s="457"/>
      <c r="P25" s="457"/>
      <c r="Q25" s="458"/>
      <c r="R25" s="458"/>
      <c r="S25" s="458"/>
      <c r="T25" s="458"/>
      <c r="U25" s="366"/>
      <c r="V25" s="366"/>
      <c r="W25" s="366"/>
      <c r="X25" s="366"/>
      <c r="Y25" s="366"/>
      <c r="Z25" s="366"/>
      <c r="AA25" s="367"/>
    </row>
    <row r="26" spans="1:27" ht="9.9499999999999993" customHeight="1">
      <c r="A26" s="25"/>
      <c r="B26" s="26"/>
      <c r="C26" s="26"/>
      <c r="D26" s="26"/>
      <c r="E26" s="26"/>
      <c r="F26" s="26"/>
      <c r="G26" s="26"/>
      <c r="H26" s="26"/>
      <c r="I26" s="26"/>
      <c r="J26" s="26"/>
      <c r="K26" s="368"/>
      <c r="L26" s="279"/>
      <c r="M26" s="279"/>
      <c r="N26" s="25"/>
      <c r="O26" s="282"/>
      <c r="P26" s="282"/>
      <c r="Q26" s="279"/>
      <c r="R26" s="279"/>
      <c r="S26" s="279"/>
      <c r="T26" s="279"/>
      <c r="U26" s="279"/>
      <c r="V26" s="279"/>
      <c r="W26" s="423"/>
    </row>
    <row r="27" spans="1:27" ht="14.25" thickBot="1">
      <c r="A27" s="27" t="s">
        <v>33</v>
      </c>
      <c r="B27" s="27"/>
      <c r="C27" s="27"/>
      <c r="D27" s="27"/>
      <c r="E27" s="27"/>
      <c r="F27" s="27"/>
      <c r="G27" s="27"/>
      <c r="H27" s="27"/>
      <c r="I27" s="27"/>
      <c r="J27" s="27"/>
      <c r="K27" s="280"/>
      <c r="L27" s="280"/>
      <c r="M27" s="280"/>
      <c r="N27" s="27" t="s">
        <v>33</v>
      </c>
      <c r="O27" s="280"/>
      <c r="P27" s="280"/>
      <c r="Q27" s="280"/>
      <c r="R27" s="280"/>
      <c r="S27" s="280"/>
      <c r="T27" s="280"/>
      <c r="U27" s="280"/>
      <c r="V27" s="280"/>
    </row>
    <row r="28" spans="1:27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6"/>
      <c r="L28" s="26"/>
      <c r="M28" s="26"/>
      <c r="N28" s="27"/>
      <c r="O28" s="26"/>
      <c r="P28" s="26"/>
      <c r="Q28" s="26"/>
      <c r="R28" s="26"/>
      <c r="S28" s="26"/>
      <c r="T28" s="26"/>
      <c r="U28" s="26"/>
      <c r="V28" s="26"/>
    </row>
    <row r="29" spans="1:27">
      <c r="K29" s="27"/>
      <c r="L29" s="27"/>
      <c r="M29" s="27"/>
      <c r="O29" s="27"/>
      <c r="P29" s="27"/>
      <c r="Q29" s="27"/>
      <c r="R29" s="27"/>
      <c r="S29" s="27"/>
      <c r="T29" s="27"/>
      <c r="U29" s="27"/>
      <c r="V29" s="27"/>
    </row>
    <row r="30" spans="1:27">
      <c r="K30" s="27"/>
      <c r="L30" s="27"/>
      <c r="M30" s="27"/>
      <c r="O30" s="27"/>
      <c r="P30" s="27"/>
      <c r="Q30" s="27"/>
      <c r="R30" s="27"/>
      <c r="S30" s="27"/>
      <c r="T30" s="27"/>
      <c r="U30" s="27"/>
      <c r="V30" s="27"/>
    </row>
  </sheetData>
  <mergeCells count="59">
    <mergeCell ref="A2:G2"/>
    <mergeCell ref="AA6:AA8"/>
    <mergeCell ref="AA9:AA11"/>
    <mergeCell ref="Z5:AA5"/>
    <mergeCell ref="B6:B7"/>
    <mergeCell ref="X6:X8"/>
    <mergeCell ref="X9:X11"/>
    <mergeCell ref="Y6:Y8"/>
    <mergeCell ref="Y9:Y11"/>
    <mergeCell ref="Z6:Z8"/>
    <mergeCell ref="Z9:Z11"/>
    <mergeCell ref="T9:T11"/>
    <mergeCell ref="V9:V11"/>
    <mergeCell ref="W6:W8"/>
    <mergeCell ref="W9:W11"/>
    <mergeCell ref="H2:M3"/>
    <mergeCell ref="U2:AA3"/>
    <mergeCell ref="N2:T2"/>
    <mergeCell ref="N10:N11"/>
    <mergeCell ref="Q9:Q11"/>
    <mergeCell ref="R6:R8"/>
    <mergeCell ref="R9:R11"/>
    <mergeCell ref="U6:U8"/>
    <mergeCell ref="U9:U11"/>
    <mergeCell ref="S9:S11"/>
    <mergeCell ref="N6:N7"/>
    <mergeCell ref="O6:O8"/>
    <mergeCell ref="O9:O11"/>
    <mergeCell ref="Q6:Q8"/>
    <mergeCell ref="T6:T8"/>
    <mergeCell ref="U5:V5"/>
    <mergeCell ref="S6:S8"/>
    <mergeCell ref="H9:H11"/>
    <mergeCell ref="I9:I11"/>
    <mergeCell ref="I6:I8"/>
    <mergeCell ref="J6:J8"/>
    <mergeCell ref="J9:J11"/>
    <mergeCell ref="H6:H8"/>
    <mergeCell ref="K9:K11"/>
    <mergeCell ref="L6:L8"/>
    <mergeCell ref="L9:L11"/>
    <mergeCell ref="M6:M8"/>
    <mergeCell ref="M9:M11"/>
    <mergeCell ref="P6:P8"/>
    <mergeCell ref="P10:P11"/>
    <mergeCell ref="V6:V8"/>
    <mergeCell ref="A10:A11"/>
    <mergeCell ref="F9:F11"/>
    <mergeCell ref="F6:F8"/>
    <mergeCell ref="G6:G8"/>
    <mergeCell ref="G9:G11"/>
    <mergeCell ref="C8:C11"/>
    <mergeCell ref="D8:D11"/>
    <mergeCell ref="E8:E11"/>
    <mergeCell ref="A6:A7"/>
    <mergeCell ref="C6:C7"/>
    <mergeCell ref="D6:D7"/>
    <mergeCell ref="E6:E7"/>
    <mergeCell ref="K6:K8"/>
  </mergeCells>
  <phoneticPr fontId="3" type="noConversion"/>
  <printOptions horizontalCentered="1"/>
  <pageMargins left="0.59055118110236227" right="0.51181102362204722" top="0.62992125984251968" bottom="0.74803149606299213" header="0.31496062992125984" footer="0.31496062992125984"/>
  <pageSetup paperSize="9" scale="84" orientation="portrait" r:id="rId1"/>
  <colBreaks count="3" manualBreakCount="3">
    <brk id="7" max="69" man="1"/>
    <brk id="13" max="69" man="1"/>
    <brk id="20" max="2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G79"/>
  <sheetViews>
    <sheetView view="pageBreakPreview" zoomScaleNormal="100" workbookViewId="0">
      <selection activeCell="E58" sqref="E58"/>
    </sheetView>
  </sheetViews>
  <sheetFormatPr defaultRowHeight="13.5" outlineLevelRow="1"/>
  <cols>
    <col min="1" max="1" width="11" style="41" customWidth="1"/>
    <col min="2" max="7" width="11.109375" style="41" customWidth="1"/>
    <col min="8" max="16384" width="8.88671875" style="41"/>
  </cols>
  <sheetData>
    <row r="1" spans="1:7" s="28" customFormat="1" ht="15" customHeight="1">
      <c r="G1" s="29"/>
    </row>
    <row r="2" spans="1:7" s="161" customFormat="1" ht="30" customHeight="1">
      <c r="A2" s="159" t="s">
        <v>215</v>
      </c>
      <c r="B2" s="160"/>
      <c r="C2" s="160"/>
      <c r="D2" s="160"/>
      <c r="E2" s="160"/>
      <c r="F2" s="160"/>
      <c r="G2" s="160"/>
    </row>
    <row r="3" spans="1:7" s="164" customFormat="1" ht="30" customHeight="1">
      <c r="A3" s="162" t="s">
        <v>34</v>
      </c>
      <c r="B3" s="163"/>
      <c r="C3" s="163"/>
      <c r="D3" s="163"/>
      <c r="E3" s="163"/>
      <c r="F3" s="163"/>
      <c r="G3" s="163"/>
    </row>
    <row r="4" spans="1:7" s="33" customFormat="1" ht="15" customHeight="1">
      <c r="A4" s="31"/>
      <c r="B4" s="32"/>
      <c r="C4" s="32"/>
      <c r="D4" s="32"/>
      <c r="E4" s="32"/>
      <c r="F4" s="32"/>
      <c r="G4" s="32"/>
    </row>
    <row r="5" spans="1:7" ht="15" customHeight="1" thickBot="1">
      <c r="A5" s="41" t="s">
        <v>35</v>
      </c>
      <c r="G5" s="336" t="s">
        <v>36</v>
      </c>
    </row>
    <row r="6" spans="1:7" s="30" customFormat="1" ht="18" customHeight="1">
      <c r="A6" s="490" t="s">
        <v>210</v>
      </c>
      <c r="B6" s="35" t="s">
        <v>38</v>
      </c>
      <c r="C6" s="36"/>
      <c r="D6" s="35" t="s">
        <v>39</v>
      </c>
      <c r="E6" s="36"/>
      <c r="F6" s="35" t="s">
        <v>40</v>
      </c>
      <c r="G6" s="337"/>
    </row>
    <row r="7" spans="1:7" s="30" customFormat="1" ht="24.75" customHeight="1">
      <c r="A7" s="491"/>
      <c r="B7" s="38" t="s">
        <v>48</v>
      </c>
      <c r="C7" s="39"/>
      <c r="D7" s="38" t="s">
        <v>41</v>
      </c>
      <c r="E7" s="39"/>
      <c r="F7" s="38" t="s">
        <v>42</v>
      </c>
      <c r="G7" s="338"/>
    </row>
    <row r="8" spans="1:7" s="30" customFormat="1" ht="24" customHeight="1">
      <c r="A8" s="405"/>
      <c r="B8" s="37" t="s">
        <v>43</v>
      </c>
      <c r="C8" s="37" t="s">
        <v>44</v>
      </c>
      <c r="D8" s="37" t="s">
        <v>43</v>
      </c>
      <c r="E8" s="37" t="s">
        <v>44</v>
      </c>
      <c r="F8" s="37" t="s">
        <v>43</v>
      </c>
      <c r="G8" s="170" t="s">
        <v>44</v>
      </c>
    </row>
    <row r="9" spans="1:7" s="30" customFormat="1" ht="25.5" customHeight="1">
      <c r="A9" s="406" t="s">
        <v>49</v>
      </c>
      <c r="B9" s="207" t="s">
        <v>45</v>
      </c>
      <c r="C9" s="208" t="s">
        <v>46</v>
      </c>
      <c r="D9" s="207" t="s">
        <v>45</v>
      </c>
      <c r="E9" s="208" t="s">
        <v>46</v>
      </c>
      <c r="F9" s="207" t="s">
        <v>45</v>
      </c>
      <c r="G9" s="339" t="s">
        <v>46</v>
      </c>
    </row>
    <row r="10" spans="1:7" ht="30" hidden="1" customHeight="1">
      <c r="A10" s="171">
        <v>2015</v>
      </c>
      <c r="B10" s="172">
        <v>1</v>
      </c>
      <c r="C10" s="172">
        <v>18898</v>
      </c>
      <c r="D10" s="172">
        <v>13</v>
      </c>
      <c r="E10" s="172">
        <v>3852.5199509999998</v>
      </c>
      <c r="F10" s="172">
        <v>8</v>
      </c>
      <c r="G10" s="174">
        <v>13210.455699</v>
      </c>
    </row>
    <row r="11" spans="1:7" ht="30" hidden="1" customHeight="1">
      <c r="A11" s="171">
        <v>2016</v>
      </c>
      <c r="B11" s="172">
        <v>1</v>
      </c>
      <c r="C11" s="172">
        <v>19173</v>
      </c>
      <c r="D11" s="172">
        <v>13</v>
      </c>
      <c r="E11" s="172">
        <v>4306.3548419999997</v>
      </c>
      <c r="F11" s="172">
        <v>8</v>
      </c>
      <c r="G11" s="174">
        <v>4369.2966960000003</v>
      </c>
    </row>
    <row r="12" spans="1:7" ht="30" customHeight="1">
      <c r="A12" s="171">
        <v>2017</v>
      </c>
      <c r="B12" s="172">
        <v>1</v>
      </c>
      <c r="C12" s="172">
        <v>20364</v>
      </c>
      <c r="D12" s="172">
        <v>14</v>
      </c>
      <c r="E12" s="172">
        <v>4542</v>
      </c>
      <c r="F12" s="172">
        <v>7</v>
      </c>
      <c r="G12" s="174">
        <v>4092</v>
      </c>
    </row>
    <row r="13" spans="1:7" ht="30" customHeight="1">
      <c r="A13" s="171">
        <v>2018</v>
      </c>
      <c r="B13" s="172">
        <v>1</v>
      </c>
      <c r="C13" s="172">
        <v>22264</v>
      </c>
      <c r="D13" s="172">
        <v>14</v>
      </c>
      <c r="E13" s="172">
        <v>4475</v>
      </c>
      <c r="F13" s="172">
        <v>7</v>
      </c>
      <c r="G13" s="174">
        <v>3814</v>
      </c>
    </row>
    <row r="14" spans="1:7" s="42" customFormat="1" ht="30" customHeight="1" outlineLevel="1">
      <c r="A14" s="171">
        <v>2019</v>
      </c>
      <c r="B14" s="172">
        <f>AVERAGE(B15:B26)</f>
        <v>1</v>
      </c>
      <c r="C14" s="172">
        <f>SUM(C15:C26)</f>
        <v>22000</v>
      </c>
      <c r="D14" s="172">
        <f>AVERAGE(D15:D26)</f>
        <v>14</v>
      </c>
      <c r="E14" s="172">
        <f t="shared" ref="E14:G14" si="0">SUM(E15:E26)</f>
        <v>4746</v>
      </c>
      <c r="F14" s="172">
        <f>AVERAGE(F15:F26)</f>
        <v>7</v>
      </c>
      <c r="G14" s="174">
        <f t="shared" si="0"/>
        <v>3762</v>
      </c>
    </row>
    <row r="15" spans="1:7" ht="24.75" hidden="1" customHeight="1" outlineLevel="1">
      <c r="A15" s="171" t="s">
        <v>47</v>
      </c>
      <c r="B15" s="284">
        <v>1</v>
      </c>
      <c r="C15" s="284">
        <v>2996</v>
      </c>
      <c r="D15" s="284">
        <v>14</v>
      </c>
      <c r="E15" s="283">
        <v>583</v>
      </c>
      <c r="F15" s="284">
        <v>7</v>
      </c>
      <c r="G15" s="340">
        <v>313</v>
      </c>
    </row>
    <row r="16" spans="1:7" ht="24.75" hidden="1" customHeight="1" outlineLevel="1">
      <c r="A16" s="171" t="s">
        <v>16</v>
      </c>
      <c r="B16" s="284">
        <v>1</v>
      </c>
      <c r="C16" s="284">
        <v>2544</v>
      </c>
      <c r="D16" s="284">
        <v>14</v>
      </c>
      <c r="E16" s="283">
        <v>452</v>
      </c>
      <c r="F16" s="284">
        <v>7</v>
      </c>
      <c r="G16" s="340">
        <v>299</v>
      </c>
    </row>
    <row r="17" spans="1:7" ht="24.75" hidden="1" customHeight="1" outlineLevel="1">
      <c r="A17" s="171" t="s">
        <v>17</v>
      </c>
      <c r="B17" s="284">
        <v>1</v>
      </c>
      <c r="C17" s="284">
        <v>2191</v>
      </c>
      <c r="D17" s="284">
        <v>14</v>
      </c>
      <c r="E17" s="283">
        <v>443</v>
      </c>
      <c r="F17" s="284">
        <v>7</v>
      </c>
      <c r="G17" s="340">
        <v>280</v>
      </c>
    </row>
    <row r="18" spans="1:7" ht="24.75" hidden="1" customHeight="1" outlineLevel="1">
      <c r="A18" s="171" t="s">
        <v>18</v>
      </c>
      <c r="B18" s="284">
        <v>1</v>
      </c>
      <c r="C18" s="284">
        <v>1847</v>
      </c>
      <c r="D18" s="284">
        <v>14</v>
      </c>
      <c r="E18" s="283">
        <v>447</v>
      </c>
      <c r="F18" s="284">
        <v>7</v>
      </c>
      <c r="G18" s="340">
        <v>293</v>
      </c>
    </row>
    <row r="19" spans="1:7" ht="24.75" hidden="1" customHeight="1" outlineLevel="1">
      <c r="A19" s="171" t="s">
        <v>19</v>
      </c>
      <c r="B19" s="284">
        <v>1</v>
      </c>
      <c r="C19" s="284">
        <v>1276</v>
      </c>
      <c r="D19" s="284">
        <v>14</v>
      </c>
      <c r="E19" s="283">
        <v>246</v>
      </c>
      <c r="F19" s="284">
        <v>7</v>
      </c>
      <c r="G19" s="340">
        <v>311</v>
      </c>
    </row>
    <row r="20" spans="1:7" ht="24.75" hidden="1" customHeight="1" outlineLevel="1">
      <c r="A20" s="171" t="s">
        <v>20</v>
      </c>
      <c r="B20" s="284">
        <v>1</v>
      </c>
      <c r="C20" s="284">
        <v>1111</v>
      </c>
      <c r="D20" s="284">
        <v>14</v>
      </c>
      <c r="E20" s="283">
        <v>197</v>
      </c>
      <c r="F20" s="284">
        <v>7</v>
      </c>
      <c r="G20" s="340">
        <v>281</v>
      </c>
    </row>
    <row r="21" spans="1:7" ht="24.75" hidden="1" customHeight="1" outlineLevel="1">
      <c r="A21" s="171" t="s">
        <v>21</v>
      </c>
      <c r="B21" s="284">
        <v>1</v>
      </c>
      <c r="C21" s="284">
        <v>1135</v>
      </c>
      <c r="D21" s="284">
        <v>14</v>
      </c>
      <c r="E21" s="283">
        <v>366</v>
      </c>
      <c r="F21" s="284">
        <v>7</v>
      </c>
      <c r="G21" s="340">
        <v>355</v>
      </c>
    </row>
    <row r="22" spans="1:7" ht="24.75" hidden="1" customHeight="1" outlineLevel="1">
      <c r="A22" s="171" t="s">
        <v>22</v>
      </c>
      <c r="B22" s="284">
        <v>1</v>
      </c>
      <c r="C22" s="284">
        <v>1037</v>
      </c>
      <c r="D22" s="284">
        <v>14</v>
      </c>
      <c r="E22" s="283">
        <v>330</v>
      </c>
      <c r="F22" s="284">
        <v>7</v>
      </c>
      <c r="G22" s="340">
        <v>401</v>
      </c>
    </row>
    <row r="23" spans="1:7" ht="24.75" hidden="1" customHeight="1" outlineLevel="1">
      <c r="A23" s="171" t="s">
        <v>23</v>
      </c>
      <c r="B23" s="284">
        <v>1</v>
      </c>
      <c r="C23" s="284">
        <v>1107</v>
      </c>
      <c r="D23" s="284">
        <v>14</v>
      </c>
      <c r="E23" s="283">
        <v>297</v>
      </c>
      <c r="F23" s="284">
        <v>7</v>
      </c>
      <c r="G23" s="340">
        <v>291</v>
      </c>
    </row>
    <row r="24" spans="1:7" ht="24.75" hidden="1" customHeight="1" outlineLevel="1">
      <c r="A24" s="171" t="s">
        <v>24</v>
      </c>
      <c r="B24" s="284">
        <v>1</v>
      </c>
      <c r="C24" s="284">
        <v>1451</v>
      </c>
      <c r="D24" s="284">
        <v>14</v>
      </c>
      <c r="E24" s="283">
        <v>427</v>
      </c>
      <c r="F24" s="284">
        <v>7</v>
      </c>
      <c r="G24" s="340">
        <v>370</v>
      </c>
    </row>
    <row r="25" spans="1:7" ht="24.75" hidden="1" customHeight="1" outlineLevel="1">
      <c r="A25" s="171" t="s">
        <v>25</v>
      </c>
      <c r="B25" s="284">
        <v>1</v>
      </c>
      <c r="C25" s="284">
        <v>2230</v>
      </c>
      <c r="D25" s="284">
        <v>14</v>
      </c>
      <c r="E25" s="283">
        <v>434</v>
      </c>
      <c r="F25" s="284">
        <v>7</v>
      </c>
      <c r="G25" s="340">
        <v>291</v>
      </c>
    </row>
    <row r="26" spans="1:7" ht="24.75" hidden="1" customHeight="1" outlineLevel="1">
      <c r="A26" s="171" t="s">
        <v>26</v>
      </c>
      <c r="B26" s="284">
        <v>1</v>
      </c>
      <c r="C26" s="284">
        <v>3075</v>
      </c>
      <c r="D26" s="284">
        <v>14</v>
      </c>
      <c r="E26" s="283">
        <v>524</v>
      </c>
      <c r="F26" s="284">
        <v>7</v>
      </c>
      <c r="G26" s="340">
        <v>277</v>
      </c>
    </row>
    <row r="27" spans="1:7" ht="30" customHeight="1" collapsed="1">
      <c r="A27" s="171">
        <v>2020</v>
      </c>
      <c r="B27" s="172">
        <f>AVERAGE(B28:B39)</f>
        <v>1</v>
      </c>
      <c r="C27" s="172">
        <f>SUM(C28:C39)</f>
        <v>22204</v>
      </c>
      <c r="D27" s="172">
        <f>AVERAGE(D28:D39)</f>
        <v>13</v>
      </c>
      <c r="E27" s="172">
        <f>SUM(E28:E39)</f>
        <v>4708</v>
      </c>
      <c r="F27" s="172">
        <f>AVERAGE(F28:F39)</f>
        <v>7</v>
      </c>
      <c r="G27" s="174">
        <f>SUM(G28:G39)</f>
        <v>3278</v>
      </c>
    </row>
    <row r="28" spans="1:7" ht="24.95" hidden="1" customHeight="1" outlineLevel="1">
      <c r="A28" s="171" t="s">
        <v>47</v>
      </c>
      <c r="B28" s="43">
        <v>1</v>
      </c>
      <c r="C28" s="43">
        <v>2944</v>
      </c>
      <c r="D28" s="43">
        <v>13</v>
      </c>
      <c r="E28" s="285">
        <v>549</v>
      </c>
      <c r="F28" s="43">
        <v>7</v>
      </c>
      <c r="G28" s="341">
        <v>295</v>
      </c>
    </row>
    <row r="29" spans="1:7" ht="24.95" hidden="1" customHeight="1" outlineLevel="1">
      <c r="A29" s="171" t="s">
        <v>16</v>
      </c>
      <c r="B29" s="43">
        <v>1</v>
      </c>
      <c r="C29" s="43">
        <v>2587</v>
      </c>
      <c r="D29" s="43">
        <v>13</v>
      </c>
      <c r="E29" s="285">
        <v>415</v>
      </c>
      <c r="F29" s="43">
        <v>7</v>
      </c>
      <c r="G29" s="341">
        <v>237</v>
      </c>
    </row>
    <row r="30" spans="1:7" ht="24.95" hidden="1" customHeight="1" outlineLevel="1">
      <c r="A30" s="171" t="s">
        <v>17</v>
      </c>
      <c r="B30" s="43">
        <v>1</v>
      </c>
      <c r="C30" s="43">
        <v>2129</v>
      </c>
      <c r="D30" s="43">
        <v>13</v>
      </c>
      <c r="E30" s="285">
        <v>406</v>
      </c>
      <c r="F30" s="43">
        <v>7</v>
      </c>
      <c r="G30" s="341">
        <v>205</v>
      </c>
    </row>
    <row r="31" spans="1:7" ht="24.95" hidden="1" customHeight="1" outlineLevel="1">
      <c r="A31" s="171" t="s">
        <v>18</v>
      </c>
      <c r="B31" s="43">
        <v>1</v>
      </c>
      <c r="C31" s="43">
        <v>1745</v>
      </c>
      <c r="D31" s="43">
        <v>13</v>
      </c>
      <c r="E31" s="285">
        <v>392</v>
      </c>
      <c r="F31" s="43">
        <v>7</v>
      </c>
      <c r="G31" s="341">
        <v>231</v>
      </c>
    </row>
    <row r="32" spans="1:7" ht="24.95" hidden="1" customHeight="1" outlineLevel="1">
      <c r="A32" s="171" t="s">
        <v>19</v>
      </c>
      <c r="B32" s="43">
        <v>1</v>
      </c>
      <c r="C32" s="43">
        <v>1377</v>
      </c>
      <c r="D32" s="43">
        <v>13</v>
      </c>
      <c r="E32" s="285">
        <v>307</v>
      </c>
      <c r="F32" s="43">
        <v>7</v>
      </c>
      <c r="G32" s="341">
        <v>319</v>
      </c>
    </row>
    <row r="33" spans="1:7" ht="24.95" hidden="1" customHeight="1" outlineLevel="1">
      <c r="A33" s="171" t="s">
        <v>20</v>
      </c>
      <c r="B33" s="43">
        <v>1</v>
      </c>
      <c r="C33" s="43">
        <v>1231</v>
      </c>
      <c r="D33" s="43">
        <v>13</v>
      </c>
      <c r="E33" s="285">
        <v>218</v>
      </c>
      <c r="F33" s="43">
        <v>7</v>
      </c>
      <c r="G33" s="341">
        <v>272</v>
      </c>
    </row>
    <row r="34" spans="1:7" ht="24.95" hidden="1" customHeight="1" outlineLevel="1">
      <c r="A34" s="171" t="s">
        <v>21</v>
      </c>
      <c r="B34" s="43">
        <v>1</v>
      </c>
      <c r="C34" s="43">
        <v>1137</v>
      </c>
      <c r="D34" s="43">
        <v>13</v>
      </c>
      <c r="E34" s="285">
        <v>365</v>
      </c>
      <c r="F34" s="43">
        <v>7</v>
      </c>
      <c r="G34" s="341">
        <v>318</v>
      </c>
    </row>
    <row r="35" spans="1:7" ht="24.95" hidden="1" customHeight="1" outlineLevel="1">
      <c r="A35" s="171" t="s">
        <v>22</v>
      </c>
      <c r="B35" s="43">
        <v>1</v>
      </c>
      <c r="C35" s="43">
        <v>1075</v>
      </c>
      <c r="D35" s="43">
        <v>13</v>
      </c>
      <c r="E35" s="285">
        <v>302</v>
      </c>
      <c r="F35" s="43">
        <v>7</v>
      </c>
      <c r="G35" s="341">
        <v>337</v>
      </c>
    </row>
    <row r="36" spans="1:7" ht="24.95" hidden="1" customHeight="1" outlineLevel="1">
      <c r="A36" s="171" t="s">
        <v>23</v>
      </c>
      <c r="B36" s="43">
        <v>1</v>
      </c>
      <c r="C36" s="43">
        <v>1061</v>
      </c>
      <c r="D36" s="43">
        <v>13</v>
      </c>
      <c r="E36" s="285">
        <v>324</v>
      </c>
      <c r="F36" s="43">
        <v>7</v>
      </c>
      <c r="G36" s="341">
        <v>257</v>
      </c>
    </row>
    <row r="37" spans="1:7" ht="24.95" hidden="1" customHeight="1" outlineLevel="1">
      <c r="A37" s="171" t="s">
        <v>24</v>
      </c>
      <c r="B37" s="43">
        <v>1</v>
      </c>
      <c r="C37" s="43">
        <v>1580</v>
      </c>
      <c r="D37" s="43">
        <v>13</v>
      </c>
      <c r="E37" s="285">
        <v>379</v>
      </c>
      <c r="F37" s="43">
        <v>7</v>
      </c>
      <c r="G37" s="341">
        <v>304</v>
      </c>
    </row>
    <row r="38" spans="1:7" ht="24.95" hidden="1" customHeight="1" outlineLevel="1">
      <c r="A38" s="171" t="s">
        <v>25</v>
      </c>
      <c r="B38" s="43">
        <v>1</v>
      </c>
      <c r="C38" s="43">
        <v>2285</v>
      </c>
      <c r="D38" s="43">
        <v>13</v>
      </c>
      <c r="E38" s="285">
        <v>477</v>
      </c>
      <c r="F38" s="43">
        <v>7</v>
      </c>
      <c r="G38" s="341">
        <v>279</v>
      </c>
    </row>
    <row r="39" spans="1:7" ht="24.95" hidden="1" customHeight="1" outlineLevel="1">
      <c r="A39" s="171" t="s">
        <v>26</v>
      </c>
      <c r="B39" s="43">
        <v>1</v>
      </c>
      <c r="C39" s="43">
        <v>3053</v>
      </c>
      <c r="D39" s="43">
        <v>13</v>
      </c>
      <c r="E39" s="285">
        <v>574</v>
      </c>
      <c r="F39" s="43">
        <v>7</v>
      </c>
      <c r="G39" s="341">
        <v>224</v>
      </c>
    </row>
    <row r="40" spans="1:7" ht="30" customHeight="1" collapsed="1">
      <c r="A40" s="171">
        <v>2021</v>
      </c>
      <c r="B40" s="172">
        <f>AVERAGE(B41:B52)</f>
        <v>1</v>
      </c>
      <c r="C40" s="172">
        <f>SUM(C41:C52)</f>
        <v>21841.286</v>
      </c>
      <c r="D40" s="172">
        <f>AVERAGE(D41:D52)</f>
        <v>13</v>
      </c>
      <c r="E40" s="172">
        <f>SUM(E41:E52)</f>
        <v>9549</v>
      </c>
      <c r="F40" s="172">
        <f>AVERAGE(F41:F52)</f>
        <v>7</v>
      </c>
      <c r="G40" s="174">
        <f>SUM(G41:G52)</f>
        <v>5470</v>
      </c>
    </row>
    <row r="41" spans="1:7" ht="24.95" hidden="1" customHeight="1" outlineLevel="1">
      <c r="A41" s="416" t="s">
        <v>221</v>
      </c>
      <c r="B41" s="43">
        <v>1</v>
      </c>
      <c r="C41" s="43">
        <v>3369.0549999999998</v>
      </c>
      <c r="D41" s="43">
        <v>13</v>
      </c>
      <c r="E41" s="285">
        <v>1199</v>
      </c>
      <c r="F41" s="43">
        <v>7</v>
      </c>
      <c r="G41" s="341">
        <v>420</v>
      </c>
    </row>
    <row r="42" spans="1:7" ht="24.95" hidden="1" customHeight="1" outlineLevel="1">
      <c r="A42" s="416" t="s">
        <v>222</v>
      </c>
      <c r="B42" s="43">
        <v>1</v>
      </c>
      <c r="C42" s="43">
        <v>2400.4479999999999</v>
      </c>
      <c r="D42" s="43">
        <v>13</v>
      </c>
      <c r="E42" s="285">
        <v>917</v>
      </c>
      <c r="F42" s="43">
        <v>7</v>
      </c>
      <c r="G42" s="341">
        <v>408</v>
      </c>
    </row>
    <row r="43" spans="1:7" ht="24.95" hidden="1" customHeight="1" outlineLevel="1">
      <c r="A43" s="416" t="s">
        <v>223</v>
      </c>
      <c r="B43" s="43">
        <v>1</v>
      </c>
      <c r="C43" s="43">
        <v>2211.8679999999999</v>
      </c>
      <c r="D43" s="43">
        <v>13</v>
      </c>
      <c r="E43" s="285">
        <v>894</v>
      </c>
      <c r="F43" s="43">
        <v>7</v>
      </c>
      <c r="G43" s="341">
        <v>397</v>
      </c>
    </row>
    <row r="44" spans="1:7" ht="24.95" hidden="1" customHeight="1" outlineLevel="1">
      <c r="A44" s="416" t="s">
        <v>224</v>
      </c>
      <c r="B44" s="43">
        <v>1</v>
      </c>
      <c r="C44" s="43">
        <v>1427.367</v>
      </c>
      <c r="D44" s="43">
        <v>13</v>
      </c>
      <c r="E44" s="285">
        <v>742</v>
      </c>
      <c r="F44" s="43">
        <v>7</v>
      </c>
      <c r="G44" s="341">
        <v>395</v>
      </c>
    </row>
    <row r="45" spans="1:7" ht="24.95" hidden="1" customHeight="1" outlineLevel="1">
      <c r="A45" s="416" t="s">
        <v>225</v>
      </c>
      <c r="B45" s="43">
        <v>1</v>
      </c>
      <c r="C45" s="43">
        <v>1509.607</v>
      </c>
      <c r="D45" s="43">
        <v>13</v>
      </c>
      <c r="E45" s="285">
        <v>502</v>
      </c>
      <c r="F45" s="43">
        <v>7</v>
      </c>
      <c r="G45" s="341">
        <v>461</v>
      </c>
    </row>
    <row r="46" spans="1:7" ht="24.95" hidden="1" customHeight="1" outlineLevel="1">
      <c r="A46" s="416" t="s">
        <v>226</v>
      </c>
      <c r="B46" s="43">
        <v>1</v>
      </c>
      <c r="C46" s="43">
        <v>1193.057</v>
      </c>
      <c r="D46" s="43">
        <v>13</v>
      </c>
      <c r="E46" s="285">
        <v>591</v>
      </c>
      <c r="F46" s="43">
        <v>7</v>
      </c>
      <c r="G46" s="341">
        <v>508</v>
      </c>
    </row>
    <row r="47" spans="1:7" ht="24.95" hidden="1" customHeight="1" outlineLevel="1">
      <c r="A47" s="416" t="s">
        <v>227</v>
      </c>
      <c r="B47" s="43">
        <v>1</v>
      </c>
      <c r="C47" s="43">
        <v>1094.7819999999999</v>
      </c>
      <c r="D47" s="43">
        <v>13</v>
      </c>
      <c r="E47" s="285">
        <v>769</v>
      </c>
      <c r="F47" s="43">
        <v>7</v>
      </c>
      <c r="G47" s="341">
        <v>550</v>
      </c>
    </row>
    <row r="48" spans="1:7" ht="24.95" hidden="1" customHeight="1" outlineLevel="1">
      <c r="A48" s="416" t="s">
        <v>228</v>
      </c>
      <c r="B48" s="43">
        <v>1</v>
      </c>
      <c r="C48" s="43">
        <v>1023.794</v>
      </c>
      <c r="D48" s="43">
        <v>13</v>
      </c>
      <c r="E48" s="285">
        <v>586</v>
      </c>
      <c r="F48" s="43">
        <v>7</v>
      </c>
      <c r="G48" s="341">
        <v>531</v>
      </c>
    </row>
    <row r="49" spans="1:7" ht="24.95" hidden="1" customHeight="1" outlineLevel="1">
      <c r="A49" s="416" t="s">
        <v>229</v>
      </c>
      <c r="B49" s="43">
        <v>1</v>
      </c>
      <c r="C49" s="43">
        <v>1040.8630000000001</v>
      </c>
      <c r="D49" s="43">
        <v>13</v>
      </c>
      <c r="E49" s="285">
        <v>599</v>
      </c>
      <c r="F49" s="43">
        <v>7</v>
      </c>
      <c r="G49" s="341">
        <v>434</v>
      </c>
    </row>
    <row r="50" spans="1:7" ht="24.95" hidden="1" customHeight="1" outlineLevel="1">
      <c r="A50" s="416" t="s">
        <v>230</v>
      </c>
      <c r="B50" s="43">
        <v>1</v>
      </c>
      <c r="C50" s="43">
        <v>1411.2729999999999</v>
      </c>
      <c r="D50" s="43">
        <v>13</v>
      </c>
      <c r="E50" s="285">
        <v>799</v>
      </c>
      <c r="F50" s="43">
        <v>7</v>
      </c>
      <c r="G50" s="341">
        <v>545</v>
      </c>
    </row>
    <row r="51" spans="1:7" ht="24.95" hidden="1" customHeight="1" outlineLevel="1">
      <c r="A51" s="416" t="s">
        <v>231</v>
      </c>
      <c r="B51" s="43">
        <v>1</v>
      </c>
      <c r="C51" s="43">
        <v>2160.04</v>
      </c>
      <c r="D51" s="43">
        <v>13</v>
      </c>
      <c r="E51" s="285">
        <v>903</v>
      </c>
      <c r="F51" s="43">
        <v>7</v>
      </c>
      <c r="G51" s="341">
        <v>444</v>
      </c>
    </row>
    <row r="52" spans="1:7" ht="24.95" hidden="1" customHeight="1" outlineLevel="1">
      <c r="A52" s="416" t="s">
        <v>232</v>
      </c>
      <c r="B52" s="43">
        <v>1</v>
      </c>
      <c r="C52" s="43">
        <v>2999.1320000000001</v>
      </c>
      <c r="D52" s="43">
        <v>13</v>
      </c>
      <c r="E52" s="285">
        <v>1048</v>
      </c>
      <c r="F52" s="43">
        <v>7</v>
      </c>
      <c r="G52" s="341">
        <v>377</v>
      </c>
    </row>
    <row r="53" spans="1:7" s="42" customFormat="1" ht="30" customHeight="1" collapsed="1">
      <c r="A53" s="440">
        <v>2022</v>
      </c>
      <c r="B53" s="662">
        <f>AVERAGE(B54:B65)</f>
        <v>1</v>
      </c>
      <c r="C53" s="662">
        <f>SUM(C54:C65)</f>
        <v>21537.425373300001</v>
      </c>
      <c r="D53" s="662">
        <f>AVERAGE(D54:D65)</f>
        <v>13</v>
      </c>
      <c r="E53" s="662">
        <f>SUM(E54:E65)</f>
        <v>9997</v>
      </c>
      <c r="F53" s="662">
        <f>AVERAGE(F54:F65)</f>
        <v>7</v>
      </c>
      <c r="G53" s="663">
        <f>SUM(G54:G65)</f>
        <v>5421</v>
      </c>
    </row>
    <row r="54" spans="1:7" ht="24.95" customHeight="1" outlineLevel="1">
      <c r="A54" s="416" t="s">
        <v>221</v>
      </c>
      <c r="B54" s="43">
        <v>1</v>
      </c>
      <c r="C54" s="43">
        <v>3327.5718094000003</v>
      </c>
      <c r="D54" s="43">
        <v>13</v>
      </c>
      <c r="E54" s="285">
        <v>1194</v>
      </c>
      <c r="F54" s="43">
        <v>7</v>
      </c>
      <c r="G54" s="341">
        <v>431</v>
      </c>
    </row>
    <row r="55" spans="1:7" ht="24.95" customHeight="1" outlineLevel="1">
      <c r="A55" s="416" t="s">
        <v>222</v>
      </c>
      <c r="B55" s="43">
        <v>1</v>
      </c>
      <c r="C55" s="43">
        <v>2697.3891895000002</v>
      </c>
      <c r="D55" s="43">
        <v>13</v>
      </c>
      <c r="E55" s="285">
        <v>1163</v>
      </c>
      <c r="F55" s="43">
        <v>7</v>
      </c>
      <c r="G55" s="341">
        <v>441</v>
      </c>
    </row>
    <row r="56" spans="1:7" ht="24.95" customHeight="1" outlineLevel="1">
      <c r="A56" s="416" t="s">
        <v>223</v>
      </c>
      <c r="B56" s="43">
        <v>1</v>
      </c>
      <c r="C56" s="43">
        <v>2236.2953103</v>
      </c>
      <c r="D56" s="43">
        <v>13</v>
      </c>
      <c r="E56" s="285">
        <v>1015</v>
      </c>
      <c r="F56" s="43">
        <v>7</v>
      </c>
      <c r="G56" s="341">
        <v>379</v>
      </c>
    </row>
    <row r="57" spans="1:7" ht="24.95" customHeight="1" outlineLevel="1">
      <c r="A57" s="416" t="s">
        <v>224</v>
      </c>
      <c r="B57" s="43">
        <v>1</v>
      </c>
      <c r="C57" s="43">
        <v>1515.150887</v>
      </c>
      <c r="D57" s="43">
        <v>13</v>
      </c>
      <c r="E57" s="285">
        <v>747</v>
      </c>
      <c r="F57" s="43">
        <v>7</v>
      </c>
      <c r="G57" s="341">
        <v>373</v>
      </c>
    </row>
    <row r="58" spans="1:7" ht="24.95" customHeight="1" outlineLevel="1">
      <c r="A58" s="416" t="s">
        <v>225</v>
      </c>
      <c r="B58" s="43">
        <v>1</v>
      </c>
      <c r="C58" s="43">
        <v>1194.0398026</v>
      </c>
      <c r="D58" s="43">
        <v>13</v>
      </c>
      <c r="E58" s="285">
        <v>499</v>
      </c>
      <c r="F58" s="43">
        <v>7</v>
      </c>
      <c r="G58" s="341">
        <v>493</v>
      </c>
    </row>
    <row r="59" spans="1:7" ht="24.95" customHeight="1" outlineLevel="1">
      <c r="A59" s="416" t="s">
        <v>226</v>
      </c>
      <c r="B59" s="43">
        <v>1</v>
      </c>
      <c r="C59" s="43">
        <v>989.38725239999997</v>
      </c>
      <c r="D59" s="43">
        <v>13</v>
      </c>
      <c r="E59" s="285">
        <v>432</v>
      </c>
      <c r="F59" s="43">
        <v>7</v>
      </c>
      <c r="G59" s="341">
        <v>424</v>
      </c>
    </row>
    <row r="60" spans="1:7" ht="24.95" customHeight="1" outlineLevel="1">
      <c r="A60" s="416" t="s">
        <v>227</v>
      </c>
      <c r="B60" s="43">
        <v>1</v>
      </c>
      <c r="C60" s="43">
        <v>957.28788789999999</v>
      </c>
      <c r="D60" s="43">
        <v>13</v>
      </c>
      <c r="E60" s="285">
        <v>710</v>
      </c>
      <c r="F60" s="43">
        <v>7</v>
      </c>
      <c r="G60" s="341">
        <v>546</v>
      </c>
    </row>
    <row r="61" spans="1:7" ht="24.95" customHeight="1" outlineLevel="1">
      <c r="A61" s="416" t="s">
        <v>228</v>
      </c>
      <c r="B61" s="43">
        <v>1</v>
      </c>
      <c r="C61" s="43">
        <v>992.25393299999996</v>
      </c>
      <c r="D61" s="43">
        <v>13</v>
      </c>
      <c r="E61" s="285">
        <v>617</v>
      </c>
      <c r="F61" s="43">
        <v>7</v>
      </c>
      <c r="G61" s="341">
        <v>535</v>
      </c>
    </row>
    <row r="62" spans="1:7" ht="24.95" customHeight="1" outlineLevel="1">
      <c r="A62" s="416" t="s">
        <v>229</v>
      </c>
      <c r="B62" s="43">
        <v>1</v>
      </c>
      <c r="C62" s="43">
        <v>1011.1908509</v>
      </c>
      <c r="D62" s="43">
        <v>13</v>
      </c>
      <c r="E62" s="285">
        <v>690</v>
      </c>
      <c r="F62" s="43">
        <v>7</v>
      </c>
      <c r="G62" s="341">
        <v>457</v>
      </c>
    </row>
    <row r="63" spans="1:7" ht="24.95" customHeight="1" outlineLevel="1">
      <c r="A63" s="416" t="s">
        <v>230</v>
      </c>
      <c r="B63" s="43">
        <v>1</v>
      </c>
      <c r="C63" s="43">
        <v>1465.3839775000001</v>
      </c>
      <c r="D63" s="43">
        <v>13</v>
      </c>
      <c r="E63" s="285">
        <v>696</v>
      </c>
      <c r="F63" s="43">
        <v>7</v>
      </c>
      <c r="G63" s="341">
        <v>491</v>
      </c>
    </row>
    <row r="64" spans="1:7" ht="24.95" customHeight="1" outlineLevel="1">
      <c r="A64" s="416" t="s">
        <v>231</v>
      </c>
      <c r="B64" s="43">
        <v>1</v>
      </c>
      <c r="C64" s="43">
        <v>1987.8014714999999</v>
      </c>
      <c r="D64" s="43">
        <v>13</v>
      </c>
      <c r="E64" s="285">
        <v>977</v>
      </c>
      <c r="F64" s="43">
        <v>7</v>
      </c>
      <c r="G64" s="341">
        <v>444</v>
      </c>
    </row>
    <row r="65" spans="1:7" ht="24.95" customHeight="1" outlineLevel="1">
      <c r="A65" s="416" t="s">
        <v>232</v>
      </c>
      <c r="B65" s="43">
        <v>1</v>
      </c>
      <c r="C65" s="43">
        <v>3163.6730013000001</v>
      </c>
      <c r="D65" s="43">
        <v>13</v>
      </c>
      <c r="E65" s="285">
        <v>1257</v>
      </c>
      <c r="F65" s="43">
        <v>7</v>
      </c>
      <c r="G65" s="341">
        <v>407</v>
      </c>
    </row>
    <row r="66" spans="1:7" ht="9.9499999999999993" customHeight="1" thickBot="1">
      <c r="A66" s="342"/>
      <c r="B66" s="343"/>
      <c r="C66" s="344"/>
      <c r="D66" s="344"/>
      <c r="E66" s="344"/>
      <c r="F66" s="344"/>
      <c r="G66" s="345"/>
    </row>
    <row r="67" spans="1:7" ht="9.9499999999999993" customHeight="1">
      <c r="A67" s="44"/>
      <c r="B67" s="43"/>
      <c r="C67" s="43"/>
      <c r="D67" s="43"/>
      <c r="E67" s="43"/>
      <c r="F67" s="43"/>
      <c r="G67" s="43"/>
    </row>
    <row r="68" spans="1:7" ht="15" customHeight="1">
      <c r="A68" s="24" t="s">
        <v>212</v>
      </c>
    </row>
    <row r="69" spans="1:7" ht="24.95" customHeight="1">
      <c r="A69" s="46"/>
      <c r="B69" s="46"/>
      <c r="C69" s="46"/>
      <c r="D69" s="46"/>
      <c r="E69" s="46"/>
      <c r="F69" s="46"/>
      <c r="G69" s="46"/>
    </row>
    <row r="70" spans="1:7" ht="24.95" customHeight="1"/>
    <row r="71" spans="1:7" ht="24.95" customHeight="1"/>
    <row r="72" spans="1:7" ht="24.95" customHeight="1"/>
    <row r="73" spans="1:7" ht="24.95" customHeight="1"/>
    <row r="74" spans="1:7" ht="24.95" customHeight="1"/>
    <row r="75" spans="1:7" ht="24.95" customHeight="1"/>
    <row r="76" spans="1:7" ht="24.95" customHeight="1"/>
    <row r="77" spans="1:7" ht="24.95" customHeight="1"/>
    <row r="78" spans="1:7" ht="24.95" customHeight="1"/>
    <row r="79" spans="1:7" ht="24.95" customHeight="1"/>
  </sheetData>
  <mergeCells count="1">
    <mergeCell ref="A6:A7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G28"/>
  <sheetViews>
    <sheetView view="pageBreakPreview" zoomScaleNormal="100" workbookViewId="0"/>
  </sheetViews>
  <sheetFormatPr defaultRowHeight="13.5" outlineLevelRow="1"/>
  <cols>
    <col min="1" max="1" width="11" style="41" customWidth="1"/>
    <col min="2" max="7" width="11.109375" style="41" customWidth="1"/>
    <col min="8" max="16384" width="8.88671875" style="41"/>
  </cols>
  <sheetData>
    <row r="1" spans="1:7" s="28" customFormat="1" ht="15" customHeight="1">
      <c r="G1" s="29"/>
    </row>
    <row r="2" spans="1:7" s="161" customFormat="1" ht="30" customHeight="1">
      <c r="A2" s="159" t="s">
        <v>300</v>
      </c>
      <c r="B2" s="160"/>
      <c r="C2" s="160"/>
      <c r="D2" s="160"/>
      <c r="E2" s="160"/>
      <c r="F2" s="160"/>
      <c r="G2" s="160"/>
    </row>
    <row r="3" spans="1:7" s="164" customFormat="1" ht="30" customHeight="1">
      <c r="A3" s="162" t="s">
        <v>301</v>
      </c>
      <c r="B3" s="163"/>
      <c r="C3" s="163"/>
      <c r="D3" s="163"/>
      <c r="E3" s="163"/>
      <c r="F3" s="163"/>
      <c r="G3" s="163"/>
    </row>
    <row r="4" spans="1:7" s="33" customFormat="1" ht="15" customHeight="1">
      <c r="A4" s="31"/>
      <c r="B4" s="32"/>
      <c r="C4" s="32"/>
      <c r="D4" s="32"/>
      <c r="E4" s="32"/>
      <c r="F4" s="32"/>
      <c r="G4" s="32"/>
    </row>
    <row r="5" spans="1:7" ht="15" customHeight="1" thickBot="1">
      <c r="A5" s="41" t="s">
        <v>35</v>
      </c>
      <c r="G5" s="336" t="s">
        <v>36</v>
      </c>
    </row>
    <row r="6" spans="1:7" s="30" customFormat="1" ht="18" customHeight="1">
      <c r="A6" s="490" t="s">
        <v>37</v>
      </c>
      <c r="B6" s="35" t="s">
        <v>302</v>
      </c>
      <c r="C6" s="36"/>
      <c r="D6" s="35" t="s">
        <v>304</v>
      </c>
      <c r="E6" s="36"/>
      <c r="F6" s="35" t="s">
        <v>305</v>
      </c>
      <c r="G6" s="337"/>
    </row>
    <row r="7" spans="1:7" s="30" customFormat="1" ht="36" customHeight="1">
      <c r="A7" s="492"/>
      <c r="B7" s="38" t="s">
        <v>303</v>
      </c>
      <c r="C7" s="39"/>
      <c r="D7" s="493" t="s">
        <v>306</v>
      </c>
      <c r="E7" s="494"/>
      <c r="F7" s="493" t="s">
        <v>307</v>
      </c>
      <c r="G7" s="495"/>
    </row>
    <row r="8" spans="1:7" ht="50.1" customHeight="1">
      <c r="A8" s="171">
        <v>2017</v>
      </c>
      <c r="B8" s="496">
        <f>D8/F8*100</f>
        <v>66.304730602183355</v>
      </c>
      <c r="C8" s="497"/>
      <c r="D8" s="500">
        <v>11297</v>
      </c>
      <c r="E8" s="500"/>
      <c r="F8" s="500">
        <v>17038</v>
      </c>
      <c r="G8" s="500"/>
    </row>
    <row r="9" spans="1:7" ht="50.1" customHeight="1">
      <c r="A9" s="171">
        <v>2018</v>
      </c>
      <c r="B9" s="498">
        <f t="shared" ref="B9:B13" si="0">D9/F9*100</f>
        <v>67.790284014696439</v>
      </c>
      <c r="C9" s="499"/>
      <c r="D9" s="501">
        <v>11624</v>
      </c>
      <c r="E9" s="501"/>
      <c r="F9" s="501">
        <v>17147</v>
      </c>
      <c r="G9" s="501"/>
    </row>
    <row r="10" spans="1:7" s="42" customFormat="1" ht="50.1" customHeight="1" outlineLevel="1">
      <c r="A10" s="171">
        <v>2019</v>
      </c>
      <c r="B10" s="498">
        <f t="shared" si="0"/>
        <v>72.38045617691327</v>
      </c>
      <c r="C10" s="499"/>
      <c r="D10" s="501">
        <v>12503</v>
      </c>
      <c r="E10" s="501"/>
      <c r="F10" s="501">
        <v>17274</v>
      </c>
      <c r="G10" s="501"/>
    </row>
    <row r="11" spans="1:7" ht="50.1" customHeight="1">
      <c r="A11" s="171">
        <v>2020</v>
      </c>
      <c r="B11" s="498">
        <f t="shared" si="0"/>
        <v>72.188914027149323</v>
      </c>
      <c r="C11" s="499"/>
      <c r="D11" s="501">
        <v>12763</v>
      </c>
      <c r="E11" s="501"/>
      <c r="F11" s="501">
        <v>17680</v>
      </c>
      <c r="G11" s="501"/>
    </row>
    <row r="12" spans="1:7" ht="50.1" customHeight="1">
      <c r="A12" s="171">
        <v>2021</v>
      </c>
      <c r="B12" s="498">
        <f t="shared" si="0"/>
        <v>73.702656868287164</v>
      </c>
      <c r="C12" s="499"/>
      <c r="D12" s="501">
        <v>13038</v>
      </c>
      <c r="E12" s="501"/>
      <c r="F12" s="501">
        <v>17690</v>
      </c>
      <c r="G12" s="501"/>
    </row>
    <row r="13" spans="1:7" s="42" customFormat="1" ht="50.1" customHeight="1">
      <c r="A13" s="440">
        <v>2022</v>
      </c>
      <c r="B13" s="503">
        <f t="shared" si="0"/>
        <v>77.811855238944958</v>
      </c>
      <c r="C13" s="504"/>
      <c r="D13" s="502">
        <v>13954</v>
      </c>
      <c r="E13" s="502"/>
      <c r="F13" s="502">
        <v>17933</v>
      </c>
      <c r="G13" s="502"/>
    </row>
    <row r="14" spans="1:7" ht="9.9499999999999993" customHeight="1" thickBot="1">
      <c r="A14" s="342"/>
      <c r="B14" s="343"/>
      <c r="C14" s="344"/>
      <c r="D14" s="344"/>
      <c r="E14" s="344"/>
      <c r="F14" s="344"/>
      <c r="G14" s="345"/>
    </row>
    <row r="15" spans="1:7" ht="9.9499999999999993" customHeight="1">
      <c r="A15" s="44"/>
      <c r="B15" s="43"/>
      <c r="C15" s="43"/>
      <c r="D15" s="43"/>
      <c r="E15" s="43"/>
      <c r="F15" s="43"/>
      <c r="G15" s="43"/>
    </row>
    <row r="16" spans="1:7" ht="15" customHeight="1">
      <c r="A16" s="24" t="s">
        <v>308</v>
      </c>
      <c r="B16" s="43"/>
      <c r="C16" s="43"/>
      <c r="D16" s="43"/>
      <c r="E16" s="43"/>
      <c r="F16" s="43"/>
      <c r="G16" s="43"/>
    </row>
    <row r="17" spans="1:7" ht="15" customHeight="1">
      <c r="A17" s="24" t="s">
        <v>212</v>
      </c>
    </row>
    <row r="18" spans="1:7" ht="24.95" customHeight="1">
      <c r="A18" s="46"/>
      <c r="B18" s="46"/>
      <c r="C18" s="46"/>
      <c r="D18" s="46"/>
      <c r="E18" s="46"/>
      <c r="F18" s="46"/>
      <c r="G18" s="46"/>
    </row>
    <row r="19" spans="1:7" ht="24.95" customHeight="1"/>
    <row r="20" spans="1:7" ht="24.95" customHeight="1"/>
    <row r="21" spans="1:7" ht="24.95" customHeight="1"/>
    <row r="22" spans="1:7" ht="24.95" customHeight="1"/>
    <row r="23" spans="1:7" ht="24.95" customHeight="1"/>
    <row r="24" spans="1:7" ht="24.95" customHeight="1"/>
    <row r="25" spans="1:7" ht="24.95" customHeight="1"/>
    <row r="26" spans="1:7" ht="24.95" customHeight="1"/>
    <row r="27" spans="1:7" ht="24.95" customHeight="1"/>
    <row r="28" spans="1:7" ht="24.95" customHeight="1"/>
  </sheetData>
  <mergeCells count="21">
    <mergeCell ref="F11:G11"/>
    <mergeCell ref="F12:G12"/>
    <mergeCell ref="F13:G13"/>
    <mergeCell ref="B10:C10"/>
    <mergeCell ref="F8:G8"/>
    <mergeCell ref="F9:G9"/>
    <mergeCell ref="F10:G10"/>
    <mergeCell ref="D10:E10"/>
    <mergeCell ref="B11:C11"/>
    <mergeCell ref="B12:C12"/>
    <mergeCell ref="B13:C13"/>
    <mergeCell ref="D13:E13"/>
    <mergeCell ref="D11:E11"/>
    <mergeCell ref="D12:E12"/>
    <mergeCell ref="A6:A7"/>
    <mergeCell ref="D7:E7"/>
    <mergeCell ref="F7:G7"/>
    <mergeCell ref="B8:C8"/>
    <mergeCell ref="B9:C9"/>
    <mergeCell ref="D8:E8"/>
    <mergeCell ref="D9:E9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I214"/>
  <sheetViews>
    <sheetView view="pageBreakPreview" zoomScaleNormal="100" workbookViewId="0">
      <selection activeCell="H18" sqref="A18:H18"/>
    </sheetView>
  </sheetViews>
  <sheetFormatPr defaultRowHeight="13.5"/>
  <cols>
    <col min="1" max="1" width="12.6640625" style="41" customWidth="1"/>
    <col min="2" max="2" width="9" style="41" customWidth="1"/>
    <col min="3" max="3" width="10.33203125" style="41" customWidth="1"/>
    <col min="4" max="4" width="10.44140625" style="41" customWidth="1"/>
    <col min="5" max="5" width="10" style="41" customWidth="1"/>
    <col min="6" max="6" width="10.5546875" style="41" customWidth="1"/>
    <col min="7" max="7" width="8.88671875" style="41" customWidth="1"/>
    <col min="8" max="8" width="8.77734375" style="41" customWidth="1"/>
    <col min="9" max="9" width="7.21875" style="41" customWidth="1"/>
    <col min="10" max="16384" width="8.88671875" style="41"/>
  </cols>
  <sheetData>
    <row r="1" spans="1:9" s="28" customFormat="1" ht="15" customHeight="1">
      <c r="H1" s="29"/>
    </row>
    <row r="2" spans="1:9" s="167" customFormat="1" ht="30" customHeight="1">
      <c r="A2" s="159" t="s">
        <v>216</v>
      </c>
      <c r="B2" s="165"/>
      <c r="C2" s="165"/>
      <c r="D2" s="165"/>
      <c r="E2" s="165"/>
      <c r="F2" s="166"/>
      <c r="G2" s="165"/>
      <c r="H2" s="165"/>
    </row>
    <row r="3" spans="1:9" s="169" customFormat="1" ht="30" customHeight="1">
      <c r="A3" s="162" t="s">
        <v>62</v>
      </c>
      <c r="B3" s="168"/>
      <c r="C3" s="168"/>
      <c r="D3" s="168"/>
      <c r="E3" s="168"/>
      <c r="F3" s="168"/>
      <c r="G3" s="168"/>
      <c r="H3" s="168"/>
    </row>
    <row r="4" spans="1:9" s="33" customFormat="1" ht="15" customHeight="1">
      <c r="A4" s="47"/>
      <c r="B4" s="48"/>
      <c r="C4" s="48"/>
      <c r="D4" s="48"/>
      <c r="E4" s="48"/>
      <c r="F4" s="48"/>
      <c r="G4" s="48"/>
      <c r="H4" s="48"/>
    </row>
    <row r="5" spans="1:9" ht="15" customHeight="1" thickBot="1">
      <c r="A5" s="41" t="s">
        <v>50</v>
      </c>
      <c r="B5" s="346"/>
      <c r="H5" s="336" t="s">
        <v>51</v>
      </c>
    </row>
    <row r="6" spans="1:9" s="30" customFormat="1" ht="15.75" customHeight="1">
      <c r="A6" s="505" t="s">
        <v>100</v>
      </c>
      <c r="B6" s="506" t="s">
        <v>52</v>
      </c>
      <c r="C6" s="509" t="s">
        <v>53</v>
      </c>
      <c r="D6" s="34"/>
      <c r="E6" s="34" t="s">
        <v>54</v>
      </c>
      <c r="F6" s="34" t="s">
        <v>55</v>
      </c>
      <c r="G6" s="34" t="s">
        <v>56</v>
      </c>
      <c r="H6" s="517" t="s">
        <v>198</v>
      </c>
      <c r="I6" s="49"/>
    </row>
    <row r="7" spans="1:9" s="30" customFormat="1" ht="11.25" customHeight="1">
      <c r="A7" s="491"/>
      <c r="B7" s="507"/>
      <c r="C7" s="510"/>
      <c r="D7" s="40"/>
      <c r="E7" s="37" t="s">
        <v>57</v>
      </c>
      <c r="F7" s="37" t="s">
        <v>57</v>
      </c>
      <c r="G7" s="37" t="s">
        <v>58</v>
      </c>
      <c r="H7" s="518"/>
      <c r="I7" s="49"/>
    </row>
    <row r="8" spans="1:9" s="30" customFormat="1" ht="12" customHeight="1">
      <c r="A8" s="491"/>
      <c r="B8" s="37"/>
      <c r="C8" s="515" t="s">
        <v>63</v>
      </c>
      <c r="D8" s="508" t="s">
        <v>59</v>
      </c>
      <c r="E8" s="37"/>
      <c r="F8" s="515" t="s">
        <v>199</v>
      </c>
      <c r="G8" s="515" t="s">
        <v>66</v>
      </c>
      <c r="H8" s="518"/>
    </row>
    <row r="9" spans="1:9" s="30" customFormat="1" ht="14.25" customHeight="1">
      <c r="A9" s="491"/>
      <c r="B9" s="513" t="s">
        <v>60</v>
      </c>
      <c r="C9" s="515"/>
      <c r="D9" s="507"/>
      <c r="E9" s="515" t="s">
        <v>65</v>
      </c>
      <c r="F9" s="515"/>
      <c r="G9" s="515"/>
      <c r="H9" s="511" t="s">
        <v>67</v>
      </c>
    </row>
    <row r="10" spans="1:9" s="30" customFormat="1" ht="33.75" customHeight="1">
      <c r="A10" s="492"/>
      <c r="B10" s="514"/>
      <c r="C10" s="516"/>
      <c r="D10" s="409" t="s">
        <v>64</v>
      </c>
      <c r="E10" s="516"/>
      <c r="F10" s="516"/>
      <c r="G10" s="516"/>
      <c r="H10" s="512"/>
    </row>
    <row r="11" spans="1:9" s="42" customFormat="1" ht="60" hidden="1" customHeight="1">
      <c r="A11" s="171">
        <v>2015</v>
      </c>
      <c r="B11" s="172">
        <v>71159</v>
      </c>
      <c r="C11" s="172">
        <v>49963</v>
      </c>
      <c r="D11" s="173">
        <v>70.213184558523864</v>
      </c>
      <c r="E11" s="172">
        <v>37850</v>
      </c>
      <c r="F11" s="172">
        <v>25123</v>
      </c>
      <c r="G11" s="172">
        <v>502.83209575085561</v>
      </c>
      <c r="H11" s="174">
        <v>10984</v>
      </c>
      <c r="I11" s="41"/>
    </row>
    <row r="12" spans="1:9" s="42" customFormat="1" ht="60" hidden="1" customHeight="1">
      <c r="A12" s="171">
        <v>2016</v>
      </c>
      <c r="B12" s="172">
        <v>70961</v>
      </c>
      <c r="C12" s="172">
        <v>50706</v>
      </c>
      <c r="D12" s="173">
        <v>71.45615197080086</v>
      </c>
      <c r="E12" s="172">
        <v>37850</v>
      </c>
      <c r="F12" s="172">
        <v>25212</v>
      </c>
      <c r="G12" s="172">
        <v>495.46404764722126</v>
      </c>
      <c r="H12" s="174">
        <v>11447</v>
      </c>
      <c r="I12" s="41"/>
    </row>
    <row r="13" spans="1:9" s="42" customFormat="1" ht="60" customHeight="1">
      <c r="A13" s="171">
        <v>2017</v>
      </c>
      <c r="B13" s="172">
        <v>71285</v>
      </c>
      <c r="C13" s="172">
        <v>51699</v>
      </c>
      <c r="D13" s="173">
        <v>72.524373991723365</v>
      </c>
      <c r="E13" s="172">
        <v>37850</v>
      </c>
      <c r="F13" s="172">
        <v>24985</v>
      </c>
      <c r="G13" s="172">
        <v>483.27820654171262</v>
      </c>
      <c r="H13" s="174">
        <v>11914</v>
      </c>
      <c r="I13" s="41"/>
    </row>
    <row r="14" spans="1:9" s="42" customFormat="1" ht="60" customHeight="1">
      <c r="A14" s="171">
        <v>2018</v>
      </c>
      <c r="B14" s="172">
        <v>70898</v>
      </c>
      <c r="C14" s="172">
        <v>52219</v>
      </c>
      <c r="D14" s="173">
        <v>73.653699681232183</v>
      </c>
      <c r="E14" s="172">
        <v>37850</v>
      </c>
      <c r="F14" s="175">
        <v>32571</v>
      </c>
      <c r="G14" s="172">
        <v>623.73848599168889</v>
      </c>
      <c r="H14" s="174">
        <v>12359</v>
      </c>
      <c r="I14" s="41"/>
    </row>
    <row r="15" spans="1:9" ht="60" customHeight="1">
      <c r="A15" s="171">
        <v>2019</v>
      </c>
      <c r="B15" s="172">
        <v>70065</v>
      </c>
      <c r="C15" s="172">
        <v>52617</v>
      </c>
      <c r="D15" s="272">
        <f>C15/B15*100</f>
        <v>75.097409548276602</v>
      </c>
      <c r="E15" s="172">
        <v>37850</v>
      </c>
      <c r="F15" s="172">
        <v>22584</v>
      </c>
      <c r="G15" s="176">
        <f>F15*1000/C15</f>
        <v>429.21489252522952</v>
      </c>
      <c r="H15" s="174">
        <v>13249</v>
      </c>
    </row>
    <row r="16" spans="1:9" s="199" customFormat="1" ht="60" customHeight="1">
      <c r="A16" s="281">
        <v>2020</v>
      </c>
      <c r="B16" s="375">
        <v>70052</v>
      </c>
      <c r="C16" s="175">
        <v>54016</v>
      </c>
      <c r="D16" s="376">
        <f>C16/B16*100</f>
        <v>77.108433734939766</v>
      </c>
      <c r="E16" s="175">
        <v>37850</v>
      </c>
      <c r="F16" s="175">
        <v>22205</v>
      </c>
      <c r="G16" s="176">
        <f>F16*1000/C16</f>
        <v>411.08190165876778</v>
      </c>
      <c r="H16" s="209">
        <v>14212</v>
      </c>
    </row>
    <row r="17" spans="1:8" ht="60" customHeight="1">
      <c r="A17" s="281">
        <v>2021</v>
      </c>
      <c r="B17" s="375">
        <v>69121</v>
      </c>
      <c r="C17" s="175">
        <v>55056</v>
      </c>
      <c r="D17" s="376">
        <f>C17/B17*100</f>
        <v>79.651625410512011</v>
      </c>
      <c r="E17" s="175">
        <v>37850</v>
      </c>
      <c r="F17" s="175">
        <f>7684943/365</f>
        <v>21054.638356164385</v>
      </c>
      <c r="G17" s="176">
        <f>F17*1000/C17</f>
        <v>382.42223111312819</v>
      </c>
      <c r="H17" s="209">
        <v>14973</v>
      </c>
    </row>
    <row r="18" spans="1:8" s="42" customFormat="1" ht="60" customHeight="1">
      <c r="A18" s="664">
        <v>2022</v>
      </c>
      <c r="B18" s="204">
        <v>68874</v>
      </c>
      <c r="C18" s="205">
        <v>55806</v>
      </c>
      <c r="D18" s="665">
        <f>C18/B18*100</f>
        <v>81.026221796323711</v>
      </c>
      <c r="E18" s="205">
        <v>37850</v>
      </c>
      <c r="F18" s="205">
        <v>21145</v>
      </c>
      <c r="G18" s="666">
        <f>F18*1000/C18</f>
        <v>378.90191018886856</v>
      </c>
      <c r="H18" s="206">
        <v>15901</v>
      </c>
    </row>
    <row r="19" spans="1:8" ht="9.9499999999999993" customHeight="1" thickBot="1">
      <c r="A19" s="177"/>
      <c r="B19" s="178"/>
      <c r="C19" s="178"/>
      <c r="D19" s="179"/>
      <c r="E19" s="178"/>
      <c r="F19" s="178"/>
      <c r="G19" s="180"/>
      <c r="H19" s="181"/>
    </row>
    <row r="20" spans="1:8">
      <c r="B20" s="50"/>
      <c r="C20" s="50"/>
      <c r="D20" s="50"/>
      <c r="E20" s="50"/>
      <c r="F20" s="50"/>
      <c r="G20" s="50"/>
      <c r="H20" s="50"/>
    </row>
    <row r="21" spans="1:8">
      <c r="A21" s="24" t="s">
        <v>162</v>
      </c>
      <c r="H21" s="51"/>
    </row>
    <row r="22" spans="1:8">
      <c r="H22" s="51"/>
    </row>
    <row r="23" spans="1:8">
      <c r="H23" s="51"/>
    </row>
    <row r="24" spans="1:8">
      <c r="H24" s="51"/>
    </row>
    <row r="25" spans="1:8">
      <c r="H25" s="51"/>
    </row>
    <row r="26" spans="1:8">
      <c r="H26" s="51"/>
    </row>
    <row r="27" spans="1:8">
      <c r="H27" s="51"/>
    </row>
    <row r="28" spans="1:8">
      <c r="H28" s="51"/>
    </row>
    <row r="29" spans="1:8">
      <c r="H29" s="51"/>
    </row>
    <row r="30" spans="1:8">
      <c r="H30" s="51"/>
    </row>
    <row r="31" spans="1:8">
      <c r="H31" s="51"/>
    </row>
    <row r="32" spans="1:8">
      <c r="H32" s="51"/>
    </row>
    <row r="33" spans="8:8">
      <c r="H33" s="51"/>
    </row>
    <row r="34" spans="8:8">
      <c r="H34" s="51"/>
    </row>
    <row r="35" spans="8:8">
      <c r="H35" s="51"/>
    </row>
    <row r="36" spans="8:8">
      <c r="H36" s="51"/>
    </row>
    <row r="37" spans="8:8">
      <c r="H37" s="51"/>
    </row>
    <row r="38" spans="8:8">
      <c r="H38" s="51"/>
    </row>
    <row r="39" spans="8:8">
      <c r="H39" s="51"/>
    </row>
    <row r="40" spans="8:8">
      <c r="H40" s="51"/>
    </row>
    <row r="41" spans="8:8">
      <c r="H41" s="51"/>
    </row>
    <row r="42" spans="8:8">
      <c r="H42" s="51"/>
    </row>
    <row r="43" spans="8:8">
      <c r="H43" s="51"/>
    </row>
    <row r="44" spans="8:8">
      <c r="H44" s="51"/>
    </row>
    <row r="45" spans="8:8">
      <c r="H45" s="51"/>
    </row>
    <row r="46" spans="8:8">
      <c r="H46" s="51"/>
    </row>
    <row r="47" spans="8:8">
      <c r="H47" s="51"/>
    </row>
    <row r="48" spans="8:8">
      <c r="H48" s="51"/>
    </row>
    <row r="49" spans="8:8">
      <c r="H49" s="51"/>
    </row>
    <row r="50" spans="8:8">
      <c r="H50" s="51"/>
    </row>
    <row r="51" spans="8:8">
      <c r="H51" s="51"/>
    </row>
    <row r="52" spans="8:8">
      <c r="H52" s="51"/>
    </row>
    <row r="53" spans="8:8">
      <c r="H53" s="51"/>
    </row>
    <row r="54" spans="8:8">
      <c r="H54" s="51"/>
    </row>
    <row r="55" spans="8:8">
      <c r="H55" s="51"/>
    </row>
    <row r="56" spans="8:8">
      <c r="H56" s="51"/>
    </row>
    <row r="57" spans="8:8">
      <c r="H57" s="51"/>
    </row>
    <row r="58" spans="8:8">
      <c r="H58" s="51"/>
    </row>
    <row r="59" spans="8:8">
      <c r="H59" s="51"/>
    </row>
    <row r="60" spans="8:8">
      <c r="H60" s="51"/>
    </row>
    <row r="61" spans="8:8">
      <c r="H61" s="51"/>
    </row>
    <row r="62" spans="8:8">
      <c r="H62" s="51"/>
    </row>
    <row r="63" spans="8:8">
      <c r="H63" s="51"/>
    </row>
    <row r="64" spans="8:8">
      <c r="H64" s="51"/>
    </row>
    <row r="65" spans="8:8">
      <c r="H65" s="51"/>
    </row>
    <row r="66" spans="8:8">
      <c r="H66" s="51"/>
    </row>
    <row r="67" spans="8:8">
      <c r="H67" s="51"/>
    </row>
    <row r="68" spans="8:8">
      <c r="H68" s="51"/>
    </row>
    <row r="69" spans="8:8">
      <c r="H69" s="51"/>
    </row>
    <row r="70" spans="8:8">
      <c r="H70" s="51"/>
    </row>
    <row r="71" spans="8:8">
      <c r="H71" s="51"/>
    </row>
    <row r="72" spans="8:8">
      <c r="H72" s="51"/>
    </row>
    <row r="73" spans="8:8">
      <c r="H73" s="51"/>
    </row>
    <row r="74" spans="8:8">
      <c r="H74" s="51"/>
    </row>
    <row r="75" spans="8:8">
      <c r="H75" s="51"/>
    </row>
    <row r="76" spans="8:8">
      <c r="H76" s="51"/>
    </row>
    <row r="77" spans="8:8">
      <c r="H77" s="51"/>
    </row>
    <row r="78" spans="8:8">
      <c r="H78" s="51"/>
    </row>
    <row r="79" spans="8:8">
      <c r="H79" s="51"/>
    </row>
    <row r="80" spans="8:8">
      <c r="H80" s="51"/>
    </row>
    <row r="81" spans="8:8">
      <c r="H81" s="51"/>
    </row>
    <row r="82" spans="8:8">
      <c r="H82" s="51"/>
    </row>
    <row r="83" spans="8:8">
      <c r="H83" s="51"/>
    </row>
    <row r="84" spans="8:8">
      <c r="H84" s="51"/>
    </row>
    <row r="85" spans="8:8">
      <c r="H85" s="51"/>
    </row>
    <row r="86" spans="8:8">
      <c r="H86" s="51"/>
    </row>
    <row r="87" spans="8:8">
      <c r="H87" s="51"/>
    </row>
    <row r="88" spans="8:8">
      <c r="H88" s="51"/>
    </row>
    <row r="89" spans="8:8">
      <c r="H89" s="51"/>
    </row>
    <row r="90" spans="8:8">
      <c r="H90" s="51"/>
    </row>
    <row r="91" spans="8:8">
      <c r="H91" s="51"/>
    </row>
    <row r="92" spans="8:8">
      <c r="H92" s="51"/>
    </row>
    <row r="93" spans="8:8">
      <c r="H93" s="51"/>
    </row>
    <row r="94" spans="8:8">
      <c r="H94" s="51"/>
    </row>
    <row r="95" spans="8:8">
      <c r="H95" s="51"/>
    </row>
    <row r="96" spans="8:8">
      <c r="H96" s="51"/>
    </row>
    <row r="97" spans="8:8">
      <c r="H97" s="51"/>
    </row>
    <row r="98" spans="8:8">
      <c r="H98" s="51"/>
    </row>
    <row r="99" spans="8:8">
      <c r="H99" s="51"/>
    </row>
    <row r="100" spans="8:8">
      <c r="H100" s="51"/>
    </row>
    <row r="101" spans="8:8">
      <c r="H101" s="51"/>
    </row>
    <row r="102" spans="8:8">
      <c r="H102" s="51"/>
    </row>
    <row r="103" spans="8:8">
      <c r="H103" s="51"/>
    </row>
    <row r="104" spans="8:8">
      <c r="H104" s="51"/>
    </row>
    <row r="105" spans="8:8">
      <c r="H105" s="51"/>
    </row>
    <row r="106" spans="8:8">
      <c r="H106" s="51"/>
    </row>
    <row r="107" spans="8:8">
      <c r="H107" s="51"/>
    </row>
    <row r="108" spans="8:8">
      <c r="H108" s="51"/>
    </row>
    <row r="109" spans="8:8">
      <c r="H109" s="51"/>
    </row>
    <row r="110" spans="8:8">
      <c r="H110" s="51"/>
    </row>
    <row r="111" spans="8:8">
      <c r="H111" s="51"/>
    </row>
    <row r="112" spans="8:8">
      <c r="H112" s="51"/>
    </row>
    <row r="113" spans="8:8">
      <c r="H113" s="51"/>
    </row>
    <row r="114" spans="8:8">
      <c r="H114" s="51"/>
    </row>
    <row r="115" spans="8:8">
      <c r="H115" s="51"/>
    </row>
    <row r="116" spans="8:8">
      <c r="H116" s="51"/>
    </row>
    <row r="117" spans="8:8">
      <c r="H117" s="51"/>
    </row>
    <row r="118" spans="8:8">
      <c r="H118" s="51"/>
    </row>
    <row r="119" spans="8:8">
      <c r="H119" s="51"/>
    </row>
    <row r="120" spans="8:8">
      <c r="H120" s="51"/>
    </row>
    <row r="121" spans="8:8">
      <c r="H121" s="51"/>
    </row>
    <row r="122" spans="8:8">
      <c r="H122" s="51"/>
    </row>
    <row r="123" spans="8:8">
      <c r="H123" s="51"/>
    </row>
    <row r="124" spans="8:8">
      <c r="H124" s="51"/>
    </row>
    <row r="125" spans="8:8">
      <c r="H125" s="51"/>
    </row>
    <row r="126" spans="8:8">
      <c r="H126" s="51"/>
    </row>
    <row r="127" spans="8:8">
      <c r="H127" s="51"/>
    </row>
    <row r="128" spans="8:8">
      <c r="H128" s="51"/>
    </row>
    <row r="129" spans="8:8">
      <c r="H129" s="51"/>
    </row>
    <row r="130" spans="8:8">
      <c r="H130" s="51"/>
    </row>
    <row r="131" spans="8:8">
      <c r="H131" s="51"/>
    </row>
    <row r="132" spans="8:8">
      <c r="H132" s="51"/>
    </row>
    <row r="133" spans="8:8">
      <c r="H133" s="51"/>
    </row>
    <row r="134" spans="8:8">
      <c r="H134" s="51"/>
    </row>
    <row r="135" spans="8:8">
      <c r="H135" s="51"/>
    </row>
    <row r="136" spans="8:8">
      <c r="H136" s="51"/>
    </row>
    <row r="137" spans="8:8">
      <c r="H137" s="51"/>
    </row>
    <row r="138" spans="8:8">
      <c r="H138" s="51"/>
    </row>
    <row r="139" spans="8:8">
      <c r="H139" s="51"/>
    </row>
    <row r="140" spans="8:8">
      <c r="H140" s="51"/>
    </row>
    <row r="141" spans="8:8">
      <c r="H141" s="51"/>
    </row>
    <row r="142" spans="8:8">
      <c r="H142" s="51"/>
    </row>
    <row r="143" spans="8:8">
      <c r="H143" s="51"/>
    </row>
    <row r="144" spans="8:8">
      <c r="H144" s="51"/>
    </row>
    <row r="145" spans="8:8">
      <c r="H145" s="51"/>
    </row>
    <row r="146" spans="8:8">
      <c r="H146" s="51"/>
    </row>
    <row r="147" spans="8:8">
      <c r="H147" s="51"/>
    </row>
    <row r="148" spans="8:8">
      <c r="H148" s="51"/>
    </row>
    <row r="149" spans="8:8">
      <c r="H149" s="51"/>
    </row>
    <row r="150" spans="8:8">
      <c r="H150" s="51"/>
    </row>
    <row r="151" spans="8:8">
      <c r="H151" s="51"/>
    </row>
    <row r="152" spans="8:8">
      <c r="H152" s="51"/>
    </row>
    <row r="153" spans="8:8">
      <c r="H153" s="51"/>
    </row>
    <row r="154" spans="8:8">
      <c r="H154" s="51"/>
    </row>
    <row r="155" spans="8:8">
      <c r="H155" s="51"/>
    </row>
    <row r="156" spans="8:8">
      <c r="H156" s="51"/>
    </row>
    <row r="157" spans="8:8">
      <c r="H157" s="51"/>
    </row>
    <row r="158" spans="8:8">
      <c r="H158" s="51"/>
    </row>
    <row r="159" spans="8:8">
      <c r="H159" s="51"/>
    </row>
    <row r="160" spans="8:8">
      <c r="H160" s="51"/>
    </row>
    <row r="161" spans="8:8">
      <c r="H161" s="51"/>
    </row>
    <row r="162" spans="8:8">
      <c r="H162" s="51"/>
    </row>
    <row r="163" spans="8:8">
      <c r="H163" s="51"/>
    </row>
    <row r="164" spans="8:8">
      <c r="H164" s="51"/>
    </row>
    <row r="165" spans="8:8">
      <c r="H165" s="51"/>
    </row>
    <row r="166" spans="8:8">
      <c r="H166" s="51"/>
    </row>
    <row r="167" spans="8:8">
      <c r="H167" s="51"/>
    </row>
    <row r="168" spans="8:8">
      <c r="H168" s="51"/>
    </row>
    <row r="169" spans="8:8">
      <c r="H169" s="51"/>
    </row>
    <row r="170" spans="8:8">
      <c r="H170" s="51"/>
    </row>
    <row r="171" spans="8:8">
      <c r="H171" s="51"/>
    </row>
    <row r="172" spans="8:8">
      <c r="H172" s="51"/>
    </row>
    <row r="173" spans="8:8">
      <c r="H173" s="51"/>
    </row>
    <row r="174" spans="8:8">
      <c r="H174" s="51"/>
    </row>
    <row r="175" spans="8:8">
      <c r="H175" s="51"/>
    </row>
    <row r="176" spans="8:8">
      <c r="H176" s="51"/>
    </row>
    <row r="177" spans="8:8">
      <c r="H177" s="51"/>
    </row>
    <row r="178" spans="8:8">
      <c r="H178" s="51"/>
    </row>
    <row r="179" spans="8:8">
      <c r="H179" s="51"/>
    </row>
    <row r="180" spans="8:8">
      <c r="H180" s="51"/>
    </row>
    <row r="181" spans="8:8">
      <c r="H181" s="51"/>
    </row>
    <row r="182" spans="8:8">
      <c r="H182" s="51"/>
    </row>
    <row r="183" spans="8:8">
      <c r="H183" s="51"/>
    </row>
    <row r="184" spans="8:8">
      <c r="H184" s="51"/>
    </row>
    <row r="185" spans="8:8">
      <c r="H185" s="51"/>
    </row>
    <row r="186" spans="8:8">
      <c r="H186" s="51"/>
    </row>
    <row r="187" spans="8:8">
      <c r="H187" s="51"/>
    </row>
    <row r="188" spans="8:8">
      <c r="H188" s="51"/>
    </row>
    <row r="189" spans="8:8">
      <c r="H189" s="51"/>
    </row>
    <row r="190" spans="8:8">
      <c r="H190" s="51"/>
    </row>
    <row r="191" spans="8:8">
      <c r="H191" s="51"/>
    </row>
    <row r="192" spans="8:8">
      <c r="H192" s="51"/>
    </row>
    <row r="193" spans="8:8">
      <c r="H193" s="51"/>
    </row>
    <row r="194" spans="8:8">
      <c r="H194" s="51"/>
    </row>
    <row r="195" spans="8:8">
      <c r="H195" s="51"/>
    </row>
    <row r="196" spans="8:8">
      <c r="H196" s="51"/>
    </row>
    <row r="197" spans="8:8">
      <c r="H197" s="51"/>
    </row>
    <row r="198" spans="8:8">
      <c r="H198" s="51"/>
    </row>
    <row r="199" spans="8:8">
      <c r="H199" s="51"/>
    </row>
    <row r="200" spans="8:8">
      <c r="H200" s="51"/>
    </row>
    <row r="201" spans="8:8">
      <c r="H201" s="51"/>
    </row>
    <row r="202" spans="8:8">
      <c r="H202" s="51"/>
    </row>
    <row r="203" spans="8:8">
      <c r="H203" s="51"/>
    </row>
    <row r="204" spans="8:8">
      <c r="H204" s="51"/>
    </row>
    <row r="205" spans="8:8">
      <c r="H205" s="51"/>
    </row>
    <row r="206" spans="8:8">
      <c r="H206" s="51"/>
    </row>
    <row r="207" spans="8:8">
      <c r="H207" s="51"/>
    </row>
    <row r="208" spans="8:8">
      <c r="H208" s="51"/>
    </row>
    <row r="209" spans="8:8">
      <c r="H209" s="51"/>
    </row>
    <row r="210" spans="8:8">
      <c r="H210" s="51"/>
    </row>
    <row r="211" spans="8:8">
      <c r="H211" s="51"/>
    </row>
    <row r="212" spans="8:8">
      <c r="H212" s="51"/>
    </row>
    <row r="213" spans="8:8">
      <c r="H213" s="51"/>
    </row>
    <row r="214" spans="8:8">
      <c r="H214" s="51"/>
    </row>
  </sheetData>
  <mergeCells count="11">
    <mergeCell ref="A6:A10"/>
    <mergeCell ref="B6:B7"/>
    <mergeCell ref="D8:D9"/>
    <mergeCell ref="C6:C7"/>
    <mergeCell ref="H9:H10"/>
    <mergeCell ref="B9:B10"/>
    <mergeCell ref="E9:E10"/>
    <mergeCell ref="H6:H8"/>
    <mergeCell ref="F8:F10"/>
    <mergeCell ref="G8:G10"/>
    <mergeCell ref="C8:C10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W42"/>
  <sheetViews>
    <sheetView view="pageBreakPreview" zoomScaleNormal="100" zoomScaleSheetLayoutView="100" workbookViewId="0">
      <selection activeCell="C17" sqref="C17"/>
    </sheetView>
  </sheetViews>
  <sheetFormatPr defaultRowHeight="13.5" outlineLevelRow="1"/>
  <cols>
    <col min="1" max="1" width="9.33203125" style="13" customWidth="1"/>
    <col min="2" max="2" width="8.109375" style="13" bestFit="1" customWidth="1"/>
    <col min="3" max="3" width="7.77734375" style="13" customWidth="1"/>
    <col min="4" max="4" width="11.21875" style="13" bestFit="1" customWidth="1"/>
    <col min="5" max="5" width="10.21875" style="13" bestFit="1" customWidth="1"/>
    <col min="6" max="10" width="7.77734375" style="13" customWidth="1"/>
    <col min="11" max="11" width="10.109375" style="13" customWidth="1"/>
    <col min="12" max="12" width="7" style="13" customWidth="1"/>
    <col min="13" max="16" width="7.77734375" style="13" customWidth="1"/>
    <col min="17" max="17" width="7.21875" style="13" customWidth="1"/>
    <col min="18" max="20" width="8.88671875" style="13"/>
    <col min="21" max="21" width="9.77734375" style="13" customWidth="1"/>
    <col min="22" max="22" width="8.44140625" style="13" customWidth="1"/>
    <col min="23" max="24" width="8.21875" style="13" customWidth="1"/>
    <col min="25" max="16384" width="8.88671875" style="13"/>
  </cols>
  <sheetData>
    <row r="1" spans="1:23" s="2" customFormat="1" ht="15" customHeight="1">
      <c r="N1" s="4"/>
    </row>
    <row r="2" spans="1:23" s="182" customFormat="1" ht="30" customHeight="1">
      <c r="A2" s="523" t="s">
        <v>309</v>
      </c>
      <c r="B2" s="523"/>
      <c r="C2" s="523"/>
      <c r="D2" s="523"/>
      <c r="E2" s="523"/>
      <c r="F2" s="523"/>
      <c r="G2" s="523"/>
      <c r="H2" s="523"/>
      <c r="I2" s="523" t="s">
        <v>78</v>
      </c>
      <c r="J2" s="523"/>
      <c r="K2" s="523"/>
      <c r="L2" s="523"/>
      <c r="M2" s="523"/>
      <c r="N2" s="523"/>
      <c r="O2" s="523"/>
      <c r="P2" s="523"/>
    </row>
    <row r="3" spans="1:23" s="183" customFormat="1" ht="30" customHeight="1">
      <c r="A3" s="523"/>
      <c r="B3" s="523"/>
      <c r="C3" s="523"/>
      <c r="D3" s="523"/>
      <c r="E3" s="523"/>
      <c r="F3" s="523"/>
      <c r="G3" s="523"/>
      <c r="H3" s="523"/>
      <c r="I3" s="523"/>
      <c r="J3" s="523"/>
      <c r="K3" s="523"/>
      <c r="L3" s="523"/>
      <c r="M3" s="523"/>
      <c r="N3" s="523"/>
      <c r="O3" s="523"/>
      <c r="P3" s="523"/>
    </row>
    <row r="4" spans="1:23" s="8" customFormat="1" ht="15" customHeight="1">
      <c r="A4" s="52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2"/>
      <c r="P4" s="53"/>
    </row>
    <row r="5" spans="1:23" s="9" customFormat="1" ht="15" customHeight="1" thickBot="1">
      <c r="A5" s="9" t="s">
        <v>68</v>
      </c>
      <c r="P5" s="75" t="s">
        <v>69</v>
      </c>
    </row>
    <row r="6" spans="1:23" s="6" customFormat="1" ht="16.5" customHeight="1">
      <c r="A6" s="505" t="s">
        <v>37</v>
      </c>
      <c r="B6" s="531" t="s">
        <v>70</v>
      </c>
      <c r="C6" s="524" t="s">
        <v>71</v>
      </c>
      <c r="D6" s="525"/>
      <c r="E6" s="525"/>
      <c r="F6" s="525"/>
      <c r="G6" s="525"/>
      <c r="H6" s="526"/>
      <c r="I6" s="527" t="s">
        <v>72</v>
      </c>
      <c r="J6" s="528"/>
      <c r="K6" s="528"/>
      <c r="L6" s="528"/>
      <c r="M6" s="528"/>
      <c r="N6" s="529"/>
      <c r="O6" s="184" t="s">
        <v>172</v>
      </c>
      <c r="P6" s="213"/>
    </row>
    <row r="7" spans="1:23" s="6" customFormat="1" ht="13.5" customHeight="1">
      <c r="A7" s="491"/>
      <c r="B7" s="522"/>
      <c r="C7" s="522"/>
      <c r="D7" s="519" t="s">
        <v>200</v>
      </c>
      <c r="E7" s="519" t="s">
        <v>201</v>
      </c>
      <c r="F7" s="521" t="s">
        <v>73</v>
      </c>
      <c r="G7" s="519" t="s">
        <v>79</v>
      </c>
      <c r="H7" s="538" t="s">
        <v>74</v>
      </c>
      <c r="I7" s="214"/>
      <c r="J7" s="519" t="s">
        <v>202</v>
      </c>
      <c r="K7" s="519" t="s">
        <v>201</v>
      </c>
      <c r="L7" s="521" t="s">
        <v>73</v>
      </c>
      <c r="M7" s="519" t="s">
        <v>79</v>
      </c>
      <c r="N7" s="521" t="s">
        <v>74</v>
      </c>
      <c r="O7" s="362"/>
      <c r="P7" s="519" t="s">
        <v>202</v>
      </c>
    </row>
    <row r="8" spans="1:23" s="6" customFormat="1" ht="13.5" customHeight="1">
      <c r="A8" s="491"/>
      <c r="B8" s="54"/>
      <c r="C8" s="522"/>
      <c r="D8" s="520"/>
      <c r="E8" s="520"/>
      <c r="F8" s="522"/>
      <c r="G8" s="520"/>
      <c r="H8" s="539"/>
      <c r="I8" s="214"/>
      <c r="J8" s="520"/>
      <c r="K8" s="520"/>
      <c r="L8" s="522"/>
      <c r="M8" s="520"/>
      <c r="N8" s="522"/>
      <c r="O8" s="54"/>
      <c r="P8" s="520"/>
    </row>
    <row r="9" spans="1:23" s="6" customFormat="1" ht="13.5" customHeight="1">
      <c r="A9" s="491"/>
      <c r="B9" s="54"/>
      <c r="C9" s="522"/>
      <c r="D9" s="534" t="s">
        <v>204</v>
      </c>
      <c r="E9" s="534" t="s">
        <v>205</v>
      </c>
      <c r="F9" s="534" t="s">
        <v>165</v>
      </c>
      <c r="G9" s="534" t="s">
        <v>166</v>
      </c>
      <c r="H9" s="536" t="s">
        <v>167</v>
      </c>
      <c r="I9" s="214"/>
      <c r="J9" s="534" t="s">
        <v>163</v>
      </c>
      <c r="K9" s="534" t="s">
        <v>164</v>
      </c>
      <c r="L9" s="534" t="s">
        <v>165</v>
      </c>
      <c r="M9" s="534" t="s">
        <v>166</v>
      </c>
      <c r="N9" s="534" t="s">
        <v>167</v>
      </c>
      <c r="O9" s="54"/>
      <c r="P9" s="540" t="s">
        <v>163</v>
      </c>
    </row>
    <row r="10" spans="1:23" s="6" customFormat="1" ht="13.5" customHeight="1">
      <c r="A10" s="491"/>
      <c r="B10" s="522" t="s">
        <v>12</v>
      </c>
      <c r="C10" s="522"/>
      <c r="D10" s="534"/>
      <c r="E10" s="534"/>
      <c r="F10" s="534"/>
      <c r="G10" s="534"/>
      <c r="H10" s="536"/>
      <c r="I10" s="214"/>
      <c r="J10" s="534"/>
      <c r="K10" s="534"/>
      <c r="L10" s="534"/>
      <c r="M10" s="534"/>
      <c r="N10" s="534"/>
      <c r="O10" s="54"/>
      <c r="P10" s="540"/>
    </row>
    <row r="11" spans="1:23" s="6" customFormat="1" ht="13.5" customHeight="1">
      <c r="A11" s="492"/>
      <c r="B11" s="530"/>
      <c r="C11" s="530"/>
      <c r="D11" s="535"/>
      <c r="E11" s="535"/>
      <c r="F11" s="535"/>
      <c r="G11" s="535"/>
      <c r="H11" s="537"/>
      <c r="I11" s="215"/>
      <c r="J11" s="535"/>
      <c r="K11" s="535"/>
      <c r="L11" s="535"/>
      <c r="M11" s="535"/>
      <c r="N11" s="535"/>
      <c r="O11" s="55"/>
      <c r="P11" s="541"/>
      <c r="T11" s="56"/>
      <c r="U11" s="56"/>
      <c r="V11" s="56"/>
      <c r="W11" s="56"/>
    </row>
    <row r="12" spans="1:23" s="58" customFormat="1" ht="24.95" hidden="1" customHeight="1">
      <c r="A12" s="171">
        <v>2015</v>
      </c>
      <c r="B12" s="175">
        <v>364023</v>
      </c>
      <c r="C12" s="175">
        <v>1400</v>
      </c>
      <c r="D12" s="175">
        <v>0</v>
      </c>
      <c r="E12" s="175">
        <v>0</v>
      </c>
      <c r="F12" s="175">
        <v>269</v>
      </c>
      <c r="G12" s="175">
        <v>800</v>
      </c>
      <c r="H12" s="209">
        <v>331</v>
      </c>
      <c r="I12" s="216">
        <v>7677</v>
      </c>
      <c r="J12" s="175">
        <v>1226</v>
      </c>
      <c r="K12" s="175">
        <v>0</v>
      </c>
      <c r="L12" s="175">
        <v>461</v>
      </c>
      <c r="M12" s="175">
        <v>5990</v>
      </c>
      <c r="N12" s="175">
        <v>0</v>
      </c>
      <c r="O12" s="175">
        <v>253320</v>
      </c>
      <c r="P12" s="209">
        <v>1470</v>
      </c>
      <c r="T12" s="59"/>
      <c r="U12" s="59"/>
      <c r="V12" s="60"/>
      <c r="W12" s="61"/>
    </row>
    <row r="13" spans="1:23" s="62" customFormat="1" ht="24.95" hidden="1" customHeight="1">
      <c r="A13" s="171">
        <v>2016</v>
      </c>
      <c r="B13" s="175">
        <v>468744</v>
      </c>
      <c r="C13" s="175">
        <v>1400</v>
      </c>
      <c r="D13" s="175">
        <v>0</v>
      </c>
      <c r="E13" s="175">
        <v>0</v>
      </c>
      <c r="F13" s="175">
        <v>269</v>
      </c>
      <c r="G13" s="175">
        <v>800</v>
      </c>
      <c r="H13" s="209">
        <v>331</v>
      </c>
      <c r="I13" s="216">
        <v>8112</v>
      </c>
      <c r="J13" s="175">
        <v>1226</v>
      </c>
      <c r="K13" s="175">
        <v>435</v>
      </c>
      <c r="L13" s="175">
        <v>461</v>
      </c>
      <c r="M13" s="175">
        <v>5990</v>
      </c>
      <c r="N13" s="175">
        <v>0</v>
      </c>
      <c r="O13" s="175">
        <v>355514</v>
      </c>
      <c r="P13" s="209">
        <v>1083</v>
      </c>
      <c r="T13" s="59"/>
      <c r="U13" s="59"/>
      <c r="V13" s="59"/>
      <c r="W13" s="61"/>
    </row>
    <row r="14" spans="1:23" s="62" customFormat="1" ht="24.95" customHeight="1">
      <c r="A14" s="171">
        <v>2017</v>
      </c>
      <c r="B14" s="175">
        <v>480357</v>
      </c>
      <c r="C14" s="175">
        <v>1400</v>
      </c>
      <c r="D14" s="175">
        <v>0</v>
      </c>
      <c r="E14" s="175">
        <v>0</v>
      </c>
      <c r="F14" s="175">
        <v>269</v>
      </c>
      <c r="G14" s="175">
        <v>800</v>
      </c>
      <c r="H14" s="209">
        <v>331</v>
      </c>
      <c r="I14" s="216">
        <v>10330</v>
      </c>
      <c r="J14" s="175">
        <v>1226</v>
      </c>
      <c r="K14" s="175">
        <v>435</v>
      </c>
      <c r="L14" s="175">
        <v>461</v>
      </c>
      <c r="M14" s="175">
        <v>7161</v>
      </c>
      <c r="N14" s="175">
        <v>1047</v>
      </c>
      <c r="O14" s="175">
        <v>361808</v>
      </c>
      <c r="P14" s="209">
        <v>1083</v>
      </c>
      <c r="T14" s="59"/>
      <c r="U14" s="59"/>
      <c r="V14" s="59"/>
      <c r="W14" s="61"/>
    </row>
    <row r="15" spans="1:23" s="62" customFormat="1" ht="24.95" customHeight="1" outlineLevel="1">
      <c r="A15" s="171">
        <v>2018</v>
      </c>
      <c r="B15" s="175">
        <v>518882.45</v>
      </c>
      <c r="C15" s="175">
        <v>1382</v>
      </c>
      <c r="D15" s="175">
        <v>0</v>
      </c>
      <c r="E15" s="175">
        <v>0</v>
      </c>
      <c r="F15" s="175">
        <v>269</v>
      </c>
      <c r="G15" s="175">
        <v>800</v>
      </c>
      <c r="H15" s="209">
        <v>313</v>
      </c>
      <c r="I15" s="216">
        <v>8961</v>
      </c>
      <c r="J15" s="175">
        <v>600</v>
      </c>
      <c r="K15" s="175">
        <v>300</v>
      </c>
      <c r="L15" s="175">
        <v>461</v>
      </c>
      <c r="M15" s="175">
        <v>7600</v>
      </c>
      <c r="N15" s="175">
        <v>0</v>
      </c>
      <c r="O15" s="175">
        <v>392144</v>
      </c>
      <c r="P15" s="209">
        <v>645</v>
      </c>
      <c r="T15" s="59"/>
      <c r="U15" s="59"/>
      <c r="V15" s="59"/>
      <c r="W15" s="61"/>
    </row>
    <row r="16" spans="1:23" s="63" customFormat="1" ht="24.95" customHeight="1">
      <c r="A16" s="171">
        <v>2019</v>
      </c>
      <c r="B16" s="175">
        <f>SUM(C16,I16,O16,E32)</f>
        <v>669128</v>
      </c>
      <c r="C16" s="175">
        <f>SUM(D16:H16)</f>
        <v>1400</v>
      </c>
      <c r="D16" s="175">
        <v>0</v>
      </c>
      <c r="E16" s="175">
        <v>0</v>
      </c>
      <c r="F16" s="175">
        <v>269</v>
      </c>
      <c r="G16" s="175">
        <v>800</v>
      </c>
      <c r="H16" s="209">
        <v>331</v>
      </c>
      <c r="I16" s="216">
        <f>SUM(J16:N16)</f>
        <v>14410</v>
      </c>
      <c r="J16" s="175">
        <v>1226</v>
      </c>
      <c r="K16" s="175">
        <v>435</v>
      </c>
      <c r="L16" s="175">
        <v>461</v>
      </c>
      <c r="M16" s="175">
        <v>10538</v>
      </c>
      <c r="N16" s="175">
        <v>1750</v>
      </c>
      <c r="O16" s="175">
        <f>SUM(P16,A32:D32)</f>
        <v>523668</v>
      </c>
      <c r="P16" s="209">
        <v>1509</v>
      </c>
    </row>
    <row r="17" spans="1:16" s="198" customFormat="1" ht="24.95" customHeight="1">
      <c r="A17" s="281">
        <v>2020</v>
      </c>
      <c r="B17" s="175">
        <f>SUM(C17,I17,O17,E33)</f>
        <v>724940</v>
      </c>
      <c r="C17" s="175">
        <f>SUM(D17:H17)</f>
        <v>1400</v>
      </c>
      <c r="D17" s="175">
        <v>0</v>
      </c>
      <c r="E17" s="175">
        <v>0</v>
      </c>
      <c r="F17" s="175">
        <v>269</v>
      </c>
      <c r="G17" s="175">
        <v>800</v>
      </c>
      <c r="H17" s="209">
        <v>331</v>
      </c>
      <c r="I17" s="216">
        <f>SUM(J17:N17)</f>
        <v>14410</v>
      </c>
      <c r="J17" s="175">
        <v>1226</v>
      </c>
      <c r="K17" s="175">
        <v>435</v>
      </c>
      <c r="L17" s="175">
        <v>461</v>
      </c>
      <c r="M17" s="175">
        <v>10538</v>
      </c>
      <c r="N17" s="175">
        <v>1750</v>
      </c>
      <c r="O17" s="175">
        <f>SUM(P17,A33:D33)</f>
        <v>564570</v>
      </c>
      <c r="P17" s="209">
        <v>1509</v>
      </c>
    </row>
    <row r="18" spans="1:16" s="198" customFormat="1" ht="24.95" customHeight="1">
      <c r="A18" s="281">
        <v>2021</v>
      </c>
      <c r="B18" s="175">
        <f>SUM(C18,I18,O18,E34)</f>
        <v>858314</v>
      </c>
      <c r="C18" s="175">
        <f>SUM(D18:H18)</f>
        <v>1400</v>
      </c>
      <c r="D18" s="175">
        <v>0</v>
      </c>
      <c r="E18" s="175">
        <v>0</v>
      </c>
      <c r="F18" s="175">
        <v>269</v>
      </c>
      <c r="G18" s="175">
        <v>800</v>
      </c>
      <c r="H18" s="209">
        <v>331</v>
      </c>
      <c r="I18" s="216">
        <f>SUM(J18:N18)</f>
        <v>25896</v>
      </c>
      <c r="J18" s="175">
        <v>0</v>
      </c>
      <c r="K18" s="175">
        <v>0</v>
      </c>
      <c r="L18" s="175">
        <v>0</v>
      </c>
      <c r="M18" s="175">
        <v>24316</v>
      </c>
      <c r="N18" s="175">
        <v>1580</v>
      </c>
      <c r="O18" s="175">
        <f>SUM(P18,A34:D34)</f>
        <v>665650</v>
      </c>
      <c r="P18" s="209">
        <v>0</v>
      </c>
    </row>
    <row r="19" spans="1:16" s="200" customFormat="1" ht="24.95" customHeight="1">
      <c r="A19" s="664">
        <v>2022</v>
      </c>
      <c r="B19" s="205">
        <f>SUM(C19,I19,O19,E35)</f>
        <v>908001.79999999993</v>
      </c>
      <c r="C19" s="205">
        <f>SUM(D19:H19)</f>
        <v>1400</v>
      </c>
      <c r="D19" s="205">
        <v>0</v>
      </c>
      <c r="E19" s="205">
        <v>0</v>
      </c>
      <c r="F19" s="205">
        <v>269</v>
      </c>
      <c r="G19" s="205">
        <v>800</v>
      </c>
      <c r="H19" s="206">
        <v>331</v>
      </c>
      <c r="I19" s="217">
        <f>SUM(J19:N19)</f>
        <v>25897</v>
      </c>
      <c r="J19" s="205">
        <v>0</v>
      </c>
      <c r="K19" s="205">
        <v>0</v>
      </c>
      <c r="L19" s="205">
        <v>0</v>
      </c>
      <c r="M19" s="205">
        <v>24317</v>
      </c>
      <c r="N19" s="205">
        <v>1580</v>
      </c>
      <c r="O19" s="205">
        <f>SUM(P19,A35:D35)</f>
        <v>690817.2</v>
      </c>
      <c r="P19" s="206">
        <v>0</v>
      </c>
    </row>
    <row r="20" spans="1:16" ht="9.9499999999999993" customHeight="1" thickBot="1">
      <c r="A20" s="210"/>
      <c r="B20" s="211"/>
      <c r="C20" s="211"/>
      <c r="D20" s="211"/>
      <c r="E20" s="211"/>
      <c r="F20" s="211"/>
      <c r="G20" s="211"/>
      <c r="H20" s="212"/>
      <c r="I20" s="218"/>
      <c r="J20" s="219"/>
      <c r="K20" s="219"/>
      <c r="L20" s="219"/>
      <c r="M20" s="219"/>
      <c r="N20" s="219"/>
      <c r="O20" s="211"/>
      <c r="P20" s="220"/>
    </row>
    <row r="21" spans="1:16" ht="9.9499999999999993" customHeight="1" thickBot="1">
      <c r="A21" s="64"/>
      <c r="B21" s="65"/>
      <c r="C21" s="65"/>
      <c r="D21" s="65"/>
      <c r="E21" s="65"/>
      <c r="F21" s="65"/>
      <c r="G21" s="65"/>
      <c r="H21" s="65"/>
      <c r="I21" s="65"/>
      <c r="J21" s="66"/>
      <c r="K21" s="66"/>
      <c r="L21" s="66"/>
      <c r="M21" s="66"/>
      <c r="N21" s="66"/>
      <c r="O21" s="64"/>
      <c r="P21" s="65"/>
    </row>
    <row r="22" spans="1:16" ht="18" customHeight="1">
      <c r="A22" s="532" t="s">
        <v>203</v>
      </c>
      <c r="B22" s="525"/>
      <c r="C22" s="525"/>
      <c r="D22" s="533"/>
      <c r="E22" s="524" t="s">
        <v>173</v>
      </c>
      <c r="F22" s="525"/>
      <c r="G22" s="525"/>
      <c r="H22" s="526"/>
      <c r="I22" s="532" t="s">
        <v>174</v>
      </c>
      <c r="J22" s="525"/>
      <c r="K22" s="525"/>
      <c r="L22" s="525"/>
      <c r="M22" s="525"/>
      <c r="N22" s="525"/>
      <c r="O22" s="525"/>
      <c r="P22" s="526"/>
    </row>
    <row r="23" spans="1:16" ht="13.5" customHeight="1">
      <c r="A23" s="519" t="s">
        <v>201</v>
      </c>
      <c r="B23" s="521" t="s">
        <v>73</v>
      </c>
      <c r="C23" s="519" t="s">
        <v>79</v>
      </c>
      <c r="D23" s="521" t="s">
        <v>74</v>
      </c>
      <c r="E23" s="362"/>
      <c r="F23" s="519" t="s">
        <v>202</v>
      </c>
      <c r="G23" s="519" t="s">
        <v>201</v>
      </c>
      <c r="H23" s="538" t="s">
        <v>73</v>
      </c>
      <c r="I23" s="542" t="s">
        <v>79</v>
      </c>
      <c r="J23" s="521" t="s">
        <v>76</v>
      </c>
      <c r="K23" s="519" t="s">
        <v>82</v>
      </c>
      <c r="L23" s="521" t="s">
        <v>1</v>
      </c>
      <c r="M23" s="551" t="s">
        <v>80</v>
      </c>
      <c r="N23" s="551" t="s">
        <v>81</v>
      </c>
      <c r="O23" s="521" t="s">
        <v>75</v>
      </c>
      <c r="P23" s="538" t="s">
        <v>171</v>
      </c>
    </row>
    <row r="24" spans="1:16" ht="15.75" customHeight="1">
      <c r="A24" s="520"/>
      <c r="B24" s="522"/>
      <c r="C24" s="520"/>
      <c r="D24" s="522"/>
      <c r="E24" s="362"/>
      <c r="F24" s="520"/>
      <c r="G24" s="520"/>
      <c r="H24" s="539"/>
      <c r="I24" s="543"/>
      <c r="J24" s="522"/>
      <c r="K24" s="520"/>
      <c r="L24" s="522"/>
      <c r="M24" s="552"/>
      <c r="N24" s="552"/>
      <c r="O24" s="522"/>
      <c r="P24" s="539"/>
    </row>
    <row r="25" spans="1:16" ht="18" customHeight="1">
      <c r="A25" s="547" t="s">
        <v>164</v>
      </c>
      <c r="B25" s="534" t="s">
        <v>165</v>
      </c>
      <c r="C25" s="534" t="s">
        <v>166</v>
      </c>
      <c r="D25" s="534" t="s">
        <v>167</v>
      </c>
      <c r="E25" s="362"/>
      <c r="F25" s="534" t="s">
        <v>163</v>
      </c>
      <c r="G25" s="520" t="s">
        <v>164</v>
      </c>
      <c r="H25" s="536" t="s">
        <v>165</v>
      </c>
      <c r="I25" s="547" t="s">
        <v>166</v>
      </c>
      <c r="J25" s="522"/>
      <c r="K25" s="520"/>
      <c r="L25" s="522"/>
      <c r="M25" s="549" t="s">
        <v>168</v>
      </c>
      <c r="N25" s="549" t="s">
        <v>169</v>
      </c>
      <c r="O25" s="534" t="s">
        <v>170</v>
      </c>
      <c r="P25" s="544" t="s">
        <v>167</v>
      </c>
    </row>
    <row r="26" spans="1:16">
      <c r="A26" s="547"/>
      <c r="B26" s="534"/>
      <c r="C26" s="534"/>
      <c r="D26" s="534"/>
      <c r="E26" s="362"/>
      <c r="F26" s="534"/>
      <c r="G26" s="520"/>
      <c r="H26" s="536"/>
      <c r="I26" s="547"/>
      <c r="J26" s="522"/>
      <c r="K26" s="520" t="s">
        <v>175</v>
      </c>
      <c r="L26" s="522"/>
      <c r="M26" s="549"/>
      <c r="N26" s="549"/>
      <c r="O26" s="534"/>
      <c r="P26" s="544"/>
    </row>
    <row r="27" spans="1:16" ht="27" customHeight="1">
      <c r="A27" s="548"/>
      <c r="B27" s="535"/>
      <c r="C27" s="535"/>
      <c r="D27" s="535"/>
      <c r="E27" s="363"/>
      <c r="F27" s="535"/>
      <c r="G27" s="546"/>
      <c r="H27" s="537"/>
      <c r="I27" s="548"/>
      <c r="J27" s="530"/>
      <c r="K27" s="546"/>
      <c r="L27" s="530"/>
      <c r="M27" s="550"/>
      <c r="N27" s="550"/>
      <c r="O27" s="535"/>
      <c r="P27" s="545"/>
    </row>
    <row r="28" spans="1:16" ht="24.95" hidden="1" customHeight="1">
      <c r="A28" s="216">
        <v>0</v>
      </c>
      <c r="B28" s="175">
        <v>128485</v>
      </c>
      <c r="C28" s="175"/>
      <c r="D28" s="175">
        <v>123365</v>
      </c>
      <c r="E28" s="175">
        <v>101626</v>
      </c>
      <c r="F28" s="175"/>
      <c r="G28" s="175"/>
      <c r="H28" s="209">
        <v>127</v>
      </c>
      <c r="I28" s="216"/>
      <c r="J28" s="175"/>
      <c r="K28" s="175"/>
      <c r="L28" s="175"/>
      <c r="M28" s="175">
        <v>10004</v>
      </c>
      <c r="N28" s="175">
        <v>0</v>
      </c>
      <c r="O28" s="175">
        <v>0</v>
      </c>
      <c r="P28" s="209">
        <v>34010</v>
      </c>
    </row>
    <row r="29" spans="1:16" ht="24.95" hidden="1" customHeight="1">
      <c r="A29" s="216">
        <v>0</v>
      </c>
      <c r="B29" s="175">
        <v>0</v>
      </c>
      <c r="C29" s="175">
        <v>135291</v>
      </c>
      <c r="D29" s="175">
        <v>219140</v>
      </c>
      <c r="E29" s="175">
        <v>103718</v>
      </c>
      <c r="F29" s="175">
        <v>0</v>
      </c>
      <c r="G29" s="175">
        <v>0</v>
      </c>
      <c r="H29" s="209">
        <v>0</v>
      </c>
      <c r="I29" s="216">
        <v>127</v>
      </c>
      <c r="J29" s="175">
        <v>62911</v>
      </c>
      <c r="K29" s="175">
        <v>0</v>
      </c>
      <c r="L29" s="175">
        <v>781</v>
      </c>
      <c r="M29" s="175">
        <v>7910</v>
      </c>
      <c r="N29" s="175">
        <v>0</v>
      </c>
      <c r="O29" s="175">
        <v>0</v>
      </c>
      <c r="P29" s="209">
        <v>31989</v>
      </c>
    </row>
    <row r="30" spans="1:16" ht="24.95" customHeight="1">
      <c r="A30" s="216">
        <v>0</v>
      </c>
      <c r="B30" s="175">
        <v>0</v>
      </c>
      <c r="C30" s="175">
        <v>139478</v>
      </c>
      <c r="D30" s="175">
        <v>221247</v>
      </c>
      <c r="E30" s="175">
        <v>106819</v>
      </c>
      <c r="F30" s="175">
        <v>0</v>
      </c>
      <c r="G30" s="175">
        <v>0</v>
      </c>
      <c r="H30" s="209">
        <v>0</v>
      </c>
      <c r="I30" s="216">
        <v>143</v>
      </c>
      <c r="J30" s="175">
        <v>65684</v>
      </c>
      <c r="K30" s="175">
        <v>0</v>
      </c>
      <c r="L30" s="175">
        <v>781</v>
      </c>
      <c r="M30" s="175">
        <v>7910</v>
      </c>
      <c r="N30" s="175">
        <v>0</v>
      </c>
      <c r="O30" s="175">
        <v>0</v>
      </c>
      <c r="P30" s="209">
        <v>32301</v>
      </c>
    </row>
    <row r="31" spans="1:16" ht="24.95" customHeight="1">
      <c r="A31" s="216">
        <v>0</v>
      </c>
      <c r="B31" s="175">
        <v>0</v>
      </c>
      <c r="C31" s="175">
        <v>235844</v>
      </c>
      <c r="D31" s="175">
        <v>155655</v>
      </c>
      <c r="E31" s="175">
        <v>116395.45</v>
      </c>
      <c r="F31" s="175">
        <v>0</v>
      </c>
      <c r="G31" s="175">
        <v>0</v>
      </c>
      <c r="H31" s="209">
        <v>0</v>
      </c>
      <c r="I31" s="216">
        <v>0</v>
      </c>
      <c r="J31" s="175">
        <v>42000</v>
      </c>
      <c r="K31" s="175">
        <v>6406</v>
      </c>
      <c r="L31" s="175">
        <v>1900</v>
      </c>
      <c r="M31" s="175">
        <v>4800</v>
      </c>
      <c r="N31" s="175">
        <v>57173.45</v>
      </c>
      <c r="O31" s="175">
        <v>0</v>
      </c>
      <c r="P31" s="209">
        <v>4116</v>
      </c>
    </row>
    <row r="32" spans="1:16" ht="24.95" customHeight="1">
      <c r="A32" s="216">
        <v>0</v>
      </c>
      <c r="B32" s="175">
        <v>0</v>
      </c>
      <c r="C32" s="175">
        <v>259637</v>
      </c>
      <c r="D32" s="175">
        <v>262522</v>
      </c>
      <c r="E32" s="175">
        <f>SUM(F32:P32)</f>
        <v>129650</v>
      </c>
      <c r="F32" s="175">
        <v>0</v>
      </c>
      <c r="G32" s="175">
        <v>0</v>
      </c>
      <c r="H32" s="209">
        <v>0</v>
      </c>
      <c r="I32" s="216">
        <v>143</v>
      </c>
      <c r="J32" s="175">
        <v>65684</v>
      </c>
      <c r="K32" s="175">
        <v>20217</v>
      </c>
      <c r="L32" s="175">
        <v>1350</v>
      </c>
      <c r="M32" s="175">
        <v>7910</v>
      </c>
      <c r="N32" s="175">
        <v>0</v>
      </c>
      <c r="O32" s="175">
        <v>0</v>
      </c>
      <c r="P32" s="209">
        <v>34346</v>
      </c>
    </row>
    <row r="33" spans="1:16" s="199" customFormat="1" ht="24.95" customHeight="1">
      <c r="A33" s="216">
        <v>0</v>
      </c>
      <c r="B33" s="175">
        <v>0</v>
      </c>
      <c r="C33" s="175">
        <v>307575</v>
      </c>
      <c r="D33" s="175">
        <v>255486</v>
      </c>
      <c r="E33" s="175">
        <f>SUM(F33:P33)</f>
        <v>144560</v>
      </c>
      <c r="F33" s="175">
        <v>0</v>
      </c>
      <c r="G33" s="175">
        <v>0</v>
      </c>
      <c r="H33" s="209">
        <v>0</v>
      </c>
      <c r="I33" s="216">
        <v>143</v>
      </c>
      <c r="J33" s="175">
        <v>63129</v>
      </c>
      <c r="K33" s="175">
        <v>37682</v>
      </c>
      <c r="L33" s="175">
        <v>1350</v>
      </c>
      <c r="M33" s="175">
        <v>7910</v>
      </c>
      <c r="N33" s="175">
        <v>0</v>
      </c>
      <c r="O33" s="175">
        <v>0</v>
      </c>
      <c r="P33" s="209">
        <v>34346</v>
      </c>
    </row>
    <row r="34" spans="1:16" s="199" customFormat="1" ht="24.95" customHeight="1">
      <c r="A34" s="216">
        <v>9037</v>
      </c>
      <c r="B34" s="175">
        <v>25959</v>
      </c>
      <c r="C34" s="175">
        <v>386659</v>
      </c>
      <c r="D34" s="175">
        <v>243995</v>
      </c>
      <c r="E34" s="175">
        <f>SUM(F34:P34)</f>
        <v>165368</v>
      </c>
      <c r="F34" s="175">
        <v>0</v>
      </c>
      <c r="G34" s="175">
        <v>0</v>
      </c>
      <c r="H34" s="209">
        <v>0</v>
      </c>
      <c r="I34" s="216">
        <v>143</v>
      </c>
      <c r="J34" s="175">
        <v>0</v>
      </c>
      <c r="K34" s="175">
        <v>164151</v>
      </c>
      <c r="L34" s="175">
        <v>1074</v>
      </c>
      <c r="M34" s="175">
        <v>0</v>
      </c>
      <c r="N34" s="175">
        <v>0</v>
      </c>
      <c r="O34" s="175">
        <v>0</v>
      </c>
      <c r="P34" s="209">
        <v>0</v>
      </c>
    </row>
    <row r="35" spans="1:16" s="98" customFormat="1" ht="24.95" customHeight="1">
      <c r="A35" s="217">
        <v>9033.7000000000007</v>
      </c>
      <c r="B35" s="205">
        <v>25961</v>
      </c>
      <c r="C35" s="205">
        <v>398309</v>
      </c>
      <c r="D35" s="205">
        <v>257513.5</v>
      </c>
      <c r="E35" s="205">
        <f>SUM(F35:P35)</f>
        <v>189887.59999999998</v>
      </c>
      <c r="F35" s="205">
        <v>0</v>
      </c>
      <c r="G35" s="205">
        <v>22872.3</v>
      </c>
      <c r="H35" s="206">
        <v>0</v>
      </c>
      <c r="I35" s="217">
        <v>142.80000000000001</v>
      </c>
      <c r="J35" s="205">
        <v>0</v>
      </c>
      <c r="K35" s="205">
        <v>0</v>
      </c>
      <c r="L35" s="205">
        <v>1269.8</v>
      </c>
      <c r="M35" s="205">
        <v>0</v>
      </c>
      <c r="N35" s="205">
        <v>113551.5</v>
      </c>
      <c r="O35" s="205">
        <v>0</v>
      </c>
      <c r="P35" s="206">
        <v>52051.199999999997</v>
      </c>
    </row>
    <row r="36" spans="1:16" ht="9.9499999999999993" customHeight="1" thickBot="1">
      <c r="A36" s="221"/>
      <c r="B36" s="219"/>
      <c r="C36" s="219"/>
      <c r="D36" s="211"/>
      <c r="E36" s="211"/>
      <c r="F36" s="211"/>
      <c r="G36" s="211"/>
      <c r="H36" s="220"/>
      <c r="I36" s="221"/>
      <c r="J36" s="219"/>
      <c r="K36" s="219"/>
      <c r="L36" s="219"/>
      <c r="M36" s="219"/>
      <c r="N36" s="219"/>
      <c r="O36" s="219"/>
      <c r="P36" s="220"/>
    </row>
    <row r="37" spans="1:16" ht="9.9499999999999993" customHeight="1">
      <c r="A37" s="185"/>
      <c r="B37" s="185"/>
      <c r="C37" s="185"/>
      <c r="D37" s="17"/>
      <c r="E37" s="17"/>
      <c r="F37" s="17"/>
      <c r="G37" s="17"/>
      <c r="H37" s="185"/>
      <c r="I37" s="185"/>
      <c r="J37" s="185"/>
      <c r="K37" s="185"/>
      <c r="L37" s="185"/>
      <c r="M37" s="185"/>
      <c r="N37" s="185"/>
      <c r="O37" s="185"/>
      <c r="P37" s="185"/>
    </row>
    <row r="38" spans="1:16">
      <c r="A38" s="45" t="s">
        <v>162</v>
      </c>
      <c r="B38" s="68"/>
      <c r="C38" s="68"/>
      <c r="D38" s="68"/>
      <c r="E38" s="68"/>
      <c r="F38" s="68"/>
      <c r="G38" s="68"/>
      <c r="H38" s="68"/>
    </row>
    <row r="39" spans="1:16">
      <c r="A39" s="67"/>
      <c r="B39" s="68"/>
      <c r="C39" s="68"/>
      <c r="D39" s="68"/>
      <c r="E39" s="68"/>
      <c r="F39" s="68"/>
      <c r="G39" s="68"/>
      <c r="H39" s="68"/>
    </row>
    <row r="40" spans="1:16">
      <c r="A40" s="45"/>
      <c r="B40" s="68"/>
      <c r="C40" s="68"/>
      <c r="D40" s="68"/>
      <c r="E40" s="68"/>
      <c r="F40" s="68"/>
      <c r="G40" s="68"/>
      <c r="H40" s="68"/>
    </row>
    <row r="42" spans="1:16">
      <c r="A42" s="69"/>
    </row>
  </sheetData>
  <mergeCells count="63">
    <mergeCell ref="M23:M24"/>
    <mergeCell ref="N23:N24"/>
    <mergeCell ref="O23:O24"/>
    <mergeCell ref="P23:P24"/>
    <mergeCell ref="N25:N27"/>
    <mergeCell ref="O25:O27"/>
    <mergeCell ref="A25:A27"/>
    <mergeCell ref="B25:B27"/>
    <mergeCell ref="C25:C27"/>
    <mergeCell ref="D25:D27"/>
    <mergeCell ref="F25:F27"/>
    <mergeCell ref="A23:A24"/>
    <mergeCell ref="B23:B24"/>
    <mergeCell ref="C23:C24"/>
    <mergeCell ref="D23:D24"/>
    <mergeCell ref="F23:F24"/>
    <mergeCell ref="G23:G24"/>
    <mergeCell ref="L9:L11"/>
    <mergeCell ref="M9:M11"/>
    <mergeCell ref="N9:N11"/>
    <mergeCell ref="P9:P11"/>
    <mergeCell ref="H23:H24"/>
    <mergeCell ref="I23:I24"/>
    <mergeCell ref="J23:J27"/>
    <mergeCell ref="K23:K25"/>
    <mergeCell ref="L23:L27"/>
    <mergeCell ref="P25:P27"/>
    <mergeCell ref="K26:K27"/>
    <mergeCell ref="G25:G27"/>
    <mergeCell ref="H25:H27"/>
    <mergeCell ref="I25:I27"/>
    <mergeCell ref="M25:M27"/>
    <mergeCell ref="A22:D22"/>
    <mergeCell ref="E22:H22"/>
    <mergeCell ref="I22:P22"/>
    <mergeCell ref="M7:M8"/>
    <mergeCell ref="N7:N8"/>
    <mergeCell ref="P7:P8"/>
    <mergeCell ref="D9:D11"/>
    <mergeCell ref="E9:E11"/>
    <mergeCell ref="F9:F11"/>
    <mergeCell ref="G9:G11"/>
    <mergeCell ref="H9:H11"/>
    <mergeCell ref="J9:J11"/>
    <mergeCell ref="K9:K11"/>
    <mergeCell ref="F7:F8"/>
    <mergeCell ref="G7:G8"/>
    <mergeCell ref="H7:H8"/>
    <mergeCell ref="J7:J8"/>
    <mergeCell ref="K7:K8"/>
    <mergeCell ref="L7:L8"/>
    <mergeCell ref="A2:H2"/>
    <mergeCell ref="I2:P2"/>
    <mergeCell ref="A3:H3"/>
    <mergeCell ref="I3:P3"/>
    <mergeCell ref="A6:A11"/>
    <mergeCell ref="C6:H6"/>
    <mergeCell ref="I6:N6"/>
    <mergeCell ref="C7:C11"/>
    <mergeCell ref="D7:D8"/>
    <mergeCell ref="E7:E8"/>
    <mergeCell ref="B6:B7"/>
    <mergeCell ref="B10:B11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8" max="28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L25"/>
  <sheetViews>
    <sheetView view="pageBreakPreview" zoomScaleNormal="100" workbookViewId="0">
      <selection activeCell="A23" sqref="A23:XFD24"/>
    </sheetView>
  </sheetViews>
  <sheetFormatPr defaultRowHeight="13.5" outlineLevelRow="1"/>
  <cols>
    <col min="1" max="1" width="6.6640625" style="13" customWidth="1"/>
    <col min="2" max="2" width="9.44140625" style="13" customWidth="1"/>
    <col min="3" max="6" width="12.77734375" style="13" customWidth="1"/>
    <col min="7" max="7" width="6.6640625" style="13" customWidth="1"/>
    <col min="8" max="8" width="9.44140625" style="13" customWidth="1"/>
    <col min="9" max="12" width="12.77734375" style="13" customWidth="1"/>
    <col min="13" max="16384" width="8.88671875" style="13"/>
  </cols>
  <sheetData>
    <row r="1" spans="1:12" s="2" customFormat="1" ht="15" customHeight="1">
      <c r="J1" s="4"/>
      <c r="L1" s="4"/>
    </row>
    <row r="2" spans="1:12" s="182" customFormat="1" ht="30" customHeight="1">
      <c r="A2" s="563" t="s">
        <v>327</v>
      </c>
      <c r="B2" s="564"/>
      <c r="C2" s="564"/>
      <c r="D2" s="564"/>
      <c r="E2" s="564"/>
      <c r="F2" s="564"/>
      <c r="G2" s="563" t="s">
        <v>326</v>
      </c>
      <c r="H2" s="563"/>
      <c r="I2" s="563"/>
      <c r="J2" s="563"/>
      <c r="K2" s="563"/>
      <c r="L2" s="563"/>
    </row>
    <row r="3" spans="1:12" s="183" customFormat="1" ht="30" customHeight="1">
      <c r="A3" s="564"/>
      <c r="B3" s="564"/>
      <c r="C3" s="564"/>
      <c r="D3" s="564"/>
      <c r="E3" s="564"/>
      <c r="F3" s="564"/>
      <c r="G3" s="563"/>
      <c r="H3" s="563"/>
      <c r="I3" s="563"/>
      <c r="J3" s="563"/>
      <c r="K3" s="563"/>
      <c r="L3" s="563"/>
    </row>
    <row r="4" spans="1:12" s="72" customFormat="1" ht="15" customHeight="1">
      <c r="A4" s="70"/>
      <c r="B4" s="70"/>
      <c r="C4" s="71"/>
      <c r="D4" s="71"/>
      <c r="E4" s="71"/>
      <c r="F4" s="71"/>
      <c r="G4" s="70"/>
      <c r="H4" s="70"/>
      <c r="I4" s="71"/>
      <c r="J4" s="71"/>
      <c r="K4" s="71"/>
      <c r="L4" s="71"/>
    </row>
    <row r="5" spans="1:12" ht="15" customHeight="1" thickBot="1">
      <c r="A5" s="13" t="s">
        <v>317</v>
      </c>
      <c r="G5" s="13" t="s">
        <v>317</v>
      </c>
      <c r="J5" s="108" t="s">
        <v>318</v>
      </c>
      <c r="L5" s="108" t="s">
        <v>318</v>
      </c>
    </row>
    <row r="6" spans="1:12" s="6" customFormat="1" ht="28.5" customHeight="1">
      <c r="A6" s="559" t="s">
        <v>313</v>
      </c>
      <c r="B6" s="560"/>
      <c r="C6" s="325" t="s">
        <v>6</v>
      </c>
      <c r="D6" s="325" t="s">
        <v>319</v>
      </c>
      <c r="E6" s="325" t="s">
        <v>320</v>
      </c>
      <c r="F6" s="73" t="s">
        <v>321</v>
      </c>
      <c r="G6" s="559" t="s">
        <v>313</v>
      </c>
      <c r="H6" s="560"/>
      <c r="I6" s="433" t="s">
        <v>322</v>
      </c>
      <c r="J6" s="433" t="s">
        <v>323</v>
      </c>
      <c r="K6" s="434" t="s">
        <v>324</v>
      </c>
      <c r="L6" s="439" t="s">
        <v>325</v>
      </c>
    </row>
    <row r="7" spans="1:12" s="6" customFormat="1" ht="18.75" customHeight="1">
      <c r="A7" s="561"/>
      <c r="B7" s="562"/>
      <c r="C7" s="326"/>
      <c r="D7" s="557" t="s">
        <v>337</v>
      </c>
      <c r="E7" s="557" t="s">
        <v>328</v>
      </c>
      <c r="F7" s="565" t="s">
        <v>329</v>
      </c>
      <c r="G7" s="561"/>
      <c r="H7" s="562"/>
      <c r="I7" s="557" t="s">
        <v>338</v>
      </c>
      <c r="J7" s="557" t="s">
        <v>339</v>
      </c>
      <c r="K7" s="557" t="s">
        <v>330</v>
      </c>
      <c r="L7" s="567" t="s">
        <v>340</v>
      </c>
    </row>
    <row r="8" spans="1:12" s="6" customFormat="1" ht="27.75" customHeight="1">
      <c r="A8" s="553" t="s">
        <v>314</v>
      </c>
      <c r="B8" s="554"/>
      <c r="C8" s="327" t="s">
        <v>12</v>
      </c>
      <c r="D8" s="558"/>
      <c r="E8" s="558"/>
      <c r="F8" s="566"/>
      <c r="G8" s="553" t="s">
        <v>314</v>
      </c>
      <c r="H8" s="554"/>
      <c r="I8" s="558"/>
      <c r="J8" s="558"/>
      <c r="K8" s="558"/>
      <c r="L8" s="568"/>
    </row>
    <row r="9" spans="1:12" s="199" customFormat="1" ht="30" customHeight="1">
      <c r="A9" s="668">
        <v>2022</v>
      </c>
      <c r="B9" s="669" t="s">
        <v>315</v>
      </c>
      <c r="C9" s="205">
        <f>SUM(D9:F9,I9:L9)</f>
        <v>37850</v>
      </c>
      <c r="D9" s="205">
        <v>33000</v>
      </c>
      <c r="E9" s="205">
        <v>2200</v>
      </c>
      <c r="F9" s="205">
        <v>500</v>
      </c>
      <c r="G9" s="668">
        <v>2022</v>
      </c>
      <c r="H9" s="669" t="s">
        <v>315</v>
      </c>
      <c r="I9" s="205">
        <v>450</v>
      </c>
      <c r="J9" s="432">
        <v>700</v>
      </c>
      <c r="K9" s="205">
        <v>500</v>
      </c>
      <c r="L9" s="206">
        <v>500</v>
      </c>
    </row>
    <row r="10" spans="1:12" s="199" customFormat="1" ht="30" customHeight="1">
      <c r="A10" s="670"/>
      <c r="B10" s="669" t="s">
        <v>316</v>
      </c>
      <c r="C10" s="205">
        <f>SUM(C11:C22)</f>
        <v>7521426</v>
      </c>
      <c r="D10" s="205">
        <f t="shared" ref="D10:J10" si="0">SUM(D11:D22)</f>
        <v>6485866</v>
      </c>
      <c r="E10" s="205">
        <f t="shared" si="0"/>
        <v>490651</v>
      </c>
      <c r="F10" s="205">
        <f t="shared" si="0"/>
        <v>146439</v>
      </c>
      <c r="G10" s="670"/>
      <c r="H10" s="669" t="s">
        <v>316</v>
      </c>
      <c r="I10" s="205">
        <f t="shared" si="0"/>
        <v>40872</v>
      </c>
      <c r="J10" s="205">
        <f t="shared" si="0"/>
        <v>148152</v>
      </c>
      <c r="K10" s="205">
        <f t="shared" ref="K10" si="1">SUM(K11:K22)</f>
        <v>99776</v>
      </c>
      <c r="L10" s="205">
        <f t="shared" ref="L10" si="2">SUM(L11:L22)</f>
        <v>109670</v>
      </c>
    </row>
    <row r="11" spans="1:12" s="41" customFormat="1" ht="24.95" customHeight="1" outlineLevel="1">
      <c r="A11" s="555" t="s">
        <v>221</v>
      </c>
      <c r="B11" s="556"/>
      <c r="C11" s="43">
        <f>SUM(D11:F11,I11:L11)</f>
        <v>668334</v>
      </c>
      <c r="D11" s="43">
        <v>578088</v>
      </c>
      <c r="E11" s="43">
        <v>42660</v>
      </c>
      <c r="F11" s="285">
        <v>13929</v>
      </c>
      <c r="G11" s="555" t="s">
        <v>221</v>
      </c>
      <c r="H11" s="556"/>
      <c r="I11" s="43">
        <v>2852</v>
      </c>
      <c r="J11" s="667">
        <v>13014</v>
      </c>
      <c r="K11" s="43">
        <v>8568</v>
      </c>
      <c r="L11" s="341">
        <v>9223</v>
      </c>
    </row>
    <row r="12" spans="1:12" s="41" customFormat="1" ht="24.95" customHeight="1" outlineLevel="1">
      <c r="A12" s="555" t="s">
        <v>222</v>
      </c>
      <c r="B12" s="556"/>
      <c r="C12" s="43">
        <f t="shared" ref="C12:C22" si="3">SUM(D12:F12,I12:L12)</f>
        <v>596955</v>
      </c>
      <c r="D12" s="43">
        <v>514928</v>
      </c>
      <c r="E12" s="43">
        <v>38006</v>
      </c>
      <c r="F12" s="285">
        <v>11455</v>
      </c>
      <c r="G12" s="555" t="s">
        <v>222</v>
      </c>
      <c r="H12" s="556"/>
      <c r="I12" s="43">
        <v>2662</v>
      </c>
      <c r="J12" s="667">
        <v>12829</v>
      </c>
      <c r="K12" s="43">
        <v>7450</v>
      </c>
      <c r="L12" s="341">
        <v>9625</v>
      </c>
    </row>
    <row r="13" spans="1:12" s="41" customFormat="1" ht="24.95" customHeight="1" outlineLevel="1">
      <c r="A13" s="555" t="s">
        <v>223</v>
      </c>
      <c r="B13" s="556"/>
      <c r="C13" s="43">
        <f t="shared" si="3"/>
        <v>630980</v>
      </c>
      <c r="D13" s="43">
        <v>538400</v>
      </c>
      <c r="E13" s="43">
        <v>43378</v>
      </c>
      <c r="F13" s="285">
        <v>13609</v>
      </c>
      <c r="G13" s="555" t="s">
        <v>223</v>
      </c>
      <c r="H13" s="556"/>
      <c r="I13" s="43">
        <v>3060</v>
      </c>
      <c r="J13" s="667">
        <v>13917</v>
      </c>
      <c r="K13" s="43">
        <v>8731</v>
      </c>
      <c r="L13" s="341">
        <v>9885</v>
      </c>
    </row>
    <row r="14" spans="1:12" s="41" customFormat="1" ht="24.95" customHeight="1" outlineLevel="1">
      <c r="A14" s="555" t="s">
        <v>224</v>
      </c>
      <c r="B14" s="556"/>
      <c r="C14" s="43">
        <f t="shared" si="3"/>
        <v>591541</v>
      </c>
      <c r="D14" s="43">
        <v>510664</v>
      </c>
      <c r="E14" s="43">
        <v>37716</v>
      </c>
      <c r="F14" s="285">
        <v>12384</v>
      </c>
      <c r="G14" s="555" t="s">
        <v>224</v>
      </c>
      <c r="H14" s="556"/>
      <c r="I14" s="43">
        <v>3132</v>
      </c>
      <c r="J14" s="667">
        <v>11978</v>
      </c>
      <c r="K14" s="43">
        <v>7753</v>
      </c>
      <c r="L14" s="341">
        <v>7914</v>
      </c>
    </row>
    <row r="15" spans="1:12" s="41" customFormat="1" ht="24.95" customHeight="1" outlineLevel="1">
      <c r="A15" s="555" t="s">
        <v>225</v>
      </c>
      <c r="B15" s="556"/>
      <c r="C15" s="43">
        <f t="shared" si="3"/>
        <v>628471</v>
      </c>
      <c r="D15" s="43">
        <v>540927</v>
      </c>
      <c r="E15" s="43">
        <v>40193</v>
      </c>
      <c r="F15" s="285">
        <v>12401</v>
      </c>
      <c r="G15" s="555" t="s">
        <v>225</v>
      </c>
      <c r="H15" s="556"/>
      <c r="I15" s="43">
        <v>3623</v>
      </c>
      <c r="J15" s="667">
        <v>12389</v>
      </c>
      <c r="K15" s="43">
        <v>10167</v>
      </c>
      <c r="L15" s="341">
        <v>8771</v>
      </c>
    </row>
    <row r="16" spans="1:12" s="41" customFormat="1" ht="24.95" customHeight="1" outlineLevel="1">
      <c r="A16" s="555" t="s">
        <v>226</v>
      </c>
      <c r="B16" s="556"/>
      <c r="C16" s="43">
        <f t="shared" si="3"/>
        <v>613610</v>
      </c>
      <c r="D16" s="43">
        <v>527340</v>
      </c>
      <c r="E16" s="43">
        <v>41627</v>
      </c>
      <c r="F16" s="285">
        <v>11267</v>
      </c>
      <c r="G16" s="555" t="s">
        <v>226</v>
      </c>
      <c r="H16" s="556"/>
      <c r="I16" s="43">
        <v>3443</v>
      </c>
      <c r="J16" s="667">
        <v>11960</v>
      </c>
      <c r="K16" s="43">
        <v>8567</v>
      </c>
      <c r="L16" s="341">
        <v>9406</v>
      </c>
    </row>
    <row r="17" spans="1:12" s="41" customFormat="1" ht="24.95" customHeight="1" outlineLevel="1">
      <c r="A17" s="555" t="s">
        <v>227</v>
      </c>
      <c r="B17" s="556"/>
      <c r="C17" s="43">
        <f t="shared" si="3"/>
        <v>647541</v>
      </c>
      <c r="D17" s="43">
        <v>558060</v>
      </c>
      <c r="E17" s="43">
        <v>43777</v>
      </c>
      <c r="F17" s="285">
        <v>12099</v>
      </c>
      <c r="G17" s="555" t="s">
        <v>227</v>
      </c>
      <c r="H17" s="556"/>
      <c r="I17" s="43">
        <v>3580</v>
      </c>
      <c r="J17" s="667">
        <v>12624</v>
      </c>
      <c r="K17" s="43">
        <v>8201</v>
      </c>
      <c r="L17" s="341">
        <v>9200</v>
      </c>
    </row>
    <row r="18" spans="1:12" s="41" customFormat="1" ht="24.95" customHeight="1" outlineLevel="1">
      <c r="A18" s="555" t="s">
        <v>228</v>
      </c>
      <c r="B18" s="556"/>
      <c r="C18" s="43">
        <f t="shared" si="3"/>
        <v>637977</v>
      </c>
      <c r="D18" s="43">
        <v>546972</v>
      </c>
      <c r="E18" s="43">
        <v>44567</v>
      </c>
      <c r="F18" s="285">
        <v>12288</v>
      </c>
      <c r="G18" s="555" t="s">
        <v>228</v>
      </c>
      <c r="H18" s="556"/>
      <c r="I18" s="43">
        <v>3708</v>
      </c>
      <c r="J18" s="667">
        <v>12944</v>
      </c>
      <c r="K18" s="43">
        <v>8213</v>
      </c>
      <c r="L18" s="341">
        <v>9285</v>
      </c>
    </row>
    <row r="19" spans="1:12" s="41" customFormat="1" ht="24.95" customHeight="1" outlineLevel="1">
      <c r="A19" s="555" t="s">
        <v>229</v>
      </c>
      <c r="B19" s="556"/>
      <c r="C19" s="43">
        <f t="shared" si="3"/>
        <v>613457</v>
      </c>
      <c r="D19" s="43">
        <v>526640</v>
      </c>
      <c r="E19" s="43">
        <v>42532</v>
      </c>
      <c r="F19" s="285">
        <v>11634</v>
      </c>
      <c r="G19" s="555" t="s">
        <v>229</v>
      </c>
      <c r="H19" s="556"/>
      <c r="I19" s="43">
        <v>3646</v>
      </c>
      <c r="J19" s="667">
        <v>12181</v>
      </c>
      <c r="K19" s="43">
        <v>7861</v>
      </c>
      <c r="L19" s="341">
        <v>8963</v>
      </c>
    </row>
    <row r="20" spans="1:12" s="41" customFormat="1" ht="24.95" customHeight="1" outlineLevel="1">
      <c r="A20" s="555" t="s">
        <v>230</v>
      </c>
      <c r="B20" s="556"/>
      <c r="C20" s="43">
        <f t="shared" si="3"/>
        <v>610303</v>
      </c>
      <c r="D20" s="43">
        <v>525199</v>
      </c>
      <c r="E20" s="43">
        <v>40900</v>
      </c>
      <c r="F20" s="285">
        <v>11704</v>
      </c>
      <c r="G20" s="555" t="s">
        <v>230</v>
      </c>
      <c r="H20" s="556"/>
      <c r="I20" s="43">
        <v>3668</v>
      </c>
      <c r="J20" s="667">
        <v>11544</v>
      </c>
      <c r="K20" s="43">
        <v>8371</v>
      </c>
      <c r="L20" s="341">
        <v>8917</v>
      </c>
    </row>
    <row r="21" spans="1:12" s="41" customFormat="1" ht="24.95" customHeight="1" outlineLevel="1">
      <c r="A21" s="555" t="s">
        <v>231</v>
      </c>
      <c r="B21" s="556"/>
      <c r="C21" s="43">
        <f t="shared" si="3"/>
        <v>602686</v>
      </c>
      <c r="D21" s="43">
        <v>525928</v>
      </c>
      <c r="E21" s="43">
        <v>36158</v>
      </c>
      <c r="F21" s="285">
        <v>10916</v>
      </c>
      <c r="G21" s="555" t="s">
        <v>231</v>
      </c>
      <c r="H21" s="556"/>
      <c r="I21" s="43">
        <v>3655</v>
      </c>
      <c r="J21" s="667">
        <v>11058</v>
      </c>
      <c r="K21" s="43">
        <v>7607</v>
      </c>
      <c r="L21" s="341">
        <v>7364</v>
      </c>
    </row>
    <row r="22" spans="1:12" s="41" customFormat="1" ht="24.95" customHeight="1" outlineLevel="1">
      <c r="A22" s="555" t="s">
        <v>232</v>
      </c>
      <c r="B22" s="556"/>
      <c r="C22" s="43">
        <f t="shared" si="3"/>
        <v>679571</v>
      </c>
      <c r="D22" s="43">
        <v>592720</v>
      </c>
      <c r="E22" s="43">
        <v>39137</v>
      </c>
      <c r="F22" s="285">
        <v>12753</v>
      </c>
      <c r="G22" s="555" t="s">
        <v>232</v>
      </c>
      <c r="H22" s="556"/>
      <c r="I22" s="43">
        <v>3843</v>
      </c>
      <c r="J22" s="667">
        <v>11714</v>
      </c>
      <c r="K22" s="43">
        <v>8287</v>
      </c>
      <c r="L22" s="341">
        <v>11117</v>
      </c>
    </row>
    <row r="23" spans="1:12" ht="9.9499999999999993" customHeight="1" thickBot="1">
      <c r="A23" s="428"/>
      <c r="B23" s="431"/>
      <c r="C23" s="429"/>
      <c r="D23" s="429"/>
      <c r="E23" s="429"/>
      <c r="F23" s="429"/>
      <c r="G23" s="428"/>
      <c r="H23" s="431"/>
      <c r="I23" s="429"/>
      <c r="J23" s="429"/>
      <c r="K23" s="429"/>
      <c r="L23" s="430"/>
    </row>
    <row r="24" spans="1:12" ht="9.9499999999999993" customHeight="1"/>
    <row r="25" spans="1:12">
      <c r="A25" s="45" t="s">
        <v>162</v>
      </c>
    </row>
  </sheetData>
  <mergeCells count="41">
    <mergeCell ref="G19:H19"/>
    <mergeCell ref="G20:H20"/>
    <mergeCell ref="G21:H21"/>
    <mergeCell ref="G22:H22"/>
    <mergeCell ref="G2:L3"/>
    <mergeCell ref="I7:I8"/>
    <mergeCell ref="K7:K8"/>
    <mergeCell ref="G13:H13"/>
    <mergeCell ref="G14:H14"/>
    <mergeCell ref="G15:H15"/>
    <mergeCell ref="G16:H16"/>
    <mergeCell ref="G17:H17"/>
    <mergeCell ref="G18:H18"/>
    <mergeCell ref="G6:H6"/>
    <mergeCell ref="G7:H7"/>
    <mergeCell ref="L7:L8"/>
    <mergeCell ref="A2:F3"/>
    <mergeCell ref="E7:E8"/>
    <mergeCell ref="D7:D8"/>
    <mergeCell ref="F7:F8"/>
    <mergeCell ref="A20:B20"/>
    <mergeCell ref="A21:B21"/>
    <mergeCell ref="A22:B22"/>
    <mergeCell ref="A9:A10"/>
    <mergeCell ref="A6:B6"/>
    <mergeCell ref="A8:B8"/>
    <mergeCell ref="A7:B7"/>
    <mergeCell ref="A14:B14"/>
    <mergeCell ref="A15:B15"/>
    <mergeCell ref="A16:B16"/>
    <mergeCell ref="A17:B17"/>
    <mergeCell ref="A18:B18"/>
    <mergeCell ref="A19:B19"/>
    <mergeCell ref="A11:B11"/>
    <mergeCell ref="A12:B12"/>
    <mergeCell ref="A13:B13"/>
    <mergeCell ref="G8:H8"/>
    <mergeCell ref="G9:G10"/>
    <mergeCell ref="G11:H11"/>
    <mergeCell ref="G12:H12"/>
    <mergeCell ref="J7:J8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9" pageOrder="overThenDown" orientation="portrait" r:id="rId1"/>
  <headerFooter alignWithMargins="0"/>
  <colBreaks count="1" manualBreakCount="1">
    <brk id="6" max="2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N24"/>
  <sheetViews>
    <sheetView view="pageBreakPreview" zoomScaleNormal="100" workbookViewId="0">
      <selection activeCell="E13" sqref="E13"/>
    </sheetView>
  </sheetViews>
  <sheetFormatPr defaultRowHeight="13.5"/>
  <cols>
    <col min="1" max="1" width="9.44140625" style="13" customWidth="1"/>
    <col min="2" max="5" width="11.109375" style="13" customWidth="1"/>
    <col min="6" max="6" width="12.88671875" style="13" customWidth="1"/>
    <col min="7" max="7" width="11.33203125" style="13" customWidth="1"/>
    <col min="8" max="8" width="7.21875" style="13" customWidth="1"/>
    <col min="9" max="16384" width="8.88671875" style="13"/>
  </cols>
  <sheetData>
    <row r="1" spans="1:8" s="2" customFormat="1" ht="15" customHeight="1">
      <c r="G1" s="4"/>
    </row>
    <row r="2" spans="1:8" s="182" customFormat="1" ht="30" customHeight="1">
      <c r="A2" s="153" t="s">
        <v>331</v>
      </c>
      <c r="B2" s="186"/>
      <c r="C2" s="186"/>
      <c r="D2" s="186"/>
      <c r="E2" s="186"/>
      <c r="F2" s="153"/>
      <c r="G2" s="186"/>
    </row>
    <row r="3" spans="1:8" s="183" customFormat="1" ht="30" customHeight="1">
      <c r="A3" s="187" t="s">
        <v>88</v>
      </c>
      <c r="B3" s="188"/>
      <c r="C3" s="188"/>
      <c r="D3" s="188"/>
      <c r="E3" s="188"/>
      <c r="F3" s="188"/>
      <c r="G3" s="188"/>
    </row>
    <row r="4" spans="1:8" s="72" customFormat="1" ht="15" customHeight="1">
      <c r="A4" s="70"/>
      <c r="B4" s="71"/>
      <c r="C4" s="71"/>
      <c r="D4" s="71"/>
      <c r="E4" s="71"/>
      <c r="F4" s="71"/>
      <c r="G4" s="71"/>
    </row>
    <row r="5" spans="1:8" ht="15" customHeight="1" thickBot="1">
      <c r="A5" s="13" t="s">
        <v>83</v>
      </c>
      <c r="G5" s="108" t="s">
        <v>84</v>
      </c>
    </row>
    <row r="6" spans="1:8" s="6" customFormat="1" ht="15.75" customHeight="1">
      <c r="A6" s="460" t="s">
        <v>100</v>
      </c>
      <c r="B6" s="325" t="s">
        <v>6</v>
      </c>
      <c r="C6" s="325" t="s">
        <v>85</v>
      </c>
      <c r="D6" s="325" t="s">
        <v>90</v>
      </c>
      <c r="E6" s="73" t="s">
        <v>91</v>
      </c>
      <c r="F6" s="569" t="s">
        <v>93</v>
      </c>
      <c r="G6" s="571" t="s">
        <v>94</v>
      </c>
    </row>
    <row r="7" spans="1:8" s="6" customFormat="1" ht="31.5" customHeight="1">
      <c r="A7" s="461"/>
      <c r="B7" s="326"/>
      <c r="C7" s="326"/>
      <c r="D7" s="326"/>
      <c r="E7" s="326"/>
      <c r="F7" s="570"/>
      <c r="G7" s="572"/>
    </row>
    <row r="8" spans="1:8" s="6" customFormat="1" ht="15.75" customHeight="1">
      <c r="A8" s="573"/>
      <c r="B8" s="327" t="s">
        <v>12</v>
      </c>
      <c r="C8" s="327" t="s">
        <v>89</v>
      </c>
      <c r="D8" s="327" t="s">
        <v>86</v>
      </c>
      <c r="E8" s="74" t="s">
        <v>87</v>
      </c>
      <c r="F8" s="327" t="s">
        <v>92</v>
      </c>
      <c r="G8" s="286" t="s">
        <v>77</v>
      </c>
    </row>
    <row r="9" spans="1:8" ht="60" hidden="1" customHeight="1">
      <c r="A9" s="239">
        <v>2015</v>
      </c>
      <c r="B9" s="17">
        <v>5606934</v>
      </c>
      <c r="C9" s="17">
        <v>2998603</v>
      </c>
      <c r="D9" s="195">
        <v>1935937</v>
      </c>
      <c r="E9" s="195">
        <v>637755</v>
      </c>
      <c r="F9" s="17">
        <v>34639</v>
      </c>
      <c r="G9" s="287">
        <v>0</v>
      </c>
      <c r="H9" s="57"/>
    </row>
    <row r="10" spans="1:8" s="15" customFormat="1" ht="60" hidden="1" customHeight="1">
      <c r="A10" s="239">
        <v>2016</v>
      </c>
      <c r="B10" s="17">
        <v>5823340</v>
      </c>
      <c r="C10" s="17">
        <v>3082820</v>
      </c>
      <c r="D10" s="195">
        <v>2036874</v>
      </c>
      <c r="E10" s="195">
        <v>670577</v>
      </c>
      <c r="F10" s="17">
        <v>33069</v>
      </c>
      <c r="G10" s="287">
        <v>0</v>
      </c>
      <c r="H10" s="57"/>
    </row>
    <row r="11" spans="1:8" ht="60" customHeight="1">
      <c r="A11" s="239">
        <v>2017</v>
      </c>
      <c r="B11" s="17">
        <v>5935806</v>
      </c>
      <c r="C11" s="17">
        <v>3160948</v>
      </c>
      <c r="D11" s="17">
        <v>2105261</v>
      </c>
      <c r="E11" s="17">
        <v>640995</v>
      </c>
      <c r="F11" s="17">
        <v>28602</v>
      </c>
      <c r="G11" s="287">
        <v>0</v>
      </c>
      <c r="H11" s="57"/>
    </row>
    <row r="12" spans="1:8" ht="60" customHeight="1">
      <c r="A12" s="239">
        <v>2018</v>
      </c>
      <c r="B12" s="172">
        <v>6156747</v>
      </c>
      <c r="C12" s="172">
        <v>3252870</v>
      </c>
      <c r="D12" s="172">
        <v>2238669</v>
      </c>
      <c r="E12" s="172">
        <v>635496</v>
      </c>
      <c r="F12" s="172">
        <v>29712</v>
      </c>
      <c r="G12" s="209">
        <v>0</v>
      </c>
      <c r="H12" s="57"/>
    </row>
    <row r="13" spans="1:8" ht="60" customHeight="1">
      <c r="A13" s="239">
        <v>2019</v>
      </c>
      <c r="B13" s="17">
        <f>SUM(C13:G13)</f>
        <v>6224077</v>
      </c>
      <c r="C13" s="17">
        <v>3394184</v>
      </c>
      <c r="D13" s="17">
        <v>2156171</v>
      </c>
      <c r="E13" s="17">
        <v>640670</v>
      </c>
      <c r="F13" s="17">
        <v>32836</v>
      </c>
      <c r="G13" s="287">
        <v>216</v>
      </c>
      <c r="H13" s="57"/>
    </row>
    <row r="14" spans="1:8" s="199" customFormat="1" ht="60" customHeight="1">
      <c r="A14" s="281">
        <v>2020</v>
      </c>
      <c r="B14" s="175">
        <f>SUM(C14:G14)</f>
        <v>6181779</v>
      </c>
      <c r="C14" s="175">
        <v>3628711</v>
      </c>
      <c r="D14" s="175">
        <v>1847240</v>
      </c>
      <c r="E14" s="175">
        <v>674413</v>
      </c>
      <c r="F14" s="175">
        <v>27085</v>
      </c>
      <c r="G14" s="209">
        <v>4330</v>
      </c>
      <c r="H14" s="201"/>
    </row>
    <row r="15" spans="1:8" s="199" customFormat="1" ht="60" customHeight="1">
      <c r="A15" s="281">
        <v>2021</v>
      </c>
      <c r="B15" s="175">
        <f>SUM(C15:G15)</f>
        <v>6427916</v>
      </c>
      <c r="C15" s="175">
        <v>3781670</v>
      </c>
      <c r="D15" s="175">
        <v>1953492</v>
      </c>
      <c r="E15" s="175">
        <v>671238</v>
      </c>
      <c r="F15" s="175">
        <v>21231</v>
      </c>
      <c r="G15" s="209">
        <v>285</v>
      </c>
      <c r="H15" s="201"/>
    </row>
    <row r="16" spans="1:8" s="199" customFormat="1" ht="60" customHeight="1">
      <c r="A16" s="664">
        <v>2022</v>
      </c>
      <c r="B16" s="205">
        <f>SUM(C16:G16)</f>
        <v>6387485</v>
      </c>
      <c r="C16" s="205">
        <v>3802784</v>
      </c>
      <c r="D16" s="205">
        <v>1863879</v>
      </c>
      <c r="E16" s="205">
        <v>701296</v>
      </c>
      <c r="F16" s="205">
        <v>18813</v>
      </c>
      <c r="G16" s="206">
        <v>713</v>
      </c>
      <c r="H16" s="201"/>
    </row>
    <row r="17" spans="1:14" ht="9.9499999999999993" customHeight="1" thickBot="1">
      <c r="A17" s="210"/>
      <c r="B17" s="211"/>
      <c r="C17" s="219"/>
      <c r="D17" s="219"/>
      <c r="E17" s="219"/>
      <c r="F17" s="219"/>
      <c r="G17" s="220"/>
    </row>
    <row r="18" spans="1:14" ht="9.9499999999999993" customHeight="1">
      <c r="A18" s="16"/>
      <c r="B18" s="17"/>
      <c r="C18" s="185"/>
      <c r="D18" s="185"/>
      <c r="E18" s="185"/>
      <c r="F18" s="185"/>
      <c r="G18" s="185"/>
    </row>
    <row r="19" spans="1:14" ht="15" customHeight="1">
      <c r="A19" s="24" t="s">
        <v>162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08"/>
    </row>
    <row r="20" spans="1:14">
      <c r="A20" s="76"/>
      <c r="B20" s="77"/>
      <c r="C20" s="77"/>
      <c r="D20" s="77"/>
      <c r="E20" s="77"/>
      <c r="F20" s="77"/>
      <c r="G20" s="77"/>
    </row>
    <row r="22" spans="1:14">
      <c r="A22" s="69"/>
      <c r="B22" s="78"/>
      <c r="C22" s="78"/>
      <c r="D22" s="78"/>
      <c r="E22" s="78"/>
      <c r="F22" s="78"/>
      <c r="G22" s="78"/>
    </row>
    <row r="23" spans="1:14">
      <c r="A23" s="79"/>
    </row>
    <row r="24" spans="1:14">
      <c r="A24" s="80"/>
    </row>
  </sheetData>
  <mergeCells count="3">
    <mergeCell ref="F6:F7"/>
    <mergeCell ref="G6:G7"/>
    <mergeCell ref="A6:A8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이름이 지정된 범위</vt:lpstr>
      </vt:variant>
      <vt:variant>
        <vt:i4>13</vt:i4>
      </vt:variant>
    </vt:vector>
  </HeadingPairs>
  <TitlesOfParts>
    <vt:vector size="26" baseType="lpstr">
      <vt:lpstr>Ⅷ. 전기·가스·수도</vt:lpstr>
      <vt:lpstr>1.용도별전력사용량</vt:lpstr>
      <vt:lpstr>2.제조업종별 전력사용량</vt:lpstr>
      <vt:lpstr>3.가스 공급량</vt:lpstr>
      <vt:lpstr>4.도시가스 보급률</vt:lpstr>
      <vt:lpstr>5.상수도 보급현황</vt:lpstr>
      <vt:lpstr>6.상수도관</vt:lpstr>
      <vt:lpstr>7.정수장별 상수도 시설용량 및 생산실적</vt:lpstr>
      <vt:lpstr>8.급수사용량</vt:lpstr>
      <vt:lpstr>9.급수사용료부과</vt:lpstr>
      <vt:lpstr>10.하수도보급률</vt:lpstr>
      <vt:lpstr>11.하수도사용료 부과</vt:lpstr>
      <vt:lpstr>12.하수관거</vt:lpstr>
      <vt:lpstr>'1.용도별전력사용량'!Print_Area</vt:lpstr>
      <vt:lpstr>'10.하수도보급률'!Print_Area</vt:lpstr>
      <vt:lpstr>'11.하수도사용료 부과'!Print_Area</vt:lpstr>
      <vt:lpstr>'12.하수관거'!Print_Area</vt:lpstr>
      <vt:lpstr>'2.제조업종별 전력사용량'!Print_Area</vt:lpstr>
      <vt:lpstr>'3.가스 공급량'!Print_Area</vt:lpstr>
      <vt:lpstr>'4.도시가스 보급률'!Print_Area</vt:lpstr>
      <vt:lpstr>'5.상수도 보급현황'!Print_Area</vt:lpstr>
      <vt:lpstr>'6.상수도관'!Print_Area</vt:lpstr>
      <vt:lpstr>'7.정수장별 상수도 시설용량 및 생산실적'!Print_Area</vt:lpstr>
      <vt:lpstr>'8.급수사용량'!Print_Area</vt:lpstr>
      <vt:lpstr>'9.급수사용료부과'!Print_Area</vt:lpstr>
      <vt:lpstr>'Ⅷ. 전기·가스·수도'!Print_Area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2022-12-08T06:28:12Z</cp:lastPrinted>
  <dcterms:created xsi:type="dcterms:W3CDTF">2010-02-18T08:46:18Z</dcterms:created>
  <dcterms:modified xsi:type="dcterms:W3CDTF">2024-01-24T09:03:46Z</dcterms:modified>
</cp:coreProperties>
</file>