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0" yWindow="0" windowWidth="14370" windowHeight="12225" tabRatio="881"/>
  </bookViews>
  <sheets>
    <sheet name="ⅩⅡ. 보건 및 사회보장" sheetId="63" r:id="rId1"/>
    <sheet name="1.의료기관" sheetId="64" r:id="rId2"/>
    <sheet name="2.의료기관종사 의료인력" sheetId="65" r:id="rId3"/>
    <sheet name="3.보건소인력" sheetId="66" r:id="rId4"/>
    <sheet name="4.보건지소 및 보건진료소, 건강생활지원센터 인력" sheetId="67" r:id="rId5"/>
    <sheet name="5.의약품등 제조업소 및 판매업소" sheetId="68" r:id="rId6"/>
    <sheet name="6.식품위생관계업소" sheetId="69" r:id="rId7"/>
    <sheet name="7.공중위생관계업소" sheetId="70" r:id="rId8"/>
    <sheet name="8.예방접종" sheetId="71" r:id="rId9"/>
    <sheet name="9.법정감염병 발생 및 사망" sheetId="99" r:id="rId10"/>
    <sheet name="10.한센사업대상자현황" sheetId="97" r:id="rId11"/>
    <sheet name="11.결핵환자현황" sheetId="75" r:id="rId12"/>
    <sheet name="12.구강보건사업실적" sheetId="76" r:id="rId13"/>
    <sheet name="13.모자보건사업실적" sheetId="77" r:id="rId14"/>
    <sheet name="14.건강보험적용인구" sheetId="78" r:id="rId15"/>
    <sheet name="15.건강보험급여" sheetId="80" r:id="rId16"/>
    <sheet name="16.건강보험대상자 진료 실적" sheetId="79" r:id="rId17"/>
    <sheet name="17.국민연금 가입자" sheetId="81" r:id="rId18"/>
    <sheet name="18.국민연금급여지급현황" sheetId="82" r:id="rId19"/>
    <sheet name="19.노인여가복지시설" sheetId="83" r:id="rId20"/>
    <sheet name="20.노인주거복지시설" sheetId="84" r:id="rId21"/>
    <sheet name="21.노인의료복지시설" sheetId="85" r:id="rId22"/>
    <sheet name="22.재가노인복지시설" sheetId="86" r:id="rId23"/>
    <sheet name="23.국민기초생활보장" sheetId="87" r:id="rId24"/>
    <sheet name="24.기초연금 수급자 수" sheetId="88" r:id="rId25"/>
    <sheet name="25.여성폭력상담" sheetId="90" r:id="rId26"/>
    <sheet name="26.아동복지시설" sheetId="91" r:id="rId27"/>
    <sheet name="27.장애인 거주시설 수 및 입소 현황" sheetId="92" r:id="rId28"/>
    <sheet name="28.장애인등록현황" sheetId="93" r:id="rId29"/>
    <sheet name="29.저소득 한부모가족" sheetId="100" r:id="rId30"/>
    <sheet name="30.어린이집" sheetId="94" r:id="rId31"/>
    <sheet name="31.사회복지자원봉사자 현황" sheetId="95" r:id="rId32"/>
  </sheets>
  <externalReferences>
    <externalReference r:id="rId33"/>
  </externalReferences>
  <definedNames>
    <definedName name="aa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 localSheetId="16">#REF!</definedName>
    <definedName name="aaa" localSheetId="17">#REF!</definedName>
    <definedName name="aaa" localSheetId="18">#REF!</definedName>
    <definedName name="aaa" localSheetId="19">#REF!</definedName>
    <definedName name="aaa" localSheetId="2">#REF!</definedName>
    <definedName name="aaa" localSheetId="20">#REF!</definedName>
    <definedName name="aaa" localSheetId="21">#REF!</definedName>
    <definedName name="aaa" localSheetId="22">#REF!</definedName>
    <definedName name="aaa" localSheetId="23">#REF!</definedName>
    <definedName name="aaa" localSheetId="24">#REF!</definedName>
    <definedName name="aaa" localSheetId="25">#REF!</definedName>
    <definedName name="aaa" localSheetId="26">#REF!</definedName>
    <definedName name="aaa" localSheetId="27">#REF!</definedName>
    <definedName name="aaa" localSheetId="28">#REF!</definedName>
    <definedName name="aaa" localSheetId="29">#REF!</definedName>
    <definedName name="aaa" localSheetId="3">#REF!</definedName>
    <definedName name="aaa" localSheetId="30">#REF!</definedName>
    <definedName name="aaa" localSheetId="31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0">#REF!</definedName>
    <definedName name="aaa">#REF!</definedName>
    <definedName name="_xlnm.Database" localSheetId="15">#REF!</definedName>
    <definedName name="_xlnm.Database" localSheetId="9">#REF!</definedName>
    <definedName name="_xlnm.Database">#REF!</definedName>
    <definedName name="_xlnm.Print_Area" localSheetId="1">'1.의료기관'!$A$1:$AA$53</definedName>
    <definedName name="_xlnm.Print_Area" localSheetId="10">'10.한센사업대상자현황'!$A$1:$I$35</definedName>
    <definedName name="_xlnm.Print_Area" localSheetId="11">'11.결핵환자현황'!$A$1:$N$54</definedName>
    <definedName name="_xlnm.Print_Area" localSheetId="12">'12.구강보건사업실적'!$A$1:$I$21</definedName>
    <definedName name="_xlnm.Print_Area" localSheetId="13">'13.모자보건사업실적'!$A$1:$E$49</definedName>
    <definedName name="_xlnm.Print_Area" localSheetId="14">'14.건강보험적용인구'!$A$1:$L$35</definedName>
    <definedName name="_xlnm.Print_Area" localSheetId="15">'15.건강보험급여'!$A$1:$Q$28</definedName>
    <definedName name="_xlnm.Print_Area" localSheetId="16">'16.건강보험대상자 진료 실적'!$A$1:$I$31</definedName>
    <definedName name="_xlnm.Print_Area" localSheetId="17">'17.국민연금 가입자'!$A$1:$I$19</definedName>
    <definedName name="_xlnm.Print_Area" localSheetId="18">'18.국민연금급여지급현황'!$A$1:$N$40</definedName>
    <definedName name="_xlnm.Print_Area" localSheetId="19">'19.노인여가복지시설'!$A$1:$H$50</definedName>
    <definedName name="_xlnm.Print_Area" localSheetId="2">'2.의료기관종사 의료인력'!$A$1:$N$51</definedName>
    <definedName name="_xlnm.Print_Area" localSheetId="20">'20.노인주거복지시설'!$A$1:$AH$52</definedName>
    <definedName name="_xlnm.Print_Area" localSheetId="21">'21.노인의료복지시설'!$A$1:$Z$53</definedName>
    <definedName name="_xlnm.Print_Area" localSheetId="22">'22.재가노인복지시설'!$A$1:$Z$51</definedName>
    <definedName name="_xlnm.Print_Area" localSheetId="23">'23.국민기초생활보장'!$A$1:$S$51</definedName>
    <definedName name="_xlnm.Print_Area" localSheetId="25">'25.여성폭력상담'!$A$1:$J$39</definedName>
    <definedName name="_xlnm.Print_Area" localSheetId="26">'26.아동복지시설'!$A$1:$AB$23</definedName>
    <definedName name="_xlnm.Print_Area" localSheetId="27">'27.장애인 거주시설 수 및 입소 현황'!$A$1:$N$36</definedName>
    <definedName name="_xlnm.Print_Area" localSheetId="29">'29.저소득 한부모가족'!$A$1:$Q$81</definedName>
    <definedName name="_xlnm.Print_Area" localSheetId="3">'3.보건소인력'!$A$1:$L$27</definedName>
    <definedName name="_xlnm.Print_Area" localSheetId="30">'30.어린이집'!$A$1:$U$20</definedName>
    <definedName name="_xlnm.Print_Area" localSheetId="31">'31.사회복지자원봉사자 현황'!$A$1:$K$19</definedName>
    <definedName name="_xlnm.Print_Area" localSheetId="4">'4.보건지소 및 보건진료소, 건강생활지원센터 인력'!$A$1:$V$27</definedName>
    <definedName name="_xlnm.Print_Area" localSheetId="6">'6.식품위생관계업소'!$A$1:$V$53</definedName>
    <definedName name="_xlnm.Print_Area" localSheetId="7">'7.공중위생관계업소'!$A$1:$J$50</definedName>
    <definedName name="_xlnm.Print_Area" localSheetId="9">'9.법정감염병 발생 및 사망'!$A$1:$BG$31</definedName>
    <definedName name="_xlnm.Print_Area" localSheetId="0">'ⅩⅡ. 보건 및 사회보장'!$A$1:$I$39</definedName>
    <definedName name="zum" localSheetId="15">#REF!</definedName>
    <definedName name="zum" localSheetId="9">#REF!</definedName>
    <definedName name="zum">#REF!</definedName>
    <definedName name="나" localSheetId="15">#REF!</definedName>
    <definedName name="나" localSheetId="9">#REF!</definedName>
    <definedName name="나">#REF!</definedName>
    <definedName name="양성구">[1]봉사원파견!$B$43:$B$44</definedName>
    <definedName name="주간예산구분">[1]주간보호!$D$6:$D$50</definedName>
    <definedName name="주간정원2" localSheetId="15">#REF!</definedName>
    <definedName name="주간정원2" localSheetId="9">#REF!</definedName>
    <definedName name="주간정원2">#REF!</definedName>
    <definedName name="주간종사11" localSheetId="15">#REF!</definedName>
    <definedName name="주간종사11" localSheetId="9">#REF!</definedName>
    <definedName name="주간종사11">#REF!</definedName>
    <definedName name="질병" localSheetId="15">#REF!</definedName>
    <definedName name="질병" localSheetId="9">#REF!</definedName>
    <definedName name="질병">#REF!</definedName>
    <definedName name="치매1">[1]주간보호!$D$55:$D$79</definedName>
    <definedName name="ㅠ1" localSheetId="15">#REF!</definedName>
    <definedName name="ㅠ1" localSheetId="9">#REF!</definedName>
    <definedName name="ㅠ1">#REF!</definedName>
  </definedNames>
  <calcPr calcId="162913"/>
</workbook>
</file>

<file path=xl/calcChain.xml><?xml version="1.0" encoding="utf-8"?>
<calcChain xmlns="http://schemas.openxmlformats.org/spreadsheetml/2006/main">
  <c r="E24" i="100" l="1"/>
  <c r="C24" i="100"/>
  <c r="E13" i="100"/>
  <c r="C13" i="100"/>
  <c r="E35" i="100"/>
  <c r="C35" i="100"/>
  <c r="D67" i="100" l="1"/>
  <c r="B67" i="100"/>
  <c r="D66" i="100"/>
  <c r="B66" i="100"/>
  <c r="D65" i="100"/>
  <c r="B65" i="100"/>
  <c r="D64" i="100"/>
  <c r="B64" i="100"/>
  <c r="D63" i="100"/>
  <c r="B63" i="100"/>
  <c r="D62" i="100"/>
  <c r="B62" i="100"/>
  <c r="D61" i="100"/>
  <c r="B61" i="100"/>
  <c r="D60" i="100"/>
  <c r="B60" i="100"/>
  <c r="D59" i="100"/>
  <c r="B59" i="100"/>
  <c r="D58" i="100"/>
  <c r="B58" i="100"/>
  <c r="Q57" i="100"/>
  <c r="O57" i="100"/>
  <c r="M57" i="100"/>
  <c r="K57" i="100"/>
  <c r="I57" i="100"/>
  <c r="G57" i="100"/>
  <c r="B48" i="100"/>
  <c r="B49" i="100"/>
  <c r="B50" i="100"/>
  <c r="B51" i="100"/>
  <c r="B52" i="100"/>
  <c r="B53" i="100"/>
  <c r="B54" i="100"/>
  <c r="B55" i="100"/>
  <c r="B56" i="100"/>
  <c r="B47" i="100"/>
  <c r="D48" i="100"/>
  <c r="D49" i="100"/>
  <c r="D50" i="100"/>
  <c r="D51" i="100"/>
  <c r="D52" i="100"/>
  <c r="D53" i="100"/>
  <c r="D54" i="100"/>
  <c r="D55" i="100"/>
  <c r="D56" i="100"/>
  <c r="D47" i="100"/>
  <c r="Q46" i="100"/>
  <c r="O46" i="100"/>
  <c r="M46" i="100"/>
  <c r="K46" i="100"/>
  <c r="I46" i="100"/>
  <c r="G46" i="100"/>
  <c r="B35" i="90"/>
  <c r="E57" i="100" l="1"/>
  <c r="C57" i="100"/>
  <c r="C46" i="100"/>
  <c r="E46" i="100"/>
  <c r="D69" i="100"/>
  <c r="B69" i="100"/>
  <c r="F68" i="100" l="1"/>
  <c r="B13" i="66" l="1"/>
  <c r="E16" i="95" l="1"/>
  <c r="B16" i="95"/>
  <c r="B19" i="75" l="1"/>
  <c r="E17" i="78" l="1"/>
  <c r="F17" i="78"/>
  <c r="B17" i="78"/>
  <c r="B40" i="69"/>
  <c r="D70" i="100" l="1"/>
  <c r="D71" i="100"/>
  <c r="D72" i="100"/>
  <c r="D73" i="100"/>
  <c r="D74" i="100"/>
  <c r="D75" i="100"/>
  <c r="D76" i="100"/>
  <c r="D77" i="100"/>
  <c r="D78" i="100"/>
  <c r="B70" i="100"/>
  <c r="B71" i="100"/>
  <c r="B72" i="100"/>
  <c r="B73" i="100"/>
  <c r="B74" i="100"/>
  <c r="B75" i="100"/>
  <c r="B76" i="100"/>
  <c r="B77" i="100"/>
  <c r="B78" i="100"/>
  <c r="B68" i="100" l="1"/>
  <c r="D68" i="100"/>
  <c r="L68" i="100"/>
  <c r="J68" i="100"/>
  <c r="E12" i="95" l="1"/>
  <c r="E13" i="95"/>
  <c r="E14" i="95"/>
  <c r="E15" i="95"/>
  <c r="E11" i="95"/>
  <c r="K16" i="95"/>
  <c r="K15" i="95"/>
  <c r="K14" i="95"/>
  <c r="K13" i="95"/>
  <c r="K12" i="95"/>
  <c r="K11" i="95"/>
  <c r="I19" i="91" l="1"/>
  <c r="AY13" i="99" l="1"/>
  <c r="AM13" i="99"/>
  <c r="N40" i="69" l="1"/>
  <c r="E13" i="67"/>
  <c r="B13" i="67"/>
  <c r="C37" i="64" l="1"/>
  <c r="D36" i="77" l="1"/>
  <c r="B36" i="77"/>
  <c r="F49" i="85" l="1"/>
  <c r="E49" i="85"/>
  <c r="C27" i="85"/>
  <c r="D19" i="79"/>
  <c r="B15" i="79" l="1"/>
  <c r="K17" i="94" l="1"/>
  <c r="B17" i="94"/>
  <c r="N68" i="100"/>
  <c r="P68" i="100"/>
  <c r="B32" i="92"/>
  <c r="I17" i="92"/>
  <c r="D17" i="92"/>
  <c r="D13" i="92"/>
  <c r="D14" i="92"/>
  <c r="D15" i="92"/>
  <c r="D16" i="92"/>
  <c r="D12" i="92"/>
  <c r="I20" i="91"/>
  <c r="F20" i="91"/>
  <c r="C20" i="91"/>
  <c r="C20" i="90"/>
  <c r="J19" i="88"/>
  <c r="I19" i="88"/>
  <c r="E39" i="86"/>
  <c r="Q38" i="86"/>
  <c r="S38" i="86"/>
  <c r="T38" i="86"/>
  <c r="U41" i="85"/>
  <c r="O41" i="85"/>
  <c r="L41" i="85"/>
  <c r="I41" i="85"/>
  <c r="H41" i="85"/>
  <c r="C41" i="85"/>
  <c r="U40" i="84"/>
  <c r="X40" i="84"/>
  <c r="O40" i="84"/>
  <c r="L40" i="84"/>
  <c r="C40" i="84"/>
  <c r="C37" i="83"/>
  <c r="D38" i="83"/>
  <c r="B38" i="83"/>
  <c r="B39" i="83"/>
  <c r="B40" i="83"/>
  <c r="B41" i="83"/>
  <c r="B42" i="83"/>
  <c r="B43" i="83"/>
  <c r="B44" i="83"/>
  <c r="B45" i="83"/>
  <c r="B46" i="83"/>
  <c r="B47" i="83"/>
  <c r="B27" i="83"/>
  <c r="B28" i="83"/>
  <c r="E26" i="79"/>
  <c r="E25" i="79"/>
  <c r="E24" i="79"/>
  <c r="H23" i="79"/>
  <c r="F23" i="79"/>
  <c r="D23" i="79"/>
  <c r="B23" i="79"/>
  <c r="D25" i="80"/>
  <c r="B25" i="80"/>
  <c r="D24" i="80"/>
  <c r="B24" i="80"/>
  <c r="D23" i="80"/>
  <c r="B23" i="80"/>
  <c r="P22" i="80"/>
  <c r="N22" i="80"/>
  <c r="L22" i="80"/>
  <c r="J22" i="80"/>
  <c r="H22" i="80"/>
  <c r="F22" i="80"/>
  <c r="B37" i="83" l="1"/>
  <c r="E23" i="79"/>
  <c r="D22" i="80"/>
  <c r="B22" i="80"/>
  <c r="D20" i="80"/>
  <c r="D19" i="80"/>
  <c r="H31" i="78"/>
  <c r="C31" i="78"/>
  <c r="H17" i="78"/>
  <c r="D25" i="77"/>
  <c r="B25" i="77"/>
  <c r="H49" i="75"/>
  <c r="H19" i="75"/>
  <c r="B13" i="99"/>
  <c r="E13" i="99"/>
  <c r="B36" i="70"/>
  <c r="C36" i="70"/>
  <c r="J35" i="70"/>
  <c r="I35" i="70"/>
  <c r="H35" i="70"/>
  <c r="D35" i="70"/>
  <c r="C37" i="70"/>
  <c r="B37" i="70" s="1"/>
  <c r="C38" i="70"/>
  <c r="C39" i="70"/>
  <c r="C40" i="70"/>
  <c r="C41" i="70"/>
  <c r="C42" i="70"/>
  <c r="C43" i="70"/>
  <c r="C44" i="70"/>
  <c r="C45" i="70"/>
  <c r="H37" i="68"/>
  <c r="G47" i="68"/>
  <c r="G38" i="68"/>
  <c r="F37" i="68"/>
  <c r="B16" i="67"/>
  <c r="Q13" i="67"/>
  <c r="B14" i="67"/>
  <c r="D13" i="67"/>
  <c r="C13" i="67"/>
  <c r="B41" i="65"/>
  <c r="B36" i="65"/>
  <c r="B38" i="64"/>
  <c r="C38" i="64"/>
  <c r="C35" i="70" l="1"/>
  <c r="H68" i="100"/>
  <c r="Q35" i="100"/>
  <c r="O35" i="100"/>
  <c r="C16" i="94" l="1"/>
  <c r="B17" i="93"/>
  <c r="B16" i="93"/>
  <c r="B31" i="92"/>
  <c r="I15" i="92"/>
  <c r="I16" i="92"/>
  <c r="B20" i="91"/>
  <c r="B19" i="91"/>
  <c r="F18" i="91" l="1"/>
  <c r="C18" i="91"/>
  <c r="B18" i="91"/>
  <c r="B20" i="90" l="1"/>
  <c r="B19" i="88" l="1"/>
  <c r="E19" i="88"/>
  <c r="E48" i="86"/>
  <c r="D48" i="86"/>
  <c r="C48" i="86"/>
  <c r="B48" i="86"/>
  <c r="E47" i="86"/>
  <c r="D47" i="86"/>
  <c r="C47" i="86"/>
  <c r="B47" i="86"/>
  <c r="E46" i="86"/>
  <c r="D46" i="86"/>
  <c r="C46" i="86"/>
  <c r="B46" i="86"/>
  <c r="E45" i="86"/>
  <c r="D45" i="86"/>
  <c r="C45" i="86"/>
  <c r="B45" i="86"/>
  <c r="E44" i="86"/>
  <c r="D44" i="86"/>
  <c r="C44" i="86"/>
  <c r="B44" i="86"/>
  <c r="E43" i="86"/>
  <c r="D43" i="86"/>
  <c r="C43" i="86"/>
  <c r="B43" i="86"/>
  <c r="E42" i="86"/>
  <c r="D42" i="86"/>
  <c r="C42" i="86"/>
  <c r="B42" i="86"/>
  <c r="E41" i="86"/>
  <c r="D41" i="86"/>
  <c r="C41" i="86"/>
  <c r="B41" i="86"/>
  <c r="E40" i="86"/>
  <c r="D40" i="86"/>
  <c r="C40" i="86"/>
  <c r="B40" i="86"/>
  <c r="D39" i="86"/>
  <c r="C39" i="86"/>
  <c r="B39" i="86"/>
  <c r="Z38" i="86"/>
  <c r="Y38" i="86"/>
  <c r="X38" i="86"/>
  <c r="W38" i="86"/>
  <c r="V38" i="86"/>
  <c r="U38" i="86"/>
  <c r="P38" i="86"/>
  <c r="O38" i="86"/>
  <c r="N38" i="86"/>
  <c r="M38" i="86"/>
  <c r="L38" i="86"/>
  <c r="K38" i="86"/>
  <c r="J38" i="86"/>
  <c r="I38" i="86"/>
  <c r="H38" i="86"/>
  <c r="G38" i="86"/>
  <c r="F38" i="86"/>
  <c r="Z40" i="85"/>
  <c r="Y40" i="85"/>
  <c r="X42" i="85"/>
  <c r="X43" i="85"/>
  <c r="X44" i="85"/>
  <c r="X45" i="85"/>
  <c r="X46" i="85"/>
  <c r="X47" i="85"/>
  <c r="X48" i="85"/>
  <c r="X49" i="85"/>
  <c r="X50" i="85"/>
  <c r="X41" i="85"/>
  <c r="G41" i="85" s="1"/>
  <c r="U42" i="85"/>
  <c r="D42" i="85" s="1"/>
  <c r="U43" i="85"/>
  <c r="D43" i="85" s="1"/>
  <c r="U44" i="85"/>
  <c r="D44" i="85" s="1"/>
  <c r="U45" i="85"/>
  <c r="U46" i="85"/>
  <c r="U47" i="85"/>
  <c r="U48" i="85"/>
  <c r="U49" i="85"/>
  <c r="U50" i="85"/>
  <c r="O42" i="85"/>
  <c r="O43" i="85"/>
  <c r="O44" i="85"/>
  <c r="G44" i="85" s="1"/>
  <c r="O45" i="85"/>
  <c r="O46" i="85"/>
  <c r="O47" i="85"/>
  <c r="O48" i="85"/>
  <c r="O49" i="85"/>
  <c r="O50" i="85"/>
  <c r="L42" i="85"/>
  <c r="L43" i="85"/>
  <c r="L44" i="85"/>
  <c r="L45" i="85"/>
  <c r="L46" i="85"/>
  <c r="D46" i="85" s="1"/>
  <c r="L47" i="85"/>
  <c r="L48" i="85"/>
  <c r="L49" i="85"/>
  <c r="L50" i="85"/>
  <c r="I50" i="85"/>
  <c r="H50" i="85"/>
  <c r="F50" i="85"/>
  <c r="E50" i="85"/>
  <c r="C50" i="85"/>
  <c r="B50" i="85"/>
  <c r="I49" i="85"/>
  <c r="H49" i="85"/>
  <c r="C49" i="85"/>
  <c r="B49" i="85"/>
  <c r="I48" i="85"/>
  <c r="H48" i="85"/>
  <c r="F48" i="85"/>
  <c r="E48" i="85"/>
  <c r="C48" i="85"/>
  <c r="B48" i="85"/>
  <c r="I47" i="85"/>
  <c r="H47" i="85"/>
  <c r="F47" i="85"/>
  <c r="E47" i="85"/>
  <c r="D47" i="85"/>
  <c r="C47" i="85"/>
  <c r="B47" i="85"/>
  <c r="I46" i="85"/>
  <c r="H46" i="85"/>
  <c r="F46" i="85"/>
  <c r="E46" i="85"/>
  <c r="C46" i="85"/>
  <c r="B46" i="85"/>
  <c r="I45" i="85"/>
  <c r="H45" i="85"/>
  <c r="F45" i="85"/>
  <c r="E45" i="85"/>
  <c r="C45" i="85"/>
  <c r="B45" i="85"/>
  <c r="I44" i="85"/>
  <c r="H44" i="85"/>
  <c r="F44" i="85"/>
  <c r="E44" i="85"/>
  <c r="C44" i="85"/>
  <c r="B44" i="85"/>
  <c r="I43" i="85"/>
  <c r="H43" i="85"/>
  <c r="F43" i="85"/>
  <c r="E43" i="85"/>
  <c r="C43" i="85"/>
  <c r="B43" i="85"/>
  <c r="I42" i="85"/>
  <c r="H42" i="85"/>
  <c r="F42" i="85"/>
  <c r="E42" i="85"/>
  <c r="C42" i="85"/>
  <c r="B42" i="85"/>
  <c r="F41" i="85"/>
  <c r="E41" i="85"/>
  <c r="D41" i="85"/>
  <c r="B41" i="85"/>
  <c r="W40" i="85"/>
  <c r="V40" i="85"/>
  <c r="T40" i="85"/>
  <c r="S40" i="85"/>
  <c r="Q40" i="85"/>
  <c r="P40" i="85"/>
  <c r="N40" i="85"/>
  <c r="M40" i="85"/>
  <c r="K40" i="85"/>
  <c r="J40" i="85"/>
  <c r="AB39" i="84"/>
  <c r="B40" i="84"/>
  <c r="B41" i="84"/>
  <c r="B42" i="84"/>
  <c r="B43" i="84"/>
  <c r="B44" i="84"/>
  <c r="B45" i="84"/>
  <c r="B46" i="84"/>
  <c r="B47" i="84"/>
  <c r="B48" i="84"/>
  <c r="B49" i="84"/>
  <c r="C41" i="84"/>
  <c r="C42" i="84"/>
  <c r="C43" i="84"/>
  <c r="C44" i="84"/>
  <c r="C45" i="84"/>
  <c r="C46" i="84"/>
  <c r="C47" i="84"/>
  <c r="C48" i="84"/>
  <c r="C49" i="84"/>
  <c r="E40" i="84"/>
  <c r="F40" i="84"/>
  <c r="E41" i="84"/>
  <c r="F41" i="84"/>
  <c r="E42" i="84"/>
  <c r="F42" i="84"/>
  <c r="E43" i="84"/>
  <c r="F43" i="84"/>
  <c r="E44" i="84"/>
  <c r="F44" i="84"/>
  <c r="E45" i="84"/>
  <c r="F45" i="84"/>
  <c r="E46" i="84"/>
  <c r="F46" i="84"/>
  <c r="E47" i="84"/>
  <c r="F47" i="84"/>
  <c r="E48" i="84"/>
  <c r="F48" i="84"/>
  <c r="E49" i="84"/>
  <c r="F49" i="84"/>
  <c r="AF49" i="84"/>
  <c r="AC49" i="84"/>
  <c r="X49" i="84"/>
  <c r="U49" i="84"/>
  <c r="O49" i="84"/>
  <c r="L49" i="84"/>
  <c r="I49" i="84"/>
  <c r="H49" i="84"/>
  <c r="AF48" i="84"/>
  <c r="AC48" i="84"/>
  <c r="X48" i="84"/>
  <c r="U48" i="84"/>
  <c r="O48" i="84"/>
  <c r="L48" i="84"/>
  <c r="I48" i="84"/>
  <c r="H48" i="84"/>
  <c r="AF47" i="84"/>
  <c r="AC47" i="84"/>
  <c r="X47" i="84"/>
  <c r="U47" i="84"/>
  <c r="O47" i="84"/>
  <c r="L47" i="84"/>
  <c r="I47" i="84"/>
  <c r="H47" i="84"/>
  <c r="AF46" i="84"/>
  <c r="AC46" i="84"/>
  <c r="X46" i="84"/>
  <c r="U46" i="84"/>
  <c r="O46" i="84"/>
  <c r="L46" i="84"/>
  <c r="D46" i="84" s="1"/>
  <c r="I46" i="84"/>
  <c r="H46" i="84"/>
  <c r="AF45" i="84"/>
  <c r="AC45" i="84"/>
  <c r="X45" i="84"/>
  <c r="U45" i="84"/>
  <c r="O45" i="84"/>
  <c r="L45" i="84"/>
  <c r="I45" i="84"/>
  <c r="H45" i="84"/>
  <c r="AF44" i="84"/>
  <c r="AC44" i="84"/>
  <c r="X44" i="84"/>
  <c r="U44" i="84"/>
  <c r="O44" i="84"/>
  <c r="L44" i="84"/>
  <c r="I44" i="84"/>
  <c r="H44" i="84"/>
  <c r="AF43" i="84"/>
  <c r="AC43" i="84"/>
  <c r="X43" i="84"/>
  <c r="U43" i="84"/>
  <c r="O43" i="84"/>
  <c r="L43" i="84"/>
  <c r="I43" i="84"/>
  <c r="H43" i="84"/>
  <c r="AF42" i="84"/>
  <c r="AC42" i="84"/>
  <c r="X42" i="84"/>
  <c r="U42" i="84"/>
  <c r="O42" i="84"/>
  <c r="L42" i="84"/>
  <c r="I42" i="84"/>
  <c r="H42" i="84"/>
  <c r="AF41" i="84"/>
  <c r="AC41" i="84"/>
  <c r="X41" i="84"/>
  <c r="U41" i="84"/>
  <c r="O41" i="84"/>
  <c r="L41" i="84"/>
  <c r="I41" i="84"/>
  <c r="H41" i="84"/>
  <c r="AF40" i="84"/>
  <c r="G40" i="84" s="1"/>
  <c r="AC40" i="84"/>
  <c r="I40" i="84"/>
  <c r="H40" i="84"/>
  <c r="AH39" i="84"/>
  <c r="AG39" i="84"/>
  <c r="AE39" i="84"/>
  <c r="AD39" i="84"/>
  <c r="AA39" i="84"/>
  <c r="Z39" i="84"/>
  <c r="Y39" i="84"/>
  <c r="W39" i="84"/>
  <c r="V39" i="84"/>
  <c r="T39" i="84"/>
  <c r="S39" i="84"/>
  <c r="Q39" i="84"/>
  <c r="P39" i="84"/>
  <c r="N39" i="84"/>
  <c r="M39" i="84"/>
  <c r="K39" i="84"/>
  <c r="J39" i="84"/>
  <c r="G37" i="83"/>
  <c r="D47" i="83"/>
  <c r="D46" i="83"/>
  <c r="D45" i="83"/>
  <c r="D44" i="83"/>
  <c r="D43" i="83"/>
  <c r="D42" i="83"/>
  <c r="D41" i="83"/>
  <c r="D40" i="83"/>
  <c r="D39" i="83"/>
  <c r="D37" i="83" s="1"/>
  <c r="H37" i="83"/>
  <c r="F37" i="83"/>
  <c r="E37" i="83"/>
  <c r="C20" i="82"/>
  <c r="B20" i="82"/>
  <c r="B16" i="81"/>
  <c r="B15" i="81"/>
  <c r="H19" i="79"/>
  <c r="F19" i="79"/>
  <c r="E22" i="79"/>
  <c r="E21" i="79"/>
  <c r="E20" i="79"/>
  <c r="B19" i="79"/>
  <c r="C24" i="70"/>
  <c r="B45" i="70"/>
  <c r="B44" i="70"/>
  <c r="B43" i="70"/>
  <c r="B42" i="70"/>
  <c r="B41" i="70"/>
  <c r="B40" i="70"/>
  <c r="B39" i="70"/>
  <c r="B38" i="70"/>
  <c r="G35" i="70"/>
  <c r="F35" i="70"/>
  <c r="E35" i="70"/>
  <c r="T50" i="69"/>
  <c r="O50" i="69"/>
  <c r="K50" i="69"/>
  <c r="C50" i="69"/>
  <c r="T49" i="69"/>
  <c r="O49" i="69"/>
  <c r="K49" i="69"/>
  <c r="C49" i="69"/>
  <c r="T48" i="69"/>
  <c r="O48" i="69"/>
  <c r="K48" i="69"/>
  <c r="C48" i="69"/>
  <c r="T47" i="69"/>
  <c r="O47" i="69"/>
  <c r="K47" i="69"/>
  <c r="C47" i="69"/>
  <c r="T46" i="69"/>
  <c r="O46" i="69"/>
  <c r="K46" i="69"/>
  <c r="C46" i="69"/>
  <c r="T45" i="69"/>
  <c r="O45" i="69"/>
  <c r="K45" i="69"/>
  <c r="C45" i="69"/>
  <c r="T44" i="69"/>
  <c r="O44" i="69"/>
  <c r="K44" i="69"/>
  <c r="C44" i="69"/>
  <c r="T43" i="69"/>
  <c r="O43" i="69"/>
  <c r="K43" i="69"/>
  <c r="C43" i="69"/>
  <c r="T42" i="69"/>
  <c r="O42" i="69"/>
  <c r="K42" i="69"/>
  <c r="C42" i="69"/>
  <c r="T41" i="69"/>
  <c r="O41" i="69"/>
  <c r="K41" i="69"/>
  <c r="C41" i="69"/>
  <c r="V40" i="69"/>
  <c r="U40" i="69"/>
  <c r="S40" i="69"/>
  <c r="R40" i="69"/>
  <c r="Q40" i="69"/>
  <c r="P40" i="69"/>
  <c r="M40" i="69"/>
  <c r="L40" i="69"/>
  <c r="J40" i="69"/>
  <c r="I40" i="69"/>
  <c r="H40" i="69"/>
  <c r="G40" i="69"/>
  <c r="F40" i="69"/>
  <c r="E40" i="69"/>
  <c r="D40" i="69"/>
  <c r="B43" i="68"/>
  <c r="B46" i="68"/>
  <c r="G42" i="68"/>
  <c r="G43" i="68"/>
  <c r="G45" i="68"/>
  <c r="G46" i="68"/>
  <c r="B47" i="68"/>
  <c r="B45" i="68"/>
  <c r="G44" i="68"/>
  <c r="B44" i="68"/>
  <c r="B42" i="68"/>
  <c r="G41" i="68"/>
  <c r="B41" i="68"/>
  <c r="G40" i="68"/>
  <c r="B40" i="68"/>
  <c r="G39" i="68"/>
  <c r="B39" i="68"/>
  <c r="B38" i="68"/>
  <c r="Q37" i="68"/>
  <c r="P37" i="68"/>
  <c r="O37" i="68"/>
  <c r="N37" i="68"/>
  <c r="M37" i="68"/>
  <c r="L37" i="68"/>
  <c r="K37" i="68"/>
  <c r="J37" i="68"/>
  <c r="I37" i="68"/>
  <c r="E37" i="68"/>
  <c r="D37" i="68"/>
  <c r="C37" i="68"/>
  <c r="L13" i="67"/>
  <c r="B12" i="67"/>
  <c r="B11" i="67"/>
  <c r="B15" i="67"/>
  <c r="B23" i="67"/>
  <c r="B22" i="67"/>
  <c r="B21" i="67"/>
  <c r="B20" i="67"/>
  <c r="B19" i="67"/>
  <c r="B18" i="67"/>
  <c r="B17" i="67"/>
  <c r="V13" i="67"/>
  <c r="U13" i="67"/>
  <c r="T13" i="67"/>
  <c r="S13" i="67"/>
  <c r="R13" i="67"/>
  <c r="P13" i="67"/>
  <c r="O13" i="67"/>
  <c r="N13" i="67"/>
  <c r="M13" i="67"/>
  <c r="K13" i="67"/>
  <c r="J13" i="67"/>
  <c r="I13" i="67"/>
  <c r="H13" i="67"/>
  <c r="G13" i="67"/>
  <c r="F13" i="67"/>
  <c r="B45" i="65"/>
  <c r="B44" i="65"/>
  <c r="B43" i="65"/>
  <c r="B42" i="65"/>
  <c r="B40" i="65"/>
  <c r="B39" i="65"/>
  <c r="B38" i="65"/>
  <c r="B35" i="65" s="1"/>
  <c r="B37" i="65"/>
  <c r="N35" i="65"/>
  <c r="M35" i="65"/>
  <c r="L35" i="65"/>
  <c r="K35" i="65"/>
  <c r="J35" i="65"/>
  <c r="I35" i="65"/>
  <c r="G35" i="65"/>
  <c r="F35" i="65"/>
  <c r="E35" i="65"/>
  <c r="D35" i="65"/>
  <c r="X37" i="64"/>
  <c r="D37" i="64"/>
  <c r="B27" i="64"/>
  <c r="C47" i="64"/>
  <c r="B47" i="64"/>
  <c r="C46" i="64"/>
  <c r="B46" i="64"/>
  <c r="C45" i="64"/>
  <c r="B45" i="64"/>
  <c r="C44" i="64"/>
  <c r="B44" i="64"/>
  <c r="C43" i="64"/>
  <c r="B43" i="64"/>
  <c r="C42" i="64"/>
  <c r="B42" i="64"/>
  <c r="C41" i="64"/>
  <c r="B41" i="64"/>
  <c r="C40" i="64"/>
  <c r="B40" i="64"/>
  <c r="C39" i="64"/>
  <c r="B39" i="64"/>
  <c r="AA37" i="64"/>
  <c r="Z37" i="64"/>
  <c r="Y37" i="64"/>
  <c r="W37" i="64"/>
  <c r="V37" i="64"/>
  <c r="U37" i="64"/>
  <c r="T37" i="64"/>
  <c r="S37" i="64"/>
  <c r="R37" i="64"/>
  <c r="Q37" i="64"/>
  <c r="P37" i="64"/>
  <c r="O37" i="64"/>
  <c r="N37" i="64"/>
  <c r="M37" i="64"/>
  <c r="L37" i="64"/>
  <c r="K37" i="64"/>
  <c r="J37" i="64"/>
  <c r="I37" i="64"/>
  <c r="H37" i="64"/>
  <c r="G37" i="64"/>
  <c r="F37" i="64"/>
  <c r="E37" i="64"/>
  <c r="H19" i="88" l="1"/>
  <c r="C38" i="86"/>
  <c r="B38" i="86"/>
  <c r="G45" i="85"/>
  <c r="G43" i="85"/>
  <c r="D49" i="85"/>
  <c r="D45" i="85"/>
  <c r="G47" i="85"/>
  <c r="O40" i="85"/>
  <c r="G42" i="85"/>
  <c r="G46" i="85"/>
  <c r="L40" i="85"/>
  <c r="D48" i="85"/>
  <c r="G41" i="84"/>
  <c r="G45" i="84"/>
  <c r="G47" i="84"/>
  <c r="D49" i="84"/>
  <c r="U39" i="84"/>
  <c r="D43" i="84"/>
  <c r="B35" i="70"/>
  <c r="T40" i="69"/>
  <c r="B42" i="69"/>
  <c r="B49" i="69"/>
  <c r="B50" i="69"/>
  <c r="B45" i="69"/>
  <c r="G37" i="68"/>
  <c r="B37" i="68"/>
  <c r="B37" i="64"/>
  <c r="E19" i="79"/>
  <c r="E38" i="86"/>
  <c r="D38" i="86"/>
  <c r="X40" i="85"/>
  <c r="G50" i="85"/>
  <c r="G49" i="85"/>
  <c r="G48" i="85"/>
  <c r="D50" i="85"/>
  <c r="U40" i="85"/>
  <c r="I40" i="85"/>
  <c r="H40" i="85"/>
  <c r="B40" i="85"/>
  <c r="C40" i="85"/>
  <c r="F40" i="85"/>
  <c r="E40" i="85"/>
  <c r="G43" i="84"/>
  <c r="AF39" i="84"/>
  <c r="AC39" i="84"/>
  <c r="D48" i="84"/>
  <c r="D47" i="84"/>
  <c r="D44" i="84"/>
  <c r="X39" i="84"/>
  <c r="G46" i="84"/>
  <c r="G49" i="84"/>
  <c r="G42" i="84"/>
  <c r="H39" i="84"/>
  <c r="C39" i="84"/>
  <c r="B39" i="84"/>
  <c r="E39" i="84"/>
  <c r="D42" i="84"/>
  <c r="D41" i="84"/>
  <c r="G44" i="84"/>
  <c r="G48" i="84"/>
  <c r="I39" i="84"/>
  <c r="D40" i="84"/>
  <c r="D45" i="84"/>
  <c r="F39" i="84"/>
  <c r="L39" i="84"/>
  <c r="O39" i="84"/>
  <c r="B41" i="69"/>
  <c r="B46" i="69"/>
  <c r="B47" i="69"/>
  <c r="B44" i="69"/>
  <c r="O40" i="69"/>
  <c r="B43" i="69"/>
  <c r="B48" i="69"/>
  <c r="C40" i="69"/>
  <c r="K40" i="69"/>
  <c r="G40" i="85" l="1"/>
  <c r="D40" i="85"/>
  <c r="G39" i="84"/>
  <c r="D39" i="84"/>
  <c r="X29" i="84"/>
  <c r="Z28" i="84"/>
  <c r="Y28" i="84"/>
  <c r="C26" i="70" l="1"/>
  <c r="E24" i="70"/>
  <c r="D24" i="70"/>
  <c r="E14" i="79" l="1"/>
  <c r="E11" i="79"/>
  <c r="E12" i="79"/>
  <c r="E13" i="79"/>
  <c r="F18" i="80"/>
  <c r="H18" i="80"/>
  <c r="B21" i="80"/>
  <c r="B20" i="80"/>
  <c r="B19" i="80"/>
  <c r="B18" i="84" l="1"/>
  <c r="C18" i="84"/>
  <c r="E18" i="84"/>
  <c r="F18" i="84"/>
  <c r="H18" i="84"/>
  <c r="I18" i="84"/>
  <c r="L18" i="84"/>
  <c r="O18" i="84"/>
  <c r="U18" i="84"/>
  <c r="X18" i="84"/>
  <c r="AC18" i="84"/>
  <c r="AF18" i="84"/>
  <c r="B19" i="84"/>
  <c r="C19" i="84"/>
  <c r="E19" i="84"/>
  <c r="F19" i="84"/>
  <c r="H19" i="84"/>
  <c r="I19" i="84"/>
  <c r="L19" i="84"/>
  <c r="O19" i="84"/>
  <c r="U19" i="84"/>
  <c r="X19" i="84"/>
  <c r="AC19" i="84"/>
  <c r="AF19" i="84"/>
  <c r="B20" i="84"/>
  <c r="C20" i="84"/>
  <c r="E20" i="84"/>
  <c r="F20" i="84"/>
  <c r="H20" i="84"/>
  <c r="I20" i="84"/>
  <c r="L20" i="84"/>
  <c r="D20" i="84" s="1"/>
  <c r="O20" i="84"/>
  <c r="G20" i="84" s="1"/>
  <c r="U20" i="84"/>
  <c r="X20" i="84"/>
  <c r="AC20" i="84"/>
  <c r="AF20" i="84"/>
  <c r="B21" i="84"/>
  <c r="C21" i="84"/>
  <c r="E21" i="84"/>
  <c r="F21" i="84"/>
  <c r="H21" i="84"/>
  <c r="I21" i="84"/>
  <c r="L21" i="84"/>
  <c r="O21" i="84"/>
  <c r="G21" i="84" s="1"/>
  <c r="U21" i="84"/>
  <c r="X21" i="84"/>
  <c r="AC21" i="84"/>
  <c r="AF21" i="84"/>
  <c r="B22" i="84"/>
  <c r="C22" i="84"/>
  <c r="E22" i="84"/>
  <c r="F22" i="84"/>
  <c r="H22" i="84"/>
  <c r="I22" i="84"/>
  <c r="L22" i="84"/>
  <c r="D22" i="84" s="1"/>
  <c r="O22" i="84"/>
  <c r="G22" i="84" s="1"/>
  <c r="U22" i="84"/>
  <c r="X22" i="84"/>
  <c r="AC22" i="84"/>
  <c r="AF22" i="84"/>
  <c r="B23" i="84"/>
  <c r="C23" i="84"/>
  <c r="E23" i="84"/>
  <c r="F23" i="84"/>
  <c r="H23" i="84"/>
  <c r="I23" i="84"/>
  <c r="L23" i="84"/>
  <c r="D23" i="84" s="1"/>
  <c r="O23" i="84"/>
  <c r="G23" i="84" s="1"/>
  <c r="U23" i="84"/>
  <c r="X23" i="84"/>
  <c r="AC23" i="84"/>
  <c r="AF23" i="84"/>
  <c r="B24" i="84"/>
  <c r="C24" i="84"/>
  <c r="E24" i="84"/>
  <c r="F24" i="84"/>
  <c r="H24" i="84"/>
  <c r="I24" i="84"/>
  <c r="L24" i="84"/>
  <c r="D24" i="84" s="1"/>
  <c r="O24" i="84"/>
  <c r="G24" i="84" s="1"/>
  <c r="U24" i="84"/>
  <c r="X24" i="84"/>
  <c r="AC24" i="84"/>
  <c r="AF24" i="84"/>
  <c r="B25" i="84"/>
  <c r="C25" i="84"/>
  <c r="E25" i="84"/>
  <c r="F25" i="84"/>
  <c r="H25" i="84"/>
  <c r="I25" i="84"/>
  <c r="L25" i="84"/>
  <c r="D25" i="84" s="1"/>
  <c r="O25" i="84"/>
  <c r="G25" i="84" s="1"/>
  <c r="U25" i="84"/>
  <c r="X25" i="84"/>
  <c r="AC25" i="84"/>
  <c r="AF25" i="84"/>
  <c r="B26" i="84"/>
  <c r="C26" i="84"/>
  <c r="D26" i="84"/>
  <c r="E26" i="84"/>
  <c r="F26" i="84"/>
  <c r="G26" i="84"/>
  <c r="H26" i="84"/>
  <c r="I26" i="84"/>
  <c r="L26" i="84"/>
  <c r="O26" i="84"/>
  <c r="U26" i="84"/>
  <c r="X26" i="84"/>
  <c r="AC26" i="84"/>
  <c r="AF26" i="84"/>
  <c r="B27" i="84"/>
  <c r="C27" i="84"/>
  <c r="D27" i="84"/>
  <c r="E27" i="84"/>
  <c r="F27" i="84"/>
  <c r="G27" i="84"/>
  <c r="H27" i="84"/>
  <c r="I27" i="84"/>
  <c r="L27" i="84"/>
  <c r="O27" i="84"/>
  <c r="U27" i="84"/>
  <c r="X27" i="84"/>
  <c r="AC27" i="84"/>
  <c r="AF27" i="84"/>
  <c r="G19" i="84" l="1"/>
  <c r="G18" i="84"/>
  <c r="D19" i="84"/>
  <c r="D18" i="84"/>
  <c r="D21" i="84"/>
  <c r="B17" i="83" l="1"/>
  <c r="B28" i="64" l="1"/>
  <c r="C28" i="64"/>
  <c r="B29" i="64"/>
  <c r="C29" i="64"/>
  <c r="B30" i="64"/>
  <c r="C30" i="64"/>
  <c r="B31" i="64"/>
  <c r="C31" i="64"/>
  <c r="B32" i="64"/>
  <c r="C32" i="64"/>
  <c r="B33" i="64"/>
  <c r="C33" i="64"/>
  <c r="B34" i="64"/>
  <c r="C34" i="64"/>
  <c r="B35" i="64"/>
  <c r="C35" i="64"/>
  <c r="B36" i="64"/>
  <c r="C36" i="64"/>
  <c r="C27" i="64"/>
  <c r="B26" i="64" l="1"/>
  <c r="F14" i="95" l="1"/>
  <c r="B30" i="92" l="1"/>
  <c r="F19" i="91"/>
  <c r="C19" i="91"/>
  <c r="H47" i="75" l="1"/>
  <c r="H48" i="75"/>
  <c r="B48" i="75"/>
  <c r="H18" i="75"/>
  <c r="D21" i="80" l="1"/>
  <c r="H14" i="80"/>
  <c r="D16" i="80"/>
  <c r="D17" i="80"/>
  <c r="D15" i="80"/>
  <c r="B16" i="80"/>
  <c r="B17" i="80"/>
  <c r="B15" i="80"/>
  <c r="F14" i="80"/>
  <c r="D10" i="80"/>
  <c r="D13" i="80"/>
  <c r="B13" i="80"/>
  <c r="B12" i="66"/>
  <c r="B11" i="66"/>
  <c r="B12" i="80" l="1"/>
  <c r="B10" i="80"/>
  <c r="B11" i="80"/>
  <c r="D12" i="80"/>
  <c r="D11" i="80"/>
  <c r="B15" i="93"/>
  <c r="J17" i="88"/>
  <c r="I17" i="88"/>
  <c r="E18" i="88"/>
  <c r="E17" i="88"/>
  <c r="H17" i="88" s="1"/>
  <c r="B18" i="88"/>
  <c r="B17" i="88"/>
  <c r="B14" i="81"/>
  <c r="P14" i="80"/>
  <c r="N14" i="80"/>
  <c r="L14" i="80"/>
  <c r="D14" i="80" s="1"/>
  <c r="J14" i="80"/>
  <c r="B14" i="80" s="1"/>
  <c r="J18" i="80"/>
  <c r="L18" i="80"/>
  <c r="N18" i="80"/>
  <c r="P18" i="80"/>
  <c r="H17" i="75"/>
  <c r="B18" i="75"/>
  <c r="B17" i="75"/>
  <c r="B18" i="80" l="1"/>
  <c r="D18" i="80"/>
  <c r="C34" i="70"/>
  <c r="B34" i="70" s="1"/>
  <c r="C33" i="70"/>
  <c r="B33" i="70" s="1"/>
  <c r="C32" i="70"/>
  <c r="B32" i="70" s="1"/>
  <c r="C31" i="70"/>
  <c r="B31" i="70" s="1"/>
  <c r="C30" i="70"/>
  <c r="B30" i="70"/>
  <c r="C29" i="70"/>
  <c r="B29" i="70" s="1"/>
  <c r="C28" i="70"/>
  <c r="B28" i="70" s="1"/>
  <c r="C27" i="70"/>
  <c r="B27" i="70" s="1"/>
  <c r="B26" i="70"/>
  <c r="C25" i="70"/>
  <c r="B25" i="70" s="1"/>
  <c r="J24" i="70"/>
  <c r="I24" i="70"/>
  <c r="H24" i="70"/>
  <c r="G24" i="70"/>
  <c r="F24" i="70"/>
  <c r="C15" i="70"/>
  <c r="B15" i="70" s="1"/>
  <c r="C16" i="70"/>
  <c r="B16" i="70" s="1"/>
  <c r="C17" i="70"/>
  <c r="B17" i="70" s="1"/>
  <c r="C18" i="70"/>
  <c r="B18" i="70" s="1"/>
  <c r="C19" i="70"/>
  <c r="B19" i="70" s="1"/>
  <c r="C20" i="70"/>
  <c r="B20" i="70" s="1"/>
  <c r="C21" i="70"/>
  <c r="B21" i="70" s="1"/>
  <c r="C22" i="70"/>
  <c r="B22" i="70" s="1"/>
  <c r="C23" i="70"/>
  <c r="B23" i="70" s="1"/>
  <c r="C14" i="70"/>
  <c r="B14" i="70" s="1"/>
  <c r="T28" i="69"/>
  <c r="O28" i="69"/>
  <c r="K28" i="69"/>
  <c r="C28" i="69"/>
  <c r="T27" i="69"/>
  <c r="O27" i="69"/>
  <c r="K27" i="69"/>
  <c r="C27" i="69"/>
  <c r="T26" i="69"/>
  <c r="O26" i="69"/>
  <c r="K26" i="69"/>
  <c r="C26" i="69"/>
  <c r="T25" i="69"/>
  <c r="O25" i="69"/>
  <c r="K25" i="69"/>
  <c r="C25" i="69"/>
  <c r="T24" i="69"/>
  <c r="O24" i="69"/>
  <c r="K24" i="69"/>
  <c r="C24" i="69"/>
  <c r="T23" i="69"/>
  <c r="O23" i="69"/>
  <c r="K23" i="69"/>
  <c r="C23" i="69"/>
  <c r="T22" i="69"/>
  <c r="O22" i="69"/>
  <c r="K22" i="69"/>
  <c r="C22" i="69"/>
  <c r="T21" i="69"/>
  <c r="O21" i="69"/>
  <c r="K21" i="69"/>
  <c r="C21" i="69"/>
  <c r="B21" i="69" s="1"/>
  <c r="T20" i="69"/>
  <c r="O20" i="69"/>
  <c r="K20" i="69"/>
  <c r="C20" i="69"/>
  <c r="T19" i="69"/>
  <c r="O19" i="69"/>
  <c r="K19" i="69"/>
  <c r="C19" i="69"/>
  <c r="V18" i="69"/>
  <c r="U18" i="69"/>
  <c r="S18" i="69"/>
  <c r="R18" i="69"/>
  <c r="Q18" i="69"/>
  <c r="P18" i="69"/>
  <c r="N18" i="69"/>
  <c r="M18" i="69"/>
  <c r="L18" i="69"/>
  <c r="J18" i="69"/>
  <c r="I18" i="69"/>
  <c r="H18" i="69"/>
  <c r="G18" i="69"/>
  <c r="F18" i="69"/>
  <c r="E18" i="69"/>
  <c r="D18" i="69"/>
  <c r="C30" i="69"/>
  <c r="G25" i="68"/>
  <c r="B25" i="68"/>
  <c r="G24" i="68"/>
  <c r="B24" i="68"/>
  <c r="G23" i="68"/>
  <c r="B23" i="68"/>
  <c r="G22" i="68"/>
  <c r="B22" i="68"/>
  <c r="G21" i="68"/>
  <c r="B21" i="68"/>
  <c r="G20" i="68"/>
  <c r="B20" i="68"/>
  <c r="G19" i="68"/>
  <c r="B19" i="68"/>
  <c r="G18" i="68"/>
  <c r="B18" i="68"/>
  <c r="G17" i="68"/>
  <c r="B17" i="68"/>
  <c r="G16" i="68"/>
  <c r="B16" i="68"/>
  <c r="Q15" i="68"/>
  <c r="P15" i="68"/>
  <c r="O15" i="68"/>
  <c r="N15" i="68"/>
  <c r="M15" i="68"/>
  <c r="L15" i="68"/>
  <c r="K15" i="68"/>
  <c r="J15" i="68"/>
  <c r="I15" i="68"/>
  <c r="H15" i="68"/>
  <c r="F15" i="68"/>
  <c r="E15" i="68"/>
  <c r="D15" i="68"/>
  <c r="C15" i="68"/>
  <c r="H26" i="68"/>
  <c r="C26" i="68"/>
  <c r="B27" i="68"/>
  <c r="B27" i="69" l="1"/>
  <c r="B19" i="69"/>
  <c r="B22" i="69"/>
  <c r="B25" i="69"/>
  <c r="B24" i="69"/>
  <c r="K18" i="69"/>
  <c r="B20" i="69"/>
  <c r="B15" i="68"/>
  <c r="G15" i="68"/>
  <c r="B13" i="70"/>
  <c r="O18" i="69"/>
  <c r="T18" i="69"/>
  <c r="B23" i="69"/>
  <c r="B28" i="69"/>
  <c r="B26" i="69"/>
  <c r="B24" i="70"/>
  <c r="C18" i="69"/>
  <c r="B18" i="69" l="1"/>
  <c r="B14" i="95"/>
  <c r="E10" i="95"/>
  <c r="B15" i="95"/>
  <c r="F13" i="95"/>
  <c r="C15" i="94"/>
  <c r="D28" i="92"/>
  <c r="C28" i="92"/>
  <c r="C33" i="90"/>
  <c r="C18" i="90"/>
  <c r="B18" i="90"/>
  <c r="B19" i="90"/>
  <c r="C19" i="90"/>
  <c r="C34" i="90"/>
  <c r="B28" i="92" l="1"/>
  <c r="E26" i="86"/>
  <c r="D26" i="86"/>
  <c r="C26" i="86"/>
  <c r="B26" i="86"/>
  <c r="E25" i="86"/>
  <c r="D25" i="86"/>
  <c r="C25" i="86"/>
  <c r="B25" i="86"/>
  <c r="E24" i="86"/>
  <c r="D24" i="86"/>
  <c r="C24" i="86"/>
  <c r="B24" i="86"/>
  <c r="E23" i="86"/>
  <c r="D23" i="86"/>
  <c r="C23" i="86"/>
  <c r="B23" i="86"/>
  <c r="E22" i="86"/>
  <c r="D22" i="86"/>
  <c r="C22" i="86"/>
  <c r="B22" i="86"/>
  <c r="E21" i="86"/>
  <c r="D21" i="86"/>
  <c r="C21" i="86"/>
  <c r="B21" i="86"/>
  <c r="E20" i="86"/>
  <c r="D20" i="86"/>
  <c r="C20" i="86"/>
  <c r="B20" i="86"/>
  <c r="E19" i="86"/>
  <c r="D19" i="86"/>
  <c r="C19" i="86"/>
  <c r="B19" i="86"/>
  <c r="E18" i="86"/>
  <c r="D18" i="86"/>
  <c r="C18" i="86"/>
  <c r="B18" i="86"/>
  <c r="E17" i="86"/>
  <c r="D17" i="86"/>
  <c r="C17" i="86"/>
  <c r="B17" i="86"/>
  <c r="V115" i="86"/>
  <c r="U115" i="86"/>
  <c r="T115" i="86"/>
  <c r="S115" i="86"/>
  <c r="I28" i="85"/>
  <c r="H28" i="85"/>
  <c r="G28" i="85"/>
  <c r="F28" i="85"/>
  <c r="E28" i="85"/>
  <c r="D28" i="85"/>
  <c r="C28" i="85"/>
  <c r="B28" i="85"/>
  <c r="I27" i="85"/>
  <c r="H27" i="85"/>
  <c r="G27" i="85"/>
  <c r="F27" i="85"/>
  <c r="E27" i="85"/>
  <c r="B27" i="85"/>
  <c r="I26" i="85"/>
  <c r="H26" i="85"/>
  <c r="G26" i="85"/>
  <c r="F26" i="85"/>
  <c r="E26" i="85"/>
  <c r="D26" i="85"/>
  <c r="C26" i="85"/>
  <c r="B26" i="85"/>
  <c r="I25" i="85"/>
  <c r="H25" i="85"/>
  <c r="G25" i="85"/>
  <c r="F25" i="85"/>
  <c r="E25" i="85"/>
  <c r="D25" i="85"/>
  <c r="C25" i="85"/>
  <c r="B25" i="85"/>
  <c r="I24" i="85"/>
  <c r="H24" i="85"/>
  <c r="G24" i="85"/>
  <c r="F24" i="85"/>
  <c r="E24" i="85"/>
  <c r="D24" i="85"/>
  <c r="C24" i="85"/>
  <c r="B24" i="85"/>
  <c r="I23" i="85"/>
  <c r="H23" i="85"/>
  <c r="G23" i="85"/>
  <c r="F23" i="85"/>
  <c r="E23" i="85"/>
  <c r="D23" i="85"/>
  <c r="C23" i="85"/>
  <c r="B23" i="85"/>
  <c r="I22" i="85"/>
  <c r="H22" i="85"/>
  <c r="G22" i="85"/>
  <c r="F22" i="85"/>
  <c r="E22" i="85"/>
  <c r="D22" i="85"/>
  <c r="C22" i="85"/>
  <c r="B22" i="85"/>
  <c r="I21" i="85"/>
  <c r="H21" i="85"/>
  <c r="G21" i="85"/>
  <c r="F21" i="85"/>
  <c r="E21" i="85"/>
  <c r="D21" i="85"/>
  <c r="C21" i="85"/>
  <c r="B21" i="85"/>
  <c r="I20" i="85"/>
  <c r="H20" i="85"/>
  <c r="G20" i="85"/>
  <c r="F20" i="85"/>
  <c r="E20" i="85"/>
  <c r="D20" i="85"/>
  <c r="C20" i="85"/>
  <c r="B20" i="85"/>
  <c r="I19" i="85"/>
  <c r="H19" i="85"/>
  <c r="G19" i="85"/>
  <c r="F19" i="85"/>
  <c r="E19" i="85"/>
  <c r="D19" i="85"/>
  <c r="C19" i="85"/>
  <c r="B19" i="85"/>
  <c r="Q29" i="85"/>
  <c r="P29" i="85"/>
  <c r="O29" i="85"/>
  <c r="N29" i="85"/>
  <c r="M29" i="85"/>
  <c r="L29" i="85"/>
  <c r="K29" i="85"/>
  <c r="J29" i="85"/>
  <c r="AH17" i="84"/>
  <c r="AG17" i="84"/>
  <c r="AE17" i="84"/>
  <c r="AD17" i="84"/>
  <c r="AB17" i="84"/>
  <c r="AA17" i="84"/>
  <c r="Z17" i="84"/>
  <c r="Y17" i="84"/>
  <c r="W17" i="84"/>
  <c r="V17" i="84"/>
  <c r="T17" i="84"/>
  <c r="S17" i="84"/>
  <c r="Q17" i="84"/>
  <c r="P17" i="84"/>
  <c r="N17" i="84"/>
  <c r="M17" i="84"/>
  <c r="K17" i="84"/>
  <c r="J17" i="84"/>
  <c r="E17" i="84"/>
  <c r="E29" i="84"/>
  <c r="C29" i="84"/>
  <c r="B29" i="84"/>
  <c r="AF38" i="84"/>
  <c r="AC38" i="84"/>
  <c r="X38" i="84"/>
  <c r="U38" i="84"/>
  <c r="O38" i="84"/>
  <c r="L38" i="84"/>
  <c r="I38" i="84"/>
  <c r="H38" i="84"/>
  <c r="F38" i="84"/>
  <c r="E38" i="84"/>
  <c r="C38" i="84"/>
  <c r="B38" i="84"/>
  <c r="AF37" i="84"/>
  <c r="AC37" i="84"/>
  <c r="X37" i="84"/>
  <c r="U37" i="84"/>
  <c r="O37" i="84"/>
  <c r="L37" i="84"/>
  <c r="I37" i="84"/>
  <c r="H37" i="84"/>
  <c r="F37" i="84"/>
  <c r="E37" i="84"/>
  <c r="C37" i="84"/>
  <c r="B37" i="84"/>
  <c r="AF36" i="84"/>
  <c r="AC36" i="84"/>
  <c r="X36" i="84"/>
  <c r="U36" i="84"/>
  <c r="O36" i="84"/>
  <c r="L36" i="84"/>
  <c r="I36" i="84"/>
  <c r="H36" i="84"/>
  <c r="F36" i="84"/>
  <c r="E36" i="84"/>
  <c r="C36" i="84"/>
  <c r="B36" i="84"/>
  <c r="AF35" i="84"/>
  <c r="AC35" i="84"/>
  <c r="X35" i="84"/>
  <c r="U35" i="84"/>
  <c r="O35" i="84"/>
  <c r="L35" i="84"/>
  <c r="I35" i="84"/>
  <c r="H35" i="84"/>
  <c r="F35" i="84"/>
  <c r="E35" i="84"/>
  <c r="C35" i="84"/>
  <c r="B35" i="84"/>
  <c r="AF34" i="84"/>
  <c r="AC34" i="84"/>
  <c r="X34" i="84"/>
  <c r="U34" i="84"/>
  <c r="O34" i="84"/>
  <c r="L34" i="84"/>
  <c r="I34" i="84"/>
  <c r="H34" i="84"/>
  <c r="F34" i="84"/>
  <c r="E34" i="84"/>
  <c r="C34" i="84"/>
  <c r="B34" i="84"/>
  <c r="AF33" i="84"/>
  <c r="AC33" i="84"/>
  <c r="X33" i="84"/>
  <c r="U33" i="84"/>
  <c r="O33" i="84"/>
  <c r="L33" i="84"/>
  <c r="I33" i="84"/>
  <c r="H33" i="84"/>
  <c r="F33" i="84"/>
  <c r="E33" i="84"/>
  <c r="C33" i="84"/>
  <c r="B33" i="84"/>
  <c r="AF32" i="84"/>
  <c r="AC32" i="84"/>
  <c r="X32" i="84"/>
  <c r="U32" i="84"/>
  <c r="O32" i="84"/>
  <c r="L32" i="84"/>
  <c r="I32" i="84"/>
  <c r="H32" i="84"/>
  <c r="F32" i="84"/>
  <c r="E32" i="84"/>
  <c r="C32" i="84"/>
  <c r="B32" i="84"/>
  <c r="AF31" i="84"/>
  <c r="AC31" i="84"/>
  <c r="X31" i="84"/>
  <c r="U31" i="84"/>
  <c r="O31" i="84"/>
  <c r="L31" i="84"/>
  <c r="I31" i="84"/>
  <c r="H31" i="84"/>
  <c r="F31" i="84"/>
  <c r="E31" i="84"/>
  <c r="C31" i="84"/>
  <c r="B31" i="84"/>
  <c r="AF30" i="84"/>
  <c r="AC30" i="84"/>
  <c r="X30" i="84"/>
  <c r="X28" i="84" s="1"/>
  <c r="U30" i="84"/>
  <c r="O30" i="84"/>
  <c r="L30" i="84"/>
  <c r="I30" i="84"/>
  <c r="H30" i="84"/>
  <c r="F30" i="84"/>
  <c r="E30" i="84"/>
  <c r="C30" i="84"/>
  <c r="B30" i="84"/>
  <c r="AF29" i="84"/>
  <c r="AC29" i="84"/>
  <c r="U29" i="84"/>
  <c r="O29" i="84"/>
  <c r="L29" i="84"/>
  <c r="I29" i="84"/>
  <c r="H29" i="84"/>
  <c r="F29" i="84"/>
  <c r="AH28" i="84"/>
  <c r="AG28" i="84"/>
  <c r="AE28" i="84"/>
  <c r="AD28" i="84"/>
  <c r="AB28" i="84"/>
  <c r="AA28" i="84"/>
  <c r="W28" i="84"/>
  <c r="V28" i="84"/>
  <c r="T28" i="84"/>
  <c r="S28" i="84"/>
  <c r="Q28" i="84"/>
  <c r="P28" i="84"/>
  <c r="N28" i="84"/>
  <c r="M28" i="84"/>
  <c r="K28" i="84"/>
  <c r="J28" i="84"/>
  <c r="D25" i="83"/>
  <c r="B25" i="83"/>
  <c r="D24" i="83"/>
  <c r="B24" i="83"/>
  <c r="D23" i="83"/>
  <c r="B23" i="83"/>
  <c r="D22" i="83"/>
  <c r="B22" i="83"/>
  <c r="D21" i="83"/>
  <c r="B21" i="83"/>
  <c r="D20" i="83"/>
  <c r="B20" i="83"/>
  <c r="D19" i="83"/>
  <c r="B19" i="83"/>
  <c r="D18" i="83"/>
  <c r="B18" i="83"/>
  <c r="D17" i="83"/>
  <c r="D16" i="83"/>
  <c r="B16" i="83"/>
  <c r="H15" i="83"/>
  <c r="G15" i="83"/>
  <c r="F15" i="83"/>
  <c r="E15" i="83"/>
  <c r="C15" i="83"/>
  <c r="C26" i="83"/>
  <c r="E26" i="83"/>
  <c r="F26" i="83"/>
  <c r="G26" i="83"/>
  <c r="H26" i="83"/>
  <c r="D27" i="83"/>
  <c r="D28" i="83"/>
  <c r="B29" i="83"/>
  <c r="D29" i="83"/>
  <c r="B30" i="83"/>
  <c r="D30" i="83"/>
  <c r="B31" i="83"/>
  <c r="D31" i="83"/>
  <c r="B32" i="83"/>
  <c r="D32" i="83"/>
  <c r="B33" i="83"/>
  <c r="D33" i="83"/>
  <c r="B34" i="83"/>
  <c r="D34" i="83"/>
  <c r="B35" i="83"/>
  <c r="D35" i="83"/>
  <c r="B36" i="83"/>
  <c r="D36" i="83"/>
  <c r="D27" i="85" l="1"/>
  <c r="B26" i="83"/>
  <c r="AC17" i="84"/>
  <c r="C17" i="84"/>
  <c r="H17" i="84"/>
  <c r="D29" i="84"/>
  <c r="D29" i="85"/>
  <c r="X17" i="84"/>
  <c r="F17" i="84"/>
  <c r="B17" i="84"/>
  <c r="I17" i="84"/>
  <c r="AF17" i="84"/>
  <c r="U17" i="84"/>
  <c r="D26" i="83"/>
  <c r="B15" i="83"/>
  <c r="D15" i="83"/>
  <c r="I18" i="88"/>
  <c r="J18" i="88"/>
  <c r="B29" i="85"/>
  <c r="C29" i="85"/>
  <c r="H29" i="85"/>
  <c r="E29" i="85"/>
  <c r="I29" i="85"/>
  <c r="F29" i="85"/>
  <c r="G29" i="85"/>
  <c r="L17" i="84"/>
  <c r="O17" i="84"/>
  <c r="G30" i="84"/>
  <c r="G36" i="84"/>
  <c r="G31" i="84"/>
  <c r="I28" i="84"/>
  <c r="G29" i="84"/>
  <c r="D33" i="84"/>
  <c r="D37" i="84"/>
  <c r="D38" i="84"/>
  <c r="G37" i="84"/>
  <c r="D34" i="84"/>
  <c r="D35" i="84"/>
  <c r="D30" i="84"/>
  <c r="D32" i="84"/>
  <c r="U28" i="84"/>
  <c r="G33" i="84"/>
  <c r="D31" i="84"/>
  <c r="O28" i="84"/>
  <c r="G32" i="84"/>
  <c r="AC28" i="84"/>
  <c r="G34" i="84"/>
  <c r="G35" i="84"/>
  <c r="D36" i="84"/>
  <c r="E28" i="84"/>
  <c r="C28" i="84"/>
  <c r="B28" i="84"/>
  <c r="G38" i="84"/>
  <c r="H28" i="84"/>
  <c r="F28" i="84"/>
  <c r="AF28" i="84"/>
  <c r="L28" i="84"/>
  <c r="G17" i="84" l="1"/>
  <c r="D17" i="84"/>
  <c r="H18" i="88"/>
  <c r="G28" i="84"/>
  <c r="D28" i="84"/>
  <c r="E18" i="79" l="1"/>
  <c r="E17" i="79"/>
  <c r="E16" i="79"/>
  <c r="H15" i="79"/>
  <c r="F15" i="79"/>
  <c r="D15" i="79"/>
  <c r="H30" i="78"/>
  <c r="C30" i="78"/>
  <c r="H16" i="78"/>
  <c r="B16" i="78"/>
  <c r="F16" i="78"/>
  <c r="E16" i="78"/>
  <c r="D14" i="77"/>
  <c r="B14" i="77"/>
  <c r="J13" i="70"/>
  <c r="I13" i="70"/>
  <c r="H13" i="70"/>
  <c r="G13" i="70"/>
  <c r="F13" i="70"/>
  <c r="E13" i="70"/>
  <c r="D13" i="70"/>
  <c r="C13" i="70"/>
  <c r="E15" i="79" l="1"/>
  <c r="T39" i="69"/>
  <c r="O39" i="69"/>
  <c r="K39" i="69"/>
  <c r="C39" i="69"/>
  <c r="T38" i="69"/>
  <c r="O38" i="69"/>
  <c r="K38" i="69"/>
  <c r="C38" i="69"/>
  <c r="B38" i="69" s="1"/>
  <c r="T37" i="69"/>
  <c r="O37" i="69"/>
  <c r="K37" i="69"/>
  <c r="C37" i="69"/>
  <c r="T36" i="69"/>
  <c r="O36" i="69"/>
  <c r="K36" i="69"/>
  <c r="C36" i="69"/>
  <c r="T35" i="69"/>
  <c r="O35" i="69"/>
  <c r="K35" i="69"/>
  <c r="C35" i="69"/>
  <c r="T34" i="69"/>
  <c r="O34" i="69"/>
  <c r="K34" i="69"/>
  <c r="C34" i="69"/>
  <c r="T33" i="69"/>
  <c r="O33" i="69"/>
  <c r="K33" i="69"/>
  <c r="C33" i="69"/>
  <c r="T32" i="69"/>
  <c r="O32" i="69"/>
  <c r="K32" i="69"/>
  <c r="C32" i="69"/>
  <c r="T31" i="69"/>
  <c r="O31" i="69"/>
  <c r="K31" i="69"/>
  <c r="C31" i="69"/>
  <c r="T30" i="69"/>
  <c r="O30" i="69"/>
  <c r="K30" i="69"/>
  <c r="B30" i="69" s="1"/>
  <c r="V29" i="69"/>
  <c r="U29" i="69"/>
  <c r="S29" i="69"/>
  <c r="R29" i="69"/>
  <c r="Q29" i="69"/>
  <c r="P29" i="69"/>
  <c r="N29" i="69"/>
  <c r="M29" i="69"/>
  <c r="L29" i="69"/>
  <c r="J29" i="69"/>
  <c r="I29" i="69"/>
  <c r="H29" i="69"/>
  <c r="G29" i="69"/>
  <c r="F29" i="69"/>
  <c r="E29" i="69"/>
  <c r="D29" i="69"/>
  <c r="G36" i="68"/>
  <c r="B36" i="68"/>
  <c r="G35" i="68"/>
  <c r="B35" i="68"/>
  <c r="G34" i="68"/>
  <c r="B34" i="68"/>
  <c r="G33" i="68"/>
  <c r="B33" i="68"/>
  <c r="G32" i="68"/>
  <c r="B32" i="68"/>
  <c r="G31" i="68"/>
  <c r="B31" i="68"/>
  <c r="G30" i="68"/>
  <c r="B30" i="68"/>
  <c r="G29" i="68"/>
  <c r="B29" i="68"/>
  <c r="G28" i="68"/>
  <c r="B28" i="68"/>
  <c r="G27" i="68"/>
  <c r="Q26" i="68"/>
  <c r="P26" i="68"/>
  <c r="O26" i="68"/>
  <c r="N26" i="68"/>
  <c r="M26" i="68"/>
  <c r="L26" i="68"/>
  <c r="K26" i="68"/>
  <c r="J26" i="68"/>
  <c r="I26" i="68"/>
  <c r="F26" i="68"/>
  <c r="E26" i="68"/>
  <c r="D26" i="68"/>
  <c r="N13" i="65"/>
  <c r="M13" i="65"/>
  <c r="L13" i="65"/>
  <c r="K13" i="65"/>
  <c r="J13" i="65"/>
  <c r="I13" i="65"/>
  <c r="B23" i="65"/>
  <c r="B22" i="65"/>
  <c r="B21" i="65"/>
  <c r="B20" i="65"/>
  <c r="B19" i="65"/>
  <c r="B18" i="65"/>
  <c r="B17" i="65"/>
  <c r="B16" i="65"/>
  <c r="B15" i="65"/>
  <c r="B14" i="65"/>
  <c r="G13" i="65"/>
  <c r="F13" i="65"/>
  <c r="E13" i="65"/>
  <c r="D13" i="65"/>
  <c r="B26" i="65"/>
  <c r="B27" i="65"/>
  <c r="B28" i="65"/>
  <c r="B29" i="65"/>
  <c r="B30" i="65"/>
  <c r="B31" i="65"/>
  <c r="B32" i="65"/>
  <c r="B33" i="65"/>
  <c r="B34" i="65"/>
  <c r="B25" i="65"/>
  <c r="N24" i="65"/>
  <c r="M24" i="65"/>
  <c r="L24" i="65"/>
  <c r="K24" i="65"/>
  <c r="J24" i="65"/>
  <c r="I24" i="65"/>
  <c r="G24" i="65"/>
  <c r="F24" i="65"/>
  <c r="E24" i="65"/>
  <c r="D24" i="65"/>
  <c r="G26" i="68" l="1"/>
  <c r="B26" i="68"/>
  <c r="B13" i="65"/>
  <c r="B24" i="65"/>
  <c r="B33" i="69"/>
  <c r="B36" i="69"/>
  <c r="B32" i="69"/>
  <c r="B35" i="69"/>
  <c r="K29" i="69"/>
  <c r="C29" i="69"/>
  <c r="O29" i="69"/>
  <c r="T29" i="69"/>
  <c r="B39" i="69"/>
  <c r="B31" i="69"/>
  <c r="B34" i="69"/>
  <c r="B37" i="69"/>
  <c r="N26" i="64"/>
  <c r="O26" i="64"/>
  <c r="P26" i="64"/>
  <c r="Q26" i="64"/>
  <c r="R26" i="64"/>
  <c r="S26" i="64"/>
  <c r="T26" i="64"/>
  <c r="U26" i="64"/>
  <c r="V26" i="64"/>
  <c r="W26" i="64"/>
  <c r="X26" i="64"/>
  <c r="Y26" i="64"/>
  <c r="M26" i="64"/>
  <c r="L26" i="64"/>
  <c r="K26" i="64"/>
  <c r="J26" i="64"/>
  <c r="H26" i="64"/>
  <c r="I26" i="64"/>
  <c r="G26" i="64"/>
  <c r="F26" i="64"/>
  <c r="E26" i="64"/>
  <c r="D26" i="64"/>
  <c r="C26" i="64"/>
  <c r="B29" i="69" l="1"/>
  <c r="AA26" i="64"/>
  <c r="Z26" i="64"/>
</calcChain>
</file>

<file path=xl/sharedStrings.xml><?xml version="1.0" encoding="utf-8"?>
<sst xmlns="http://schemas.openxmlformats.org/spreadsheetml/2006/main" count="2415" uniqueCount="1041">
  <si>
    <t>단위 : 개</t>
  </si>
  <si>
    <t>단위 : 명</t>
  </si>
  <si>
    <t>Unit : person</t>
  </si>
  <si>
    <t>단위 : 개소</t>
  </si>
  <si>
    <t>직 장(근로자)
Medical insurance for employees</t>
    <phoneticPr fontId="6" type="noConversion"/>
  </si>
  <si>
    <t>공무원·교직원
Government employees and private school teachers</t>
    <phoneticPr fontId="6" type="noConversion"/>
  </si>
  <si>
    <t>지 역
Self-employed</t>
    <phoneticPr fontId="6" type="noConversion"/>
  </si>
  <si>
    <t>건수  Cases</t>
    <phoneticPr fontId="6" type="noConversion"/>
  </si>
  <si>
    <t>단위 : 개소, 명</t>
  </si>
  <si>
    <t>남
Male</t>
    <phoneticPr fontId="4" type="noConversion"/>
  </si>
  <si>
    <t>적용인구  Covered persons</t>
    <phoneticPr fontId="4" type="noConversion"/>
  </si>
  <si>
    <t>계 Total</t>
    <phoneticPr fontId="4" type="noConversion"/>
  </si>
  <si>
    <t>가입자
Insured</t>
    <phoneticPr fontId="4" type="noConversion"/>
  </si>
  <si>
    <t>피부양자
Depen-
dents</t>
    <phoneticPr fontId="4" type="noConversion"/>
  </si>
  <si>
    <t>세대주
House-
holer</t>
    <phoneticPr fontId="6" type="noConversion"/>
  </si>
  <si>
    <t>여
Female</t>
    <phoneticPr fontId="4" type="noConversion"/>
  </si>
  <si>
    <t>합  계
Total</t>
    <phoneticPr fontId="5" type="noConversion"/>
  </si>
  <si>
    <t>퇴소자</t>
    <phoneticPr fontId="5" type="noConversion"/>
  </si>
  <si>
    <t>입소자</t>
    <phoneticPr fontId="5" type="noConversion"/>
  </si>
  <si>
    <t>시설수</t>
    <phoneticPr fontId="5" type="noConversion"/>
  </si>
  <si>
    <t>합 계
Total</t>
    <phoneticPr fontId="6" type="noConversion"/>
  </si>
  <si>
    <t>근로자  Worker</t>
    <phoneticPr fontId="6" type="noConversion"/>
  </si>
  <si>
    <t>공무원, 사립학교 교직원
Government employees and private school teachers</t>
    <phoneticPr fontId="6" type="noConversion"/>
  </si>
  <si>
    <t>지    역
Self-employeds</t>
    <phoneticPr fontId="6" type="noConversion"/>
  </si>
  <si>
    <t>가입자
Insured</t>
    <phoneticPr fontId="6" type="noConversion"/>
  </si>
  <si>
    <t>연    별</t>
    <phoneticPr fontId="4" type="noConversion"/>
  </si>
  <si>
    <t>금액  Amount</t>
    <phoneticPr fontId="6" type="noConversion"/>
  </si>
  <si>
    <t>연    금    Pension</t>
    <phoneticPr fontId="7" type="noConversion"/>
  </si>
  <si>
    <t xml:space="preserve"> </t>
  </si>
  <si>
    <t>연     령     별  by Age-group</t>
    <phoneticPr fontId="4" type="noConversion"/>
  </si>
  <si>
    <t>남
Male</t>
    <phoneticPr fontId="5" type="noConversion"/>
  </si>
  <si>
    <t>건강기능식품 관련업체
Health functional food establishments</t>
    <phoneticPr fontId="4" type="noConversion"/>
  </si>
  <si>
    <t>사업장수
Number of Workplace</t>
    <phoneticPr fontId="6" type="noConversion"/>
  </si>
  <si>
    <t xml:space="preserve">   . 보건 및 사회보장</t>
    <phoneticPr fontId="7" type="noConversion"/>
  </si>
  <si>
    <t xml:space="preserve"> Health and Social Security</t>
    <phoneticPr fontId="7" type="noConversion"/>
  </si>
  <si>
    <t>1. 의  료  기  관</t>
    <phoneticPr fontId="5" type="noConversion"/>
  </si>
  <si>
    <r>
      <t>합  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</si>
  <si>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t>의    원</t>
    <phoneticPr fontId="5" type="noConversion"/>
  </si>
  <si>
    <r>
      <t>특수병원</t>
    </r>
    <r>
      <rPr>
        <vertAlign val="superscript"/>
        <sz val="10"/>
        <rFont val="맑은 고딕"/>
        <family val="3"/>
        <charset val="129"/>
        <scheme val="major"/>
      </rPr>
      <t>3)</t>
    </r>
    <phoneticPr fontId="5" type="noConversion"/>
  </si>
  <si>
    <t>요양병원</t>
    <phoneticPr fontId="5" type="noConversion"/>
  </si>
  <si>
    <t>한방병원</t>
    <phoneticPr fontId="5" type="noConversion"/>
  </si>
  <si>
    <t>한의원</t>
    <phoneticPr fontId="5" type="noConversion"/>
  </si>
  <si>
    <t>보건소</t>
  </si>
  <si>
    <t>Total</t>
  </si>
  <si>
    <t>병원수</t>
  </si>
  <si>
    <t>병상수</t>
  </si>
  <si>
    <t>읍면별</t>
    <phoneticPr fontId="5" type="noConversion"/>
  </si>
  <si>
    <t>홍천읍</t>
    <phoneticPr fontId="5" type="noConversion"/>
  </si>
  <si>
    <t>화촌면</t>
  </si>
  <si>
    <t>두촌면</t>
  </si>
  <si>
    <t>내촌면</t>
  </si>
  <si>
    <t>서석면</t>
  </si>
  <si>
    <t>남면</t>
  </si>
  <si>
    <t>서면</t>
  </si>
  <si>
    <t>북방면</t>
  </si>
  <si>
    <t>내면</t>
  </si>
  <si>
    <t xml:space="preserve">  주 : 1) 보건의료원이하 제외</t>
    <phoneticPr fontId="5" type="noConversion"/>
  </si>
  <si>
    <t>자료 : 보건소</t>
    <phoneticPr fontId="5" type="noConversion"/>
  </si>
  <si>
    <t>General hospitals</t>
    <phoneticPr fontId="4" type="noConversion"/>
  </si>
  <si>
    <t>Hospitals</t>
  </si>
  <si>
    <t>Clinics</t>
  </si>
  <si>
    <t>Specialized hospitals</t>
    <phoneticPr fontId="5" type="noConversion"/>
  </si>
  <si>
    <t>Long term care 
hospitals</t>
    <phoneticPr fontId="5" type="noConversion"/>
  </si>
  <si>
    <t>치과 병·의원</t>
    <phoneticPr fontId="5" type="noConversion"/>
  </si>
  <si>
    <t>Dental hospitals and clinics</t>
  </si>
  <si>
    <t>Oriental medicine clinics</t>
  </si>
  <si>
    <t>Midwifery clinics</t>
  </si>
  <si>
    <t>Dispensaries</t>
  </si>
  <si>
    <t>Health clinics</t>
    <phoneticPr fontId="4" type="noConversion"/>
  </si>
  <si>
    <t>Health centers</t>
  </si>
  <si>
    <t>Primary health care post</t>
  </si>
  <si>
    <t>보건 
진료소</t>
    <phoneticPr fontId="5" type="noConversion"/>
  </si>
  <si>
    <t>부속의원</t>
    <phoneticPr fontId="5" type="noConversion"/>
  </si>
  <si>
    <t>Unit : person</t>
    <phoneticPr fontId="5" type="noConversion"/>
  </si>
  <si>
    <t>합  계</t>
    <phoneticPr fontId="5" type="noConversion"/>
  </si>
  <si>
    <t>치 과 의 사</t>
  </si>
  <si>
    <t>한  의  사</t>
  </si>
  <si>
    <t>조  산  사</t>
  </si>
  <si>
    <t>간  호  사</t>
  </si>
  <si>
    <t>간호조무사</t>
  </si>
  <si>
    <t>의 료 기 사</t>
  </si>
  <si>
    <t>의무기록사</t>
  </si>
  <si>
    <t>상근의사</t>
  </si>
  <si>
    <t>비상근의사</t>
  </si>
  <si>
    <t>Full-time</t>
  </si>
  <si>
    <t>Part-time</t>
  </si>
  <si>
    <t>Dentists</t>
  </si>
  <si>
    <t>Pharmacists</t>
  </si>
  <si>
    <t>Midwives</t>
  </si>
  <si>
    <t>Nurses</t>
  </si>
  <si>
    <t>남    면</t>
    <phoneticPr fontId="5" type="noConversion"/>
  </si>
  <si>
    <t>서    면</t>
    <phoneticPr fontId="5" type="noConversion"/>
  </si>
  <si>
    <t>내    면</t>
    <phoneticPr fontId="5" type="noConversion"/>
  </si>
  <si>
    <t>홍천읍</t>
  </si>
  <si>
    <t>남    면</t>
  </si>
  <si>
    <t>서    면</t>
  </si>
  <si>
    <t>내    면</t>
  </si>
  <si>
    <t xml:space="preserve">                                     </t>
    <phoneticPr fontId="5" type="noConversion"/>
  </si>
  <si>
    <t xml:space="preserve">                                  </t>
    <phoneticPr fontId="5" type="noConversion"/>
  </si>
  <si>
    <t>2. 의료기관종사 의료인력</t>
    <phoneticPr fontId="5" type="noConversion"/>
  </si>
  <si>
    <t>Medical and Paramedical Personnel 
in Medical Institutions</t>
    <phoneticPr fontId="5" type="noConversion"/>
  </si>
  <si>
    <t>Total</t>
    <phoneticPr fontId="5" type="noConversion"/>
  </si>
  <si>
    <t>Oriental medical doctors</t>
    <phoneticPr fontId="4" type="noConversion"/>
  </si>
  <si>
    <t>Nursing aides</t>
    <phoneticPr fontId="5" type="noConversion"/>
  </si>
  <si>
    <t>Medical technicians</t>
    <phoneticPr fontId="4" type="noConversion"/>
  </si>
  <si>
    <t>Medical record officers</t>
    <phoneticPr fontId="5" type="noConversion"/>
  </si>
  <si>
    <t>3. 보 건 소 인 력</t>
  </si>
  <si>
    <t>Unit : person</t>
    <phoneticPr fontId="90" type="noConversion"/>
  </si>
  <si>
    <t>Others</t>
  </si>
  <si>
    <t>Personnel in Health Centers</t>
    <phoneticPr fontId="90" type="noConversion"/>
  </si>
  <si>
    <t>의사</t>
    <phoneticPr fontId="4" type="noConversion"/>
  </si>
  <si>
    <t>의무직</t>
    <phoneticPr fontId="4" type="noConversion"/>
  </si>
  <si>
    <t>공중보건의</t>
    <phoneticPr fontId="4" type="noConversion"/>
  </si>
  <si>
    <t>5. 의약품등 제조업소 및 판매업소</t>
    <phoneticPr fontId="5" type="noConversion"/>
  </si>
  <si>
    <t>의 약 품</t>
  </si>
  <si>
    <t>의약외품</t>
    <phoneticPr fontId="5" type="noConversion"/>
  </si>
  <si>
    <t>화 장 품</t>
  </si>
  <si>
    <t>의료기기</t>
    <phoneticPr fontId="5" type="noConversion"/>
  </si>
  <si>
    <t>약  국</t>
  </si>
  <si>
    <t>한약국</t>
  </si>
  <si>
    <t>약업사</t>
  </si>
  <si>
    <t>한약도매상</t>
    <phoneticPr fontId="5" type="noConversion"/>
  </si>
  <si>
    <t>한약업사</t>
  </si>
  <si>
    <t>매 약 상</t>
  </si>
  <si>
    <t>판매업</t>
    <phoneticPr fontId="5" type="noConversion"/>
  </si>
  <si>
    <t>임대업</t>
    <phoneticPr fontId="5" type="noConversion"/>
  </si>
  <si>
    <t>수리업</t>
    <phoneticPr fontId="5" type="noConversion"/>
  </si>
  <si>
    <t>Drugs</t>
  </si>
  <si>
    <t>Pharmacies</t>
    <phoneticPr fontId="5" type="noConversion"/>
  </si>
  <si>
    <t>Druggists</t>
    <phoneticPr fontId="5" type="noConversion"/>
  </si>
  <si>
    <t>Cosmetics</t>
    <phoneticPr fontId="4" type="noConversion"/>
  </si>
  <si>
    <t>Medical devices</t>
    <phoneticPr fontId="5" type="noConversion"/>
  </si>
  <si>
    <t>Manufacturers and Dealers of Drugs, 
Medical Devices, Cosmetics, Etc.</t>
    <phoneticPr fontId="5" type="noConversion"/>
  </si>
  <si>
    <t>Dispensary
of Oriental
medicine</t>
    <phoneticPr fontId="4" type="noConversion"/>
  </si>
  <si>
    <t>Whole
Salers</t>
    <phoneticPr fontId="4" type="noConversion"/>
  </si>
  <si>
    <t>Oriental medicine  dealers</t>
    <phoneticPr fontId="5" type="noConversion"/>
  </si>
  <si>
    <t xml:space="preserve">Dealers of restricted drugs </t>
    <phoneticPr fontId="5" type="noConversion"/>
  </si>
  <si>
    <t>Medical device sales</t>
    <phoneticPr fontId="5" type="noConversion"/>
  </si>
  <si>
    <t>Medical device leasing</t>
    <phoneticPr fontId="5" type="noConversion"/>
  </si>
  <si>
    <t>Medical device repairers</t>
    <phoneticPr fontId="5" type="noConversion"/>
  </si>
  <si>
    <t>Oriental medicine whole
salers</t>
    <phoneticPr fontId="4" type="noConversion"/>
  </si>
  <si>
    <t>Quasi-
drugs</t>
    <phoneticPr fontId="5" type="noConversion"/>
  </si>
  <si>
    <t>의약품
도매상</t>
    <phoneticPr fontId="4" type="noConversion"/>
  </si>
  <si>
    <t>6. 식 품 위 생 관 계 업 소</t>
    <phoneticPr fontId="7" type="noConversion"/>
  </si>
  <si>
    <t>합  계</t>
  </si>
  <si>
    <t>식품접객업</t>
    <phoneticPr fontId="5" type="noConversion"/>
  </si>
  <si>
    <t xml:space="preserve">식품제조업 및 가공업 </t>
    <phoneticPr fontId="5" type="noConversion"/>
  </si>
  <si>
    <t>Food  premises</t>
    <phoneticPr fontId="7" type="noConversion"/>
  </si>
  <si>
    <t>제과점</t>
    <phoneticPr fontId="5" type="noConversion"/>
  </si>
  <si>
    <t>읍면별</t>
    <phoneticPr fontId="7" type="noConversion"/>
  </si>
  <si>
    <t>sales</t>
  </si>
  <si>
    <t xml:space="preserve"> Restaurants (rest area)</t>
    <phoneticPr fontId="4" type="noConversion"/>
  </si>
  <si>
    <t>단란주점</t>
    <phoneticPr fontId="5" type="noConversion"/>
  </si>
  <si>
    <t>유흥주점</t>
    <phoneticPr fontId="5" type="noConversion"/>
  </si>
  <si>
    <t>위탁급식
영업</t>
    <phoneticPr fontId="5" type="noConversion"/>
  </si>
  <si>
    <t>General restaurants</t>
    <phoneticPr fontId="4" type="noConversion"/>
  </si>
  <si>
    <t>Bakeries</t>
    <phoneticPr fontId="4" type="noConversion"/>
  </si>
  <si>
    <t>Public karaoke bars</t>
    <phoneticPr fontId="4" type="noConversion"/>
  </si>
  <si>
    <t>Amusement restaurants</t>
    <phoneticPr fontId="4" type="noConversion"/>
  </si>
  <si>
    <t>Contracted catering service</t>
    <phoneticPr fontId="4" type="noConversion"/>
  </si>
  <si>
    <t xml:space="preserve">Mass catering service </t>
    <phoneticPr fontId="4" type="noConversion"/>
  </si>
  <si>
    <t>Food manufacturing &amp; Processing</t>
    <phoneticPr fontId="7" type="noConversion"/>
  </si>
  <si>
    <t>식품제조·
가공업</t>
    <phoneticPr fontId="4" type="noConversion"/>
  </si>
  <si>
    <t>즉석판매
제조 가공업</t>
    <phoneticPr fontId="4" type="noConversion"/>
  </si>
  <si>
    <t>식품첨가물
제조업</t>
    <phoneticPr fontId="5" type="noConversion"/>
  </si>
  <si>
    <t>Food manufacturing and processing</t>
    <phoneticPr fontId="5" type="noConversion"/>
  </si>
  <si>
    <t>Improvised food manufacturing and processing</t>
    <phoneticPr fontId="5" type="noConversion"/>
  </si>
  <si>
    <t>Food additives manufacturing</t>
    <phoneticPr fontId="4" type="noConversion"/>
  </si>
  <si>
    <t>Food Storage</t>
    <phoneticPr fontId="7" type="noConversion"/>
  </si>
  <si>
    <t>Container·package manufacturing</t>
    <phoneticPr fontId="4" type="noConversion"/>
  </si>
  <si>
    <t xml:space="preserve">식품위생 관련업체   Food Establishments </t>
    <phoneticPr fontId="5" type="noConversion"/>
  </si>
  <si>
    <t>식품
운반업</t>
    <phoneticPr fontId="7" type="noConversion"/>
  </si>
  <si>
    <t>식품소분·
판매업</t>
    <phoneticPr fontId="5" type="noConversion"/>
  </si>
  <si>
    <t>식품
보존업</t>
    <phoneticPr fontId="4" type="noConversion"/>
  </si>
  <si>
    <t>Food subdivisi
-on·sales</t>
    <phoneticPr fontId="4" type="noConversion"/>
  </si>
  <si>
    <t>Food
transport
-ation</t>
    <phoneticPr fontId="5" type="noConversion"/>
  </si>
  <si>
    <t>Grand
total</t>
    <phoneticPr fontId="5" type="noConversion"/>
  </si>
  <si>
    <t>7. 공 중 위 생 관 계 업 소</t>
    <phoneticPr fontId="5" type="noConversion"/>
  </si>
  <si>
    <t>합    계</t>
    <phoneticPr fontId="5" type="noConversion"/>
  </si>
  <si>
    <t>화촌면</t>
    <phoneticPr fontId="5" type="noConversion"/>
  </si>
  <si>
    <t>두촌면</t>
    <phoneticPr fontId="5" type="noConversion"/>
  </si>
  <si>
    <t>내촌면</t>
    <phoneticPr fontId="5" type="noConversion"/>
  </si>
  <si>
    <t>서석면</t>
    <phoneticPr fontId="5" type="noConversion"/>
  </si>
  <si>
    <t xml:space="preserve">남면 </t>
    <phoneticPr fontId="5" type="noConversion"/>
  </si>
  <si>
    <t>서면</t>
    <phoneticPr fontId="5" type="noConversion"/>
  </si>
  <si>
    <t>북방면</t>
    <phoneticPr fontId="5" type="noConversion"/>
  </si>
  <si>
    <t xml:space="preserve">내면 </t>
    <phoneticPr fontId="5" type="noConversion"/>
  </si>
  <si>
    <t>소계</t>
    <phoneticPr fontId="5" type="noConversion"/>
  </si>
  <si>
    <t>생활</t>
    <phoneticPr fontId="4" type="noConversion"/>
  </si>
  <si>
    <t>cooking</t>
    <phoneticPr fontId="4" type="noConversion"/>
  </si>
  <si>
    <t>Non-cooking</t>
    <phoneticPr fontId="4" type="noConversion"/>
  </si>
  <si>
    <t>subtotal</t>
    <phoneticPr fontId="4" type="noConversion"/>
  </si>
  <si>
    <t>목욕장업</t>
    <phoneticPr fontId="5" type="noConversion"/>
  </si>
  <si>
    <t>Bathhouse</t>
    <phoneticPr fontId="4" type="noConversion"/>
  </si>
  <si>
    <t>이용업</t>
    <phoneticPr fontId="5" type="noConversion"/>
  </si>
  <si>
    <t>Barber</t>
    <phoneticPr fontId="4" type="noConversion"/>
  </si>
  <si>
    <t>미용업</t>
    <phoneticPr fontId="5" type="noConversion"/>
  </si>
  <si>
    <t>Beauty shop</t>
    <phoneticPr fontId="4" type="noConversion"/>
  </si>
  <si>
    <t>세탁업</t>
    <phoneticPr fontId="5" type="noConversion"/>
  </si>
  <si>
    <t>Laundry</t>
    <phoneticPr fontId="4" type="noConversion"/>
  </si>
  <si>
    <t>Sanitary service business</t>
    <phoneticPr fontId="4" type="noConversion"/>
  </si>
  <si>
    <t>일반</t>
    <phoneticPr fontId="5" type="noConversion"/>
  </si>
  <si>
    <t>8. 예  방  접  종</t>
    <phoneticPr fontId="5" type="noConversion"/>
  </si>
  <si>
    <r>
      <t>연     별</t>
    </r>
    <r>
      <rPr>
        <sz val="10"/>
        <rFont val="Arial Narrow"/>
        <family val="2"/>
      </rPr>
      <t/>
    </r>
    <phoneticPr fontId="5" type="noConversion"/>
  </si>
  <si>
    <t>수두</t>
    <phoneticPr fontId="5" type="noConversion"/>
  </si>
  <si>
    <t>기    타</t>
    <phoneticPr fontId="5" type="noConversion"/>
  </si>
  <si>
    <t>Varicella</t>
    <phoneticPr fontId="5" type="noConversion"/>
  </si>
  <si>
    <t>Others</t>
    <phoneticPr fontId="5" type="noConversion"/>
  </si>
  <si>
    <t>…</t>
    <phoneticPr fontId="5" type="noConversion"/>
  </si>
  <si>
    <t>National Vaccination Coverage</t>
    <phoneticPr fontId="4" type="noConversion"/>
  </si>
  <si>
    <t>결핵</t>
    <phoneticPr fontId="5" type="noConversion"/>
  </si>
  <si>
    <t>BCG</t>
    <phoneticPr fontId="5" type="noConversion"/>
  </si>
  <si>
    <t>B형간염</t>
    <phoneticPr fontId="5" type="noConversion"/>
  </si>
  <si>
    <t>HepB</t>
    <phoneticPr fontId="4" type="noConversion"/>
  </si>
  <si>
    <t>디프테리아, 
파상풍, 백일해</t>
    <phoneticPr fontId="5" type="noConversion"/>
  </si>
  <si>
    <t>DTaP</t>
    <phoneticPr fontId="5" type="noConversion"/>
  </si>
  <si>
    <t>JE</t>
    <phoneticPr fontId="4" type="noConversion"/>
  </si>
  <si>
    <t>폴리오</t>
    <phoneticPr fontId="4" type="noConversion"/>
  </si>
  <si>
    <t>IPV</t>
    <phoneticPr fontId="4" type="noConversion"/>
  </si>
  <si>
    <t>b형헤모필루스 
인플루엔자</t>
    <phoneticPr fontId="5" type="noConversion"/>
  </si>
  <si>
    <t>Hib</t>
    <phoneticPr fontId="4" type="noConversion"/>
  </si>
  <si>
    <t>폐렴구균</t>
    <phoneticPr fontId="4" type="noConversion"/>
  </si>
  <si>
    <t>PCV</t>
  </si>
  <si>
    <t>홍역, 풍진, 
유행성이하선염</t>
    <phoneticPr fontId="5" type="noConversion"/>
  </si>
  <si>
    <t>MMR</t>
    <phoneticPr fontId="5" type="noConversion"/>
  </si>
  <si>
    <t>Var</t>
    <phoneticPr fontId="5" type="noConversion"/>
  </si>
  <si>
    <t>일본뇌염</t>
    <phoneticPr fontId="5" type="noConversion"/>
  </si>
  <si>
    <t xml:space="preserve">  주 :  1) 디프테리아 : Diphtheria, 파상풍 : Tetanus, 홍역 : Measles, 유행성이하선염 : Mumps, </t>
    <phoneticPr fontId="5" type="noConversion"/>
  </si>
  <si>
    <t xml:space="preserve">           풍진 : Rubella, Hib : b형 헤모필루스인플루엔자</t>
    <phoneticPr fontId="74" type="noConversion"/>
  </si>
  <si>
    <t xml:space="preserve">         2) 기타에는 필수예방접종 백신 중 나열되지 않은 A형간염(HepA), Td, Tdap,</t>
    <phoneticPr fontId="74" type="noConversion"/>
  </si>
  <si>
    <t xml:space="preserve">            사람유두종바이러스 등 포함</t>
    <phoneticPr fontId="74" type="noConversion"/>
  </si>
  <si>
    <t>9. 법정감염병 발생 및 사망</t>
    <phoneticPr fontId="5" type="noConversion"/>
  </si>
  <si>
    <t>단위 : 건, 명</t>
    <phoneticPr fontId="5" type="noConversion"/>
  </si>
  <si>
    <t>파라티푸스</t>
    <phoneticPr fontId="5" type="noConversion"/>
  </si>
  <si>
    <t>사망   Death</t>
    <phoneticPr fontId="5" type="noConversion"/>
  </si>
  <si>
    <t>계</t>
    <phoneticPr fontId="5" type="noConversion"/>
  </si>
  <si>
    <t>남</t>
    <phoneticPr fontId="5" type="noConversion"/>
  </si>
  <si>
    <t>여</t>
    <phoneticPr fontId="5" type="noConversion"/>
  </si>
  <si>
    <t>사    망</t>
  </si>
  <si>
    <t>발    생</t>
  </si>
  <si>
    <t>Male</t>
    <phoneticPr fontId="5" type="noConversion"/>
  </si>
  <si>
    <t>Female</t>
    <phoneticPr fontId="5" type="noConversion"/>
  </si>
  <si>
    <t>…</t>
  </si>
  <si>
    <t>디프테리아</t>
    <phoneticPr fontId="5" type="noConversion"/>
  </si>
  <si>
    <t>쯔쯔가무시증</t>
    <phoneticPr fontId="5" type="noConversion"/>
  </si>
  <si>
    <t>브루셀라증</t>
    <phoneticPr fontId="5" type="noConversion"/>
  </si>
  <si>
    <t>Diphtheria</t>
    <phoneticPr fontId="5" type="noConversion"/>
  </si>
  <si>
    <t>Brucellosis</t>
    <phoneticPr fontId="5" type="noConversion"/>
  </si>
  <si>
    <t>HFRS</t>
    <phoneticPr fontId="5" type="noConversion"/>
  </si>
  <si>
    <t>남</t>
  </si>
  <si>
    <t>여</t>
  </si>
  <si>
    <t>Male</t>
  </si>
  <si>
    <t>Female</t>
  </si>
  <si>
    <t>Positive</t>
  </si>
  <si>
    <t>단위 : 명, 건수</t>
    <phoneticPr fontId="5" type="noConversion"/>
  </si>
  <si>
    <t>Unit : person, case</t>
    <phoneticPr fontId="5" type="noConversion"/>
  </si>
  <si>
    <t>합     계      Total</t>
    <phoneticPr fontId="74" type="noConversion"/>
  </si>
  <si>
    <t>신환자</t>
    <phoneticPr fontId="5" type="noConversion"/>
  </si>
  <si>
    <r>
      <t>연    별</t>
    </r>
    <r>
      <rPr>
        <sz val="10"/>
        <rFont val="Arial Narrow"/>
        <family val="2"/>
      </rPr>
      <t/>
    </r>
    <phoneticPr fontId="5" type="noConversion"/>
  </si>
  <si>
    <t>재발자</t>
    <phoneticPr fontId="5" type="noConversion"/>
  </si>
  <si>
    <t>남</t>
    <phoneticPr fontId="102" type="noConversion"/>
  </si>
  <si>
    <t>여</t>
    <phoneticPr fontId="102" type="noConversion"/>
  </si>
  <si>
    <t>Male</t>
    <phoneticPr fontId="102" type="noConversion"/>
  </si>
  <si>
    <t>Female</t>
    <phoneticPr fontId="102" type="noConversion"/>
  </si>
  <si>
    <t>합     계    Total</t>
    <phoneticPr fontId="5" type="noConversion"/>
  </si>
  <si>
    <t>합     계        Total</t>
    <phoneticPr fontId="5" type="noConversion"/>
  </si>
  <si>
    <t>요관찰</t>
  </si>
  <si>
    <t>합     계   Total</t>
    <phoneticPr fontId="5" type="noConversion"/>
  </si>
  <si>
    <t>X-선검사</t>
  </si>
  <si>
    <t>도말양성</t>
  </si>
  <si>
    <t>도말음성</t>
  </si>
  <si>
    <t>Tuberculosis Patients</t>
    <phoneticPr fontId="5" type="noConversion"/>
  </si>
  <si>
    <t>Re-treatment after failed treatment</t>
    <phoneticPr fontId="5" type="noConversion"/>
  </si>
  <si>
    <t>Unclear results from previous treatment</t>
    <phoneticPr fontId="4" type="noConversion"/>
  </si>
  <si>
    <t>Unclear whether previously treated or not</t>
    <phoneticPr fontId="4" type="noConversion"/>
  </si>
  <si>
    <t>Children
in school</t>
    <phoneticPr fontId="4" type="noConversion"/>
  </si>
  <si>
    <t>병·의원             Hospitals and clinics</t>
    <phoneticPr fontId="5" type="noConversion"/>
  </si>
  <si>
    <t>검사건수 No. of test administration</t>
    <phoneticPr fontId="4" type="noConversion"/>
  </si>
  <si>
    <t>발견환자수 No. of patients discovered</t>
    <phoneticPr fontId="4" type="noConversion"/>
  </si>
  <si>
    <t>X-ray test</t>
    <phoneticPr fontId="4" type="noConversion"/>
  </si>
  <si>
    <t>Smear
negative</t>
    <phoneticPr fontId="4" type="noConversion"/>
  </si>
  <si>
    <t xml:space="preserve"> Oral Health Activities at Health Centers</t>
    <phoneticPr fontId="5" type="noConversion"/>
  </si>
  <si>
    <t>구강보건교육</t>
    <phoneticPr fontId="5" type="noConversion"/>
  </si>
  <si>
    <t>불소용액 양치사업</t>
    <phoneticPr fontId="5" type="noConversion"/>
  </si>
  <si>
    <t>Oral health education</t>
    <phoneticPr fontId="5" type="noConversion"/>
  </si>
  <si>
    <t>Scailing or 
oral prophylaxis</t>
    <phoneticPr fontId="4" type="noConversion"/>
  </si>
  <si>
    <t>Fluoride mouth rinsing</t>
    <phoneticPr fontId="4" type="noConversion"/>
  </si>
  <si>
    <t>Fluoride topical 
application</t>
    <phoneticPr fontId="5" type="noConversion"/>
  </si>
  <si>
    <t>스케일링 또는 
치면세정술</t>
    <phoneticPr fontId="4" type="noConversion"/>
  </si>
  <si>
    <t>불소 도포</t>
    <phoneticPr fontId="5" type="noConversion"/>
  </si>
  <si>
    <t xml:space="preserve"> 주 : 노인의치 보철 국가사업은 '16년부터 사업 종료되었음</t>
  </si>
  <si>
    <t>Maternal and Child Health Care Activities</t>
    <phoneticPr fontId="5" type="noConversion"/>
  </si>
  <si>
    <t>Unit : person</t>
    <phoneticPr fontId="7" type="noConversion"/>
  </si>
  <si>
    <t>임산부 등록관리</t>
    <phoneticPr fontId="7" type="noConversion"/>
  </si>
  <si>
    <t>영유아 등록관리</t>
    <phoneticPr fontId="4" type="noConversion"/>
  </si>
  <si>
    <t>Registered infant</t>
    <phoneticPr fontId="4" type="noConversion"/>
  </si>
  <si>
    <t>Registered mother</t>
    <phoneticPr fontId="5" type="noConversion"/>
  </si>
  <si>
    <t>연   별</t>
    <phoneticPr fontId="5" type="noConversion"/>
  </si>
  <si>
    <t xml:space="preserve"> 주 : 주민등록 주소지 기준, 지역의 가입자는 적용대상자를 말함</t>
    <phoneticPr fontId="4" type="noConversion"/>
  </si>
  <si>
    <t>단위 : 건, 일, 천원</t>
    <phoneticPr fontId="5" type="noConversion"/>
  </si>
  <si>
    <t>Unit : case, day, 1,000 won</t>
    <phoneticPr fontId="5" type="noConversion"/>
  </si>
  <si>
    <t>지급건수</t>
    <phoneticPr fontId="5" type="noConversion"/>
  </si>
  <si>
    <t>일 수</t>
    <phoneticPr fontId="5" type="noConversion"/>
  </si>
  <si>
    <t>Days</t>
    <phoneticPr fontId="5" type="noConversion"/>
  </si>
  <si>
    <t>공단부담</t>
    <phoneticPr fontId="5" type="noConversion"/>
  </si>
  <si>
    <t>본인부담</t>
    <phoneticPr fontId="5" type="noConversion"/>
  </si>
  <si>
    <t>입원</t>
    <phoneticPr fontId="4" type="noConversion"/>
  </si>
  <si>
    <t>외래</t>
    <phoneticPr fontId="4" type="noConversion"/>
  </si>
  <si>
    <t>약국</t>
    <phoneticPr fontId="4" type="noConversion"/>
  </si>
  <si>
    <t xml:space="preserve">  주 : 1) 지급 기준. 2) 전체합계의 내원일수는 표시된 약국의 내원일수 중 직접방문 외의 처방조제 내원일수를 제외한 값임.</t>
    <phoneticPr fontId="5" type="noConversion"/>
  </si>
  <si>
    <t xml:space="preserve">        반올림 관계로 합계와 내용의 합이 다를 수 있음</t>
    <phoneticPr fontId="5" type="noConversion"/>
  </si>
  <si>
    <t>단위 : 개소, 명</t>
    <phoneticPr fontId="5" type="noConversion"/>
  </si>
  <si>
    <t>Unit : number, person</t>
    <phoneticPr fontId="5" type="noConversion"/>
  </si>
  <si>
    <t>총가입자수</t>
  </si>
  <si>
    <t>사 업 장 가 입 자</t>
  </si>
  <si>
    <t>지역가입자</t>
  </si>
  <si>
    <t>임의가입자</t>
  </si>
  <si>
    <t>임의계속가입자</t>
  </si>
  <si>
    <r>
      <t>연   별</t>
    </r>
    <r>
      <rPr>
        <sz val="10"/>
        <rFont val="Arial Narrow"/>
        <family val="2"/>
      </rPr>
      <t/>
    </r>
    <phoneticPr fontId="5" type="noConversion"/>
  </si>
  <si>
    <t>여
Female</t>
    <phoneticPr fontId="5" type="noConversion"/>
  </si>
  <si>
    <t>사 업 장</t>
  </si>
  <si>
    <t>가 입 자</t>
  </si>
  <si>
    <t>Workplaces</t>
  </si>
  <si>
    <t>Insurants</t>
  </si>
  <si>
    <t>Medical Treatment Activities Under the National Health Insurance</t>
    <phoneticPr fontId="5" type="noConversion"/>
  </si>
  <si>
    <t>Visit days</t>
    <phoneticPr fontId="5" type="noConversion"/>
  </si>
  <si>
    <t>진   료</t>
    <phoneticPr fontId="5" type="noConversion"/>
  </si>
  <si>
    <t>내   원</t>
    <phoneticPr fontId="5" type="noConversion"/>
  </si>
  <si>
    <t>Medical treatment</t>
    <phoneticPr fontId="5" type="noConversion"/>
  </si>
  <si>
    <t>Medical expenses</t>
  </si>
  <si>
    <t>Covered by NHIS</t>
    <phoneticPr fontId="5" type="noConversion"/>
  </si>
  <si>
    <t>Covered by 
the patient</t>
    <phoneticPr fontId="5" type="noConversion"/>
  </si>
  <si>
    <t>Benefits in Health Insurance</t>
    <phoneticPr fontId="5" type="noConversion"/>
  </si>
  <si>
    <t>단위 : 건, 천원</t>
    <phoneticPr fontId="5" type="noConversion"/>
  </si>
  <si>
    <t>Voluntarily &amp; continuously insured persons</t>
    <phoneticPr fontId="4" type="noConversion"/>
  </si>
  <si>
    <t>단위 : 명, 천원</t>
    <phoneticPr fontId="7" type="noConversion"/>
  </si>
  <si>
    <t>Unit : person, 1,000 won</t>
    <phoneticPr fontId="7" type="noConversion"/>
  </si>
  <si>
    <t>계</t>
    <phoneticPr fontId="7" type="noConversion"/>
  </si>
  <si>
    <t>연  금            Pension</t>
    <phoneticPr fontId="7" type="noConversion"/>
  </si>
  <si>
    <t>노령연금    Basic pension</t>
    <phoneticPr fontId="7" type="noConversion"/>
  </si>
  <si>
    <t>특  례</t>
    <phoneticPr fontId="7" type="noConversion"/>
  </si>
  <si>
    <t>노령연금</t>
    <phoneticPr fontId="7" type="noConversion"/>
  </si>
  <si>
    <t>조  기</t>
  </si>
  <si>
    <t>분  할</t>
    <phoneticPr fontId="7" type="noConversion"/>
  </si>
  <si>
    <t>Total</t>
    <phoneticPr fontId="7" type="noConversion"/>
  </si>
  <si>
    <t>(10년 이상 ~ 20년 미만)</t>
    <phoneticPr fontId="7" type="noConversion"/>
  </si>
  <si>
    <t>수급자수</t>
    <phoneticPr fontId="7" type="noConversion"/>
  </si>
  <si>
    <t>금액</t>
    <phoneticPr fontId="7" type="noConversion"/>
  </si>
  <si>
    <t>금  액</t>
    <phoneticPr fontId="7" type="noConversion"/>
  </si>
  <si>
    <t>Amount</t>
    <phoneticPr fontId="7" type="noConversion"/>
  </si>
  <si>
    <t>장애연금</t>
    <phoneticPr fontId="7" type="noConversion"/>
  </si>
  <si>
    <t>유족연금</t>
    <phoneticPr fontId="7" type="noConversion"/>
  </si>
  <si>
    <t>장  애</t>
    <phoneticPr fontId="7" type="noConversion"/>
  </si>
  <si>
    <t>연  별</t>
    <phoneticPr fontId="7" type="noConversion"/>
  </si>
  <si>
    <t>Disability</t>
    <phoneticPr fontId="7" type="noConversion"/>
  </si>
  <si>
    <t>Survivor</t>
    <phoneticPr fontId="7" type="noConversion"/>
  </si>
  <si>
    <t>Pension</t>
    <phoneticPr fontId="7" type="noConversion"/>
  </si>
  <si>
    <t>Amount</t>
  </si>
  <si>
    <t>Early</t>
    <phoneticPr fontId="4" type="noConversion"/>
  </si>
  <si>
    <t>Divided</t>
    <phoneticPr fontId="4" type="noConversion"/>
  </si>
  <si>
    <t>Disability lump-sum compensation</t>
    <phoneticPr fontId="7" type="noConversion"/>
  </si>
  <si>
    <t>Lump-sum refund</t>
    <phoneticPr fontId="7" type="noConversion"/>
  </si>
  <si>
    <t>반  환</t>
    <phoneticPr fontId="7" type="noConversion"/>
  </si>
  <si>
    <t>사 망</t>
    <phoneticPr fontId="7" type="noConversion"/>
  </si>
  <si>
    <t>Lump-sum death payment</t>
    <phoneticPr fontId="7" type="noConversion"/>
  </si>
  <si>
    <t>Special</t>
    <phoneticPr fontId="4" type="noConversion"/>
  </si>
  <si>
    <t>No. of beneficiaries</t>
    <phoneticPr fontId="7" type="noConversion"/>
  </si>
  <si>
    <t xml:space="preserve"> 주: (   )안은 국민연금 가입기간임</t>
    <phoneticPr fontId="7" type="noConversion"/>
  </si>
  <si>
    <r>
      <t>연  별</t>
    </r>
    <r>
      <rPr>
        <sz val="10"/>
        <rFont val="Arial Narrow"/>
        <family val="2"/>
      </rPr>
      <t/>
    </r>
    <phoneticPr fontId="5" type="noConversion"/>
  </si>
  <si>
    <t>합 계</t>
    <phoneticPr fontId="5" type="noConversion"/>
  </si>
  <si>
    <t xml:space="preserve">노인복지관  </t>
    <phoneticPr fontId="5" type="noConversion"/>
  </si>
  <si>
    <t>경로당</t>
    <phoneticPr fontId="5" type="noConversion"/>
  </si>
  <si>
    <t>노인교실</t>
    <phoneticPr fontId="5" type="noConversion"/>
  </si>
  <si>
    <t>Senior service center</t>
  </si>
  <si>
    <t>Cmmunity senior center</t>
    <phoneticPr fontId="5" type="noConversion"/>
  </si>
  <si>
    <t>Senior school</t>
    <phoneticPr fontId="5" type="noConversion"/>
  </si>
  <si>
    <t>종사자수</t>
    <phoneticPr fontId="5" type="noConversion"/>
  </si>
  <si>
    <t>Facilities</t>
    <phoneticPr fontId="5" type="noConversion"/>
  </si>
  <si>
    <t>Workers</t>
    <phoneticPr fontId="5" type="noConversion"/>
  </si>
  <si>
    <t>자료 : 행복나눔과</t>
    <phoneticPr fontId="5" type="noConversion"/>
  </si>
  <si>
    <t>Leisure Facilities for the Elderly</t>
    <phoneticPr fontId="5" type="noConversion"/>
  </si>
  <si>
    <t>합 계</t>
    <phoneticPr fontId="7" type="noConversion"/>
  </si>
  <si>
    <t>양로시설</t>
    <phoneticPr fontId="7" type="noConversion"/>
  </si>
  <si>
    <t>노인공동생활가정</t>
    <phoneticPr fontId="7" type="noConversion"/>
  </si>
  <si>
    <t>노인복지주택</t>
    <phoneticPr fontId="7" type="noConversion"/>
  </si>
  <si>
    <t>a visit  nursing</t>
    <phoneticPr fontId="7" type="noConversion"/>
  </si>
  <si>
    <t>시설수</t>
    <phoneticPr fontId="7" type="noConversion"/>
  </si>
  <si>
    <t>입소인원</t>
    <phoneticPr fontId="7" type="noConversion"/>
  </si>
  <si>
    <t>종사자수</t>
    <phoneticPr fontId="7" type="noConversion"/>
  </si>
  <si>
    <t>Workers</t>
  </si>
  <si>
    <t>정 원</t>
    <phoneticPr fontId="7" type="noConversion"/>
  </si>
  <si>
    <t>현원  Present</t>
    <phoneticPr fontId="7" type="noConversion"/>
  </si>
  <si>
    <t>남</t>
    <phoneticPr fontId="7" type="noConversion"/>
  </si>
  <si>
    <t>여</t>
    <phoneticPr fontId="7" type="noConversion"/>
  </si>
  <si>
    <t>Male</t>
    <phoneticPr fontId="7" type="noConversion"/>
  </si>
  <si>
    <t>Female</t>
    <phoneticPr fontId="7" type="noConversion"/>
  </si>
  <si>
    <t>남  면</t>
    <phoneticPr fontId="7" type="noConversion"/>
  </si>
  <si>
    <t>서  면</t>
    <phoneticPr fontId="7" type="noConversion"/>
  </si>
  <si>
    <t>내  면</t>
    <phoneticPr fontId="7" type="noConversion"/>
  </si>
  <si>
    <t xml:space="preserve"> </t>
    <phoneticPr fontId="5" type="noConversion"/>
  </si>
  <si>
    <t>Admissions</t>
    <phoneticPr fontId="7" type="noConversion"/>
  </si>
  <si>
    <t>Capacity</t>
    <phoneticPr fontId="7" type="noConversion"/>
  </si>
  <si>
    <t>현원 Users</t>
    <phoneticPr fontId="7" type="noConversion"/>
  </si>
  <si>
    <t>Admissions</t>
    <phoneticPr fontId="4" type="noConversion"/>
  </si>
  <si>
    <t>Workers</t>
    <phoneticPr fontId="4" type="noConversion"/>
  </si>
  <si>
    <t>Senior citizens’ home</t>
    <phoneticPr fontId="7" type="noConversion"/>
  </si>
  <si>
    <t>Welfare house for the aged</t>
    <phoneticPr fontId="7" type="noConversion"/>
  </si>
  <si>
    <t>Facilities</t>
    <phoneticPr fontId="4" type="noConversion"/>
  </si>
  <si>
    <t>영귀미면</t>
    <phoneticPr fontId="7" type="noConversion"/>
  </si>
  <si>
    <t>합       계</t>
    <phoneticPr fontId="7" type="noConversion"/>
  </si>
  <si>
    <t>노인요양시설</t>
    <phoneticPr fontId="7" type="noConversion"/>
  </si>
  <si>
    <t>노인요양공동생활가정</t>
    <phoneticPr fontId="7" type="noConversion"/>
  </si>
  <si>
    <t>Nursing cohabitation</t>
    <phoneticPr fontId="7" type="noConversion"/>
  </si>
  <si>
    <t>정원</t>
    <phoneticPr fontId="7" type="noConversion"/>
  </si>
  <si>
    <t>현원  Present</t>
  </si>
  <si>
    <t>Community Senior Service Facilities</t>
    <phoneticPr fontId="7" type="noConversion"/>
  </si>
  <si>
    <t>방문요양서비스</t>
    <phoneticPr fontId="7" type="noConversion"/>
  </si>
  <si>
    <t>단기보호서비스</t>
    <phoneticPr fontId="7" type="noConversion"/>
  </si>
  <si>
    <t>방문목욕서비스</t>
    <phoneticPr fontId="7" type="noConversion"/>
  </si>
  <si>
    <t xml:space="preserve">                   Total</t>
    <phoneticPr fontId="7" type="noConversion"/>
  </si>
  <si>
    <t>이용인원</t>
    <phoneticPr fontId="7" type="noConversion"/>
  </si>
  <si>
    <t>현 원</t>
    <phoneticPr fontId="7" type="noConversion"/>
  </si>
  <si>
    <t>Workers</t>
    <phoneticPr fontId="7" type="noConversion"/>
  </si>
  <si>
    <t>Users</t>
    <phoneticPr fontId="7" type="noConversion"/>
  </si>
  <si>
    <t>Home-visit care</t>
    <phoneticPr fontId="7" type="noConversion"/>
  </si>
  <si>
    <t>Day and night care</t>
    <phoneticPr fontId="7" type="noConversion"/>
  </si>
  <si>
    <t xml:space="preserve"> Short-term care respite</t>
    <phoneticPr fontId="7" type="noConversion"/>
  </si>
  <si>
    <t>Home-visit bathing</t>
    <phoneticPr fontId="7" type="noConversion"/>
  </si>
  <si>
    <t>총수급자</t>
  </si>
  <si>
    <t>시 설 수 급 자</t>
    <phoneticPr fontId="5" type="noConversion"/>
  </si>
  <si>
    <t>소 계
 Sub-Total</t>
    <phoneticPr fontId="5" type="noConversion"/>
  </si>
  <si>
    <t>가    구</t>
  </si>
  <si>
    <t>인    원</t>
  </si>
  <si>
    <t>male</t>
    <phoneticPr fontId="5" type="noConversion"/>
  </si>
  <si>
    <t>female</t>
    <phoneticPr fontId="5" type="noConversion"/>
  </si>
  <si>
    <t>Total recipients</t>
    <phoneticPr fontId="5" type="noConversion"/>
  </si>
  <si>
    <t>일반수급자 General recipients</t>
    <phoneticPr fontId="5" type="noConversion"/>
  </si>
  <si>
    <t>인원 No. of persons</t>
    <phoneticPr fontId="5" type="noConversion"/>
  </si>
  <si>
    <t>특례수급자 Special recipients</t>
    <phoneticPr fontId="5" type="noConversion"/>
  </si>
  <si>
    <t>Institutionalized Recipients</t>
    <phoneticPr fontId="4" type="noConversion"/>
  </si>
  <si>
    <t>No. of households</t>
    <phoneticPr fontId="4" type="noConversion"/>
  </si>
  <si>
    <t>No. of persons</t>
    <phoneticPr fontId="4" type="noConversion"/>
  </si>
  <si>
    <t>타법령에 의한 특례
Of special benefits by legislations</t>
    <phoneticPr fontId="5" type="noConversion"/>
  </si>
  <si>
    <t>단위 : 명, %</t>
    <phoneticPr fontId="7" type="noConversion"/>
  </si>
  <si>
    <t>Unit :  person, %</t>
    <phoneticPr fontId="5" type="noConversion"/>
  </si>
  <si>
    <t>연   별</t>
    <phoneticPr fontId="7" type="noConversion"/>
  </si>
  <si>
    <t>수급률(%)</t>
    <phoneticPr fontId="7" type="noConversion"/>
  </si>
  <si>
    <t>Population 65</t>
    <phoneticPr fontId="7" type="noConversion"/>
  </si>
  <si>
    <t>years old &amp; over</t>
    <phoneticPr fontId="7" type="noConversion"/>
  </si>
  <si>
    <t>Total recipients</t>
    <phoneticPr fontId="7" type="noConversion"/>
  </si>
  <si>
    <t>Take-up rate</t>
    <phoneticPr fontId="7" type="noConversion"/>
  </si>
  <si>
    <t>합계</t>
    <phoneticPr fontId="7" type="noConversion"/>
  </si>
  <si>
    <t>Recipients of Basic Pension</t>
    <phoneticPr fontId="7" type="noConversion"/>
  </si>
  <si>
    <t>전체 노인 대비 기초연금 수급자 (명)
Total recipients to population 65 years old &amp; over</t>
    <phoneticPr fontId="7" type="noConversion"/>
  </si>
  <si>
    <t>가 구</t>
    <phoneticPr fontId="5" type="noConversion"/>
  </si>
  <si>
    <t>Admissions</t>
    <phoneticPr fontId="5" type="noConversion"/>
  </si>
  <si>
    <t>Discharges</t>
    <phoneticPr fontId="5" type="noConversion"/>
  </si>
  <si>
    <t>단위 : 개소, 건</t>
    <phoneticPr fontId="5" type="noConversion"/>
  </si>
  <si>
    <t>Unit : place, case</t>
    <phoneticPr fontId="5" type="noConversion"/>
  </si>
  <si>
    <t>가정폭력</t>
    <phoneticPr fontId="5" type="noConversion"/>
  </si>
  <si>
    <t>연    별</t>
    <phoneticPr fontId="5" type="noConversion"/>
  </si>
  <si>
    <t>상담소</t>
    <phoneticPr fontId="5" type="noConversion"/>
  </si>
  <si>
    <t>상담건수</t>
    <phoneticPr fontId="5" type="noConversion"/>
  </si>
  <si>
    <t>Counseling</t>
    <phoneticPr fontId="5" type="noConversion"/>
  </si>
  <si>
    <t>-</t>
  </si>
  <si>
    <t>Counseling Follow-ups</t>
    <phoneticPr fontId="5" type="noConversion"/>
  </si>
  <si>
    <t>심리 · 정서적</t>
    <phoneticPr fontId="5" type="noConversion"/>
  </si>
  <si>
    <t>수사 · 법적</t>
    <phoneticPr fontId="5" type="noConversion"/>
  </si>
  <si>
    <t>의료지원</t>
    <phoneticPr fontId="5" type="noConversion"/>
  </si>
  <si>
    <t>시설입소</t>
    <phoneticPr fontId="5" type="noConversion"/>
  </si>
  <si>
    <t>기 타</t>
    <phoneticPr fontId="5" type="noConversion"/>
  </si>
  <si>
    <t>지원</t>
    <phoneticPr fontId="5" type="noConversion"/>
  </si>
  <si>
    <t>연    계</t>
    <phoneticPr fontId="5" type="noConversion"/>
  </si>
  <si>
    <t>Legal Aid</t>
    <phoneticPr fontId="5" type="noConversion"/>
  </si>
  <si>
    <t>Counseling for Violence Against Women</t>
    <phoneticPr fontId="5" type="noConversion"/>
  </si>
  <si>
    <t>Domestic violence</t>
    <phoneticPr fontId="5" type="noConversion"/>
  </si>
  <si>
    <t>Sexual violence</t>
    <phoneticPr fontId="5" type="noConversion"/>
  </si>
  <si>
    <t>성 폭 력</t>
    <phoneticPr fontId="5" type="noConversion"/>
  </si>
  <si>
    <t>Forced prostitution</t>
    <phoneticPr fontId="5" type="noConversion"/>
  </si>
  <si>
    <t xml:space="preserve"> No. of counseling centers</t>
    <phoneticPr fontId="5" type="noConversion"/>
  </si>
  <si>
    <t xml:space="preserve">No. of counseling cases </t>
    <phoneticPr fontId="5" type="noConversion"/>
  </si>
  <si>
    <t xml:space="preserve"> No. of counseling centers</t>
    <phoneticPr fontId="4" type="noConversion"/>
  </si>
  <si>
    <t>No. of counseling cases</t>
    <phoneticPr fontId="5" type="noConversion"/>
  </si>
  <si>
    <t>Medical Aid</t>
    <phoneticPr fontId="5" type="noConversion"/>
  </si>
  <si>
    <t>Referral to facilities</t>
    <phoneticPr fontId="5" type="noConversion"/>
  </si>
  <si>
    <t xml:space="preserve">  주 : 1) 가정폭력 0건, 성폭력 0건, 성매매피해 0건 등으로 상담건에 대한 수치를 주석으로 설명함.</t>
    <phoneticPr fontId="5" type="noConversion"/>
  </si>
  <si>
    <t>성매매피해</t>
    <phoneticPr fontId="5" type="noConversion"/>
  </si>
  <si>
    <t>Unit : place, person</t>
    <phoneticPr fontId="5" type="noConversion"/>
  </si>
  <si>
    <t>합          계</t>
  </si>
  <si>
    <t>양   육   시   설</t>
    <phoneticPr fontId="5" type="noConversion"/>
  </si>
  <si>
    <t>시 설 수</t>
  </si>
  <si>
    <t>연말현재 생활인원</t>
    <phoneticPr fontId="5" type="noConversion"/>
  </si>
  <si>
    <t>입 소 자</t>
  </si>
  <si>
    <t>퇴 소 자</t>
  </si>
  <si>
    <t>연말현재</t>
  </si>
  <si>
    <t>생활인원</t>
    <phoneticPr fontId="5" type="noConversion"/>
  </si>
  <si>
    <t xml:space="preserve">        -</t>
  </si>
  <si>
    <t xml:space="preserve">         -</t>
  </si>
  <si>
    <t>자립지원시설</t>
    <phoneticPr fontId="5" type="noConversion"/>
  </si>
  <si>
    <t>보 호 치 료 시 설</t>
    <phoneticPr fontId="5" type="noConversion"/>
  </si>
  <si>
    <t>기   타</t>
    <phoneticPr fontId="5" type="noConversion"/>
  </si>
  <si>
    <t>Children bringing up facilities</t>
    <phoneticPr fontId="5" type="noConversion"/>
  </si>
  <si>
    <t>No. of facilities</t>
    <phoneticPr fontId="5" type="noConversion"/>
  </si>
  <si>
    <t>No. of inmates as 
of year-end</t>
    <phoneticPr fontId="5" type="noConversion"/>
  </si>
  <si>
    <t>No. of inmates as of year-end</t>
    <phoneticPr fontId="4" type="noConversion"/>
  </si>
  <si>
    <t>Child care treatment facilities</t>
    <phoneticPr fontId="5" type="noConversion"/>
  </si>
  <si>
    <t>위탁자</t>
  </si>
  <si>
    <t>무연고자</t>
  </si>
  <si>
    <t>기타</t>
    <phoneticPr fontId="5" type="noConversion"/>
  </si>
  <si>
    <t>취    업</t>
  </si>
  <si>
    <t>전    원</t>
  </si>
  <si>
    <t>사   망</t>
  </si>
  <si>
    <t>기   타</t>
  </si>
  <si>
    <t>Referrals</t>
    <phoneticPr fontId="5" type="noConversion"/>
  </si>
  <si>
    <t>Employed</t>
  </si>
  <si>
    <t>Transfer</t>
    <phoneticPr fontId="5" type="noConversion"/>
  </si>
  <si>
    <t>Other</t>
  </si>
  <si>
    <t>18세 미만</t>
    <phoneticPr fontId="5" type="noConversion"/>
  </si>
  <si>
    <t>18세 이상</t>
    <phoneticPr fontId="5" type="noConversion"/>
  </si>
  <si>
    <t>시    각</t>
  </si>
  <si>
    <t>청각언어</t>
  </si>
  <si>
    <t>기    타</t>
  </si>
  <si>
    <t>입 소 자        Admissions</t>
    <phoneticPr fontId="5" type="noConversion"/>
  </si>
  <si>
    <t>퇴  소  자      Discharges</t>
    <phoneticPr fontId="5" type="noConversion"/>
  </si>
  <si>
    <t>To relatives</t>
    <phoneticPr fontId="5" type="noConversion"/>
  </si>
  <si>
    <t>Deaths</t>
    <phoneticPr fontId="4" type="noConversion"/>
  </si>
  <si>
    <t>장애종별    Disability</t>
    <phoneticPr fontId="5" type="noConversion"/>
  </si>
  <si>
    <t>연령별    Age</t>
    <phoneticPr fontId="5" type="noConversion"/>
  </si>
  <si>
    <t>Visually disabled</t>
    <phoneticPr fontId="5" type="noConversion"/>
  </si>
  <si>
    <t>Auditorily and lingually disabled</t>
    <phoneticPr fontId="5" type="noConversion"/>
  </si>
  <si>
    <t>시 설 수</t>
    <phoneticPr fontId="5" type="noConversion"/>
  </si>
  <si>
    <t>Unit : person</t>
    <phoneticPr fontId="77" type="noConversion"/>
  </si>
  <si>
    <t>성  별</t>
    <phoneticPr fontId="77" type="noConversion"/>
  </si>
  <si>
    <t>남</t>
    <phoneticPr fontId="77" type="noConversion"/>
  </si>
  <si>
    <t>여</t>
    <phoneticPr fontId="77" type="noConversion"/>
  </si>
  <si>
    <t>뇌병변</t>
    <phoneticPr fontId="77" type="noConversion"/>
  </si>
  <si>
    <t>시  각</t>
    <phoneticPr fontId="77" type="noConversion"/>
  </si>
  <si>
    <t>청  각</t>
    <phoneticPr fontId="77" type="noConversion"/>
  </si>
  <si>
    <t>언  어</t>
    <phoneticPr fontId="77" type="noConversion"/>
  </si>
  <si>
    <t>자폐성</t>
    <phoneticPr fontId="77" type="noConversion"/>
  </si>
  <si>
    <t xml:space="preserve">뇌전증 </t>
    <phoneticPr fontId="77" type="noConversion"/>
  </si>
  <si>
    <t>심한장애</t>
    <phoneticPr fontId="77" type="noConversion"/>
  </si>
  <si>
    <t>심하지 
않은 장애</t>
    <phoneticPr fontId="77" type="noConversion"/>
  </si>
  <si>
    <t>Severe</t>
    <phoneticPr fontId="77" type="noConversion"/>
  </si>
  <si>
    <t>Mild</t>
    <phoneticPr fontId="77" type="noConversion"/>
  </si>
  <si>
    <t>male</t>
    <phoneticPr fontId="77" type="noConversion"/>
  </si>
  <si>
    <t>Female</t>
    <phoneticPr fontId="77" type="noConversion"/>
  </si>
  <si>
    <t>disability</t>
    <phoneticPr fontId="77" type="noConversion"/>
  </si>
  <si>
    <t>Gender</t>
    <phoneticPr fontId="77" type="noConversion"/>
  </si>
  <si>
    <t>Physical Disability</t>
    <phoneticPr fontId="4" type="noConversion"/>
  </si>
  <si>
    <t>Disability of Brain Lesion</t>
    <phoneticPr fontId="77" type="noConversion"/>
  </si>
  <si>
    <t>Visual Disability</t>
    <phoneticPr fontId="77" type="noConversion"/>
  </si>
  <si>
    <t>Hearing Disability</t>
    <phoneticPr fontId="5" type="noConversion"/>
  </si>
  <si>
    <t>Speech Disability</t>
    <phoneticPr fontId="77" type="noConversion"/>
  </si>
  <si>
    <t>Autistic Disorder</t>
    <phoneticPr fontId="77" type="noConversion"/>
  </si>
  <si>
    <t>Mental Disorder</t>
    <phoneticPr fontId="77" type="noConversion"/>
  </si>
  <si>
    <t>Kidney Dysfunction</t>
    <phoneticPr fontId="77" type="noConversion"/>
  </si>
  <si>
    <t>Cardiac Dysfunction</t>
    <phoneticPr fontId="77" type="noConversion"/>
  </si>
  <si>
    <t>Respiratory Dysfunction</t>
    <phoneticPr fontId="77" type="noConversion"/>
  </si>
  <si>
    <t>Hepatic Dysfunction</t>
    <phoneticPr fontId="4" type="noConversion"/>
  </si>
  <si>
    <t>Intestinal Fistular/ Urinary Fistular</t>
    <phoneticPr fontId="4" type="noConversion"/>
  </si>
  <si>
    <t>Epilepsy</t>
    <phoneticPr fontId="4" type="noConversion"/>
  </si>
  <si>
    <t>Intellectual Disorder</t>
    <phoneticPr fontId="4" type="noConversion"/>
  </si>
  <si>
    <t>단위 : 개소, 명</t>
    <phoneticPr fontId="7" type="noConversion"/>
  </si>
  <si>
    <t>Unit : place, person</t>
    <phoneticPr fontId="7" type="noConversion"/>
  </si>
  <si>
    <t>보육시설수  Day care centers</t>
    <phoneticPr fontId="7" type="noConversion"/>
  </si>
  <si>
    <t>합  계</t>
    <phoneticPr fontId="7" type="noConversion"/>
  </si>
  <si>
    <t>국공립</t>
    <phoneticPr fontId="7" type="noConversion"/>
  </si>
  <si>
    <t>민  간</t>
    <phoneticPr fontId="7" type="noConversion"/>
  </si>
  <si>
    <t>협동</t>
    <phoneticPr fontId="7" type="noConversion"/>
  </si>
  <si>
    <t>직 장</t>
    <phoneticPr fontId="7" type="noConversion"/>
  </si>
  <si>
    <t>가 정</t>
    <phoneticPr fontId="7" type="noConversion"/>
  </si>
  <si>
    <t>국공립</t>
  </si>
  <si>
    <t>직 장</t>
  </si>
  <si>
    <t>가 정</t>
  </si>
  <si>
    <t>Public</t>
    <phoneticPr fontId="7" type="noConversion"/>
  </si>
  <si>
    <t>Authorized</t>
    <phoneticPr fontId="7" type="noConversion"/>
  </si>
  <si>
    <t xml:space="preserve"> Private</t>
  </si>
  <si>
    <t>Home</t>
    <phoneticPr fontId="7" type="noConversion"/>
  </si>
  <si>
    <t>Authorized and others</t>
    <phoneticPr fontId="4" type="noConversion"/>
  </si>
  <si>
    <t>Parents 
co-op</t>
    <phoneticPr fontId="7" type="noConversion"/>
  </si>
  <si>
    <t>협 동</t>
    <phoneticPr fontId="7" type="noConversion"/>
  </si>
  <si>
    <t>민 간</t>
    <phoneticPr fontId="7" type="noConversion"/>
  </si>
  <si>
    <t>보육아동수 Children in care</t>
    <phoneticPr fontId="7" type="noConversion"/>
  </si>
  <si>
    <t>Play group</t>
    <phoneticPr fontId="4" type="noConversion"/>
  </si>
  <si>
    <t>Work place</t>
    <phoneticPr fontId="4" type="noConversion"/>
  </si>
  <si>
    <t>사회복지
법인</t>
    <phoneticPr fontId="7" type="noConversion"/>
  </si>
  <si>
    <t>단위 : 명</t>
    <phoneticPr fontId="7" type="noConversion"/>
  </si>
  <si>
    <t xml:space="preserve">성  별  By gender  </t>
    <phoneticPr fontId="77" type="noConversion"/>
  </si>
  <si>
    <t>연    별</t>
    <phoneticPr fontId="7" type="noConversion"/>
  </si>
  <si>
    <t>20~29</t>
    <phoneticPr fontId="7" type="noConversion"/>
  </si>
  <si>
    <t>30~39</t>
    <phoneticPr fontId="7" type="noConversion"/>
  </si>
  <si>
    <t>40~49</t>
    <phoneticPr fontId="7" type="noConversion"/>
  </si>
  <si>
    <t>50~59</t>
    <phoneticPr fontId="7" type="noConversion"/>
  </si>
  <si>
    <t>Male</t>
    <phoneticPr fontId="77" type="noConversion"/>
  </si>
  <si>
    <t>…</t>
    <phoneticPr fontId="7" type="noConversion"/>
  </si>
  <si>
    <t>Social Welfare Volunteers</t>
    <phoneticPr fontId="7" type="noConversion"/>
  </si>
  <si>
    <t>동면</t>
    <phoneticPr fontId="4" type="noConversion"/>
  </si>
  <si>
    <t>Medical Institutions</t>
    <phoneticPr fontId="4" type="noConversion"/>
  </si>
  <si>
    <t xml:space="preserve"> 자료 : 보건소</t>
    <phoneticPr fontId="5" type="noConversion"/>
  </si>
  <si>
    <t>Oriental medicine hospital</t>
  </si>
  <si>
    <t>Inpatient care beds</t>
    <phoneticPr fontId="4" type="noConversion"/>
  </si>
  <si>
    <t>Num. of establish
-ments</t>
    <phoneticPr fontId="4" type="noConversion"/>
  </si>
  <si>
    <t>보건
의료원</t>
    <phoneticPr fontId="5" type="noConversion"/>
  </si>
  <si>
    <t>동면</t>
    <phoneticPr fontId="5" type="noConversion"/>
  </si>
  <si>
    <t>합 계
Total</t>
  </si>
  <si>
    <t>한의사
Oriental medical officers</t>
    <phoneticPr fontId="4" type="noConversion"/>
  </si>
  <si>
    <t>의 료 기 사
Medical technicians</t>
    <phoneticPr fontId="4" type="noConversion"/>
  </si>
  <si>
    <t xml:space="preserve"> 자료: 보건소</t>
    <phoneticPr fontId="4" type="noConversion"/>
  </si>
  <si>
    <t xml:space="preserve">소장  
Directors </t>
    <phoneticPr fontId="4" type="noConversion"/>
  </si>
  <si>
    <t>의사  
Physicians</t>
    <phoneticPr fontId="4" type="noConversion"/>
  </si>
  <si>
    <t xml:space="preserve">치과의사
Dental officers </t>
    <phoneticPr fontId="4" type="noConversion"/>
  </si>
  <si>
    <t>Physician</t>
    <phoneticPr fontId="4" type="noConversion"/>
  </si>
  <si>
    <t>Non-physician</t>
    <phoneticPr fontId="4" type="noConversion"/>
  </si>
  <si>
    <t xml:space="preserve">Medical officers </t>
    <phoneticPr fontId="4" type="noConversion"/>
  </si>
  <si>
    <t>Tempo-rary medical officers</t>
  </si>
  <si>
    <t>Public health doctors</t>
    <phoneticPr fontId="4" type="noConversion"/>
  </si>
  <si>
    <t>Dental officer</t>
  </si>
  <si>
    <t>Public health dentist</t>
  </si>
  <si>
    <t>Oriental medical officer</t>
  </si>
  <si>
    <t>Public health OMDs</t>
  </si>
  <si>
    <t>의사 외</t>
    <phoneticPr fontId="4" type="noConversion"/>
  </si>
  <si>
    <t>계약직</t>
    <phoneticPr fontId="4" type="noConversion"/>
  </si>
  <si>
    <t>공중 
보건의</t>
    <phoneticPr fontId="4" type="noConversion"/>
  </si>
  <si>
    <t>일반</t>
    <phoneticPr fontId="4" type="noConversion"/>
  </si>
  <si>
    <t>4. 보건지소 및 보건진료소, 건강생활지원센터 인력</t>
  </si>
  <si>
    <t>의 료 기 사
Medical technicians</t>
    <phoneticPr fontId="4" type="noConversion"/>
  </si>
  <si>
    <t>Personnel in Sub-Health Centers and Primary Health Care Posts, Community Health Promotion Centers</t>
    <phoneticPr fontId="4" type="noConversion"/>
  </si>
  <si>
    <t>읍면별</t>
    <phoneticPr fontId="4" type="noConversion"/>
  </si>
  <si>
    <t>Food Establishments</t>
    <phoneticPr fontId="4" type="noConversion"/>
  </si>
  <si>
    <t>일반
음식점</t>
    <phoneticPr fontId="5" type="noConversion"/>
  </si>
  <si>
    <t>휴게
음식점</t>
    <phoneticPr fontId="5" type="noConversion"/>
  </si>
  <si>
    <t>Food sales,transportation,others</t>
  </si>
  <si>
    <t xml:space="preserve">식품판매,운반,기타업  </t>
    <phoneticPr fontId="5" type="noConversion"/>
  </si>
  <si>
    <t>Public Sanitary Facilities</t>
    <phoneticPr fontId="4" type="noConversion"/>
  </si>
  <si>
    <t xml:space="preserve"> 주 : 1) 관광호텔 포함</t>
  </si>
  <si>
    <t xml:space="preserve">       2) 공중위생관리법(2016.2.3.)에 따라 기존 위생관리용역업이 건물위생관리업으로 변경됨  </t>
  </si>
  <si>
    <t>…</t>
    <phoneticPr fontId="4" type="noConversion"/>
  </si>
  <si>
    <t>Incidence and Mortality 
for Major National Infectious Diseases</t>
    <phoneticPr fontId="4" type="noConversion"/>
  </si>
  <si>
    <t>10. 한센사업대상자 현황</t>
    <phoneticPr fontId="5" type="noConversion"/>
  </si>
  <si>
    <t>한센사업</t>
  </si>
  <si>
    <t>한센사업대상자 관리사항    Registered patients under control</t>
    <phoneticPr fontId="5" type="noConversion"/>
  </si>
  <si>
    <t>대상자</t>
  </si>
  <si>
    <t>한센사업대상자</t>
  </si>
  <si>
    <t>양성</t>
  </si>
  <si>
    <t>신규대상자</t>
  </si>
  <si>
    <t>사망자</t>
  </si>
  <si>
    <t>성별   Sex</t>
    <phoneticPr fontId="5" type="noConversion"/>
  </si>
  <si>
    <t>거주지별</t>
  </si>
  <si>
    <t>서비스</t>
  </si>
  <si>
    <t>신규환자수</t>
  </si>
  <si>
    <t>지역별</t>
  </si>
  <si>
    <t>Area of residence</t>
  </si>
  <si>
    <t>Area of service</t>
  </si>
  <si>
    <t>Positive case</t>
  </si>
  <si>
    <t>Death</t>
  </si>
  <si>
    <t xml:space="preserve">거주형태별    </t>
  </si>
  <si>
    <t>Type  of  residence</t>
  </si>
  <si>
    <t>서비스구분별  Type of service</t>
  </si>
  <si>
    <t>재  가</t>
  </si>
  <si>
    <t>정착</t>
  </si>
  <si>
    <t>시설보호</t>
  </si>
  <si>
    <t>요치료</t>
  </si>
  <si>
    <t>양 성</t>
  </si>
  <si>
    <t>재발관리</t>
  </si>
  <si>
    <t>Domicile</t>
  </si>
  <si>
    <t>Settlement village</t>
  </si>
  <si>
    <t>Leprosarium</t>
  </si>
  <si>
    <t>Cases for
Suveillance</t>
  </si>
  <si>
    <t>11. 결 핵 환 자 현 황</t>
    <phoneticPr fontId="5" type="noConversion"/>
  </si>
  <si>
    <t>Status of Hansen Disease patients benefitted 
from public health center project centers by city</t>
    <phoneticPr fontId="5" type="noConversion"/>
  </si>
  <si>
    <t>cases for
Chemo
-therapy</t>
    <phoneticPr fontId="4" type="noConversion"/>
  </si>
  <si>
    <t>당해년도 등록(신고)된 결핵 환자 수 Reported cases of tuberculosis in the current year</t>
    <phoneticPr fontId="5" type="noConversion"/>
  </si>
  <si>
    <t>당해년도 결핵예방 접종실적 Administration of BCG in the current year</t>
    <phoneticPr fontId="4" type="noConversion"/>
  </si>
  <si>
    <t>Covered Person(or Beneficiaries) 
of Health Insurance</t>
    <phoneticPr fontId="4" type="noConversion"/>
  </si>
  <si>
    <t>12. 보건소 구강보건사업 실적</t>
    <phoneticPr fontId="5" type="noConversion"/>
  </si>
  <si>
    <t>13. 모 자 보 건 사 업 실 적</t>
    <phoneticPr fontId="5" type="noConversion"/>
  </si>
  <si>
    <t>14. 건강보험 적용인구</t>
    <phoneticPr fontId="5" type="noConversion"/>
  </si>
  <si>
    <t xml:space="preserve"> 자료 : 「건강보험통계」 국민건강보험공단 통계관리부</t>
    <phoneticPr fontId="5" type="noConversion"/>
  </si>
  <si>
    <t>적용인구  Covered persons</t>
    <phoneticPr fontId="6" type="noConversion"/>
  </si>
  <si>
    <t>15. 건강보험 급여</t>
    <phoneticPr fontId="5" type="noConversion"/>
  </si>
  <si>
    <t>Unit : case, 1,000 won</t>
    <phoneticPr fontId="4" type="noConversion"/>
  </si>
  <si>
    <t>16. 건강보험대상자 진료 실적</t>
    <phoneticPr fontId="5" type="noConversion"/>
  </si>
  <si>
    <t>Residential Welfare Facilities 
for the Elderly</t>
    <phoneticPr fontId="7" type="noConversion"/>
  </si>
  <si>
    <t>동면</t>
    <phoneticPr fontId="7" type="noConversion"/>
  </si>
  <si>
    <t>동  면</t>
    <phoneticPr fontId="7" type="noConversion"/>
  </si>
  <si>
    <t>Medical Welfare Facilities 
for the Elderly</t>
    <phoneticPr fontId="4" type="noConversion"/>
  </si>
  <si>
    <t xml:space="preserve">Care facilities for the elderly </t>
    <phoneticPr fontId="7" type="noConversion"/>
  </si>
  <si>
    <t>Recipients of National Basic Livelihood Security Benefit</t>
    <phoneticPr fontId="4" type="noConversion"/>
  </si>
  <si>
    <t>17. 국 민 연 금 가 입 자</t>
    <phoneticPr fontId="5" type="noConversion"/>
  </si>
  <si>
    <t>18. 국민연금 급여 지급현황</t>
    <phoneticPr fontId="7" type="noConversion"/>
  </si>
  <si>
    <t>19. 노인여가복지시설</t>
    <phoneticPr fontId="5" type="noConversion"/>
  </si>
  <si>
    <t xml:space="preserve">22. 재 가 노 인 복 지 시 설 </t>
    <phoneticPr fontId="5" type="noConversion"/>
  </si>
  <si>
    <t>23. 국민기초생활보장수급자</t>
    <phoneticPr fontId="5" type="noConversion"/>
  </si>
  <si>
    <t>24. 기초연금 수급자 수</t>
    <phoneticPr fontId="7" type="noConversion"/>
  </si>
  <si>
    <t>25. 여 성 폭 력 상 담</t>
    <phoneticPr fontId="5" type="noConversion"/>
  </si>
  <si>
    <t xml:space="preserve">26. 아 동 복 지 시 설 </t>
    <phoneticPr fontId="5" type="noConversion"/>
  </si>
  <si>
    <t xml:space="preserve">28. 장 애 인  등 록 현 황 </t>
    <phoneticPr fontId="77" type="noConversion"/>
  </si>
  <si>
    <t>…</t>
    <phoneticPr fontId="4" type="noConversion"/>
  </si>
  <si>
    <t>Benefits
granted</t>
    <phoneticPr fontId="5" type="noConversion"/>
  </si>
  <si>
    <t>Self independence assistance facilities</t>
    <phoneticPr fontId="4" type="noConversion"/>
  </si>
  <si>
    <t>…</t>
    <phoneticPr fontId="4" type="noConversion"/>
  </si>
  <si>
    <t>Residential Welfare Facilities 
for the Elderly(Cont'd)</t>
    <phoneticPr fontId="7" type="noConversion"/>
  </si>
  <si>
    <t xml:space="preserve">- </t>
  </si>
  <si>
    <t>…</t>
    <phoneticPr fontId="4" type="noConversion"/>
  </si>
  <si>
    <t>자료 : 행정과</t>
    <phoneticPr fontId="7" type="noConversion"/>
  </si>
  <si>
    <t xml:space="preserve">           1,585</t>
  </si>
  <si>
    <t xml:space="preserve">           1,773</t>
  </si>
  <si>
    <t xml:space="preserve">           1,983</t>
  </si>
  <si>
    <t xml:space="preserve">           2,056</t>
  </si>
  <si>
    <t xml:space="preserve">        2) 군인병원 제외</t>
    <phoneticPr fontId="4" type="noConversion"/>
  </si>
  <si>
    <t xml:space="preserve">        3) 정신병원, 결핵병원, 한센병원 포함</t>
    <phoneticPr fontId="4" type="noConversion"/>
  </si>
  <si>
    <t>연   별</t>
    <phoneticPr fontId="4" type="noConversion"/>
  </si>
  <si>
    <t xml:space="preserve">   주 : 정원기준</t>
    <phoneticPr fontId="90" type="noConversion"/>
  </si>
  <si>
    <t xml:space="preserve">   자료 : 보건소</t>
    <phoneticPr fontId="90" type="noConversion"/>
  </si>
  <si>
    <t>판매업소   Number of sellers</t>
    <phoneticPr fontId="5" type="noConversion"/>
  </si>
  <si>
    <t>제조업소  Number of manufacturers</t>
    <phoneticPr fontId="5" type="noConversion"/>
  </si>
  <si>
    <t>판매업소   Number of sellers</t>
    <phoneticPr fontId="4" type="noConversion"/>
  </si>
  <si>
    <r>
      <t>연   별</t>
    </r>
    <r>
      <rPr>
        <sz val="10"/>
        <rFont val="Arial Narrow"/>
        <family val="2"/>
      </rPr>
      <t/>
    </r>
    <phoneticPr fontId="7" type="noConversion"/>
  </si>
  <si>
    <r>
      <t>숙 박 업</t>
    </r>
    <r>
      <rPr>
        <vertAlign val="superscript"/>
        <sz val="10"/>
        <rFont val="맑은 고딕"/>
        <family val="3"/>
        <charset val="129"/>
        <scheme val="major"/>
      </rPr>
      <t>1)</t>
    </r>
    <r>
      <rPr>
        <sz val="10"/>
        <rFont val="맑은 고딕"/>
        <family val="3"/>
        <charset val="129"/>
        <scheme val="major"/>
      </rPr>
      <t xml:space="preserve">
Hotel businesses</t>
    </r>
    <phoneticPr fontId="5" type="noConversion"/>
  </si>
  <si>
    <r>
      <t>건물위생
관리업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5" type="noConversion"/>
  </si>
  <si>
    <r>
      <t>모자보건관리</t>
    </r>
    <r>
      <rPr>
        <sz val="9"/>
        <rFont val="맑은 고딕"/>
        <family val="3"/>
        <charset val="129"/>
        <scheme val="major"/>
      </rPr>
      <t xml:space="preserve"> Maternal and child health care program</t>
    </r>
    <phoneticPr fontId="5" type="noConversion"/>
  </si>
  <si>
    <r>
      <t>진료비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</si>
  <si>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r>
      <t>약국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4" type="noConversion"/>
  </si>
  <si>
    <t>Voluntarily
insured
persons</t>
    <phoneticPr fontId="5" type="noConversion"/>
  </si>
  <si>
    <t>No. of 
beneficiaries</t>
    <phoneticPr fontId="7" type="noConversion"/>
  </si>
  <si>
    <t>노 인 주 거 복 지 시 설(속)</t>
    <phoneticPr fontId="5" type="noConversion"/>
  </si>
  <si>
    <t xml:space="preserve">20. 노 인 주 거 복 지 시 설 </t>
    <phoneticPr fontId="5" type="noConversion"/>
  </si>
  <si>
    <t>21. 노 인 의 료 복 지 시 설</t>
    <phoneticPr fontId="5" type="noConversion"/>
  </si>
  <si>
    <t xml:space="preserve">연   별
</t>
    <phoneticPr fontId="5" type="noConversion"/>
  </si>
  <si>
    <t xml:space="preserve"> 자료 : 행복나눔과</t>
    <phoneticPr fontId="5" type="noConversion"/>
  </si>
  <si>
    <t xml:space="preserve"> 주: 2014년 통계부터 장애종류 분류 개편(지체 → 지체 및 뇌병변, 정신지체 → 지적 및 자폐) </t>
    <phoneticPr fontId="4" type="noConversion"/>
  </si>
  <si>
    <t>연   별</t>
    <phoneticPr fontId="77" type="noConversion"/>
  </si>
  <si>
    <t xml:space="preserve">연   별 </t>
    <phoneticPr fontId="4" type="noConversion"/>
  </si>
  <si>
    <t>연   별</t>
    <phoneticPr fontId="4" type="noConversion"/>
  </si>
  <si>
    <t>Sub
health
–center</t>
    <phoneticPr fontId="4" type="noConversion"/>
  </si>
  <si>
    <t>법정감염병 발생 및 사망(속)</t>
    <phoneticPr fontId="4" type="noConversion"/>
  </si>
  <si>
    <t>발생  incident</t>
    <phoneticPr fontId="5" type="noConversion"/>
  </si>
  <si>
    <t>발    생</t>
    <phoneticPr fontId="5" type="noConversion"/>
  </si>
  <si>
    <t>발   생</t>
    <phoneticPr fontId="5" type="noConversion"/>
  </si>
  <si>
    <t>제 1  급  감  염  병       Infectious diseases, Class I</t>
    <phoneticPr fontId="5" type="noConversion"/>
  </si>
  <si>
    <t>제 2 급  감  염  병
Infectious diseases, Class Ⅱ</t>
    <phoneticPr fontId="5" type="noConversion"/>
  </si>
  <si>
    <t>제 2 급  감  염  병       Infectious diseases, Class Ⅱ</t>
    <phoneticPr fontId="4" type="noConversion"/>
  </si>
  <si>
    <t>제 3 급  감  염  병     Infectious diseases, Class Ⅲ</t>
    <phoneticPr fontId="5" type="noConversion"/>
  </si>
  <si>
    <t>보툴리눔 독소증</t>
    <phoneticPr fontId="5" type="noConversion"/>
  </si>
  <si>
    <t>Botolism</t>
    <phoneticPr fontId="5" type="noConversion"/>
  </si>
  <si>
    <t>야 토 병</t>
    <phoneticPr fontId="5" type="noConversion"/>
  </si>
  <si>
    <t>tularemia</t>
    <phoneticPr fontId="5" type="noConversion"/>
  </si>
  <si>
    <t>Emerging infectious diesase syndrome</t>
    <phoneticPr fontId="5" type="noConversion"/>
  </si>
  <si>
    <t>SARS</t>
    <phoneticPr fontId="5" type="noConversion"/>
  </si>
  <si>
    <t>Novel influenza</t>
    <phoneticPr fontId="5" type="noConversion"/>
  </si>
  <si>
    <t>수 두</t>
    <phoneticPr fontId="5" type="noConversion"/>
  </si>
  <si>
    <t>Mumps</t>
    <phoneticPr fontId="5" type="noConversion"/>
  </si>
  <si>
    <t>CRE infection</t>
    <phoneticPr fontId="4" type="noConversion"/>
  </si>
  <si>
    <t>홍역</t>
    <phoneticPr fontId="5" type="noConversion"/>
  </si>
  <si>
    <t>Measles</t>
    <phoneticPr fontId="5" type="noConversion"/>
  </si>
  <si>
    <t>장티푸스</t>
    <phoneticPr fontId="5" type="noConversion"/>
  </si>
  <si>
    <t>Typhoid fever</t>
    <phoneticPr fontId="5" type="noConversion"/>
  </si>
  <si>
    <t>Shigellosis</t>
    <phoneticPr fontId="4" type="noConversion"/>
  </si>
  <si>
    <t>라임병</t>
    <phoneticPr fontId="5" type="noConversion"/>
  </si>
  <si>
    <t>Lyme Borreliosis</t>
    <phoneticPr fontId="5" type="noConversion"/>
  </si>
  <si>
    <t>중증열성혈소판
감소증후군</t>
    <phoneticPr fontId="5" type="noConversion"/>
  </si>
  <si>
    <t>SFTS</t>
    <phoneticPr fontId="5" type="noConversion"/>
  </si>
  <si>
    <t>비브리오패혈증</t>
    <phoneticPr fontId="5" type="noConversion"/>
  </si>
  <si>
    <t>신종
인플루엔자</t>
    <phoneticPr fontId="4" type="noConversion"/>
  </si>
  <si>
    <t>Infectious dise-
ases, Class IV</t>
    <phoneticPr fontId="5" type="noConversion"/>
  </si>
  <si>
    <t>제4급감염병
및 지정감염병</t>
    <phoneticPr fontId="5" type="noConversion"/>
  </si>
  <si>
    <t>신종감염병증후군</t>
    <phoneticPr fontId="5" type="noConversion"/>
  </si>
  <si>
    <t>New
cases</t>
    <phoneticPr fontId="5" type="noConversion"/>
  </si>
  <si>
    <t>중단후
재등록</t>
    <phoneticPr fontId="4" type="noConversion"/>
  </si>
  <si>
    <t>Survei
-lance</t>
    <phoneticPr fontId="4" type="noConversion"/>
  </si>
  <si>
    <t>미취학
아   동</t>
    <phoneticPr fontId="4" type="noConversion"/>
  </si>
  <si>
    <t>취 학
아 동</t>
    <phoneticPr fontId="4" type="noConversion"/>
  </si>
  <si>
    <t>Smear
Positive</t>
    <phoneticPr fontId="4" type="noConversion"/>
  </si>
  <si>
    <t>Children
not 
in school</t>
    <phoneticPr fontId="4" type="noConversion"/>
  </si>
  <si>
    <t>Children
not
in school</t>
    <phoneticPr fontId="4" type="noConversion"/>
  </si>
  <si>
    <t>미취학
아  동</t>
    <phoneticPr fontId="4" type="noConversion"/>
  </si>
  <si>
    <t>Health center</t>
    <phoneticPr fontId="4" type="noConversion"/>
  </si>
  <si>
    <t>보건소</t>
    <phoneticPr fontId="5" type="noConversion"/>
  </si>
  <si>
    <t>Children
in
school</t>
    <phoneticPr fontId="4" type="noConversion"/>
  </si>
  <si>
    <t>실패후
재치료자</t>
    <phoneticPr fontId="5" type="noConversion"/>
  </si>
  <si>
    <t>Re
-lapse</t>
    <phoneticPr fontId="5" type="noConversion"/>
  </si>
  <si>
    <t>Re-
registra
-tion after recess</t>
    <phoneticPr fontId="5" type="noConversion"/>
  </si>
  <si>
    <t>이전치료
결과불명확</t>
    <phoneticPr fontId="75" type="noConversion"/>
  </si>
  <si>
    <t>과거치료
여부
불명확</t>
    <phoneticPr fontId="4" type="noConversion"/>
  </si>
  <si>
    <t>재치료자      Retreatment</t>
    <phoneticPr fontId="75" type="noConversion"/>
  </si>
  <si>
    <t>법인,
단체 등</t>
    <phoneticPr fontId="7" type="noConversion"/>
  </si>
  <si>
    <t>영귀미면</t>
    <phoneticPr fontId="4" type="noConversion"/>
  </si>
  <si>
    <t xml:space="preserve">
Pharma
-cists</t>
    <phoneticPr fontId="4" type="noConversion"/>
  </si>
  <si>
    <t>약사</t>
    <phoneticPr fontId="4" type="noConversion"/>
  </si>
  <si>
    <t>간호사</t>
    <phoneticPr fontId="4" type="noConversion"/>
  </si>
  <si>
    <t xml:space="preserve"> 주 : 정원기준</t>
    <phoneticPr fontId="4" type="noConversion"/>
  </si>
  <si>
    <t>Temporary medical officers</t>
    <phoneticPr fontId="4" type="noConversion"/>
  </si>
  <si>
    <t>영양사</t>
    <phoneticPr fontId="4" type="noConversion"/>
  </si>
  <si>
    <t>Nurses</t>
    <phoneticPr fontId="4" type="noConversion"/>
  </si>
  <si>
    <t>Dietitians</t>
    <phoneticPr fontId="4" type="noConversion"/>
  </si>
  <si>
    <t>보건교육사</t>
    <phoneticPr fontId="4" type="noConversion"/>
  </si>
  <si>
    <t>Health
education
specialist</t>
    <phoneticPr fontId="4" type="noConversion"/>
  </si>
  <si>
    <t>간 호
조무사</t>
    <phoneticPr fontId="4" type="noConversion"/>
  </si>
  <si>
    <t>행정직</t>
    <phoneticPr fontId="4" type="noConversion"/>
  </si>
  <si>
    <t>보건직</t>
    <phoneticPr fontId="4" type="noConversion"/>
  </si>
  <si>
    <t>기능직등</t>
    <phoneticPr fontId="4" type="noConversion"/>
  </si>
  <si>
    <t>Nursing
aides</t>
    <phoneticPr fontId="4" type="noConversion"/>
  </si>
  <si>
    <t>Pubic Health workers</t>
    <phoneticPr fontId="4" type="noConversion"/>
  </si>
  <si>
    <t>Others</t>
    <phoneticPr fontId="4" type="noConversion"/>
  </si>
  <si>
    <t>Public Adminis
-trators</t>
    <phoneticPr fontId="4" type="noConversion"/>
  </si>
  <si>
    <t>의사
Physicians</t>
    <phoneticPr fontId="4" type="noConversion"/>
  </si>
  <si>
    <t>보건
교육사</t>
    <phoneticPr fontId="4" type="noConversion"/>
  </si>
  <si>
    <t>Dietiti
-ans</t>
    <phoneticPr fontId="4" type="noConversion"/>
  </si>
  <si>
    <t xml:space="preserve">식품위생 관련업체   Food Establishments </t>
    <phoneticPr fontId="4" type="noConversion"/>
  </si>
  <si>
    <t>건강기능
식품
제조업</t>
    <phoneticPr fontId="4" type="noConversion"/>
  </si>
  <si>
    <t>건강기능
식품
판매업</t>
    <phoneticPr fontId="4" type="noConversion"/>
  </si>
  <si>
    <t>집단
급식소</t>
    <phoneticPr fontId="5" type="noConversion"/>
  </si>
  <si>
    <t>용기·포장류
제조업</t>
    <phoneticPr fontId="4" type="noConversion"/>
  </si>
  <si>
    <t>manufactur
-ing</t>
    <phoneticPr fontId="4" type="noConversion"/>
  </si>
  <si>
    <t>Health functional food 
manufacturing·importing·sales</t>
    <phoneticPr fontId="4" type="noConversion"/>
  </si>
  <si>
    <t>영귀미면</t>
    <phoneticPr fontId="5" type="noConversion"/>
  </si>
  <si>
    <t>자료 : 보건소</t>
    <phoneticPr fontId="7" type="noConversion"/>
  </si>
  <si>
    <t>제 1 급  감  염  병       Infectious diseases, Class I</t>
    <phoneticPr fontId="5" type="noConversion"/>
  </si>
  <si>
    <t>Cases</t>
    <phoneticPr fontId="4" type="noConversion"/>
  </si>
  <si>
    <t>연  금            Pension</t>
    <phoneticPr fontId="4" type="noConversion"/>
  </si>
  <si>
    <t>노령연금    Basic pension</t>
    <phoneticPr fontId="4" type="noConversion"/>
  </si>
  <si>
    <t>재 가 노 인 복 지 시 설</t>
    <phoneticPr fontId="5" type="noConversion"/>
  </si>
  <si>
    <t>Community Senior Service Facilities</t>
    <phoneticPr fontId="4" type="noConversion"/>
  </si>
  <si>
    <t>No. of
persons</t>
    <phoneticPr fontId="4" type="noConversion"/>
  </si>
  <si>
    <t>피해자 지원내역</t>
    <phoneticPr fontId="5" type="noConversion"/>
  </si>
  <si>
    <t xml:space="preserve">입 소 자 </t>
    <phoneticPr fontId="4" type="noConversion"/>
  </si>
  <si>
    <t>퇴 소 자</t>
    <phoneticPr fontId="4" type="noConversion"/>
  </si>
  <si>
    <t>연말현재
생활인원</t>
    <phoneticPr fontId="4" type="noConversion"/>
  </si>
  <si>
    <t>No. of facilities</t>
    <phoneticPr fontId="4" type="noConversion"/>
  </si>
  <si>
    <t>Admissions</t>
    <phoneticPr fontId="4" type="noConversion"/>
  </si>
  <si>
    <t>Discharges</t>
    <phoneticPr fontId="4" type="noConversion"/>
  </si>
  <si>
    <t>No. of inmates as of year-end</t>
    <phoneticPr fontId="4" type="noConversion"/>
  </si>
  <si>
    <t>Children Welfare Facilities</t>
    <phoneticPr fontId="4" type="noConversion"/>
  </si>
  <si>
    <t>아 동 복 지 시 설</t>
    <phoneticPr fontId="4" type="noConversion"/>
  </si>
  <si>
    <t>…</t>
    <phoneticPr fontId="4" type="noConversion"/>
  </si>
  <si>
    <t>Less than
18 years</t>
    <phoneticPr fontId="5" type="noConversion"/>
  </si>
  <si>
    <t>18 years
and over</t>
    <phoneticPr fontId="5" type="noConversion"/>
  </si>
  <si>
    <t>연고자
인도</t>
    <phoneticPr fontId="4" type="noConversion"/>
  </si>
  <si>
    <t>Number of facilities</t>
    <phoneticPr fontId="5" type="noConversion"/>
  </si>
  <si>
    <t>연말현재 수용인원  No. of inmates as of year-end</t>
    <phoneticPr fontId="5" type="noConversion"/>
  </si>
  <si>
    <t>연말현재 수용인원  No. of inmates as of year-end</t>
    <phoneticPr fontId="4" type="noConversion"/>
  </si>
  <si>
    <t>Institutions for the Disabled and Their Inmates</t>
    <phoneticPr fontId="4" type="noConversion"/>
  </si>
  <si>
    <t>남
Male</t>
    <phoneticPr fontId="4" type="noConversion"/>
  </si>
  <si>
    <t>여
Female</t>
    <phoneticPr fontId="4" type="noConversion"/>
  </si>
  <si>
    <t>No
relatives</t>
    <phoneticPr fontId="5" type="noConversion"/>
  </si>
  <si>
    <t>장 애 유 형
By type of the disabled</t>
    <phoneticPr fontId="77" type="noConversion"/>
  </si>
  <si>
    <t>장 애 유 형
By type of the disabled</t>
    <phoneticPr fontId="4" type="noConversion"/>
  </si>
  <si>
    <t xml:space="preserve">        심하지않은 장애인(기존 4~6급)으로 구분(시행 2019.7.1)</t>
    <phoneticPr fontId="5" type="noConversion"/>
  </si>
  <si>
    <t xml:space="preserve"> 주 1) 장애등급제(1~6급) 폐지되고 장애의 정도가 심한장애인(기존 1~3급),</t>
    <phoneticPr fontId="5" type="noConversion"/>
  </si>
  <si>
    <t>Registered Disabled Persons</t>
    <phoneticPr fontId="4" type="noConversion"/>
  </si>
  <si>
    <t xml:space="preserve">장 애 인  등 록 현 황 </t>
    <phoneticPr fontId="4" type="noConversion"/>
  </si>
  <si>
    <t>Facial Disfigurement</t>
    <phoneticPr fontId="4" type="noConversion"/>
  </si>
  <si>
    <t>지  체</t>
    <phoneticPr fontId="77" type="noConversion"/>
  </si>
  <si>
    <t>지  적</t>
    <rPh sb="0" eb="4">
      <t xml:space="preserve">        1)1</t>
    </rPh>
    <phoneticPr fontId="77" type="noConversion"/>
  </si>
  <si>
    <t>정  신</t>
    <phoneticPr fontId="77" type="noConversion"/>
  </si>
  <si>
    <t>신  장</t>
    <phoneticPr fontId="77" type="noConversion"/>
  </si>
  <si>
    <t>심  장</t>
    <phoneticPr fontId="77" type="noConversion"/>
  </si>
  <si>
    <t xml:space="preserve">호흡기 </t>
    <phoneticPr fontId="77" type="noConversion"/>
  </si>
  <si>
    <t>간</t>
    <phoneticPr fontId="77" type="noConversion"/>
  </si>
  <si>
    <t>안  면</t>
    <phoneticPr fontId="77" type="noConversion"/>
  </si>
  <si>
    <t>장루, 요루</t>
    <phoneticPr fontId="77" type="noConversion"/>
  </si>
  <si>
    <r>
      <t>장애정도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r>
      <rPr>
        <sz val="10"/>
        <color theme="1"/>
        <rFont val="맑은 고딕"/>
        <family val="3"/>
        <charset val="129"/>
        <scheme val="major"/>
      </rPr>
      <t xml:space="preserve">
degree of disability</t>
    </r>
    <phoneticPr fontId="77" type="noConversion"/>
  </si>
  <si>
    <t>보육시설수  Day care centers</t>
    <phoneticPr fontId="4" type="noConversion"/>
  </si>
  <si>
    <t>Childcare Facilities</t>
    <phoneticPr fontId="4" type="noConversion"/>
  </si>
  <si>
    <t>어 린 이 집</t>
    <phoneticPr fontId="4" type="noConversion"/>
  </si>
  <si>
    <t>보육아동수 Children in care</t>
    <phoneticPr fontId="4" type="noConversion"/>
  </si>
  <si>
    <t>19세
이하</t>
    <phoneticPr fontId="7" type="noConversion"/>
  </si>
  <si>
    <t>단위 : 가구,명</t>
    <phoneticPr fontId="7" type="noConversion"/>
  </si>
  <si>
    <t>Unit : household, person</t>
    <phoneticPr fontId="77" type="noConversion"/>
  </si>
  <si>
    <t>연  별</t>
    <phoneticPr fontId="5" type="noConversion"/>
  </si>
  <si>
    <t>한부모가족지원법 수급자</t>
    <phoneticPr fontId="7" type="noConversion"/>
  </si>
  <si>
    <t>국민기초생활보장법 수급자</t>
    <phoneticPr fontId="7" type="noConversion"/>
  </si>
  <si>
    <t>가구수</t>
    <phoneticPr fontId="7" type="noConversion"/>
  </si>
  <si>
    <t>가구원수</t>
    <phoneticPr fontId="7" type="noConversion"/>
  </si>
  <si>
    <t>동면</t>
  </si>
  <si>
    <t>29. 저소득 및 한부모 가족</t>
    <phoneticPr fontId="5" type="noConversion"/>
  </si>
  <si>
    <t>Households</t>
    <phoneticPr fontId="4" type="noConversion"/>
  </si>
  <si>
    <t>household members</t>
    <phoneticPr fontId="4" type="noConversion"/>
  </si>
  <si>
    <t>31. 사회복지자원봉사자 현황</t>
    <phoneticPr fontId="7" type="noConversion"/>
  </si>
  <si>
    <r>
      <rPr>
        <b/>
        <sz val="23"/>
        <rFont val="HY헤드라인M"/>
        <family val="1"/>
        <charset val="129"/>
      </rPr>
      <t>30. 어 린 이 집</t>
    </r>
    <r>
      <rPr>
        <b/>
        <sz val="23"/>
        <color rgb="FF0000FF"/>
        <rFont val="HY헤드라인M"/>
        <family val="1"/>
        <charset val="129"/>
      </rPr>
      <t xml:space="preserve"> </t>
    </r>
    <phoneticPr fontId="7" type="noConversion"/>
  </si>
  <si>
    <t>Radiological 
technicians</t>
    <phoneticPr fontId="4" type="noConversion"/>
  </si>
  <si>
    <t>Clinical pathologists</t>
    <phoneticPr fontId="4" type="noConversion"/>
  </si>
  <si>
    <t xml:space="preserve">Dental hygienists </t>
    <phoneticPr fontId="4" type="noConversion"/>
  </si>
  <si>
    <t>Physical therapists</t>
    <phoneticPr fontId="4" type="noConversion"/>
  </si>
  <si>
    <t>Occupational
therapists</t>
    <phoneticPr fontId="4" type="noConversion"/>
  </si>
  <si>
    <t>방사선사</t>
    <phoneticPr fontId="4" type="noConversion"/>
  </si>
  <si>
    <t>치과
위생사</t>
    <phoneticPr fontId="4" type="noConversion"/>
  </si>
  <si>
    <t>물리
치료사</t>
    <phoneticPr fontId="4" type="noConversion"/>
  </si>
  <si>
    <t>작업
치료사</t>
    <phoneticPr fontId="4" type="noConversion"/>
  </si>
  <si>
    <t>임상
병리사</t>
    <phoneticPr fontId="4" type="noConversion"/>
  </si>
  <si>
    <t>Dental officer</t>
    <phoneticPr fontId="4" type="noConversion"/>
  </si>
  <si>
    <t>Radiological 
technicians</t>
    <phoneticPr fontId="4" type="noConversion"/>
  </si>
  <si>
    <t>Clinical pathologists</t>
    <phoneticPr fontId="4" type="noConversion"/>
  </si>
  <si>
    <t>Dental hygienists</t>
    <phoneticPr fontId="4" type="noConversion"/>
  </si>
  <si>
    <t>Physical therapists</t>
    <phoneticPr fontId="4" type="noConversion"/>
  </si>
  <si>
    <t>Occupational
therapists</t>
    <phoneticPr fontId="4" type="noConversion"/>
  </si>
  <si>
    <t>공무원, 사립학교 교직원</t>
    <phoneticPr fontId="4" type="noConversion"/>
  </si>
  <si>
    <t>적용인구</t>
    <phoneticPr fontId="4" type="noConversion"/>
  </si>
  <si>
    <t>자료 : 복지과</t>
    <phoneticPr fontId="5" type="noConversion"/>
  </si>
  <si>
    <t>Low-income Single Parent Families</t>
    <phoneticPr fontId="4" type="noConversion"/>
  </si>
  <si>
    <t>…</t>
    <phoneticPr fontId="4" type="noConversion"/>
  </si>
  <si>
    <t xml:space="preserve"> 자료 : 국민연금공단 홍천지사</t>
    <phoneticPr fontId="5" type="noConversion"/>
  </si>
  <si>
    <t>종합병원</t>
    <phoneticPr fontId="4" type="noConversion"/>
  </si>
  <si>
    <r>
      <t>일반병원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5" type="noConversion"/>
  </si>
  <si>
    <t xml:space="preserve">  주 : 의료법 제3조에 의한 의료기관(보건소 제외)</t>
  </si>
  <si>
    <t xml:space="preserve">     1) 의사 : 의료종사자만 포함</t>
  </si>
  <si>
    <t xml:space="preserve">     2) 약사 : 개인약국약사 제외함</t>
  </si>
  <si>
    <r>
      <t>의   사</t>
    </r>
    <r>
      <rPr>
        <vertAlign val="superscript"/>
        <sz val="10"/>
        <rFont val="맑은 고딕"/>
        <family val="3"/>
        <charset val="129"/>
        <scheme val="major"/>
      </rPr>
      <t>1)</t>
    </r>
    <r>
      <rPr>
        <sz val="10"/>
        <rFont val="맑은 고딕"/>
        <family val="3"/>
        <charset val="129"/>
        <scheme val="major"/>
      </rPr>
      <t xml:space="preserve">        Physicians</t>
    </r>
    <phoneticPr fontId="5" type="noConversion"/>
  </si>
  <si>
    <r>
      <t xml:space="preserve">약  사 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5" type="noConversion"/>
  </si>
  <si>
    <t>식 품 위 생 관 계 업 소(속)</t>
    <phoneticPr fontId="4" type="noConversion"/>
  </si>
  <si>
    <t>Food Establishments(Cont'd)</t>
    <phoneticPr fontId="4" type="noConversion"/>
  </si>
  <si>
    <t>New
beneficiaries</t>
    <phoneticPr fontId="4" type="noConversion"/>
  </si>
  <si>
    <t>Cases under of Hansen service</t>
    <phoneticPr fontId="4" type="noConversion"/>
  </si>
  <si>
    <t>노 인 의 료 복 지 시 설</t>
    <phoneticPr fontId="4" type="noConversion"/>
  </si>
  <si>
    <t>Medical Welfare Facilities
for the Elderly</t>
    <phoneticPr fontId="4" type="noConversion"/>
  </si>
  <si>
    <t>소계</t>
    <phoneticPr fontId="4" type="noConversion"/>
  </si>
  <si>
    <t>Sub-total</t>
    <phoneticPr fontId="4" type="noConversion"/>
  </si>
  <si>
    <t>중증급성호흡기
증후군</t>
    <phoneticPr fontId="5" type="noConversion"/>
  </si>
  <si>
    <t>기타</t>
    <phoneticPr fontId="4" type="noConversion"/>
  </si>
  <si>
    <t>Others</t>
    <phoneticPr fontId="4" type="noConversion"/>
  </si>
  <si>
    <t>발생  Cases</t>
    <phoneticPr fontId="5" type="noConversion"/>
  </si>
  <si>
    <t>사망   Deaths</t>
    <phoneticPr fontId="5" type="noConversion"/>
  </si>
  <si>
    <t>Emerging infectious disease syndrome</t>
    <phoneticPr fontId="5" type="noConversion"/>
  </si>
  <si>
    <t>콜레라</t>
    <phoneticPr fontId="4" type="noConversion"/>
  </si>
  <si>
    <t>Cholera</t>
    <phoneticPr fontId="5" type="noConversion"/>
  </si>
  <si>
    <t>Paratyphoid fever</t>
    <phoneticPr fontId="4" type="noConversion"/>
  </si>
  <si>
    <t>세균성이질</t>
    <phoneticPr fontId="4" type="noConversion"/>
  </si>
  <si>
    <t>장출혈성대장균
감염증</t>
    <phoneticPr fontId="5" type="noConversion"/>
  </si>
  <si>
    <t>Enterohemorrhagic E. coli</t>
    <phoneticPr fontId="5" type="noConversion"/>
  </si>
  <si>
    <t>A형간염</t>
    <phoneticPr fontId="5" type="noConversion"/>
  </si>
  <si>
    <t>Viral hepatitis A</t>
    <phoneticPr fontId="5" type="noConversion"/>
  </si>
  <si>
    <t>백일해</t>
    <phoneticPr fontId="5" type="noConversion"/>
  </si>
  <si>
    <t>Pertussis</t>
    <phoneticPr fontId="5" type="noConversion"/>
  </si>
  <si>
    <t>유행성이하선염</t>
    <phoneticPr fontId="5" type="noConversion"/>
  </si>
  <si>
    <t>풍진(선천성)</t>
    <phoneticPr fontId="5" type="noConversion"/>
  </si>
  <si>
    <t>Acquired Rubella</t>
    <phoneticPr fontId="5" type="noConversion"/>
  </si>
  <si>
    <t>풍진(후천성)</t>
    <phoneticPr fontId="5" type="noConversion"/>
  </si>
  <si>
    <t>Acquired Rubella</t>
    <phoneticPr fontId="4" type="noConversion"/>
  </si>
  <si>
    <t>폴리오</t>
    <phoneticPr fontId="5" type="noConversion"/>
  </si>
  <si>
    <t>Polio-myelitis</t>
    <phoneticPr fontId="5" type="noConversion"/>
  </si>
  <si>
    <t>수막구균감염증</t>
    <phoneticPr fontId="5" type="noConversion"/>
  </si>
  <si>
    <t>Meningococcal meningitis</t>
    <phoneticPr fontId="5" type="noConversion"/>
  </si>
  <si>
    <t>b형헤모필루스
인플루엔자</t>
    <phoneticPr fontId="4" type="noConversion"/>
  </si>
  <si>
    <t>Haemophilus influenza thpe B</t>
    <phoneticPr fontId="5" type="noConversion"/>
  </si>
  <si>
    <t>폐렴구균감염증</t>
    <phoneticPr fontId="5" type="noConversion"/>
  </si>
  <si>
    <t>Streptococcus pneumoniae</t>
    <phoneticPr fontId="5" type="noConversion"/>
  </si>
  <si>
    <t>성홍열</t>
    <phoneticPr fontId="4" type="noConversion"/>
  </si>
  <si>
    <t>Scarlet fever</t>
    <phoneticPr fontId="4" type="noConversion"/>
  </si>
  <si>
    <t>카바페넴내성장내
세균속균종감염증</t>
    <phoneticPr fontId="4" type="noConversion"/>
  </si>
  <si>
    <t>E형간염</t>
    <phoneticPr fontId="5" type="noConversion"/>
  </si>
  <si>
    <t>Viral hepatitis E</t>
    <phoneticPr fontId="5" type="noConversion"/>
  </si>
  <si>
    <t>파상풍</t>
    <phoneticPr fontId="5" type="noConversion"/>
  </si>
  <si>
    <t>Tatanus</t>
    <phoneticPr fontId="5" type="noConversion"/>
  </si>
  <si>
    <t>Viral hepatitis B</t>
    <phoneticPr fontId="5" type="noConversion"/>
  </si>
  <si>
    <t>Japanese encephalitis</t>
    <phoneticPr fontId="5" type="noConversion"/>
  </si>
  <si>
    <t>C형간염</t>
    <phoneticPr fontId="5" type="noConversion"/>
  </si>
  <si>
    <t>Viral hepatitis C</t>
    <phoneticPr fontId="4" type="noConversion"/>
  </si>
  <si>
    <t>말라리아</t>
    <phoneticPr fontId="5" type="noConversion"/>
  </si>
  <si>
    <t>Malaria</t>
    <phoneticPr fontId="4" type="noConversion"/>
  </si>
  <si>
    <t>레지오넬라증</t>
    <phoneticPr fontId="5" type="noConversion"/>
  </si>
  <si>
    <t>Legionellosis</t>
    <phoneticPr fontId="5" type="noConversion"/>
  </si>
  <si>
    <t>Vibrio vulnificus sepsis</t>
    <phoneticPr fontId="5" type="noConversion"/>
  </si>
  <si>
    <t>Scrub typhus</t>
    <phoneticPr fontId="5" type="noConversion"/>
  </si>
  <si>
    <t>렙토스피라증</t>
    <phoneticPr fontId="5" type="noConversion"/>
  </si>
  <si>
    <t>Leptospirosis</t>
    <phoneticPr fontId="5" type="noConversion"/>
  </si>
  <si>
    <t>신증후군출혈열</t>
    <phoneticPr fontId="5" type="noConversion"/>
  </si>
  <si>
    <t>황열</t>
    <phoneticPr fontId="5" type="noConversion"/>
  </si>
  <si>
    <t>Yellow fever</t>
    <phoneticPr fontId="5" type="noConversion"/>
  </si>
  <si>
    <t>뎅기열</t>
    <phoneticPr fontId="5" type="noConversion"/>
  </si>
  <si>
    <t>Dengue fever</t>
    <phoneticPr fontId="5" type="noConversion"/>
  </si>
  <si>
    <t>웨스트나일열</t>
    <phoneticPr fontId="5" type="noConversion"/>
  </si>
  <si>
    <t>West nile fever</t>
    <phoneticPr fontId="5" type="noConversion"/>
  </si>
  <si>
    <t>진드기매개뇌염</t>
    <phoneticPr fontId="5" type="noConversion"/>
  </si>
  <si>
    <t>유비저</t>
    <phoneticPr fontId="5" type="noConversion"/>
  </si>
  <si>
    <t>Melioidosis</t>
    <phoneticPr fontId="4" type="noConversion"/>
  </si>
  <si>
    <t>치쿤구니야열</t>
    <phoneticPr fontId="5" type="noConversion"/>
  </si>
  <si>
    <t>Chikungunya fever</t>
    <phoneticPr fontId="5" type="noConversion"/>
  </si>
  <si>
    <t>Incidence and Mortality 
for Major National Infectious Diseases
(Cont'd)</t>
    <phoneticPr fontId="4" type="noConversion"/>
  </si>
  <si>
    <t>법정감염병 발생 및 사망</t>
    <phoneticPr fontId="4" type="noConversion"/>
  </si>
  <si>
    <t>Unit : case, person</t>
    <phoneticPr fontId="4" type="noConversion"/>
  </si>
  <si>
    <t>…</t>
    <phoneticPr fontId="4" type="noConversion"/>
  </si>
  <si>
    <t xml:space="preserve">  주 1) 결핵, 후천성면역결핍증, 표본감시체계를 통하여 보고된 자료는 제외</t>
  </si>
  <si>
    <t xml:space="preserve">     2) 각 질병별로 규정된 신고 범위(환자, 의사환자, 병원체보유자)의 모든 보고건을 포함</t>
  </si>
  <si>
    <t xml:space="preserve">     3) 감염병 사망은 해당 감염병으로 인한 사망으로 진단한 경우 신고함</t>
  </si>
  <si>
    <t xml:space="preserve">  자료 : 보건소</t>
    <phoneticPr fontId="5" type="noConversion"/>
  </si>
  <si>
    <t xml:space="preserve">       (단, CRE 감염증 사망은 혈액에서 CRE가 분리된 사람이 검체 채취 후 30일 이내에 사망한 경우 신고함)</t>
  </si>
  <si>
    <t xml:space="preserve">      2) 각 질병별로 규정된 신고 범위(환자, 의사환자, 병원체보유자)의 모든 보고건을 포함</t>
    <phoneticPr fontId="4" type="noConversion"/>
  </si>
  <si>
    <t xml:space="preserve">     3) 2020년 신종감염병증후군은 코로나19(COVID-19)로 신고·보고된 건수임</t>
    <phoneticPr fontId="4" type="noConversion"/>
  </si>
  <si>
    <t xml:space="preserve">       4) 감염병 사망은 해당 감염병으로 인한 사망으로 진단한 경우 신고함</t>
    <phoneticPr fontId="4" type="noConversion"/>
  </si>
  <si>
    <t xml:space="preserve"> 주 1) 결핵, 후천성면역결핍증, 표본감시체계를 통하여 보고된 자료는 제외</t>
  </si>
  <si>
    <t xml:space="preserve">    2) 각 질병별로 규정된 신고 범위(환자, 의사환자, 병원체보유자)의 모든 보고건을 포함</t>
  </si>
  <si>
    <t xml:space="preserve">   3) 감염병 사망은 해당 감염병으로 인한 사망으로 진단한 경우 신고함</t>
    <phoneticPr fontId="4" type="noConversion"/>
  </si>
  <si>
    <t>National Pension Insurants</t>
    <phoneticPr fontId="5" type="noConversion"/>
  </si>
  <si>
    <t>National Pension Benefit
Payment Status</t>
    <phoneticPr fontId="4" type="noConversion"/>
  </si>
  <si>
    <t>계</t>
    <phoneticPr fontId="4" type="noConversion"/>
  </si>
  <si>
    <t>Total</t>
    <phoneticPr fontId="4" type="noConversion"/>
  </si>
  <si>
    <t>단위 : 가구수, 명</t>
  </si>
  <si>
    <t>Unit : household, person</t>
  </si>
  <si>
    <r>
      <t>전체 노인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7" type="noConversion"/>
  </si>
  <si>
    <t xml:space="preserve">  주 1) 주민등록 인구통계의 65세 이상 거주자 및 거주불명자 수</t>
  </si>
  <si>
    <t xml:space="preserve">  자료 : 복지과</t>
    <phoneticPr fontId="5" type="noConversion"/>
  </si>
  <si>
    <t xml:space="preserve">  자료 : 행복나눔과</t>
    <phoneticPr fontId="5" type="noConversion"/>
  </si>
  <si>
    <t>지적·자폐</t>
    <phoneticPr fontId="5" type="noConversion"/>
  </si>
  <si>
    <t>Intellectual disabilities
 &amp; Autistic disorder</t>
    <phoneticPr fontId="5" type="noConversion"/>
  </si>
  <si>
    <t>지체·뇌병변</t>
    <phoneticPr fontId="4" type="noConversion"/>
  </si>
  <si>
    <t>Physical disabilities
&amp; Brain lesion disorder</t>
    <phoneticPr fontId="5" type="noConversion"/>
  </si>
  <si>
    <t>성별 Sex</t>
    <phoneticPr fontId="4" type="noConversion"/>
  </si>
  <si>
    <t>27. 장애인 거주시설 수 및 입소 현황</t>
    <phoneticPr fontId="5" type="noConversion"/>
  </si>
  <si>
    <t>Single Parent  Family Support Act Recipients</t>
    <phoneticPr fontId="4" type="noConversion"/>
  </si>
  <si>
    <t>National Basic Living Security Act
 Recipients</t>
    <phoneticPr fontId="7" type="noConversion"/>
  </si>
  <si>
    <t>국가보훈기본법 수급자</t>
    <phoneticPr fontId="7" type="noConversion"/>
  </si>
  <si>
    <t>Framework Act on Veterans Affairs
Recipients</t>
    <phoneticPr fontId="7" type="noConversion"/>
  </si>
  <si>
    <t>60세
이상</t>
    <phoneticPr fontId="7" type="noConversion"/>
  </si>
  <si>
    <t>자료 : 행복나눔과, 복지과</t>
    <phoneticPr fontId="5" type="noConversion"/>
  </si>
  <si>
    <t>조산원</t>
    <phoneticPr fontId="4" type="noConversion"/>
  </si>
  <si>
    <t>보건
지(분)소</t>
    <phoneticPr fontId="4" type="noConversion"/>
  </si>
  <si>
    <t>Unit : establishment</t>
    <phoneticPr fontId="5" type="noConversion"/>
  </si>
  <si>
    <t>건강기능식품 제조·
수입·판매업</t>
    <phoneticPr fontId="7" type="noConversion"/>
  </si>
  <si>
    <t>New
patients</t>
    <phoneticPr fontId="4" type="noConversion"/>
  </si>
  <si>
    <t>한센서비스대상자</t>
    <phoneticPr fontId="4" type="noConversion"/>
  </si>
  <si>
    <r>
      <t>기  타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phoneticPr fontId="4" type="noConversion"/>
  </si>
  <si>
    <t xml:space="preserve">  주 1) 당해 연도 신환자로 신고한 환자 중 이전 신고 이력이 있거나 1년이상 지연 신고 된 환자는 기타환자로 분류</t>
    <phoneticPr fontId="4" type="noConversion"/>
  </si>
  <si>
    <r>
      <t>당해년도 보건소 결핵검진 실적</t>
    </r>
    <r>
      <rPr>
        <vertAlign val="superscript"/>
        <sz val="10"/>
        <color theme="1"/>
        <rFont val="맑은 고딕"/>
        <family val="3"/>
        <charset val="129"/>
        <scheme val="major"/>
      </rPr>
      <t>2)</t>
    </r>
    <r>
      <rPr>
        <sz val="10"/>
        <color theme="1"/>
        <rFont val="맑은 고딕"/>
        <family val="3"/>
        <charset val="129"/>
        <scheme val="major"/>
      </rPr>
      <t xml:space="preserve"> Current year’s administration of TB tests in health centers</t>
    </r>
    <phoneticPr fontId="4" type="noConversion"/>
  </si>
  <si>
    <t xml:space="preserve">      2) 기존 2종 검사 방식(X-선 검사, 객담검사)에서 2020년 객담검사 항목 삭제</t>
    <phoneticPr fontId="4" type="noConversion"/>
  </si>
  <si>
    <t>단위 : 명</t>
    <phoneticPr fontId="5" type="noConversion"/>
  </si>
  <si>
    <t>Total Insured persons</t>
    <phoneticPr fontId="5" type="noConversion"/>
  </si>
  <si>
    <t>.</t>
    <phoneticPr fontId="4" type="noConversion"/>
  </si>
  <si>
    <t>Workplace-based insured persons</t>
    <phoneticPr fontId="5" type="noConversion"/>
  </si>
  <si>
    <t xml:space="preserve"> Individually
insured persons</t>
    <phoneticPr fontId="5" type="noConversion"/>
  </si>
  <si>
    <t>노령연금(20년 이상)</t>
    <phoneticPr fontId="7" type="noConversion"/>
  </si>
  <si>
    <t>Old-age pension
(over 20 years)</t>
    <phoneticPr fontId="4" type="noConversion"/>
  </si>
  <si>
    <t>주·야간보호서비스</t>
    <phoneticPr fontId="7" type="noConversion"/>
  </si>
  <si>
    <t>방문간호서비스</t>
    <phoneticPr fontId="7" type="noConversion"/>
  </si>
  <si>
    <t>Visiting care service</t>
    <phoneticPr fontId="4" type="noConversion"/>
  </si>
  <si>
    <t>Work place</t>
    <phoneticPr fontId="7" type="noConversion"/>
  </si>
  <si>
    <t>공중
보건의</t>
    <phoneticPr fontId="4" type="noConversion"/>
  </si>
  <si>
    <t>일시금          A lump sum allowance</t>
    <phoneticPr fontId="7" type="noConversion"/>
  </si>
  <si>
    <t>단위 : 명, 개소, 세대</t>
    <phoneticPr fontId="5" type="noConversion"/>
  </si>
  <si>
    <t>Unit : person, number, household</t>
    <phoneticPr fontId="5" type="noConversion"/>
  </si>
  <si>
    <t>개인단위 보장 특례
Of special benefits for individuals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</si>
</sst>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#,##0.0_ "/>
    <numFmt numFmtId="192" formatCode="#,##0.00_ "/>
    <numFmt numFmtId="193" formatCode="#,##0_);[Red]\(#,##0\)"/>
    <numFmt numFmtId="194" formatCode="#,##0_ "/>
    <numFmt numFmtId="195" formatCode="_-* #,##0.0_-;\-* #,##0.0_-;_-* &quot;-&quot;??_-;_-@_-"/>
    <numFmt numFmtId="196" formatCode="0_);[Red]\(0\)"/>
  </numFmts>
  <fonts count="141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9"/>
      <name val="굴림체"/>
      <family val="3"/>
      <charset val="129"/>
    </font>
    <font>
      <sz val="8"/>
      <name val="바탕체"/>
      <family val="1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name val="Arial Narrow"/>
      <family val="2"/>
    </font>
    <font>
      <vertAlign val="superscript"/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b/>
      <sz val="18"/>
      <name val="MS Serif"/>
      <family val="1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ajor"/>
    </font>
    <font>
      <sz val="8"/>
      <name val="돋움"/>
      <family val="2"/>
      <charset val="129"/>
    </font>
    <font>
      <b/>
      <i/>
      <u/>
      <sz val="20"/>
      <color theme="1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9"/>
      <color rgb="FF0000FF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9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name val="HY헤드라인M"/>
      <family val="1"/>
      <charset val="129"/>
    </font>
    <font>
      <sz val="12"/>
      <name val="HY헤드라인M"/>
      <family val="1"/>
      <charset val="129"/>
    </font>
    <font>
      <b/>
      <sz val="18"/>
      <name val="HY헤드라인M"/>
      <family val="1"/>
      <charset val="129"/>
    </font>
    <font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vertAlign val="superscript"/>
      <sz val="10"/>
      <color theme="1"/>
      <name val="맑은 고딕"/>
      <family val="3"/>
      <charset val="129"/>
      <scheme val="major"/>
    </font>
    <font>
      <b/>
      <sz val="19"/>
      <color theme="1"/>
      <name val="HY헤드라인M"/>
      <family val="1"/>
      <charset val="129"/>
    </font>
    <font>
      <sz val="19"/>
      <color theme="1"/>
      <name val="HY헤드라인M"/>
      <family val="1"/>
      <charset val="129"/>
    </font>
    <font>
      <sz val="19"/>
      <color theme="1"/>
      <name val="맑은 고딕"/>
      <family val="3"/>
      <charset val="129"/>
      <scheme val="major"/>
    </font>
    <font>
      <b/>
      <i/>
      <u/>
      <sz val="23"/>
      <color theme="1"/>
      <name val="HY헤드라인M"/>
      <family val="1"/>
      <charset val="129"/>
    </font>
    <font>
      <b/>
      <sz val="16"/>
      <name val="HY헤드라인M"/>
      <family val="1"/>
      <charset val="129"/>
    </font>
    <font>
      <b/>
      <sz val="23"/>
      <color rgb="FF0000FF"/>
      <name val="HY헤드라인M"/>
      <family val="1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rgb="FF0000FF"/>
      <name val="맑은 고딕"/>
      <family val="3"/>
      <charset val="129"/>
      <scheme val="major"/>
    </font>
    <font>
      <sz val="12"/>
      <color rgb="FF0000FF"/>
      <name val="맑은 고딕"/>
      <family val="3"/>
      <charset val="129"/>
      <scheme val="major"/>
    </font>
    <font>
      <b/>
      <sz val="22"/>
      <name val="HY헤드라인M"/>
      <family val="1"/>
      <charset val="129"/>
    </font>
    <font>
      <b/>
      <sz val="9"/>
      <name val="맑은 고딕"/>
      <family val="3"/>
      <charset val="129"/>
      <scheme val="major"/>
    </font>
    <font>
      <sz val="10"/>
      <name val="맑은 고딕"/>
      <family val="3"/>
      <charset val="129"/>
    </font>
    <font>
      <b/>
      <sz val="24"/>
      <name val="HY헤드라인M"/>
      <family val="1"/>
      <charset val="129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2"/>
      <color theme="1"/>
      <name val="HY헤드라인M"/>
      <family val="1"/>
      <charset val="129"/>
    </font>
    <font>
      <b/>
      <sz val="10"/>
      <color theme="1"/>
      <name val="맑은 고딕"/>
      <family val="3"/>
      <charset val="129"/>
      <scheme val="minor"/>
    </font>
    <font>
      <sz val="23"/>
      <name val="맑은 고딕"/>
      <family val="3"/>
      <charset val="129"/>
      <scheme val="maj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6" fillId="0" borderId="0" applyNumberFormat="0" applyFill="0" applyBorder="0" applyAlignment="0" applyProtection="0"/>
    <xf numFmtId="0" fontId="3" fillId="0" borderId="0"/>
    <xf numFmtId="0" fontId="3" fillId="0" borderId="0"/>
    <xf numFmtId="0" fontId="69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61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50" fillId="0" borderId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63" fillId="0" borderId="0"/>
    <xf numFmtId="0" fontId="51" fillId="0" borderId="0"/>
    <xf numFmtId="0" fontId="13" fillId="20" borderId="1" applyNumberFormat="0" applyAlignment="0" applyProtection="0">
      <alignment vertical="center"/>
    </xf>
    <xf numFmtId="0" fontId="64" fillId="0" borderId="0"/>
    <xf numFmtId="0" fontId="17" fillId="21" borderId="2" applyNumberFormat="0" applyAlignment="0" applyProtection="0">
      <alignment vertical="center"/>
    </xf>
    <xf numFmtId="176" fontId="26" fillId="0" borderId="0" applyFont="0" applyFill="0" applyBorder="0" applyAlignment="0" applyProtection="0"/>
    <xf numFmtId="0" fontId="1" fillId="0" borderId="0"/>
    <xf numFmtId="177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59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26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52" fillId="0" borderId="0"/>
    <xf numFmtId="0" fontId="26" fillId="0" borderId="0" applyFont="0" applyFill="0" applyBorder="0" applyAlignment="0" applyProtection="0"/>
    <xf numFmtId="0" fontId="52" fillId="0" borderId="0"/>
    <xf numFmtId="190" fontId="3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" fontId="26" fillId="0" borderId="0" applyFont="0" applyFill="0" applyBorder="0" applyAlignment="0" applyProtection="0"/>
    <xf numFmtId="0" fontId="24" fillId="4" borderId="0" applyNumberFormat="0" applyBorder="0" applyAlignment="0" applyProtection="0">
      <alignment vertical="center"/>
    </xf>
    <xf numFmtId="38" fontId="53" fillId="22" borderId="0" applyNumberFormat="0" applyBorder="0" applyAlignment="0" applyProtection="0"/>
    <xf numFmtId="38" fontId="53" fillId="23" borderId="0" applyNumberFormat="0" applyBorder="0" applyAlignment="0" applyProtection="0"/>
    <xf numFmtId="0" fontId="65" fillId="0" borderId="0">
      <alignment horizontal="left"/>
    </xf>
    <xf numFmtId="0" fontId="54" fillId="0" borderId="3" applyNumberFormat="0" applyAlignment="0" applyProtection="0">
      <alignment horizontal="left" vertical="center"/>
    </xf>
    <xf numFmtId="0" fontId="54" fillId="0" borderId="4">
      <alignment horizontal="left" vertical="center"/>
    </xf>
    <xf numFmtId="0" fontId="21" fillId="0" borderId="5" applyNumberFormat="0" applyFill="0" applyAlignment="0" applyProtection="0">
      <alignment vertical="center"/>
    </xf>
    <xf numFmtId="0" fontId="68" fillId="0" borderId="0" applyNumberFormat="0" applyFill="0" applyBorder="0" applyAlignment="0" applyProtection="0"/>
    <xf numFmtId="0" fontId="22" fillId="0" borderId="6" applyNumberFormat="0" applyFill="0" applyAlignment="0" applyProtection="0">
      <alignment vertical="center"/>
    </xf>
    <xf numFmtId="0" fontId="54" fillId="0" borderId="0" applyNumberFormat="0" applyFill="0" applyBorder="0" applyAlignment="0" applyProtection="0"/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>
      <alignment vertical="center"/>
    </xf>
    <xf numFmtId="10" fontId="53" fillId="24" borderId="8" applyNumberFormat="0" applyBorder="0" applyAlignment="0" applyProtection="0"/>
    <xf numFmtId="10" fontId="53" fillId="23" borderId="8" applyNumberFormat="0" applyBorder="0" applyAlignment="0" applyProtection="0"/>
    <xf numFmtId="0" fontId="18" fillId="0" borderId="9" applyNumberFormat="0" applyFill="0" applyAlignment="0" applyProtection="0">
      <alignment vertical="center"/>
    </xf>
    <xf numFmtId="176" fontId="26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6" fillId="0" borderId="1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5" fillId="25" borderId="0" applyNumberFormat="0" applyBorder="0" applyAlignment="0" applyProtection="0">
      <alignment vertical="center"/>
    </xf>
    <xf numFmtId="180" fontId="3" fillId="0" borderId="0"/>
    <xf numFmtId="0" fontId="3" fillId="0" borderId="0"/>
    <xf numFmtId="0" fontId="26" fillId="0" borderId="0"/>
    <xf numFmtId="0" fontId="1" fillId="26" borderId="11" applyNumberFormat="0" applyFont="0" applyAlignment="0" applyProtection="0">
      <alignment vertical="center"/>
    </xf>
    <xf numFmtId="0" fontId="25" fillId="20" borderId="12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6" fillId="0" borderId="0"/>
    <xf numFmtId="0" fontId="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0" borderId="14" applyNumberFormat="0" applyFont="0" applyFill="0" applyAlignment="0" applyProtection="0"/>
    <xf numFmtId="0" fontId="7" fillId="0" borderId="15">
      <alignment horizontal="left"/>
    </xf>
    <xf numFmtId="0" fontId="12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31" fillId="20" borderId="1" applyNumberFormat="0" applyAlignment="0" applyProtection="0">
      <alignment vertical="center"/>
    </xf>
    <xf numFmtId="183" fontId="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32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57" fillId="0" borderId="0">
      <protection locked="0"/>
    </xf>
    <xf numFmtId="0" fontId="57" fillId="0" borderId="0"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40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10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8" fillId="0" borderId="0">
      <alignment vertical="center"/>
    </xf>
    <xf numFmtId="9" fontId="1" fillId="0" borderId="0" applyFont="0" applyFill="0" applyBorder="0" applyAlignment="0" applyProtection="0"/>
    <xf numFmtId="0" fontId="34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" fillId="0" borderId="0">
      <alignment horizontal="center" vertical="center"/>
    </xf>
    <xf numFmtId="0" fontId="35" fillId="0" borderId="0">
      <alignment horizontal="center"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38" fillId="21" borderId="2" applyNumberFormat="0" applyAlignment="0" applyProtection="0">
      <alignment vertical="center"/>
    </xf>
    <xf numFmtId="184" fontId="2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9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71" fillId="0" borderId="0" applyFont="0" applyFill="0" applyBorder="0" applyAlignment="0" applyProtection="0">
      <alignment vertical="center"/>
    </xf>
    <xf numFmtId="41" fontId="7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6" fillId="0" borderId="0"/>
    <xf numFmtId="0" fontId="59" fillId="0" borderId="0" applyFont="0" applyFill="0" applyBorder="0" applyAlignment="0" applyProtection="0"/>
    <xf numFmtId="0" fontId="4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7" borderId="1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42" fillId="7" borderId="1" applyNumberFormat="0" applyAlignment="0" applyProtection="0">
      <alignment vertical="center"/>
    </xf>
    <xf numFmtId="4" fontId="57" fillId="0" borderId="0">
      <protection locked="0"/>
    </xf>
    <xf numFmtId="185" fontId="3" fillId="0" borderId="0">
      <protection locked="0"/>
    </xf>
    <xf numFmtId="0" fontId="60" fillId="0" borderId="0">
      <alignment vertical="center"/>
    </xf>
    <xf numFmtId="0" fontId="4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5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12" applyNumberFormat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48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Protection="0"/>
    <xf numFmtId="0" fontId="3" fillId="0" borderId="0" applyFont="0" applyFill="0" applyBorder="0" applyAlignment="0" applyProtection="0"/>
    <xf numFmtId="0" fontId="43" fillId="0" borderId="0"/>
    <xf numFmtId="0" fontId="67" fillId="0" borderId="0">
      <alignment vertical="center"/>
    </xf>
    <xf numFmtId="42" fontId="1" fillId="0" borderId="0" applyFont="0" applyFill="0" applyBorder="0" applyAlignment="0" applyProtection="0"/>
    <xf numFmtId="186" fontId="3" fillId="0" borderId="0">
      <protection locked="0"/>
    </xf>
    <xf numFmtId="0" fontId="1" fillId="0" borderId="0">
      <alignment vertical="center"/>
    </xf>
    <xf numFmtId="0" fontId="1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73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1" fillId="0" borderId="0"/>
    <xf numFmtId="0" fontId="1" fillId="0" borderId="0">
      <alignment vertical="center"/>
    </xf>
    <xf numFmtId="0" fontId="73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73" fillId="0" borderId="0">
      <alignment vertical="center"/>
    </xf>
    <xf numFmtId="0" fontId="1" fillId="0" borderId="0">
      <alignment vertical="center"/>
    </xf>
    <xf numFmtId="0" fontId="7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57" fillId="0" borderId="14">
      <protection locked="0"/>
    </xf>
    <xf numFmtId="187" fontId="3" fillId="0" borderId="0">
      <protection locked="0"/>
    </xf>
    <xf numFmtId="188" fontId="3" fillId="0" borderId="0">
      <protection locked="0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3" fillId="0" borderId="0"/>
    <xf numFmtId="0" fontId="77" fillId="0" borderId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73" fillId="0" borderId="0">
      <alignment vertical="center"/>
    </xf>
    <xf numFmtId="0" fontId="3" fillId="0" borderId="0"/>
    <xf numFmtId="0" fontId="3" fillId="0" borderId="0"/>
    <xf numFmtId="176" fontId="3" fillId="0" borderId="0" applyFont="0" applyFill="0" applyBorder="0" applyAlignment="0" applyProtection="0"/>
    <xf numFmtId="0" fontId="3" fillId="0" borderId="0"/>
  </cellStyleXfs>
  <cellXfs count="1963">
    <xf numFmtId="0" fontId="0" fillId="0" borderId="0" xfId="0">
      <alignment vertical="center"/>
    </xf>
    <xf numFmtId="0" fontId="76" fillId="0" borderId="0" xfId="409" applyFont="1"/>
    <xf numFmtId="0" fontId="78" fillId="0" borderId="0" xfId="410" applyFont="1" applyAlignment="1">
      <alignment horizontal="centerContinuous" wrapText="1" shrinkToFit="1"/>
    </xf>
    <xf numFmtId="0" fontId="76" fillId="0" borderId="0" xfId="409" applyFont="1" applyAlignment="1">
      <alignment horizontal="centerContinuous" shrinkToFit="1"/>
    </xf>
    <xf numFmtId="0" fontId="79" fillId="0" borderId="0" xfId="410" applyFont="1" applyAlignment="1">
      <alignment horizontal="centerContinuous"/>
    </xf>
    <xf numFmtId="0" fontId="76" fillId="0" borderId="0" xfId="409" applyFont="1" applyAlignment="1">
      <alignment horizontal="centerContinuous"/>
    </xf>
    <xf numFmtId="0" fontId="80" fillId="0" borderId="0" xfId="315" applyFont="1" applyFill="1" applyAlignment="1">
      <alignment horizontal="right" vertical="top"/>
    </xf>
    <xf numFmtId="0" fontId="80" fillId="0" borderId="0" xfId="315" applyFont="1" applyFill="1" applyAlignment="1">
      <alignment horizontal="left" vertical="top"/>
    </xf>
    <xf numFmtId="0" fontId="81" fillId="0" borderId="0" xfId="315" applyFont="1" applyFill="1" applyAlignment="1" applyProtection="1">
      <alignment horizontal="centerContinuous" vertical="center"/>
    </xf>
    <xf numFmtId="0" fontId="76" fillId="0" borderId="0" xfId="315" applyFont="1" applyAlignment="1">
      <alignment horizontal="centerContinuous" vertical="center"/>
    </xf>
    <xf numFmtId="0" fontId="82" fillId="0" borderId="0" xfId="315" applyFont="1" applyFill="1" applyAlignment="1" applyProtection="1">
      <alignment horizontal="centerContinuous"/>
    </xf>
    <xf numFmtId="0" fontId="82" fillId="0" borderId="0" xfId="315" applyFont="1" applyFill="1" applyAlignment="1">
      <alignment horizontal="centerContinuous"/>
    </xf>
    <xf numFmtId="0" fontId="82" fillId="0" borderId="0" xfId="315" applyFont="1" applyFill="1" applyAlignment="1"/>
    <xf numFmtId="0" fontId="83" fillId="0" borderId="0" xfId="315" applyFont="1" applyFill="1" applyAlignment="1" applyProtection="1">
      <alignment horizontal="left"/>
    </xf>
    <xf numFmtId="0" fontId="83" fillId="0" borderId="0" xfId="315" applyFont="1" applyFill="1" applyProtection="1"/>
    <xf numFmtId="0" fontId="84" fillId="0" borderId="0" xfId="411" applyFont="1" applyFill="1" applyAlignment="1" applyProtection="1">
      <alignment horizontal="right"/>
    </xf>
    <xf numFmtId="0" fontId="83" fillId="0" borderId="0" xfId="315" applyFont="1" applyFill="1"/>
    <xf numFmtId="0" fontId="80" fillId="27" borderId="31" xfId="315" applyFont="1" applyFill="1" applyBorder="1" applyAlignment="1" applyProtection="1">
      <alignment horizontal="centerContinuous" vertical="center"/>
    </xf>
    <xf numFmtId="0" fontId="80" fillId="27" borderId="30" xfId="315" applyFont="1" applyFill="1" applyBorder="1" applyAlignment="1" applyProtection="1">
      <alignment horizontal="centerContinuous" vertical="center"/>
    </xf>
    <xf numFmtId="0" fontId="80" fillId="27" borderId="29" xfId="315" applyFont="1" applyFill="1" applyBorder="1" applyAlignment="1" applyProtection="1">
      <alignment horizontal="centerContinuous" vertical="center"/>
    </xf>
    <xf numFmtId="0" fontId="80" fillId="0" borderId="0" xfId="315" applyFont="1" applyFill="1" applyAlignment="1">
      <alignment vertical="center"/>
    </xf>
    <xf numFmtId="176" fontId="80" fillId="0" borderId="0" xfId="412" applyFont="1" applyFill="1" applyBorder="1" applyAlignment="1" applyProtection="1">
      <alignment horizontal="center"/>
    </xf>
    <xf numFmtId="176" fontId="80" fillId="0" borderId="0" xfId="412" applyFont="1" applyFill="1" applyBorder="1" applyAlignment="1" applyProtection="1">
      <alignment horizontal="right"/>
    </xf>
    <xf numFmtId="0" fontId="80" fillId="0" borderId="0" xfId="315" applyFont="1" applyFill="1"/>
    <xf numFmtId="176" fontId="80" fillId="0" borderId="0" xfId="315" applyNumberFormat="1" applyFont="1" applyFill="1"/>
    <xf numFmtId="41" fontId="80" fillId="0" borderId="0" xfId="412" applyNumberFormat="1" applyFont="1" applyFill="1" applyBorder="1" applyAlignment="1" applyProtection="1">
      <alignment horizontal="center"/>
    </xf>
    <xf numFmtId="0" fontId="80" fillId="0" borderId="0" xfId="315" applyFont="1" applyFill="1" applyBorder="1" applyAlignment="1"/>
    <xf numFmtId="0" fontId="87" fillId="0" borderId="0" xfId="315" applyFont="1" applyFill="1"/>
    <xf numFmtId="176" fontId="87" fillId="0" borderId="0" xfId="315" applyNumberFormat="1" applyFont="1" applyFill="1"/>
    <xf numFmtId="41" fontId="80" fillId="0" borderId="0" xfId="315" applyNumberFormat="1" applyFont="1" applyFill="1"/>
    <xf numFmtId="0" fontId="80" fillId="0" borderId="0" xfId="315" applyFont="1" applyFill="1" applyBorder="1" applyAlignment="1">
      <alignment horizontal="distributed"/>
    </xf>
    <xf numFmtId="191" fontId="80" fillId="0" borderId="0" xfId="412" applyNumberFormat="1" applyFont="1" applyFill="1" applyBorder="1" applyAlignment="1" applyProtection="1">
      <alignment horizontal="center"/>
    </xf>
    <xf numFmtId="0" fontId="80" fillId="0" borderId="0" xfId="315" applyFont="1" applyFill="1" applyBorder="1"/>
    <xf numFmtId="0" fontId="88" fillId="0" borderId="0" xfId="315" applyFont="1" applyFill="1"/>
    <xf numFmtId="0" fontId="80" fillId="27" borderId="0" xfId="315" applyFont="1" applyFill="1" applyBorder="1" applyAlignment="1" applyProtection="1">
      <alignment horizontal="centerContinuous"/>
    </xf>
    <xf numFmtId="0" fontId="80" fillId="27" borderId="19" xfId="315" applyFont="1" applyFill="1" applyBorder="1" applyAlignment="1" applyProtection="1">
      <alignment horizontal="centerContinuous"/>
    </xf>
    <xf numFmtId="0" fontId="80" fillId="0" borderId="0" xfId="411" applyFont="1" applyFill="1" applyAlignment="1">
      <alignment horizontal="right" vertical="top"/>
    </xf>
    <xf numFmtId="0" fontId="80" fillId="0" borderId="0" xfId="411" applyFont="1" applyFill="1" applyAlignment="1">
      <alignment vertical="top"/>
    </xf>
    <xf numFmtId="0" fontId="81" fillId="0" borderId="0" xfId="411" applyFont="1" applyFill="1" applyAlignment="1" applyProtection="1">
      <alignment horizontal="centerContinuous" vertical="center"/>
    </xf>
    <xf numFmtId="0" fontId="82" fillId="0" borderId="0" xfId="411" applyFont="1" applyFill="1" applyAlignment="1">
      <alignment horizontal="centerContinuous" vertical="center"/>
    </xf>
    <xf numFmtId="0" fontId="82" fillId="0" borderId="0" xfId="411" applyFont="1" applyFill="1" applyAlignment="1">
      <alignment vertical="center"/>
    </xf>
    <xf numFmtId="0" fontId="83" fillId="0" borderId="0" xfId="411" applyFont="1" applyFill="1" applyAlignment="1" applyProtection="1">
      <alignment horizontal="left"/>
    </xf>
    <xf numFmtId="0" fontId="83" fillId="0" borderId="0" xfId="411" applyFont="1" applyFill="1" applyProtection="1"/>
    <xf numFmtId="0" fontId="83" fillId="0" borderId="0" xfId="411" applyFont="1" applyFill="1"/>
    <xf numFmtId="0" fontId="80" fillId="27" borderId="31" xfId="411" applyFont="1" applyFill="1" applyBorder="1" applyAlignment="1" applyProtection="1">
      <alignment horizontal="centerContinuous" vertical="center"/>
    </xf>
    <xf numFmtId="0" fontId="80" fillId="27" borderId="29" xfId="411" applyFont="1" applyFill="1" applyBorder="1" applyAlignment="1" applyProtection="1">
      <alignment horizontal="centerContinuous" vertical="center"/>
    </xf>
    <xf numFmtId="0" fontId="80" fillId="27" borderId="33" xfId="411" applyFont="1" applyFill="1" applyBorder="1" applyAlignment="1" applyProtection="1">
      <alignment horizontal="centerContinuous" vertical="center"/>
    </xf>
    <xf numFmtId="0" fontId="80" fillId="27" borderId="32" xfId="411" applyFont="1" applyFill="1" applyBorder="1" applyAlignment="1" applyProtection="1">
      <alignment horizontal="centerContinuous" vertical="center"/>
    </xf>
    <xf numFmtId="0" fontId="80" fillId="27" borderId="32" xfId="411" applyFont="1" applyFill="1" applyBorder="1" applyAlignment="1" applyProtection="1">
      <alignment horizontal="center" vertical="center"/>
    </xf>
    <xf numFmtId="0" fontId="80" fillId="27" borderId="30" xfId="411" applyFont="1" applyFill="1" applyBorder="1" applyAlignment="1" applyProtection="1">
      <alignment horizontal="centerContinuous" vertical="center"/>
    </xf>
    <xf numFmtId="0" fontId="80" fillId="0" borderId="0" xfId="411" applyFont="1" applyFill="1" applyAlignment="1">
      <alignment vertical="center"/>
    </xf>
    <xf numFmtId="0" fontId="80" fillId="27" borderId="19" xfId="411" applyFont="1" applyFill="1" applyBorder="1" applyAlignment="1" applyProtection="1">
      <alignment horizontal="center" vertical="center"/>
    </xf>
    <xf numFmtId="0" fontId="80" fillId="27" borderId="18" xfId="411" applyFont="1" applyFill="1" applyBorder="1" applyAlignment="1" applyProtection="1">
      <alignment horizontal="center" vertical="center"/>
    </xf>
    <xf numFmtId="0" fontId="80" fillId="0" borderId="0" xfId="411" applyFont="1" applyFill="1"/>
    <xf numFmtId="0" fontId="87" fillId="0" borderId="0" xfId="411" applyFont="1" applyFill="1"/>
    <xf numFmtId="41" fontId="80" fillId="0" borderId="0" xfId="412" applyNumberFormat="1" applyFont="1" applyFill="1" applyBorder="1" applyAlignment="1" applyProtection="1">
      <alignment horizontal="right"/>
    </xf>
    <xf numFmtId="0" fontId="80" fillId="0" borderId="0" xfId="411" applyFont="1" applyFill="1" applyBorder="1"/>
    <xf numFmtId="0" fontId="80" fillId="0" borderId="0" xfId="411" applyFont="1" applyFill="1" applyBorder="1" applyAlignment="1">
      <alignment horizontal="distributed"/>
    </xf>
    <xf numFmtId="192" fontId="80" fillId="0" borderId="0" xfId="412" applyNumberFormat="1" applyFont="1" applyFill="1" applyBorder="1" applyAlignment="1" applyProtection="1">
      <alignment horizontal="center"/>
    </xf>
    <xf numFmtId="0" fontId="80" fillId="0" borderId="0" xfId="411" applyFont="1" applyFill="1" applyAlignment="1"/>
    <xf numFmtId="0" fontId="88" fillId="0" borderId="0" xfId="411" applyFont="1" applyFill="1"/>
    <xf numFmtId="176" fontId="80" fillId="0" borderId="0" xfId="412" applyFont="1" applyFill="1" applyBorder="1" applyAlignment="1" applyProtection="1">
      <alignment horizontal="center"/>
    </xf>
    <xf numFmtId="0" fontId="80" fillId="0" borderId="0" xfId="411" applyFont="1" applyFill="1" applyAlignment="1">
      <alignment horizontal="left" vertical="top"/>
    </xf>
    <xf numFmtId="0" fontId="82" fillId="0" borderId="0" xfId="411" applyFont="1" applyFill="1" applyAlignment="1" applyProtection="1">
      <alignment horizontal="centerContinuous"/>
    </xf>
    <xf numFmtId="0" fontId="82" fillId="0" borderId="0" xfId="411" applyFont="1" applyFill="1"/>
    <xf numFmtId="0" fontId="80" fillId="27" borderId="35" xfId="411" applyFont="1" applyFill="1" applyBorder="1" applyAlignment="1" applyProtection="1">
      <alignment horizontal="centerContinuous" vertical="center"/>
    </xf>
    <xf numFmtId="0" fontId="80" fillId="27" borderId="16" xfId="411" applyFont="1" applyFill="1" applyBorder="1" applyAlignment="1" applyProtection="1">
      <alignment horizontal="centerContinuous" vertical="center"/>
    </xf>
    <xf numFmtId="0" fontId="80" fillId="27" borderId="27" xfId="411" applyFont="1" applyFill="1" applyBorder="1" applyAlignment="1" applyProtection="1">
      <alignment horizontal="centerContinuous" vertical="center"/>
    </xf>
    <xf numFmtId="0" fontId="83" fillId="27" borderId="19" xfId="411" applyFont="1" applyFill="1" applyBorder="1" applyAlignment="1" applyProtection="1">
      <alignment horizontal="center" vertical="center"/>
    </xf>
    <xf numFmtId="0" fontId="80" fillId="0" borderId="0" xfId="411" applyFont="1" applyFill="1" applyBorder="1" applyAlignment="1" applyProtection="1">
      <alignment horizontal="center"/>
    </xf>
    <xf numFmtId="176" fontId="91" fillId="0" borderId="0" xfId="412" applyFont="1" applyFill="1" applyBorder="1" applyAlignment="1" applyProtection="1">
      <alignment horizontal="center"/>
    </xf>
    <xf numFmtId="0" fontId="87" fillId="0" borderId="0" xfId="411" applyFont="1" applyFill="1" applyBorder="1" applyAlignment="1" applyProtection="1">
      <alignment horizontal="center"/>
    </xf>
    <xf numFmtId="176" fontId="87" fillId="0" borderId="0" xfId="412" applyFont="1" applyFill="1" applyBorder="1" applyAlignment="1" applyProtection="1"/>
    <xf numFmtId="0" fontId="80" fillId="27" borderId="0" xfId="411" applyFont="1" applyFill="1" applyBorder="1" applyAlignment="1" applyProtection="1">
      <alignment horizontal="centerContinuous" vertical="center"/>
    </xf>
    <xf numFmtId="0" fontId="80" fillId="0" borderId="0" xfId="411" applyFont="1" applyFill="1" applyBorder="1" applyAlignment="1">
      <alignment horizontal="left" vertical="top"/>
    </xf>
    <xf numFmtId="0" fontId="82" fillId="0" borderId="0" xfId="411" applyFont="1" applyFill="1" applyProtection="1"/>
    <xf numFmtId="0" fontId="83" fillId="0" borderId="10" xfId="411" applyFont="1" applyFill="1" applyBorder="1" applyProtection="1"/>
    <xf numFmtId="0" fontId="81" fillId="0" borderId="0" xfId="411" applyFont="1" applyFill="1" applyAlignment="1" applyProtection="1">
      <alignment horizontal="centerContinuous"/>
    </xf>
    <xf numFmtId="0" fontId="95" fillId="0" borderId="0" xfId="411" applyFont="1" applyFill="1" applyAlignment="1" applyProtection="1">
      <alignment horizontal="left"/>
    </xf>
    <xf numFmtId="0" fontId="95" fillId="0" borderId="0" xfId="411" applyFont="1" applyFill="1" applyProtection="1"/>
    <xf numFmtId="0" fontId="95" fillId="0" borderId="0" xfId="411" applyFont="1" applyFill="1" applyAlignment="1" applyProtection="1">
      <alignment horizontal="right"/>
    </xf>
    <xf numFmtId="0" fontId="95" fillId="0" borderId="0" xfId="411" applyFont="1" applyFill="1"/>
    <xf numFmtId="41" fontId="80" fillId="28" borderId="0" xfId="411" applyNumberFormat="1" applyFont="1" applyFill="1" applyBorder="1"/>
    <xf numFmtId="0" fontId="91" fillId="0" borderId="0" xfId="411" applyFont="1" applyFill="1" applyAlignment="1">
      <alignment vertical="top"/>
    </xf>
    <xf numFmtId="0" fontId="91" fillId="0" borderId="0" xfId="411" applyFont="1" applyFill="1" applyAlignment="1">
      <alignment horizontal="right" vertical="top"/>
    </xf>
    <xf numFmtId="0" fontId="97" fillId="0" borderId="0" xfId="411" applyFont="1" applyFill="1" applyAlignment="1" applyProtection="1">
      <alignment horizontal="centerContinuous" vertical="center"/>
    </xf>
    <xf numFmtId="0" fontId="98" fillId="0" borderId="0" xfId="411" applyFont="1" applyFill="1" applyAlignment="1">
      <alignment vertical="center"/>
    </xf>
    <xf numFmtId="0" fontId="99" fillId="0" borderId="0" xfId="411" applyFont="1" applyFill="1" applyAlignment="1" applyProtection="1">
      <alignment horizontal="left"/>
    </xf>
    <xf numFmtId="0" fontId="99" fillId="0" borderId="0" xfId="411" applyFont="1" applyFill="1" applyProtection="1"/>
    <xf numFmtId="0" fontId="99" fillId="0" borderId="0" xfId="411" applyFont="1" applyFill="1"/>
    <xf numFmtId="0" fontId="91" fillId="27" borderId="32" xfId="411" applyFont="1" applyFill="1" applyBorder="1" applyAlignment="1" applyProtection="1">
      <alignment horizontal="center" vertical="center"/>
    </xf>
    <xf numFmtId="0" fontId="91" fillId="0" borderId="0" xfId="411" applyFont="1" applyFill="1" applyAlignment="1">
      <alignment vertical="center"/>
    </xf>
    <xf numFmtId="0" fontId="91" fillId="27" borderId="27" xfId="411" applyFont="1" applyFill="1" applyBorder="1" applyAlignment="1" applyProtection="1">
      <alignment horizontal="center" vertical="center"/>
    </xf>
    <xf numFmtId="0" fontId="91" fillId="27" borderId="19" xfId="411" applyFont="1" applyFill="1" applyBorder="1" applyAlignment="1" applyProtection="1">
      <alignment horizontal="center" vertical="center"/>
    </xf>
    <xf numFmtId="0" fontId="84" fillId="27" borderId="19" xfId="411" applyFont="1" applyFill="1" applyBorder="1" applyAlignment="1" applyProtection="1">
      <alignment horizontal="centerContinuous" vertical="center"/>
    </xf>
    <xf numFmtId="0" fontId="84" fillId="0" borderId="0" xfId="411" applyFont="1" applyFill="1" applyAlignment="1">
      <alignment vertical="center"/>
    </xf>
    <xf numFmtId="0" fontId="91" fillId="27" borderId="28" xfId="411" applyFont="1" applyFill="1" applyBorder="1" applyAlignment="1" applyProtection="1">
      <alignment horizontal="center" vertical="center"/>
    </xf>
    <xf numFmtId="0" fontId="84" fillId="27" borderId="28" xfId="411" applyFont="1" applyFill="1" applyBorder="1" applyAlignment="1" applyProtection="1">
      <alignment horizontal="center" vertical="center"/>
    </xf>
    <xf numFmtId="176" fontId="91" fillId="0" borderId="0" xfId="412" applyFont="1" applyFill="1" applyBorder="1" applyAlignment="1" applyProtection="1">
      <alignment horizontal="right"/>
    </xf>
    <xf numFmtId="0" fontId="91" fillId="0" borderId="0" xfId="411" applyFont="1" applyFill="1"/>
    <xf numFmtId="41" fontId="91" fillId="0" borderId="0" xfId="412" applyNumberFormat="1" applyFont="1" applyFill="1" applyBorder="1" applyAlignment="1" applyProtection="1">
      <alignment horizontal="center"/>
    </xf>
    <xf numFmtId="0" fontId="92" fillId="0" borderId="0" xfId="411" applyFont="1" applyFill="1"/>
    <xf numFmtId="41" fontId="91" fillId="28" borderId="0" xfId="412" applyNumberFormat="1" applyFont="1" applyFill="1" applyBorder="1" applyAlignment="1" applyProtection="1">
      <alignment horizontal="center"/>
    </xf>
    <xf numFmtId="41" fontId="91" fillId="28" borderId="0" xfId="411" applyNumberFormat="1" applyFont="1" applyFill="1" applyBorder="1"/>
    <xf numFmtId="41" fontId="96" fillId="0" borderId="0" xfId="412" applyNumberFormat="1" applyFont="1" applyFill="1" applyBorder="1" applyAlignment="1" applyProtection="1">
      <alignment horizontal="center"/>
    </xf>
    <xf numFmtId="0" fontId="96" fillId="0" borderId="0" xfId="411" applyFont="1" applyFill="1"/>
    <xf numFmtId="0" fontId="84" fillId="0" borderId="0" xfId="411" applyFont="1" applyFill="1" applyProtection="1"/>
    <xf numFmtId="0" fontId="84" fillId="0" borderId="0" xfId="411" applyFont="1" applyFill="1" applyAlignment="1" applyProtection="1">
      <alignment horizontal="left"/>
    </xf>
    <xf numFmtId="0" fontId="84" fillId="0" borderId="0" xfId="411" applyFont="1" applyFill="1" applyBorder="1" applyAlignment="1" applyProtection="1">
      <alignment horizontal="left"/>
    </xf>
    <xf numFmtId="0" fontId="84" fillId="0" borderId="0" xfId="411" applyFont="1" applyFill="1" applyBorder="1" applyAlignment="1" applyProtection="1">
      <alignment horizontal="right"/>
    </xf>
    <xf numFmtId="0" fontId="84" fillId="0" borderId="0" xfId="411" applyFont="1" applyFill="1"/>
    <xf numFmtId="0" fontId="91" fillId="0" borderId="0" xfId="411" applyFont="1" applyFill="1" applyBorder="1"/>
    <xf numFmtId="0" fontId="97" fillId="0" borderId="0" xfId="411" applyFont="1" applyFill="1" applyAlignment="1" applyProtection="1">
      <alignment horizontal="center"/>
    </xf>
    <xf numFmtId="0" fontId="84" fillId="27" borderId="19" xfId="411" applyFont="1" applyFill="1" applyBorder="1" applyAlignment="1" applyProtection="1">
      <alignment horizontal="centerContinuous" vertical="top"/>
    </xf>
    <xf numFmtId="0" fontId="99" fillId="0" borderId="0" xfId="411" applyFont="1" applyFill="1" applyBorder="1" applyProtection="1"/>
    <xf numFmtId="0" fontId="91" fillId="27" borderId="19" xfId="411" applyFont="1" applyFill="1" applyBorder="1" applyAlignment="1" applyProtection="1">
      <alignment horizontal="centerContinuous" vertical="center" shrinkToFit="1"/>
    </xf>
    <xf numFmtId="0" fontId="91" fillId="27" borderId="23" xfId="411" applyFont="1" applyFill="1" applyBorder="1" applyAlignment="1" applyProtection="1">
      <alignment horizontal="centerContinuous" vertical="center"/>
    </xf>
    <xf numFmtId="0" fontId="84" fillId="27" borderId="27" xfId="411" applyFont="1" applyFill="1" applyBorder="1" applyAlignment="1" applyProtection="1">
      <alignment horizontal="centerContinuous" vertical="top"/>
    </xf>
    <xf numFmtId="0" fontId="84" fillId="27" borderId="27" xfId="411" applyFont="1" applyFill="1" applyBorder="1" applyAlignment="1" applyProtection="1">
      <alignment horizontal="center" vertical="top"/>
    </xf>
    <xf numFmtId="0" fontId="98" fillId="0" borderId="0" xfId="411" applyFont="1" applyFill="1" applyAlignment="1">
      <alignment horizontal="center"/>
    </xf>
    <xf numFmtId="0" fontId="98" fillId="0" borderId="0" xfId="411" applyFont="1" applyFill="1" applyAlignment="1"/>
    <xf numFmtId="0" fontId="98" fillId="0" borderId="0" xfId="411" applyFont="1" applyFill="1" applyAlignment="1">
      <alignment horizontal="left"/>
    </xf>
    <xf numFmtId="0" fontId="99" fillId="0" borderId="0" xfId="411" applyFont="1" applyFill="1" applyAlignment="1" applyProtection="1">
      <alignment horizontal="right"/>
    </xf>
    <xf numFmtId="176" fontId="80" fillId="28" borderId="0" xfId="412" applyFont="1" applyFill="1" applyBorder="1" applyAlignment="1" applyProtection="1">
      <alignment horizontal="right"/>
    </xf>
    <xf numFmtId="41" fontId="91" fillId="0" borderId="0" xfId="412" applyNumberFormat="1" applyFont="1" applyFill="1" applyBorder="1" applyAlignment="1" applyProtection="1">
      <alignment horizontal="right"/>
    </xf>
    <xf numFmtId="41" fontId="91" fillId="28" borderId="0" xfId="412" applyNumberFormat="1" applyFont="1" applyFill="1" applyBorder="1" applyAlignment="1" applyProtection="1">
      <alignment horizontal="right"/>
    </xf>
    <xf numFmtId="0" fontId="91" fillId="0" borderId="0" xfId="411" applyFont="1" applyFill="1" applyBorder="1" applyAlignment="1" applyProtection="1">
      <alignment horizontal="center"/>
    </xf>
    <xf numFmtId="0" fontId="89" fillId="0" borderId="0" xfId="411" applyFont="1" applyFill="1"/>
    <xf numFmtId="0" fontId="83" fillId="0" borderId="0" xfId="411" applyFont="1" applyFill="1" applyAlignment="1" applyProtection="1">
      <alignment vertical="center"/>
    </xf>
    <xf numFmtId="0" fontId="84" fillId="0" borderId="0" xfId="411" applyFont="1" applyFill="1" applyAlignment="1" applyProtection="1">
      <alignment vertical="center"/>
    </xf>
    <xf numFmtId="0" fontId="91" fillId="0" borderId="0" xfId="411" applyFont="1" applyFill="1" applyAlignment="1" applyProtection="1">
      <alignment vertical="center"/>
    </xf>
    <xf numFmtId="0" fontId="80" fillId="27" borderId="18" xfId="411" applyFont="1" applyFill="1" applyBorder="1" applyAlignment="1" applyProtection="1">
      <alignment horizontal="center" wrapText="1"/>
    </xf>
    <xf numFmtId="176" fontId="80" fillId="0" borderId="0" xfId="412" applyFont="1" applyFill="1" applyBorder="1" applyAlignment="1" applyProtection="1">
      <alignment horizontal="center"/>
    </xf>
    <xf numFmtId="0" fontId="80" fillId="27" borderId="19" xfId="411" applyFont="1" applyFill="1" applyBorder="1" applyAlignment="1" applyProtection="1">
      <alignment horizontal="centerContinuous" vertical="center"/>
    </xf>
    <xf numFmtId="0" fontId="80" fillId="27" borderId="20" xfId="411" applyFont="1" applyFill="1" applyBorder="1" applyAlignment="1" applyProtection="1">
      <alignment horizontal="centerContinuous" vertical="center"/>
    </xf>
    <xf numFmtId="0" fontId="80" fillId="27" borderId="20" xfId="411" applyFont="1" applyFill="1" applyBorder="1" applyAlignment="1" applyProtection="1">
      <alignment horizontal="center" vertical="center" shrinkToFit="1"/>
    </xf>
    <xf numFmtId="0" fontId="83" fillId="0" borderId="0" xfId="411" applyFont="1" applyFill="1" applyAlignment="1">
      <alignment vertical="center"/>
    </xf>
    <xf numFmtId="0" fontId="76" fillId="0" borderId="0" xfId="411" applyFont="1" applyFill="1" applyAlignment="1">
      <alignment vertical="top"/>
    </xf>
    <xf numFmtId="0" fontId="83" fillId="27" borderId="18" xfId="411" applyFont="1" applyFill="1" applyBorder="1" applyAlignment="1" applyProtection="1">
      <alignment horizontal="center" vertical="center"/>
    </xf>
    <xf numFmtId="41" fontId="80" fillId="0" borderId="0" xfId="411" applyNumberFormat="1" applyFont="1" applyFill="1" applyBorder="1" applyAlignment="1" applyProtection="1">
      <alignment horizontal="right"/>
    </xf>
    <xf numFmtId="176" fontId="80" fillId="0" borderId="16" xfId="412" applyFont="1" applyFill="1" applyBorder="1" applyAlignment="1" applyProtection="1">
      <alignment horizontal="right"/>
    </xf>
    <xf numFmtId="176" fontId="80" fillId="0" borderId="0" xfId="412" applyFont="1" applyFill="1" applyBorder="1" applyAlignment="1" applyProtection="1"/>
    <xf numFmtId="176" fontId="87" fillId="28" borderId="0" xfId="412" applyFont="1" applyFill="1" applyBorder="1" applyAlignment="1" applyProtection="1">
      <alignment horizontal="right"/>
    </xf>
    <xf numFmtId="176" fontId="87" fillId="0" borderId="0" xfId="412" applyFont="1" applyFill="1" applyBorder="1" applyAlignment="1" applyProtection="1">
      <alignment horizontal="right"/>
    </xf>
    <xf numFmtId="0" fontId="83" fillId="0" borderId="0" xfId="411" applyFont="1" applyFill="1" applyBorder="1"/>
    <xf numFmtId="0" fontId="91" fillId="0" borderId="0" xfId="411" applyFont="1" applyFill="1" applyAlignment="1">
      <alignment horizontal="left" vertical="top"/>
    </xf>
    <xf numFmtId="0" fontId="98" fillId="0" borderId="0" xfId="411" applyFont="1" applyFill="1"/>
    <xf numFmtId="41" fontId="91" fillId="0" borderId="0" xfId="411" applyNumberFormat="1" applyFont="1" applyFill="1" applyBorder="1" applyAlignment="1" applyProtection="1">
      <alignment horizontal="right"/>
    </xf>
    <xf numFmtId="0" fontId="84" fillId="0" borderId="0" xfId="411" applyFont="1" applyFill="1" applyBorder="1"/>
    <xf numFmtId="0" fontId="101" fillId="0" borderId="0" xfId="411" applyFont="1" applyFill="1" applyAlignment="1">
      <alignment horizontal="right" vertical="top"/>
    </xf>
    <xf numFmtId="176" fontId="91" fillId="0" borderId="0" xfId="412" applyFont="1" applyFill="1" applyAlignment="1" applyProtection="1">
      <alignment horizontal="right"/>
    </xf>
    <xf numFmtId="41" fontId="91" fillId="0" borderId="0" xfId="411" applyNumberFormat="1" applyFont="1" applyFill="1" applyBorder="1" applyAlignment="1">
      <alignment horizontal="right"/>
    </xf>
    <xf numFmtId="0" fontId="91" fillId="0" borderId="10" xfId="411" applyFont="1" applyFill="1" applyBorder="1"/>
    <xf numFmtId="176" fontId="91" fillId="0" borderId="16" xfId="412" applyFont="1" applyFill="1" applyBorder="1" applyAlignment="1" applyProtection="1">
      <alignment horizontal="right"/>
    </xf>
    <xf numFmtId="41" fontId="91" fillId="0" borderId="16" xfId="412" applyNumberFormat="1" applyFont="1" applyFill="1" applyBorder="1" applyAlignment="1" applyProtection="1"/>
    <xf numFmtId="41" fontId="91" fillId="0" borderId="0" xfId="412" applyNumberFormat="1" applyFont="1" applyFill="1" applyBorder="1" applyAlignment="1" applyProtection="1"/>
    <xf numFmtId="0" fontId="92" fillId="0" borderId="0" xfId="411" applyFont="1" applyFill="1" applyBorder="1" applyAlignment="1" applyProtection="1">
      <alignment horizontal="center"/>
    </xf>
    <xf numFmtId="0" fontId="91" fillId="0" borderId="0" xfId="411" applyFont="1" applyFill="1" applyBorder="1" applyAlignment="1" applyProtection="1">
      <alignment horizontal="center"/>
    </xf>
    <xf numFmtId="0" fontId="97" fillId="0" borderId="0" xfId="411" applyFont="1" applyFill="1" applyAlignment="1" applyProtection="1">
      <alignment horizontal="centerContinuous"/>
    </xf>
    <xf numFmtId="0" fontId="103" fillId="0" borderId="0" xfId="411" applyFont="1" applyFill="1" applyAlignment="1" applyProtection="1">
      <alignment horizontal="centerContinuous"/>
    </xf>
    <xf numFmtId="0" fontId="101" fillId="0" borderId="0" xfId="411" applyFont="1" applyFill="1"/>
    <xf numFmtId="0" fontId="101" fillId="0" borderId="0" xfId="411" applyFont="1" applyFill="1" applyAlignment="1"/>
    <xf numFmtId="0" fontId="101" fillId="0" borderId="0" xfId="411" applyFont="1" applyFill="1" applyAlignment="1">
      <alignment vertical="center"/>
    </xf>
    <xf numFmtId="0" fontId="91" fillId="0" borderId="0" xfId="411" applyFont="1" applyFill="1" applyBorder="1" applyAlignment="1" applyProtection="1">
      <alignment horizontal="center" vertical="center"/>
    </xf>
    <xf numFmtId="41" fontId="84" fillId="0" borderId="0" xfId="411" applyNumberFormat="1" applyFont="1" applyFill="1" applyBorder="1" applyAlignment="1" applyProtection="1">
      <alignment horizontal="right" vertical="center"/>
    </xf>
    <xf numFmtId="0" fontId="91" fillId="27" borderId="27" xfId="411" applyFont="1" applyFill="1" applyBorder="1" applyAlignment="1"/>
    <xf numFmtId="0" fontId="101" fillId="0" borderId="0" xfId="411" applyFont="1" applyFill="1" applyBorder="1" applyAlignment="1"/>
    <xf numFmtId="0" fontId="91" fillId="0" borderId="0" xfId="411" applyFont="1" applyFill="1" applyBorder="1" applyAlignment="1" applyProtection="1">
      <alignment horizontal="left" vertical="center"/>
    </xf>
    <xf numFmtId="0" fontId="80" fillId="0" borderId="0" xfId="416" applyFont="1" applyFill="1" applyAlignment="1">
      <alignment vertical="top"/>
    </xf>
    <xf numFmtId="0" fontId="76" fillId="0" borderId="0" xfId="411" applyFont="1" applyFill="1" applyAlignment="1">
      <alignment horizontal="centerContinuous"/>
    </xf>
    <xf numFmtId="0" fontId="76" fillId="0" borderId="0" xfId="411" applyFont="1" applyFill="1"/>
    <xf numFmtId="0" fontId="83" fillId="27" borderId="31" xfId="411" applyFont="1" applyFill="1" applyBorder="1" applyAlignment="1" applyProtection="1">
      <alignment horizontal="centerContinuous" vertical="center"/>
    </xf>
    <xf numFmtId="0" fontId="76" fillId="27" borderId="29" xfId="411" applyFont="1" applyFill="1" applyBorder="1" applyAlignment="1">
      <alignment horizontal="centerContinuous"/>
    </xf>
    <xf numFmtId="176" fontId="80" fillId="0" borderId="0" xfId="411" applyNumberFormat="1" applyFont="1" applyFill="1" applyBorder="1"/>
    <xf numFmtId="0" fontId="80" fillId="27" borderId="16" xfId="411" applyFont="1" applyFill="1" applyBorder="1" applyAlignment="1">
      <alignment horizontal="center"/>
    </xf>
    <xf numFmtId="0" fontId="80" fillId="0" borderId="0" xfId="416" applyFont="1" applyFill="1" applyAlignment="1">
      <alignment horizontal="right" vertical="top"/>
    </xf>
    <xf numFmtId="0" fontId="81" fillId="0" borderId="0" xfId="416" applyFont="1" applyFill="1" applyAlignment="1" applyProtection="1">
      <alignment horizontal="centerContinuous" vertical="center"/>
    </xf>
    <xf numFmtId="0" fontId="82" fillId="0" borderId="0" xfId="416" applyFont="1" applyFill="1" applyAlignment="1" applyProtection="1">
      <alignment horizontal="centerContinuous"/>
    </xf>
    <xf numFmtId="0" fontId="82" fillId="0" borderId="0" xfId="416" applyFont="1" applyFill="1"/>
    <xf numFmtId="0" fontId="80" fillId="0" borderId="0" xfId="416" applyFont="1" applyFill="1" applyAlignment="1">
      <alignment vertical="center"/>
    </xf>
    <xf numFmtId="176" fontId="80" fillId="0" borderId="0" xfId="416" applyNumberFormat="1" applyFont="1" applyFill="1" applyBorder="1" applyAlignment="1" applyProtection="1">
      <alignment horizontal="center"/>
    </xf>
    <xf numFmtId="176" fontId="80" fillId="0" borderId="0" xfId="417" applyFont="1" applyFill="1" applyBorder="1" applyAlignment="1" applyProtection="1">
      <alignment horizontal="right"/>
    </xf>
    <xf numFmtId="0" fontId="80" fillId="0" borderId="0" xfId="416" applyFont="1" applyFill="1"/>
    <xf numFmtId="176" fontId="80" fillId="0" borderId="0" xfId="416" applyNumberFormat="1" applyFont="1" applyFill="1" applyBorder="1" applyAlignment="1" applyProtection="1">
      <alignment horizontal="right"/>
    </xf>
    <xf numFmtId="176" fontId="87" fillId="0" borderId="0" xfId="416" applyNumberFormat="1" applyFont="1" applyFill="1" applyBorder="1" applyAlignment="1" applyProtection="1">
      <alignment horizontal="center"/>
    </xf>
    <xf numFmtId="0" fontId="87" fillId="0" borderId="0" xfId="416" applyFont="1" applyFill="1"/>
    <xf numFmtId="0" fontId="80" fillId="0" borderId="0" xfId="416" applyFont="1" applyFill="1" applyProtection="1"/>
    <xf numFmtId="176" fontId="80" fillId="0" borderId="0" xfId="417" applyFont="1" applyFill="1" applyBorder="1" applyAlignment="1" applyProtection="1">
      <alignment horizontal="center"/>
    </xf>
    <xf numFmtId="0" fontId="80" fillId="0" borderId="0" xfId="416" applyFont="1" applyFill="1" applyBorder="1" applyAlignment="1" applyProtection="1">
      <alignment horizontal="center"/>
    </xf>
    <xf numFmtId="0" fontId="83" fillId="0" borderId="0" xfId="416" applyFont="1" applyFill="1" applyProtection="1"/>
    <xf numFmtId="0" fontId="83" fillId="0" borderId="0" xfId="416" applyFont="1" applyFill="1" applyBorder="1" applyAlignment="1" applyProtection="1">
      <alignment horizontal="right"/>
    </xf>
    <xf numFmtId="0" fontId="83" fillId="0" borderId="0" xfId="416" applyFont="1" applyFill="1"/>
    <xf numFmtId="0" fontId="83" fillId="0" borderId="0" xfId="416" applyFont="1" applyFill="1" applyAlignment="1">
      <alignment vertical="center"/>
    </xf>
    <xf numFmtId="0" fontId="83" fillId="0" borderId="0" xfId="414" applyFont="1" applyFill="1" applyAlignment="1">
      <alignment vertical="center"/>
    </xf>
    <xf numFmtId="0" fontId="83" fillId="0" borderId="0" xfId="416" applyFont="1" applyFill="1" applyBorder="1" applyAlignment="1">
      <alignment horizontal="right" vertical="center"/>
    </xf>
    <xf numFmtId="0" fontId="104" fillId="0" borderId="0" xfId="416" applyFont="1" applyFill="1"/>
    <xf numFmtId="0" fontId="80" fillId="0" borderId="0" xfId="416" applyFont="1" applyFill="1" applyAlignment="1">
      <alignment horizontal="right"/>
    </xf>
    <xf numFmtId="0" fontId="88" fillId="0" borderId="0" xfId="416" applyFont="1" applyFill="1"/>
    <xf numFmtId="0" fontId="80" fillId="0" borderId="0" xfId="416" applyFont="1" applyFill="1" applyBorder="1"/>
    <xf numFmtId="0" fontId="83" fillId="0" borderId="0" xfId="416" applyFont="1" applyFill="1" applyBorder="1" applyProtection="1"/>
    <xf numFmtId="41" fontId="80" fillId="0" borderId="0" xfId="211" applyFont="1" applyFill="1" applyBorder="1" applyAlignment="1" applyProtection="1">
      <alignment horizontal="right"/>
    </xf>
    <xf numFmtId="0" fontId="80" fillId="0" borderId="0" xfId="416" applyFont="1" applyFill="1" applyBorder="1" applyAlignment="1" applyProtection="1">
      <alignment horizontal="left"/>
    </xf>
    <xf numFmtId="0" fontId="81" fillId="0" borderId="0" xfId="411" applyFont="1" applyFill="1" applyBorder="1" applyAlignment="1" applyProtection="1"/>
    <xf numFmtId="0" fontId="82" fillId="0" borderId="0" xfId="411" applyFont="1" applyFill="1" applyBorder="1" applyAlignment="1" applyProtection="1">
      <alignment horizontal="center"/>
    </xf>
    <xf numFmtId="0" fontId="95" fillId="0" borderId="0" xfId="411" applyFont="1" applyFill="1" applyBorder="1" applyAlignment="1" applyProtection="1">
      <alignment horizontal="left"/>
    </xf>
    <xf numFmtId="0" fontId="95" fillId="0" borderId="10" xfId="411" applyFont="1" applyFill="1" applyBorder="1" applyAlignment="1" applyProtection="1">
      <alignment horizontal="left"/>
    </xf>
    <xf numFmtId="0" fontId="95" fillId="0" borderId="10" xfId="411" applyFont="1" applyFill="1" applyBorder="1" applyProtection="1"/>
    <xf numFmtId="0" fontId="99" fillId="0" borderId="10" xfId="411" applyFont="1" applyFill="1" applyBorder="1" applyAlignment="1" applyProtection="1">
      <alignment horizontal="right"/>
    </xf>
    <xf numFmtId="0" fontId="80" fillId="27" borderId="21" xfId="411" applyFont="1" applyFill="1" applyBorder="1" applyAlignment="1" applyProtection="1">
      <alignment horizontal="centerContinuous" vertical="center"/>
    </xf>
    <xf numFmtId="176" fontId="105" fillId="0" borderId="16" xfId="411" applyNumberFormat="1" applyFont="1" applyFill="1" applyBorder="1" applyAlignment="1">
      <alignment horizontal="right" shrinkToFit="1"/>
    </xf>
    <xf numFmtId="176" fontId="105" fillId="0" borderId="0" xfId="411" applyNumberFormat="1" applyFont="1" applyFill="1" applyBorder="1" applyAlignment="1">
      <alignment horizontal="right" shrinkToFit="1"/>
    </xf>
    <xf numFmtId="176" fontId="105" fillId="29" borderId="0" xfId="411" applyNumberFormat="1" applyFont="1" applyFill="1" applyBorder="1" applyAlignment="1">
      <alignment horizontal="right" shrinkToFit="1"/>
    </xf>
    <xf numFmtId="0" fontId="80" fillId="29" borderId="0" xfId="411" applyFont="1" applyFill="1"/>
    <xf numFmtId="0" fontId="87" fillId="29" borderId="0" xfId="411" applyFont="1" applyFill="1"/>
    <xf numFmtId="41" fontId="80" fillId="29" borderId="0" xfId="411" applyNumberFormat="1" applyFont="1" applyFill="1"/>
    <xf numFmtId="0" fontId="80" fillId="29" borderId="0" xfId="411" applyFont="1" applyFill="1" applyBorder="1"/>
    <xf numFmtId="41" fontId="105" fillId="0" borderId="0" xfId="412" applyNumberFormat="1" applyFont="1" applyFill="1" applyBorder="1" applyAlignment="1" applyProtection="1">
      <alignment horizontal="right" shrinkToFit="1"/>
      <protection locked="0"/>
    </xf>
    <xf numFmtId="0" fontId="104" fillId="0" borderId="0" xfId="411" applyFont="1" applyFill="1"/>
    <xf numFmtId="0" fontId="82" fillId="0" borderId="0" xfId="411" applyFont="1" applyFill="1" applyBorder="1" applyAlignment="1" applyProtection="1">
      <alignment horizontal="centerContinuous"/>
    </xf>
    <xf numFmtId="0" fontId="95" fillId="0" borderId="0" xfId="411" applyFont="1" applyFill="1" applyAlignment="1">
      <alignment vertical="center"/>
    </xf>
    <xf numFmtId="0" fontId="83" fillId="0" borderId="0" xfId="411" applyFont="1" applyFill="1" applyBorder="1" applyAlignment="1">
      <alignment vertical="center" wrapText="1"/>
    </xf>
    <xf numFmtId="0" fontId="88" fillId="0" borderId="0" xfId="411" applyFont="1" applyFill="1" applyBorder="1"/>
    <xf numFmtId="176" fontId="80" fillId="0" borderId="0" xfId="412" applyFont="1" applyFill="1" applyBorder="1" applyAlignment="1" applyProtection="1">
      <alignment horizontal="center"/>
      <protection locked="0"/>
    </xf>
    <xf numFmtId="176" fontId="80" fillId="0" borderId="0" xfId="412" applyFont="1" applyFill="1" applyBorder="1" applyAlignment="1" applyProtection="1">
      <alignment horizontal="right"/>
      <protection locked="0"/>
    </xf>
    <xf numFmtId="0" fontId="87" fillId="0" borderId="0" xfId="411" applyFont="1" applyFill="1" applyBorder="1"/>
    <xf numFmtId="41" fontId="80" fillId="0" borderId="0" xfId="411" applyNumberFormat="1" applyFont="1" applyFill="1" applyBorder="1"/>
    <xf numFmtId="0" fontId="91" fillId="0" borderId="0" xfId="416" applyFont="1" applyFill="1" applyAlignment="1">
      <alignment vertical="top"/>
    </xf>
    <xf numFmtId="0" fontId="97" fillId="0" borderId="0" xfId="411" applyFont="1" applyFill="1" applyAlignment="1">
      <alignment horizontal="centerContinuous" vertical="center"/>
    </xf>
    <xf numFmtId="0" fontId="98" fillId="0" borderId="0" xfId="411" applyFont="1" applyFill="1" applyAlignment="1">
      <alignment horizontal="centerContinuous"/>
    </xf>
    <xf numFmtId="0" fontId="91" fillId="27" borderId="22" xfId="411" applyFont="1" applyFill="1" applyBorder="1" applyAlignment="1">
      <alignment horizontal="centerContinuous"/>
    </xf>
    <xf numFmtId="0" fontId="91" fillId="27" borderId="0" xfId="411" applyFont="1" applyFill="1" applyBorder="1" applyAlignment="1">
      <alignment horizontal="center" vertical="center"/>
    </xf>
    <xf numFmtId="0" fontId="91" fillId="27" borderId="23" xfId="411" applyFont="1" applyFill="1" applyBorder="1" applyAlignment="1">
      <alignment horizontal="centerContinuous"/>
    </xf>
    <xf numFmtId="0" fontId="91" fillId="27" borderId="24" xfId="411" applyFont="1" applyFill="1" applyBorder="1" applyAlignment="1">
      <alignment horizontal="centerContinuous"/>
    </xf>
    <xf numFmtId="0" fontId="80" fillId="27" borderId="22" xfId="411" applyFont="1" applyFill="1" applyBorder="1" applyAlignment="1">
      <alignment horizontal="centerContinuous"/>
    </xf>
    <xf numFmtId="0" fontId="108" fillId="27" borderId="24" xfId="411" applyFont="1" applyFill="1" applyBorder="1" applyAlignment="1">
      <alignment horizontal="centerContinuous"/>
    </xf>
    <xf numFmtId="0" fontId="84" fillId="27" borderId="18" xfId="411" applyFont="1" applyFill="1" applyBorder="1" applyAlignment="1">
      <alignment horizontal="center"/>
    </xf>
    <xf numFmtId="0" fontId="84" fillId="27" borderId="0" xfId="411" applyFont="1" applyFill="1" applyBorder="1" applyAlignment="1">
      <alignment horizontal="center"/>
    </xf>
    <xf numFmtId="176" fontId="84" fillId="27" borderId="23" xfId="412" applyFont="1" applyFill="1" applyBorder="1" applyAlignment="1">
      <alignment horizontal="centerContinuous"/>
    </xf>
    <xf numFmtId="176" fontId="84" fillId="27" borderId="16" xfId="412" applyFont="1" applyFill="1" applyBorder="1" applyAlignment="1">
      <alignment horizontal="centerContinuous"/>
    </xf>
    <xf numFmtId="0" fontId="84" fillId="0" borderId="0" xfId="411" applyFont="1" applyFill="1" applyAlignment="1"/>
    <xf numFmtId="193" fontId="91" fillId="0" borderId="0" xfId="411" applyNumberFormat="1" applyFont="1" applyFill="1" applyBorder="1" applyAlignment="1" applyProtection="1">
      <alignment horizontal="right"/>
    </xf>
    <xf numFmtId="193" fontId="91" fillId="0" borderId="0" xfId="412" applyNumberFormat="1" applyFont="1" applyFill="1" applyBorder="1" applyAlignment="1">
      <alignment horizontal="right"/>
    </xf>
    <xf numFmtId="41" fontId="91" fillId="0" borderId="16" xfId="419" applyNumberFormat="1" applyFont="1" applyFill="1" applyBorder="1" applyAlignment="1" applyProtection="1">
      <alignment horizontal="center"/>
    </xf>
    <xf numFmtId="41" fontId="91" fillId="0" borderId="0" xfId="419" applyNumberFormat="1" applyFont="1" applyFill="1" applyBorder="1" applyAlignment="1" applyProtection="1">
      <alignment horizontal="center"/>
    </xf>
    <xf numFmtId="41" fontId="91" fillId="0" borderId="0" xfId="420" applyNumberFormat="1" applyFont="1" applyFill="1" applyBorder="1" applyAlignment="1" applyProtection="1">
      <alignment wrapText="1"/>
      <protection locked="0"/>
    </xf>
    <xf numFmtId="41" fontId="91" fillId="0" borderId="0" xfId="420" applyNumberFormat="1" applyFont="1" applyFill="1" applyBorder="1" applyAlignment="1" applyProtection="1">
      <alignment horizontal="center" wrapText="1"/>
      <protection locked="0"/>
    </xf>
    <xf numFmtId="41" fontId="92" fillId="0" borderId="0" xfId="419" applyNumberFormat="1" applyFont="1" applyFill="1" applyBorder="1" applyAlignment="1" applyProtection="1">
      <alignment horizontal="center"/>
    </xf>
    <xf numFmtId="176" fontId="91" fillId="0" borderId="0" xfId="412" applyFont="1" applyFill="1" applyBorder="1"/>
    <xf numFmtId="0" fontId="91" fillId="0" borderId="10" xfId="411" applyFont="1" applyFill="1" applyBorder="1" applyAlignment="1" applyProtection="1">
      <alignment horizontal="center"/>
    </xf>
    <xf numFmtId="0" fontId="91" fillId="27" borderId="35" xfId="411" applyFont="1" applyFill="1" applyBorder="1" applyAlignment="1">
      <alignment horizontal="centerContinuous" vertical="center"/>
    </xf>
    <xf numFmtId="0" fontId="91" fillId="27" borderId="16" xfId="411" applyFont="1" applyFill="1" applyBorder="1" applyAlignment="1"/>
    <xf numFmtId="176" fontId="84" fillId="27" borderId="18" xfId="412" applyFont="1" applyFill="1" applyBorder="1" applyAlignment="1">
      <alignment horizontal="center"/>
    </xf>
    <xf numFmtId="0" fontId="91" fillId="0" borderId="16" xfId="411" applyFont="1" applyFill="1" applyBorder="1" applyAlignment="1" applyProtection="1"/>
    <xf numFmtId="0" fontId="91" fillId="0" borderId="0" xfId="411" applyFont="1" applyFill="1" applyBorder="1" applyAlignment="1" applyProtection="1"/>
    <xf numFmtId="41" fontId="91" fillId="0" borderId="0" xfId="412" applyNumberFormat="1" applyFont="1" applyFill="1" applyBorder="1" applyAlignment="1"/>
    <xf numFmtId="41" fontId="91" fillId="0" borderId="0" xfId="412" applyNumberFormat="1" applyFont="1" applyFill="1" applyBorder="1" applyAlignment="1">
      <alignment wrapText="1"/>
    </xf>
    <xf numFmtId="41" fontId="91" fillId="0" borderId="0" xfId="421" applyNumberFormat="1" applyFont="1" applyFill="1" applyBorder="1" applyAlignment="1" applyProtection="1">
      <alignment wrapText="1"/>
      <protection locked="0"/>
    </xf>
    <xf numFmtId="176" fontId="91" fillId="0" borderId="0" xfId="412" applyFont="1" applyFill="1" applyBorder="1" applyAlignment="1">
      <alignment vertical="center"/>
    </xf>
    <xf numFmtId="176" fontId="80" fillId="0" borderId="0" xfId="412" applyFont="1" applyFill="1" applyBorder="1" applyAlignment="1" applyProtection="1">
      <alignment horizontal="center"/>
    </xf>
    <xf numFmtId="0" fontId="80" fillId="27" borderId="29" xfId="411" applyFont="1" applyFill="1" applyBorder="1" applyAlignment="1">
      <alignment horizontal="centerContinuous" vertical="center"/>
    </xf>
    <xf numFmtId="0" fontId="80" fillId="27" borderId="17" xfId="411" applyFont="1" applyFill="1" applyBorder="1" applyAlignment="1" applyProtection="1">
      <alignment horizontal="centerContinuous" vertical="center"/>
    </xf>
    <xf numFmtId="0" fontId="80" fillId="27" borderId="28" xfId="411" applyFont="1" applyFill="1" applyBorder="1" applyAlignment="1" applyProtection="1">
      <alignment horizontal="centerContinuous" vertical="center"/>
    </xf>
    <xf numFmtId="176" fontId="80" fillId="0" borderId="0" xfId="411" applyNumberFormat="1" applyFont="1" applyFill="1"/>
    <xf numFmtId="0" fontId="83" fillId="0" borderId="0" xfId="411" applyFont="1" applyFill="1" applyBorder="1" applyAlignment="1"/>
    <xf numFmtId="0" fontId="83" fillId="0" borderId="0" xfId="411" applyFont="1" applyFill="1" applyBorder="1" applyAlignment="1">
      <alignment shrinkToFit="1"/>
    </xf>
    <xf numFmtId="0" fontId="80" fillId="30" borderId="0" xfId="411" applyFont="1" applyFill="1" applyAlignment="1">
      <alignment vertical="center"/>
    </xf>
    <xf numFmtId="0" fontId="80" fillId="27" borderId="23" xfId="411" applyFont="1" applyFill="1" applyBorder="1" applyAlignment="1" applyProtection="1">
      <alignment horizontal="centerContinuous" vertical="center"/>
    </xf>
    <xf numFmtId="0" fontId="76" fillId="27" borderId="22" xfId="411" applyFont="1" applyFill="1" applyBorder="1" applyAlignment="1">
      <alignment horizontal="centerContinuous" vertical="center"/>
    </xf>
    <xf numFmtId="0" fontId="76" fillId="27" borderId="24" xfId="411" applyFont="1" applyFill="1" applyBorder="1" applyAlignment="1">
      <alignment horizontal="centerContinuous" vertical="center"/>
    </xf>
    <xf numFmtId="0" fontId="80" fillId="27" borderId="22" xfId="411" applyFont="1" applyFill="1" applyBorder="1" applyAlignment="1" applyProtection="1">
      <alignment horizontal="centerContinuous" vertical="center"/>
    </xf>
    <xf numFmtId="0" fontId="80" fillId="27" borderId="24" xfId="411" applyFont="1" applyFill="1" applyBorder="1" applyAlignment="1" applyProtection="1">
      <alignment horizontal="centerContinuous" vertical="center"/>
    </xf>
    <xf numFmtId="0" fontId="76" fillId="27" borderId="21" xfId="411" applyFont="1" applyFill="1" applyBorder="1" applyAlignment="1">
      <alignment horizontal="centerContinuous" vertical="center"/>
    </xf>
    <xf numFmtId="0" fontId="76" fillId="27" borderId="0" xfId="411" applyFont="1" applyFill="1" applyBorder="1" applyAlignment="1">
      <alignment horizontal="centerContinuous" vertical="center"/>
    </xf>
    <xf numFmtId="0" fontId="76" fillId="27" borderId="27" xfId="411" applyFont="1" applyFill="1" applyBorder="1" applyAlignment="1">
      <alignment horizontal="centerContinuous" vertical="center"/>
    </xf>
    <xf numFmtId="0" fontId="80" fillId="30" borderId="0" xfId="411" applyFont="1" applyFill="1"/>
    <xf numFmtId="0" fontId="87" fillId="30" borderId="0" xfId="411" applyFont="1" applyFill="1"/>
    <xf numFmtId="41" fontId="80" fillId="28" borderId="0" xfId="412" applyNumberFormat="1" applyFont="1" applyFill="1" applyBorder="1" applyAlignment="1" applyProtection="1">
      <alignment horizontal="center"/>
      <protection locked="0"/>
    </xf>
    <xf numFmtId="41" fontId="80" fillId="0" borderId="0" xfId="412" applyNumberFormat="1" applyFont="1" applyFill="1" applyBorder="1" applyAlignment="1" applyProtection="1">
      <alignment horizontal="center"/>
      <protection locked="0"/>
    </xf>
    <xf numFmtId="0" fontId="80" fillId="30" borderId="0" xfId="411" applyFont="1" applyFill="1" applyBorder="1"/>
    <xf numFmtId="0" fontId="80" fillId="30" borderId="0" xfId="411" applyFont="1" applyFill="1" applyAlignment="1">
      <alignment horizontal="right" vertical="top"/>
    </xf>
    <xf numFmtId="0" fontId="82" fillId="30" borderId="0" xfId="411" applyFont="1" applyFill="1"/>
    <xf numFmtId="0" fontId="80" fillId="27" borderId="29" xfId="411" applyFont="1" applyFill="1" applyBorder="1" applyAlignment="1" applyProtection="1">
      <alignment horizontal="centerContinuous" vertical="center" shrinkToFit="1"/>
    </xf>
    <xf numFmtId="0" fontId="80" fillId="27" borderId="31" xfId="411" applyFont="1" applyFill="1" applyBorder="1" applyAlignment="1" applyProtection="1">
      <alignment horizontal="centerContinuous" vertical="center" shrinkToFit="1"/>
    </xf>
    <xf numFmtId="0" fontId="80" fillId="27" borderId="0" xfId="411" applyFont="1" applyFill="1" applyBorder="1" applyAlignment="1" applyProtection="1">
      <alignment horizontal="centerContinuous" vertical="center" shrinkToFit="1"/>
    </xf>
    <xf numFmtId="0" fontId="80" fillId="27" borderId="17" xfId="411" applyFont="1" applyFill="1" applyBorder="1" applyAlignment="1" applyProtection="1">
      <alignment horizontal="centerContinuous" vertical="center" shrinkToFit="1"/>
    </xf>
    <xf numFmtId="0" fontId="80" fillId="27" borderId="21" xfId="411" applyFont="1" applyFill="1" applyBorder="1" applyAlignment="1" applyProtection="1">
      <alignment horizontal="centerContinuous" vertical="center" shrinkToFit="1"/>
    </xf>
    <xf numFmtId="0" fontId="80" fillId="27" borderId="18" xfId="411" applyFont="1" applyFill="1" applyBorder="1" applyAlignment="1" applyProtection="1">
      <alignment horizontal="center" vertical="center" shrinkToFit="1"/>
    </xf>
    <xf numFmtId="0" fontId="80" fillId="27" borderId="19" xfId="411" applyFont="1" applyFill="1" applyBorder="1" applyAlignment="1" applyProtection="1">
      <alignment horizontal="center" vertical="center" shrinkToFit="1"/>
    </xf>
    <xf numFmtId="41" fontId="80" fillId="0" borderId="0" xfId="411" applyNumberFormat="1" applyFont="1" applyFill="1"/>
    <xf numFmtId="0" fontId="80" fillId="0" borderId="0" xfId="411" applyFont="1" applyFill="1" applyProtection="1"/>
    <xf numFmtId="0" fontId="99" fillId="0" borderId="0" xfId="411" applyFont="1" applyFill="1" applyAlignment="1">
      <alignment horizontal="right" vertical="top"/>
    </xf>
    <xf numFmtId="0" fontId="99" fillId="0" borderId="0" xfId="411" applyFont="1" applyFill="1" applyAlignment="1">
      <alignment vertical="top"/>
    </xf>
    <xf numFmtId="0" fontId="91" fillId="27" borderId="29" xfId="411" applyFont="1" applyFill="1" applyBorder="1" applyAlignment="1" applyProtection="1">
      <alignment horizontal="centerContinuous" vertical="center"/>
    </xf>
    <xf numFmtId="0" fontId="91" fillId="27" borderId="0" xfId="411" applyFont="1" applyFill="1" applyBorder="1" applyAlignment="1" applyProtection="1">
      <alignment horizontal="center" vertical="center"/>
    </xf>
    <xf numFmtId="0" fontId="91" fillId="27" borderId="0" xfId="411" applyFont="1" applyFill="1" applyBorder="1" applyAlignment="1" applyProtection="1">
      <alignment horizontal="centerContinuous" vertical="center"/>
    </xf>
    <xf numFmtId="0" fontId="91" fillId="27" borderId="0" xfId="411" applyFont="1" applyFill="1" applyBorder="1" applyAlignment="1" applyProtection="1">
      <alignment vertical="center"/>
    </xf>
    <xf numFmtId="0" fontId="91" fillId="27" borderId="16" xfId="411" applyFont="1" applyFill="1" applyBorder="1" applyAlignment="1" applyProtection="1">
      <alignment horizontal="centerContinuous" vertical="center"/>
    </xf>
    <xf numFmtId="0" fontId="91" fillId="27" borderId="27" xfId="411" applyFont="1" applyFill="1" applyBorder="1" applyAlignment="1" applyProtection="1">
      <alignment horizontal="centerContinuous" vertical="center"/>
    </xf>
    <xf numFmtId="0" fontId="91" fillId="27" borderId="18" xfId="411" applyFont="1" applyFill="1" applyBorder="1" applyAlignment="1" applyProtection="1">
      <alignment horizontal="center" vertical="center"/>
    </xf>
    <xf numFmtId="0" fontId="91" fillId="27" borderId="20" xfId="411" applyFont="1" applyFill="1" applyBorder="1" applyAlignment="1" applyProtection="1">
      <alignment horizontal="center" vertical="center"/>
    </xf>
    <xf numFmtId="176" fontId="91" fillId="28" borderId="0" xfId="412" applyFont="1" applyFill="1" applyBorder="1" applyAlignment="1" applyProtection="1">
      <alignment horizontal="center"/>
    </xf>
    <xf numFmtId="176" fontId="91" fillId="30" borderId="0" xfId="412" applyFont="1" applyFill="1" applyAlignment="1" applyProtection="1">
      <alignment horizontal="right"/>
    </xf>
    <xf numFmtId="176" fontId="91" fillId="30" borderId="0" xfId="412" applyFont="1" applyFill="1" applyBorder="1" applyAlignment="1" applyProtection="1">
      <alignment horizontal="right"/>
    </xf>
    <xf numFmtId="176" fontId="91" fillId="30" borderId="0" xfId="412" applyFont="1" applyFill="1" applyBorder="1" applyAlignment="1" applyProtection="1">
      <alignment horizontal="center"/>
    </xf>
    <xf numFmtId="176" fontId="91" fillId="30" borderId="0" xfId="418" applyFont="1" applyFill="1" applyAlignment="1" applyProtection="1">
      <alignment horizontal="right"/>
    </xf>
    <xf numFmtId="176" fontId="91" fillId="30" borderId="0" xfId="418" applyFont="1" applyFill="1" applyBorder="1" applyAlignment="1" applyProtection="1">
      <alignment horizontal="right"/>
    </xf>
    <xf numFmtId="176" fontId="91" fillId="0" borderId="0" xfId="418" applyFont="1" applyFill="1" applyAlignment="1" applyProtection="1">
      <alignment horizontal="right"/>
    </xf>
    <xf numFmtId="176" fontId="91" fillId="0" borderId="0" xfId="418" applyFont="1" applyFill="1" applyBorder="1" applyAlignment="1" applyProtection="1">
      <alignment horizontal="right"/>
    </xf>
    <xf numFmtId="41" fontId="92" fillId="30" borderId="0" xfId="412" applyNumberFormat="1" applyFont="1" applyFill="1" applyBorder="1" applyAlignment="1" applyProtection="1">
      <alignment horizontal="center"/>
    </xf>
    <xf numFmtId="41" fontId="91" fillId="30" borderId="0" xfId="412" applyNumberFormat="1" applyFont="1" applyFill="1" applyAlignment="1" applyProtection="1">
      <alignment horizontal="right"/>
    </xf>
    <xf numFmtId="41" fontId="91" fillId="0" borderId="0" xfId="418" applyNumberFormat="1" applyFont="1" applyFill="1" applyAlignment="1" applyProtection="1">
      <alignment horizontal="right"/>
      <protection locked="0"/>
    </xf>
    <xf numFmtId="41" fontId="91" fillId="0" borderId="0" xfId="418" applyNumberFormat="1" applyFont="1" applyFill="1" applyBorder="1" applyAlignment="1" applyProtection="1">
      <alignment horizontal="right"/>
      <protection locked="0"/>
    </xf>
    <xf numFmtId="176" fontId="91" fillId="30" borderId="21" xfId="412" applyFont="1" applyFill="1" applyBorder="1" applyAlignment="1" applyProtection="1">
      <alignment horizontal="right"/>
    </xf>
    <xf numFmtId="0" fontId="84" fillId="30" borderId="0" xfId="411" applyFont="1" applyFill="1" applyProtection="1"/>
    <xf numFmtId="0" fontId="91" fillId="30" borderId="0" xfId="411" applyFont="1" applyFill="1"/>
    <xf numFmtId="176" fontId="91" fillId="0" borderId="22" xfId="412" applyFont="1" applyFill="1" applyBorder="1" applyAlignment="1" applyProtection="1">
      <alignment horizontal="right"/>
    </xf>
    <xf numFmtId="0" fontId="83" fillId="0" borderId="0" xfId="411" applyFont="1" applyFill="1" applyBorder="1" applyAlignment="1">
      <alignment horizontal="left"/>
    </xf>
    <xf numFmtId="0" fontId="81" fillId="0" borderId="0" xfId="411" applyFont="1" applyFill="1" applyAlignment="1" applyProtection="1">
      <alignment vertical="center"/>
    </xf>
    <xf numFmtId="0" fontId="76" fillId="0" borderId="0" xfId="411" applyFont="1"/>
    <xf numFmtId="0" fontId="81" fillId="0" borderId="0" xfId="411" applyFont="1" applyAlignment="1">
      <alignment horizontal="centerContinuous"/>
    </xf>
    <xf numFmtId="0" fontId="100" fillId="0" borderId="0" xfId="422" applyFont="1" applyFill="1" applyAlignment="1" applyProtection="1">
      <alignment horizontal="right"/>
    </xf>
    <xf numFmtId="0" fontId="80" fillId="27" borderId="24" xfId="411" applyFont="1" applyFill="1" applyBorder="1" applyAlignment="1">
      <alignment horizontal="center"/>
    </xf>
    <xf numFmtId="41" fontId="76" fillId="0" borderId="0" xfId="411" applyNumberFormat="1" applyFont="1" applyFill="1"/>
    <xf numFmtId="41" fontId="76" fillId="0" borderId="0" xfId="411" applyNumberFormat="1" applyFont="1"/>
    <xf numFmtId="0" fontId="76" fillId="0" borderId="0" xfId="411" applyFont="1" applyBorder="1"/>
    <xf numFmtId="176" fontId="80" fillId="0" borderId="0" xfId="412" applyFont="1" applyFill="1" applyBorder="1" applyAlignment="1" applyProtection="1">
      <alignment horizontal="center"/>
    </xf>
    <xf numFmtId="176" fontId="87" fillId="0" borderId="0" xfId="412" applyFont="1" applyFill="1" applyBorder="1" applyAlignment="1" applyProtection="1">
      <alignment horizontal="center"/>
    </xf>
    <xf numFmtId="0" fontId="80" fillId="27" borderId="20" xfId="411" applyFont="1" applyFill="1" applyBorder="1" applyAlignment="1" applyProtection="1">
      <alignment horizontal="center" vertical="center"/>
    </xf>
    <xf numFmtId="0" fontId="97" fillId="0" borderId="0" xfId="411" applyFont="1" applyFill="1" applyAlignment="1" applyProtection="1">
      <alignment horizontal="center" vertical="center"/>
    </xf>
    <xf numFmtId="0" fontId="91" fillId="27" borderId="23" xfId="411" applyFont="1" applyFill="1" applyBorder="1" applyAlignment="1" applyProtection="1">
      <alignment horizontal="center" vertical="center"/>
    </xf>
    <xf numFmtId="0" fontId="91" fillId="27" borderId="22" xfId="411" applyFont="1" applyFill="1" applyBorder="1" applyAlignment="1" applyProtection="1">
      <alignment horizontal="center" vertical="center"/>
    </xf>
    <xf numFmtId="0" fontId="91" fillId="27" borderId="24" xfId="411" applyFont="1" applyFill="1" applyBorder="1" applyAlignment="1" applyProtection="1">
      <alignment horizontal="center" vertical="center"/>
    </xf>
    <xf numFmtId="0" fontId="80" fillId="27" borderId="16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 applyProtection="1">
      <alignment horizontal="center" vertical="center"/>
    </xf>
    <xf numFmtId="41" fontId="91" fillId="0" borderId="0" xfId="411" applyNumberFormat="1" applyFont="1" applyFill="1" applyBorder="1" applyAlignment="1" applyProtection="1">
      <alignment horizontal="center"/>
    </xf>
    <xf numFmtId="0" fontId="91" fillId="0" borderId="0" xfId="411" applyFont="1" applyFill="1" applyBorder="1" applyAlignment="1" applyProtection="1">
      <alignment horizontal="center"/>
    </xf>
    <xf numFmtId="0" fontId="91" fillId="27" borderId="28" xfId="411" applyFont="1" applyFill="1" applyBorder="1" applyAlignment="1" applyProtection="1">
      <alignment horizontal="center"/>
    </xf>
    <xf numFmtId="0" fontId="80" fillId="27" borderId="23" xfId="411" applyFont="1" applyFill="1" applyBorder="1" applyAlignment="1" applyProtection="1">
      <alignment horizontal="center" vertical="center"/>
    </xf>
    <xf numFmtId="0" fontId="91" fillId="27" borderId="20" xfId="411" applyFont="1" applyFill="1" applyBorder="1" applyAlignment="1" applyProtection="1">
      <alignment horizontal="center"/>
    </xf>
    <xf numFmtId="193" fontId="80" fillId="0" borderId="0" xfId="412" applyNumberFormat="1" applyFont="1" applyFill="1" applyBorder="1" applyAlignment="1" applyProtection="1">
      <alignment horizontal="right"/>
    </xf>
    <xf numFmtId="193" fontId="80" fillId="0" borderId="0" xfId="411" applyNumberFormat="1" applyFont="1" applyFill="1" applyBorder="1" applyAlignment="1" applyProtection="1"/>
    <xf numFmtId="194" fontId="80" fillId="0" borderId="0" xfId="411" applyNumberFormat="1" applyFont="1" applyFill="1" applyBorder="1" applyAlignment="1" applyProtection="1"/>
    <xf numFmtId="0" fontId="80" fillId="0" borderId="10" xfId="411" applyFont="1" applyFill="1" applyBorder="1" applyAlignment="1" applyProtection="1">
      <alignment horizontal="center"/>
    </xf>
    <xf numFmtId="176" fontId="80" fillId="0" borderId="0" xfId="411" applyNumberFormat="1" applyFont="1" applyFill="1" applyBorder="1" applyAlignment="1" applyProtection="1">
      <alignment horizontal="center"/>
    </xf>
    <xf numFmtId="0" fontId="80" fillId="27" borderId="24" xfId="411" applyFont="1" applyFill="1" applyBorder="1" applyAlignment="1">
      <alignment horizontal="centerContinuous" vertical="center"/>
    </xf>
    <xf numFmtId="0" fontId="80" fillId="27" borderId="27" xfId="411" applyFont="1" applyFill="1" applyBorder="1" applyAlignment="1">
      <alignment horizontal="centerContinuous" vertical="center"/>
    </xf>
    <xf numFmtId="193" fontId="80" fillId="0" borderId="16" xfId="412" applyNumberFormat="1" applyFont="1" applyFill="1" applyBorder="1" applyAlignment="1" applyProtection="1"/>
    <xf numFmtId="193" fontId="80" fillId="0" borderId="0" xfId="412" applyNumberFormat="1" applyFont="1" applyFill="1" applyBorder="1" applyAlignment="1" applyProtection="1"/>
    <xf numFmtId="176" fontId="80" fillId="0" borderId="16" xfId="412" applyFont="1" applyFill="1" applyBorder="1" applyAlignment="1" applyProtection="1"/>
    <xf numFmtId="0" fontId="80" fillId="0" borderId="0" xfId="423" applyFont="1" applyFill="1" applyAlignment="1">
      <alignment vertical="top"/>
    </xf>
    <xf numFmtId="0" fontId="80" fillId="0" borderId="0" xfId="416" applyFont="1" applyFill="1" applyAlignment="1">
      <alignment horizontal="left" vertical="top"/>
    </xf>
    <xf numFmtId="0" fontId="80" fillId="27" borderId="29" xfId="416" applyFont="1" applyFill="1" applyBorder="1" applyAlignment="1" applyProtection="1">
      <alignment horizontal="centerContinuous" vertical="center"/>
    </xf>
    <xf numFmtId="0" fontId="80" fillId="27" borderId="30" xfId="416" applyFont="1" applyFill="1" applyBorder="1" applyAlignment="1" applyProtection="1">
      <alignment horizontal="centerContinuous" vertical="center"/>
    </xf>
    <xf numFmtId="0" fontId="80" fillId="27" borderId="31" xfId="416" applyFont="1" applyFill="1" applyBorder="1" applyAlignment="1" applyProtection="1">
      <alignment horizontal="centerContinuous" vertical="center"/>
    </xf>
    <xf numFmtId="0" fontId="80" fillId="27" borderId="0" xfId="416" applyFont="1" applyFill="1" applyBorder="1" applyAlignment="1" applyProtection="1">
      <alignment horizontal="centerContinuous" vertical="center"/>
    </xf>
    <xf numFmtId="0" fontId="80" fillId="27" borderId="21" xfId="416" applyFont="1" applyFill="1" applyBorder="1" applyAlignment="1" applyProtection="1">
      <alignment horizontal="centerContinuous" vertical="center"/>
    </xf>
    <xf numFmtId="0" fontId="80" fillId="27" borderId="28" xfId="416" applyFont="1" applyFill="1" applyBorder="1" applyAlignment="1" applyProtection="1">
      <alignment horizontal="centerContinuous" vertical="center"/>
    </xf>
    <xf numFmtId="0" fontId="80" fillId="27" borderId="16" xfId="416" applyFont="1" applyFill="1" applyBorder="1" applyAlignment="1" applyProtection="1">
      <alignment horizontal="centerContinuous" vertical="center"/>
    </xf>
    <xf numFmtId="0" fontId="83" fillId="27" borderId="19" xfId="411" applyFont="1" applyFill="1" applyBorder="1" applyAlignment="1" applyProtection="1">
      <alignment horizontal="centerContinuous" vertical="center"/>
    </xf>
    <xf numFmtId="41" fontId="80" fillId="0" borderId="0" xfId="417" applyNumberFormat="1" applyFont="1" applyFill="1" applyBorder="1" applyAlignment="1" applyProtection="1">
      <alignment horizontal="center"/>
    </xf>
    <xf numFmtId="0" fontId="87" fillId="0" borderId="0" xfId="416" applyFont="1" applyFill="1" applyBorder="1" applyAlignment="1" applyProtection="1">
      <alignment horizontal="center"/>
    </xf>
    <xf numFmtId="0" fontId="80" fillId="27" borderId="29" xfId="416" applyFont="1" applyFill="1" applyBorder="1" applyAlignment="1">
      <alignment horizontal="centerContinuous" vertical="center"/>
    </xf>
    <xf numFmtId="0" fontId="80" fillId="27" borderId="27" xfId="416" applyFont="1" applyFill="1" applyBorder="1" applyAlignment="1" applyProtection="1">
      <alignment vertical="center"/>
    </xf>
    <xf numFmtId="176" fontId="87" fillId="0" borderId="0" xfId="417" applyFont="1" applyFill="1" applyBorder="1" applyAlignment="1" applyProtection="1">
      <alignment horizontal="center"/>
    </xf>
    <xf numFmtId="0" fontId="80" fillId="0" borderId="0" xfId="423" applyFont="1" applyFill="1" applyAlignment="1">
      <alignment horizontal="right" vertical="top"/>
    </xf>
    <xf numFmtId="0" fontId="81" fillId="0" borderId="0" xfId="416" applyFont="1" applyFill="1" applyBorder="1" applyAlignment="1" applyProtection="1">
      <alignment horizontal="centerContinuous" vertical="center"/>
    </xf>
    <xf numFmtId="0" fontId="81" fillId="0" borderId="0" xfId="416" applyFont="1" applyFill="1" applyAlignment="1" applyProtection="1">
      <alignment horizontal="centerContinuous"/>
    </xf>
    <xf numFmtId="0" fontId="82" fillId="0" borderId="0" xfId="416" applyFont="1" applyFill="1" applyBorder="1" applyAlignment="1" applyProtection="1">
      <alignment horizontal="centerContinuous"/>
    </xf>
    <xf numFmtId="0" fontId="83" fillId="0" borderId="0" xfId="416" applyFont="1" applyFill="1" applyAlignment="1" applyProtection="1">
      <alignment horizontal="left"/>
    </xf>
    <xf numFmtId="0" fontId="84" fillId="0" borderId="0" xfId="414" applyFont="1" applyFill="1" applyBorder="1" applyAlignment="1" applyProtection="1">
      <alignment horizontal="right"/>
    </xf>
    <xf numFmtId="176" fontId="80" fillId="0" borderId="0" xfId="417" applyNumberFormat="1" applyFont="1" applyFill="1" applyBorder="1" applyAlignment="1" applyProtection="1">
      <alignment horizontal="right"/>
    </xf>
    <xf numFmtId="176" fontId="80" fillId="0" borderId="16" xfId="416" applyNumberFormat="1" applyFont="1" applyFill="1" applyBorder="1" applyAlignment="1" applyProtection="1">
      <protection locked="0"/>
    </xf>
    <xf numFmtId="176" fontId="80" fillId="0" borderId="0" xfId="416" applyNumberFormat="1" applyFont="1" applyFill="1" applyBorder="1" applyAlignment="1" applyProtection="1">
      <protection locked="0"/>
    </xf>
    <xf numFmtId="176" fontId="87" fillId="0" borderId="0" xfId="417" applyNumberFormat="1" applyFont="1" applyFill="1" applyBorder="1" applyAlignment="1" applyProtection="1">
      <alignment horizontal="right"/>
    </xf>
    <xf numFmtId="0" fontId="80" fillId="27" borderId="4" xfId="416" applyFont="1" applyFill="1" applyBorder="1" applyAlignment="1" applyProtection="1">
      <alignment horizontal="centerContinuous" vertical="center"/>
    </xf>
    <xf numFmtId="0" fontId="80" fillId="27" borderId="24" xfId="416" applyFont="1" applyFill="1" applyBorder="1" applyAlignment="1" applyProtection="1">
      <alignment horizontal="centerContinuous" vertical="center"/>
    </xf>
    <xf numFmtId="0" fontId="80" fillId="27" borderId="19" xfId="416" applyFont="1" applyFill="1" applyBorder="1" applyAlignment="1" applyProtection="1">
      <alignment horizontal="center" vertical="center" shrinkToFit="1"/>
    </xf>
    <xf numFmtId="0" fontId="80" fillId="27" borderId="19" xfId="416" applyFont="1" applyFill="1" applyBorder="1" applyAlignment="1" applyProtection="1">
      <alignment horizontal="centerContinuous" vertical="center"/>
    </xf>
    <xf numFmtId="0" fontId="80" fillId="27" borderId="27" xfId="416" applyFont="1" applyFill="1" applyBorder="1" applyAlignment="1" applyProtection="1">
      <alignment horizontal="centerContinuous" vertical="center"/>
    </xf>
    <xf numFmtId="0" fontId="80" fillId="27" borderId="20" xfId="416" applyFont="1" applyFill="1" applyBorder="1" applyAlignment="1" applyProtection="1">
      <alignment horizontal="centerContinuous" vertical="center"/>
    </xf>
    <xf numFmtId="176" fontId="80" fillId="0" borderId="0" xfId="416" applyNumberFormat="1" applyFont="1" applyFill="1" applyBorder="1" applyAlignment="1" applyProtection="1">
      <alignment horizontal="centerContinuous"/>
    </xf>
    <xf numFmtId="176" fontId="80" fillId="0" borderId="0" xfId="417" applyNumberFormat="1" applyFont="1" applyFill="1" applyBorder="1" applyAlignment="1" applyProtection="1">
      <alignment horizontal="centerContinuous"/>
    </xf>
    <xf numFmtId="176" fontId="87" fillId="0" borderId="0" xfId="416" applyNumberFormat="1" applyFont="1" applyFill="1" applyBorder="1" applyAlignment="1" applyProtection="1">
      <alignment horizontal="centerContinuous"/>
    </xf>
    <xf numFmtId="0" fontId="87" fillId="0" borderId="0" xfId="416" applyFont="1" applyFill="1" applyBorder="1"/>
    <xf numFmtId="0" fontId="83" fillId="0" borderId="0" xfId="416" applyFont="1" applyFill="1" applyBorder="1"/>
    <xf numFmtId="0" fontId="91" fillId="0" borderId="0" xfId="423" applyFont="1" applyFill="1" applyAlignment="1">
      <alignment vertical="top"/>
    </xf>
    <xf numFmtId="0" fontId="91" fillId="0" borderId="0" xfId="423" applyFont="1" applyFill="1" applyAlignment="1">
      <alignment horizontal="right" vertical="top"/>
    </xf>
    <xf numFmtId="0" fontId="91" fillId="0" borderId="0" xfId="423" applyFont="1" applyFill="1" applyAlignment="1">
      <alignment horizontal="left" vertical="top"/>
    </xf>
    <xf numFmtId="0" fontId="98" fillId="0" borderId="0" xfId="423" applyFont="1" applyFill="1" applyAlignment="1">
      <alignment horizontal="centerContinuous" vertical="center"/>
    </xf>
    <xf numFmtId="0" fontId="97" fillId="0" borderId="0" xfId="423" applyFont="1" applyFill="1" applyAlignment="1" applyProtection="1">
      <alignment horizontal="centerContinuous"/>
    </xf>
    <xf numFmtId="0" fontId="98" fillId="0" borderId="0" xfId="423" applyFont="1" applyFill="1"/>
    <xf numFmtId="0" fontId="98" fillId="0" borderId="0" xfId="423" applyFont="1" applyFill="1" applyAlignment="1" applyProtection="1">
      <alignment horizontal="centerContinuous"/>
    </xf>
    <xf numFmtId="0" fontId="91" fillId="27" borderId="29" xfId="423" applyFont="1" applyFill="1" applyBorder="1" applyAlignment="1" applyProtection="1">
      <alignment horizontal="center" vertical="center"/>
    </xf>
    <xf numFmtId="0" fontId="91" fillId="27" borderId="29" xfId="423" applyFont="1" applyFill="1" applyBorder="1" applyAlignment="1" applyProtection="1">
      <alignment horizontal="centerContinuous" vertical="center" wrapText="1"/>
    </xf>
    <xf numFmtId="0" fontId="91" fillId="0" borderId="0" xfId="423" applyFont="1" applyFill="1" applyAlignment="1">
      <alignment vertical="center"/>
    </xf>
    <xf numFmtId="0" fontId="91" fillId="27" borderId="18" xfId="423" applyFont="1" applyFill="1" applyBorder="1" applyAlignment="1" applyProtection="1">
      <alignment horizontal="center" vertical="center"/>
    </xf>
    <xf numFmtId="0" fontId="91" fillId="27" borderId="24" xfId="423" applyFont="1" applyFill="1" applyBorder="1" applyAlignment="1" applyProtection="1">
      <alignment horizontal="center" vertical="center"/>
    </xf>
    <xf numFmtId="0" fontId="91" fillId="27" borderId="23" xfId="423" applyFont="1" applyFill="1" applyBorder="1" applyAlignment="1" applyProtection="1">
      <alignment horizontal="center" vertical="center"/>
    </xf>
    <xf numFmtId="0" fontId="91" fillId="27" borderId="24" xfId="423" applyFont="1" applyFill="1" applyBorder="1" applyAlignment="1" applyProtection="1">
      <alignment horizontal="center" vertical="center" wrapText="1"/>
    </xf>
    <xf numFmtId="0" fontId="91" fillId="27" borderId="18" xfId="423" applyFont="1" applyFill="1" applyBorder="1" applyAlignment="1" applyProtection="1">
      <alignment horizontal="center" vertical="center" wrapText="1"/>
    </xf>
    <xf numFmtId="0" fontId="91" fillId="27" borderId="23" xfId="423" applyFont="1" applyFill="1" applyBorder="1" applyAlignment="1" applyProtection="1">
      <alignment horizontal="center" vertical="center" wrapText="1"/>
    </xf>
    <xf numFmtId="176" fontId="91" fillId="0" borderId="0" xfId="424" applyFont="1" applyFill="1" applyBorder="1" applyAlignment="1" applyProtection="1">
      <alignment horizontal="right"/>
    </xf>
    <xf numFmtId="176" fontId="91" fillId="0" borderId="0" xfId="423" applyNumberFormat="1" applyFont="1" applyFill="1" applyAlignment="1">
      <alignment vertical="center"/>
    </xf>
    <xf numFmtId="0" fontId="91" fillId="0" borderId="0" xfId="423" applyFont="1" applyFill="1"/>
    <xf numFmtId="176" fontId="80" fillId="0" borderId="0" xfId="424" applyFont="1" applyFill="1" applyBorder="1" applyAlignment="1" applyProtection="1">
      <alignment horizontal="right"/>
    </xf>
    <xf numFmtId="41" fontId="91" fillId="0" borderId="0" xfId="424" applyNumberFormat="1" applyFont="1" applyFill="1" applyBorder="1" applyAlignment="1" applyProtection="1">
      <alignment horizontal="right"/>
    </xf>
    <xf numFmtId="0" fontId="92" fillId="0" borderId="0" xfId="423" applyFont="1" applyFill="1"/>
    <xf numFmtId="176" fontId="92" fillId="0" borderId="0" xfId="424" applyFont="1" applyFill="1" applyBorder="1" applyAlignment="1" applyProtection="1">
      <alignment horizontal="right"/>
    </xf>
    <xf numFmtId="176" fontId="92" fillId="0" borderId="0" xfId="423" applyNumberFormat="1" applyFont="1" applyFill="1" applyAlignment="1">
      <alignment vertical="center"/>
    </xf>
    <xf numFmtId="0" fontId="91" fillId="0" borderId="0" xfId="423" applyFont="1" applyFill="1" applyBorder="1"/>
    <xf numFmtId="0" fontId="91" fillId="0" borderId="0" xfId="423" applyFont="1" applyFill="1" applyBorder="1" applyAlignment="1" applyProtection="1">
      <alignment horizontal="center"/>
    </xf>
    <xf numFmtId="176" fontId="91" fillId="0" borderId="0" xfId="423" applyNumberFormat="1" applyFont="1" applyFill="1" applyBorder="1" applyAlignment="1" applyProtection="1">
      <alignment horizontal="center"/>
    </xf>
    <xf numFmtId="0" fontId="91" fillId="27" borderId="19" xfId="423" applyFont="1" applyFill="1" applyBorder="1" applyAlignment="1" applyProtection="1">
      <alignment horizontal="center"/>
    </xf>
    <xf numFmtId="0" fontId="91" fillId="27" borderId="0" xfId="423" applyFont="1" applyFill="1" applyBorder="1" applyAlignment="1" applyProtection="1">
      <alignment horizontal="center" wrapText="1"/>
    </xf>
    <xf numFmtId="0" fontId="91" fillId="27" borderId="16" xfId="423" applyFont="1" applyFill="1" applyBorder="1" applyAlignment="1" applyProtection="1">
      <alignment horizontal="center"/>
    </xf>
    <xf numFmtId="0" fontId="91" fillId="27" borderId="17" xfId="423" applyFont="1" applyFill="1" applyBorder="1" applyAlignment="1" applyProtection="1">
      <alignment horizontal="center"/>
    </xf>
    <xf numFmtId="0" fontId="91" fillId="27" borderId="20" xfId="423" applyFont="1" applyFill="1" applyBorder="1" applyAlignment="1" applyProtection="1">
      <alignment horizontal="center"/>
    </xf>
    <xf numFmtId="0" fontId="84" fillId="0" borderId="0" xfId="411" applyFont="1" applyFill="1" applyAlignment="1">
      <alignment horizontal="left"/>
    </xf>
    <xf numFmtId="0" fontId="84" fillId="0" borderId="0" xfId="425" applyFont="1" applyFill="1" applyBorder="1" applyAlignment="1" applyProtection="1">
      <alignment horizontal="right"/>
    </xf>
    <xf numFmtId="0" fontId="91" fillId="27" borderId="35" xfId="411" applyFont="1" applyFill="1" applyBorder="1" applyAlignment="1">
      <alignment horizontal="centerContinuous"/>
    </xf>
    <xf numFmtId="0" fontId="91" fillId="27" borderId="19" xfId="411" applyFont="1" applyFill="1" applyBorder="1" applyAlignment="1">
      <alignment horizontal="center"/>
    </xf>
    <xf numFmtId="0" fontId="91" fillId="27" borderId="0" xfId="411" applyFont="1" applyFill="1" applyBorder="1" applyAlignment="1">
      <alignment horizontal="centerContinuous"/>
    </xf>
    <xf numFmtId="0" fontId="91" fillId="27" borderId="27" xfId="411" applyFont="1" applyFill="1" applyBorder="1" applyAlignment="1">
      <alignment horizontal="centerContinuous"/>
    </xf>
    <xf numFmtId="0" fontId="91" fillId="27" borderId="20" xfId="411" applyFont="1" applyFill="1" applyBorder="1" applyAlignment="1">
      <alignment horizontal="center"/>
    </xf>
    <xf numFmtId="0" fontId="84" fillId="27" borderId="20" xfId="411" applyFont="1" applyFill="1" applyBorder="1" applyAlignment="1">
      <alignment horizontal="center"/>
    </xf>
    <xf numFmtId="176" fontId="91" fillId="0" borderId="16" xfId="412" applyFont="1" applyFill="1" applyBorder="1"/>
    <xf numFmtId="176" fontId="91" fillId="0" borderId="0" xfId="412" applyFont="1" applyFill="1" applyBorder="1" applyAlignment="1">
      <alignment horizontal="right"/>
    </xf>
    <xf numFmtId="41" fontId="91" fillId="0" borderId="16" xfId="412" applyNumberFormat="1" applyFont="1" applyFill="1" applyBorder="1"/>
    <xf numFmtId="41" fontId="91" fillId="0" borderId="0" xfId="412" applyNumberFormat="1" applyFont="1" applyFill="1" applyBorder="1"/>
    <xf numFmtId="0" fontId="91" fillId="0" borderId="0" xfId="411" applyFont="1" applyFill="1" applyBorder="1" applyAlignment="1">
      <alignment horizontal="center"/>
    </xf>
    <xf numFmtId="0" fontId="97" fillId="0" borderId="0" xfId="411" applyFont="1" applyFill="1" applyAlignment="1">
      <alignment horizontal="center" vertical="center"/>
    </xf>
    <xf numFmtId="0" fontId="81" fillId="0" borderId="0" xfId="411" applyFont="1" applyFill="1" applyAlignment="1">
      <alignment horizontal="centerContinuous" vertical="center"/>
    </xf>
    <xf numFmtId="0" fontId="82" fillId="0" borderId="0" xfId="411" applyFont="1" applyFill="1" applyAlignment="1">
      <alignment horizontal="centerContinuous"/>
    </xf>
    <xf numFmtId="176" fontId="80" fillId="0" borderId="16" xfId="412" applyFont="1" applyFill="1" applyBorder="1"/>
    <xf numFmtId="176" fontId="80" fillId="0" borderId="0" xfId="412" applyFont="1" applyFill="1" applyBorder="1"/>
    <xf numFmtId="176" fontId="80" fillId="0" borderId="0" xfId="412" applyFont="1" applyFill="1" applyBorder="1" applyAlignment="1">
      <alignment horizontal="right"/>
    </xf>
    <xf numFmtId="176" fontId="80" fillId="0" borderId="0" xfId="412" applyFont="1" applyFill="1" applyBorder="1" applyAlignment="1"/>
    <xf numFmtId="176" fontId="80" fillId="0" borderId="16" xfId="412" applyFont="1" applyFill="1" applyBorder="1" applyAlignment="1"/>
    <xf numFmtId="196" fontId="80" fillId="0" borderId="0" xfId="411" applyNumberFormat="1" applyFont="1" applyFill="1"/>
    <xf numFmtId="0" fontId="87" fillId="0" borderId="0" xfId="411" applyFont="1" applyFill="1" applyBorder="1" applyAlignment="1">
      <alignment horizontal="center"/>
    </xf>
    <xf numFmtId="176" fontId="87" fillId="28" borderId="0" xfId="412" applyFont="1" applyFill="1" applyBorder="1" applyAlignment="1"/>
    <xf numFmtId="0" fontId="87" fillId="28" borderId="0" xfId="411" applyFont="1" applyFill="1"/>
    <xf numFmtId="196" fontId="87" fillId="0" borderId="0" xfId="411" applyNumberFormat="1" applyFont="1" applyFill="1"/>
    <xf numFmtId="176" fontId="87" fillId="0" borderId="0" xfId="412" applyFont="1" applyFill="1" applyBorder="1"/>
    <xf numFmtId="176" fontId="108" fillId="0" borderId="0" xfId="412" applyFont="1" applyFill="1" applyBorder="1" applyAlignment="1">
      <alignment horizontal="right"/>
    </xf>
    <xf numFmtId="0" fontId="111" fillId="0" borderId="0" xfId="315" applyFont="1" applyFill="1" applyAlignment="1">
      <alignment horizontal="right" vertical="top"/>
    </xf>
    <xf numFmtId="0" fontId="110" fillId="0" borderId="0" xfId="315" applyFont="1" applyFill="1" applyAlignment="1" applyProtection="1">
      <alignment horizontal="centerContinuous" vertical="center"/>
    </xf>
    <xf numFmtId="0" fontId="111" fillId="0" borderId="0" xfId="315" applyFont="1" applyAlignment="1">
      <alignment horizontal="centerContinuous" vertical="center"/>
    </xf>
    <xf numFmtId="0" fontId="111" fillId="0" borderId="0" xfId="315" applyFont="1" applyFill="1" applyAlignment="1">
      <alignment horizontal="centerContinuous" vertical="center"/>
    </xf>
    <xf numFmtId="0" fontId="111" fillId="0" borderId="0" xfId="315" applyFont="1" applyAlignment="1">
      <alignment vertical="center"/>
    </xf>
    <xf numFmtId="0" fontId="111" fillId="0" borderId="0" xfId="315" applyFont="1" applyFill="1" applyAlignment="1">
      <alignment vertical="center"/>
    </xf>
    <xf numFmtId="0" fontId="80" fillId="27" borderId="39" xfId="315" applyFont="1" applyFill="1" applyBorder="1" applyAlignment="1" applyProtection="1">
      <alignment horizontal="centerContinuous" vertical="center"/>
    </xf>
    <xf numFmtId="0" fontId="80" fillId="0" borderId="40" xfId="315" applyFont="1" applyFill="1" applyBorder="1" applyAlignment="1" applyProtection="1">
      <alignment horizontal="center"/>
    </xf>
    <xf numFmtId="176" fontId="80" fillId="0" borderId="41" xfId="412" applyFont="1" applyFill="1" applyBorder="1" applyAlignment="1" applyProtection="1">
      <alignment horizontal="right"/>
    </xf>
    <xf numFmtId="41" fontId="80" fillId="0" borderId="41" xfId="412" applyNumberFormat="1" applyFont="1" applyFill="1" applyBorder="1" applyAlignment="1" applyProtection="1">
      <alignment horizontal="center"/>
    </xf>
    <xf numFmtId="0" fontId="80" fillId="0" borderId="40" xfId="315" applyFont="1" applyFill="1" applyBorder="1" applyAlignment="1">
      <alignment horizontal="distributed"/>
    </xf>
    <xf numFmtId="41" fontId="80" fillId="0" borderId="0" xfId="315" applyNumberFormat="1" applyFont="1" applyFill="1" applyBorder="1"/>
    <xf numFmtId="41" fontId="80" fillId="28" borderId="0" xfId="315" applyNumberFormat="1" applyFont="1" applyFill="1" applyBorder="1"/>
    <xf numFmtId="41" fontId="80" fillId="28" borderId="41" xfId="315" applyNumberFormat="1" applyFont="1" applyFill="1" applyBorder="1"/>
    <xf numFmtId="176" fontId="80" fillId="0" borderId="10" xfId="412" applyFont="1" applyFill="1" applyBorder="1" applyAlignment="1" applyProtection="1">
      <alignment horizontal="center"/>
    </xf>
    <xf numFmtId="176" fontId="80" fillId="0" borderId="10" xfId="412" applyFont="1" applyFill="1" applyBorder="1" applyAlignment="1" applyProtection="1">
      <alignment horizontal="right"/>
    </xf>
    <xf numFmtId="0" fontId="80" fillId="27" borderId="46" xfId="315" applyFont="1" applyFill="1" applyBorder="1" applyAlignment="1" applyProtection="1">
      <alignment horizontal="centerContinuous" vertical="center"/>
    </xf>
    <xf numFmtId="176" fontId="80" fillId="0" borderId="48" xfId="412" applyFont="1" applyFill="1" applyBorder="1" applyAlignment="1" applyProtection="1">
      <alignment horizontal="right"/>
    </xf>
    <xf numFmtId="41" fontId="80" fillId="28" borderId="48" xfId="315" applyNumberFormat="1" applyFont="1" applyFill="1" applyBorder="1"/>
    <xf numFmtId="176" fontId="80" fillId="0" borderId="45" xfId="412" applyFont="1" applyFill="1" applyBorder="1" applyAlignment="1" applyProtection="1">
      <alignment horizontal="right"/>
    </xf>
    <xf numFmtId="0" fontId="112" fillId="0" borderId="0" xfId="411" applyFont="1" applyFill="1" applyAlignment="1" applyProtection="1">
      <alignment horizontal="centerContinuous" vertical="center"/>
    </xf>
    <xf numFmtId="0" fontId="115" fillId="0" borderId="0" xfId="411" applyFont="1" applyFill="1" applyAlignment="1">
      <alignment vertical="center"/>
    </xf>
    <xf numFmtId="0" fontId="110" fillId="0" borderId="0" xfId="411" applyFont="1" applyFill="1" applyAlignment="1" applyProtection="1">
      <alignment horizontal="centerContinuous" vertical="center"/>
    </xf>
    <xf numFmtId="0" fontId="111" fillId="0" borderId="0" xfId="411" applyFont="1" applyAlignment="1">
      <alignment horizontal="centerContinuous"/>
    </xf>
    <xf numFmtId="0" fontId="111" fillId="0" borderId="0" xfId="411" applyFont="1" applyBorder="1" applyAlignment="1">
      <alignment horizontal="centerContinuous"/>
    </xf>
    <xf numFmtId="0" fontId="111" fillId="0" borderId="0" xfId="411" applyFont="1" applyFill="1" applyAlignment="1">
      <alignment vertical="center"/>
    </xf>
    <xf numFmtId="0" fontId="111" fillId="0" borderId="0" xfId="411" applyFont="1" applyFill="1"/>
    <xf numFmtId="0" fontId="110" fillId="0" borderId="0" xfId="411" applyFont="1" applyFill="1" applyAlignment="1" applyProtection="1">
      <alignment vertical="center"/>
    </xf>
    <xf numFmtId="0" fontId="110" fillId="0" borderId="0" xfId="411" applyFont="1" applyFill="1" applyAlignment="1" applyProtection="1">
      <alignment horizontal="center" vertical="center" wrapText="1"/>
    </xf>
    <xf numFmtId="0" fontId="110" fillId="0" borderId="0" xfId="411" applyFont="1" applyFill="1" applyAlignment="1" applyProtection="1">
      <alignment horizontal="center" vertical="center"/>
    </xf>
    <xf numFmtId="0" fontId="115" fillId="0" borderId="0" xfId="411" applyFont="1" applyFill="1" applyAlignment="1" applyProtection="1">
      <alignment horizontal="centerContinuous"/>
    </xf>
    <xf numFmtId="0" fontId="115" fillId="0" borderId="0" xfId="411" applyFont="1" applyFill="1"/>
    <xf numFmtId="0" fontId="111" fillId="0" borderId="0" xfId="411" applyFont="1" applyFill="1" applyAlignment="1">
      <alignment horizontal="centerContinuous" vertical="center"/>
    </xf>
    <xf numFmtId="0" fontId="111" fillId="0" borderId="0" xfId="411" applyFont="1" applyFill="1" applyAlignment="1" applyProtection="1">
      <alignment horizontal="centerContinuous"/>
    </xf>
    <xf numFmtId="0" fontId="80" fillId="27" borderId="38" xfId="411" applyFont="1" applyFill="1" applyBorder="1" applyAlignment="1" applyProtection="1">
      <alignment horizontal="center" vertical="center"/>
    </xf>
    <xf numFmtId="0" fontId="80" fillId="27" borderId="37" xfId="411" applyFont="1" applyFill="1" applyBorder="1" applyAlignment="1" applyProtection="1">
      <alignment horizontal="centerContinuous" vertical="center"/>
    </xf>
    <xf numFmtId="0" fontId="80" fillId="27" borderId="40" xfId="411" applyFont="1" applyFill="1" applyBorder="1" applyAlignment="1" applyProtection="1">
      <alignment horizontal="center" vertical="center"/>
    </xf>
    <xf numFmtId="0" fontId="80" fillId="27" borderId="42" xfId="411" applyFont="1" applyFill="1" applyBorder="1" applyAlignment="1" applyProtection="1">
      <alignment horizontal="center" vertical="center"/>
    </xf>
    <xf numFmtId="0" fontId="87" fillId="0" borderId="44" xfId="411" applyFont="1" applyFill="1" applyBorder="1" applyAlignment="1" applyProtection="1">
      <alignment horizontal="center"/>
    </xf>
    <xf numFmtId="176" fontId="87" fillId="0" borderId="10" xfId="412" applyFont="1" applyFill="1" applyBorder="1" applyAlignment="1" applyProtection="1">
      <alignment horizontal="center"/>
    </xf>
    <xf numFmtId="0" fontId="80" fillId="27" borderId="49" xfId="411" applyFont="1" applyFill="1" applyBorder="1" applyAlignment="1" applyProtection="1">
      <alignment horizontal="center" vertical="center"/>
    </xf>
    <xf numFmtId="0" fontId="80" fillId="0" borderId="40" xfId="411" applyFont="1" applyFill="1" applyBorder="1" applyAlignment="1" applyProtection="1">
      <alignment horizontal="center"/>
    </xf>
    <xf numFmtId="0" fontId="80" fillId="0" borderId="52" xfId="411" applyFont="1" applyFill="1" applyBorder="1"/>
    <xf numFmtId="0" fontId="80" fillId="0" borderId="10" xfId="411" applyFont="1" applyFill="1" applyBorder="1"/>
    <xf numFmtId="0" fontId="80" fillId="0" borderId="45" xfId="411" applyFont="1" applyFill="1" applyBorder="1"/>
    <xf numFmtId="0" fontId="83" fillId="0" borderId="44" xfId="411" applyFont="1" applyFill="1" applyBorder="1" applyProtection="1"/>
    <xf numFmtId="0" fontId="111" fillId="0" borderId="0" xfId="411" applyFont="1" applyFill="1" applyAlignment="1">
      <alignment horizontal="right" vertical="top"/>
    </xf>
    <xf numFmtId="41" fontId="80" fillId="0" borderId="41" xfId="412" applyNumberFormat="1" applyFont="1" applyFill="1" applyBorder="1" applyAlignment="1" applyProtection="1">
      <alignment horizontal="right"/>
    </xf>
    <xf numFmtId="0" fontId="80" fillId="0" borderId="40" xfId="411" applyFont="1" applyFill="1" applyBorder="1" applyAlignment="1">
      <alignment horizontal="distributed"/>
    </xf>
    <xf numFmtId="41" fontId="80" fillId="28" borderId="41" xfId="411" applyNumberFormat="1" applyFont="1" applyFill="1" applyBorder="1"/>
    <xf numFmtId="41" fontId="80" fillId="28" borderId="48" xfId="411" applyNumberFormat="1" applyFont="1" applyFill="1" applyBorder="1"/>
    <xf numFmtId="176" fontId="80" fillId="0" borderId="29" xfId="412" applyFont="1" applyFill="1" applyBorder="1" applyAlignment="1" applyProtection="1">
      <alignment horizontal="right"/>
    </xf>
    <xf numFmtId="0" fontId="84" fillId="27" borderId="40" xfId="411" applyFont="1" applyFill="1" applyBorder="1" applyAlignment="1" applyProtection="1">
      <alignment horizontal="center" vertical="center"/>
    </xf>
    <xf numFmtId="0" fontId="91" fillId="0" borderId="40" xfId="411" applyFont="1" applyFill="1" applyBorder="1" applyAlignment="1" applyProtection="1">
      <alignment horizontal="center"/>
    </xf>
    <xf numFmtId="176" fontId="91" fillId="0" borderId="41" xfId="412" applyFont="1" applyFill="1" applyBorder="1" applyAlignment="1" applyProtection="1">
      <alignment horizontal="center"/>
    </xf>
    <xf numFmtId="0" fontId="91" fillId="0" borderId="40" xfId="411" applyNumberFormat="1" applyFont="1" applyFill="1" applyBorder="1" applyAlignment="1" applyProtection="1">
      <alignment horizontal="center"/>
    </xf>
    <xf numFmtId="41" fontId="91" fillId="0" borderId="41" xfId="412" applyNumberFormat="1" applyFont="1" applyFill="1" applyBorder="1" applyAlignment="1" applyProtection="1">
      <alignment horizontal="center"/>
    </xf>
    <xf numFmtId="0" fontId="91" fillId="0" borderId="40" xfId="411" applyFont="1" applyFill="1" applyBorder="1" applyAlignment="1">
      <alignment horizontal="distributed"/>
    </xf>
    <xf numFmtId="41" fontId="91" fillId="28" borderId="41" xfId="411" applyNumberFormat="1" applyFont="1" applyFill="1" applyBorder="1"/>
    <xf numFmtId="176" fontId="91" fillId="0" borderId="48" xfId="412" applyFont="1" applyFill="1" applyBorder="1" applyAlignment="1" applyProtection="1">
      <alignment horizontal="center"/>
    </xf>
    <xf numFmtId="0" fontId="117" fillId="0" borderId="0" xfId="411" applyFont="1" applyFill="1" applyAlignment="1" applyProtection="1">
      <alignment horizontal="centerContinuous" vertical="center"/>
    </xf>
    <xf numFmtId="0" fontId="118" fillId="0" borderId="0" xfId="411" applyFont="1" applyFill="1" applyAlignment="1">
      <alignment vertical="center"/>
    </xf>
    <xf numFmtId="0" fontId="117" fillId="0" borderId="0" xfId="411" applyFont="1" applyFill="1" applyAlignment="1" applyProtection="1">
      <alignment horizontal="center" vertical="center"/>
    </xf>
    <xf numFmtId="0" fontId="118" fillId="0" borderId="0" xfId="411" applyFont="1" applyFill="1" applyAlignment="1">
      <alignment horizontal="left"/>
    </xf>
    <xf numFmtId="0" fontId="111" fillId="0" borderId="0" xfId="411" applyFont="1" applyAlignment="1">
      <alignment horizontal="centerContinuous" vertical="center"/>
    </xf>
    <xf numFmtId="0" fontId="80" fillId="0" borderId="57" xfId="411" applyFont="1" applyFill="1" applyBorder="1" applyAlignment="1" applyProtection="1">
      <alignment horizontal="center"/>
    </xf>
    <xf numFmtId="0" fontId="80" fillId="0" borderId="44" xfId="411" applyFont="1" applyFill="1" applyBorder="1" applyAlignment="1" applyProtection="1">
      <alignment horizontal="center"/>
    </xf>
    <xf numFmtId="41" fontId="80" fillId="0" borderId="41" xfId="411" applyNumberFormat="1" applyFont="1" applyFill="1" applyBorder="1"/>
    <xf numFmtId="0" fontId="101" fillId="0" borderId="0" xfId="411" applyFont="1" applyFill="1" applyAlignment="1">
      <alignment horizontal="left" vertical="top"/>
    </xf>
    <xf numFmtId="0" fontId="91" fillId="27" borderId="30" xfId="411" applyFont="1" applyFill="1" applyBorder="1" applyAlignment="1" applyProtection="1">
      <alignment horizontal="centerContinuous" vertical="center" wrapText="1"/>
    </xf>
    <xf numFmtId="0" fontId="91" fillId="27" borderId="33" xfId="411" applyFont="1" applyFill="1" applyBorder="1" applyAlignment="1" applyProtection="1">
      <alignment horizontal="centerContinuous" vertical="center" wrapText="1"/>
    </xf>
    <xf numFmtId="0" fontId="91" fillId="27" borderId="35" xfId="411" applyFont="1" applyFill="1" applyBorder="1" applyAlignment="1" applyProtection="1">
      <alignment horizontal="centerContinuous" vertical="center" wrapText="1"/>
    </xf>
    <xf numFmtId="0" fontId="91" fillId="27" borderId="19" xfId="411" applyFont="1" applyFill="1" applyBorder="1" applyAlignment="1" applyProtection="1">
      <alignment horizontal="center" vertical="center" wrapText="1"/>
    </xf>
    <xf numFmtId="0" fontId="91" fillId="27" borderId="28" xfId="411" applyFont="1" applyFill="1" applyBorder="1" applyAlignment="1" applyProtection="1">
      <alignment horizontal="centerContinuous" vertical="center"/>
    </xf>
    <xf numFmtId="0" fontId="91" fillId="27" borderId="18" xfId="411" applyFont="1" applyFill="1" applyBorder="1" applyAlignment="1" applyProtection="1">
      <alignment horizontal="centerContinuous" vertical="center"/>
    </xf>
    <xf numFmtId="0" fontId="91" fillId="0" borderId="10" xfId="411" applyFont="1" applyFill="1" applyBorder="1" applyAlignment="1">
      <alignment horizontal="distributed"/>
    </xf>
    <xf numFmtId="176" fontId="91" fillId="0" borderId="10" xfId="412" applyFont="1" applyFill="1" applyBorder="1" applyAlignment="1" applyProtection="1">
      <alignment horizontal="right"/>
    </xf>
    <xf numFmtId="176" fontId="91" fillId="0" borderId="10" xfId="412" applyFont="1" applyFill="1" applyBorder="1" applyAlignment="1" applyProtection="1">
      <alignment horizontal="center"/>
      <protection locked="0"/>
    </xf>
    <xf numFmtId="176" fontId="91" fillId="0" borderId="10" xfId="412" applyFont="1" applyFill="1" applyBorder="1" applyAlignment="1" applyProtection="1">
      <alignment horizontal="right"/>
      <protection locked="0"/>
    </xf>
    <xf numFmtId="0" fontId="91" fillId="27" borderId="4" xfId="411" applyFont="1" applyFill="1" applyBorder="1" applyAlignment="1" applyProtection="1">
      <alignment horizontal="centerContinuous" vertical="center"/>
    </xf>
    <xf numFmtId="0" fontId="91" fillId="27" borderId="17" xfId="411" applyFont="1" applyFill="1" applyBorder="1" applyAlignment="1" applyProtection="1">
      <alignment horizontal="centerContinuous" vertical="center"/>
    </xf>
    <xf numFmtId="0" fontId="91" fillId="27" borderId="25" xfId="411" applyFont="1" applyFill="1" applyBorder="1" applyAlignment="1" applyProtection="1">
      <alignment horizontal="center" vertical="center"/>
    </xf>
    <xf numFmtId="176" fontId="91" fillId="0" borderId="0" xfId="412" applyFont="1" applyFill="1" applyBorder="1" applyAlignment="1" applyProtection="1"/>
    <xf numFmtId="176" fontId="91" fillId="0" borderId="0" xfId="412" applyFont="1" applyFill="1" applyBorder="1" applyAlignment="1" applyProtection="1">
      <alignment horizontal="right"/>
      <protection locked="0"/>
    </xf>
    <xf numFmtId="0" fontId="84" fillId="0" borderId="0" xfId="411" applyFont="1" applyFill="1" applyBorder="1" applyProtection="1"/>
    <xf numFmtId="0" fontId="91" fillId="27" borderId="37" xfId="411" applyFont="1" applyFill="1" applyBorder="1" applyAlignment="1" applyProtection="1">
      <alignment horizontal="centerContinuous" vertical="center" wrapText="1"/>
    </xf>
    <xf numFmtId="0" fontId="91" fillId="27" borderId="43" xfId="411" applyFont="1" applyFill="1" applyBorder="1" applyAlignment="1" applyProtection="1">
      <alignment horizontal="centerContinuous" vertical="center"/>
    </xf>
    <xf numFmtId="0" fontId="91" fillId="27" borderId="59" xfId="411" applyFont="1" applyFill="1" applyBorder="1" applyAlignment="1" applyProtection="1">
      <alignment horizontal="center" vertical="center"/>
    </xf>
    <xf numFmtId="0" fontId="91" fillId="27" borderId="49" xfId="411" applyFont="1" applyFill="1" applyBorder="1" applyAlignment="1" applyProtection="1">
      <alignment horizontal="center" vertical="center"/>
    </xf>
    <xf numFmtId="41" fontId="91" fillId="0" borderId="41" xfId="411" applyNumberFormat="1" applyFont="1" applyFill="1" applyBorder="1" applyAlignment="1" applyProtection="1">
      <alignment horizontal="center"/>
    </xf>
    <xf numFmtId="0" fontId="92" fillId="0" borderId="44" xfId="411" applyFont="1" applyFill="1" applyBorder="1" applyAlignment="1" applyProtection="1">
      <alignment horizontal="center"/>
    </xf>
    <xf numFmtId="0" fontId="92" fillId="0" borderId="10" xfId="411" applyFont="1" applyFill="1" applyBorder="1" applyAlignment="1" applyProtection="1">
      <alignment horizontal="center"/>
    </xf>
    <xf numFmtId="0" fontId="91" fillId="0" borderId="45" xfId="411" applyFont="1" applyFill="1" applyBorder="1" applyAlignment="1" applyProtection="1">
      <alignment horizontal="center"/>
    </xf>
    <xf numFmtId="0" fontId="91" fillId="27" borderId="41" xfId="411" applyFont="1" applyFill="1" applyBorder="1" applyAlignment="1" applyProtection="1">
      <alignment horizontal="centerContinuous" vertical="center"/>
    </xf>
    <xf numFmtId="0" fontId="91" fillId="27" borderId="61" xfId="411" applyFont="1" applyFill="1" applyBorder="1" applyAlignment="1" applyProtection="1">
      <alignment horizontal="centerContinuous" vertical="center"/>
    </xf>
    <xf numFmtId="0" fontId="91" fillId="27" borderId="51" xfId="411" applyFont="1" applyFill="1" applyBorder="1" applyAlignment="1" applyProtection="1">
      <alignment horizontal="center" vertical="center" wrapText="1"/>
    </xf>
    <xf numFmtId="0" fontId="91" fillId="0" borderId="41" xfId="411" applyFont="1" applyFill="1" applyBorder="1"/>
    <xf numFmtId="0" fontId="91" fillId="0" borderId="44" xfId="411" applyFont="1" applyFill="1" applyBorder="1" applyAlignment="1" applyProtection="1">
      <alignment horizontal="center"/>
    </xf>
    <xf numFmtId="0" fontId="91" fillId="0" borderId="45" xfId="411" applyFont="1" applyFill="1" applyBorder="1"/>
    <xf numFmtId="0" fontId="118" fillId="0" borderId="0" xfId="411" applyFont="1" applyAlignment="1">
      <alignment horizontal="centerContinuous" vertical="center"/>
    </xf>
    <xf numFmtId="0" fontId="118" fillId="0" borderId="0" xfId="411" applyFont="1" applyFill="1" applyAlignment="1">
      <alignment horizontal="centerContinuous" vertical="center"/>
    </xf>
    <xf numFmtId="0" fontId="118" fillId="0" borderId="0" xfId="411" applyFont="1" applyFill="1"/>
    <xf numFmtId="0" fontId="117" fillId="0" borderId="0" xfId="411" applyFont="1" applyFill="1" applyAlignment="1" applyProtection="1">
      <alignment horizontal="center" vertical="center" shrinkToFit="1"/>
    </xf>
    <xf numFmtId="0" fontId="121" fillId="0" borderId="0" xfId="411" applyFont="1" applyFill="1"/>
    <xf numFmtId="0" fontId="122" fillId="0" borderId="0" xfId="411" applyFont="1" applyFill="1"/>
    <xf numFmtId="0" fontId="91" fillId="27" borderId="28" xfId="411" applyFont="1" applyFill="1" applyBorder="1" applyAlignment="1" applyProtection="1">
      <alignment horizontal="center" wrapText="1"/>
    </xf>
    <xf numFmtId="0" fontId="91" fillId="27" borderId="20" xfId="411" applyFont="1" applyFill="1" applyBorder="1" applyAlignment="1" applyProtection="1">
      <alignment horizontal="center" wrapText="1"/>
    </xf>
    <xf numFmtId="0" fontId="91" fillId="27" borderId="51" xfId="411" applyFont="1" applyFill="1" applyBorder="1" applyAlignment="1" applyProtection="1">
      <alignment horizontal="center"/>
    </xf>
    <xf numFmtId="0" fontId="117" fillId="0" borderId="0" xfId="411" applyFont="1" applyFill="1" applyAlignment="1">
      <alignment vertical="center"/>
    </xf>
    <xf numFmtId="0" fontId="117" fillId="0" borderId="0" xfId="411" applyFont="1" applyFill="1" applyAlignment="1" applyProtection="1">
      <alignment horizontal="centerContinuous"/>
    </xf>
    <xf numFmtId="0" fontId="123" fillId="0" borderId="0" xfId="411" applyFont="1" applyFill="1" applyAlignment="1" applyProtection="1">
      <alignment horizontal="centerContinuous"/>
    </xf>
    <xf numFmtId="0" fontId="113" fillId="0" borderId="0" xfId="411" applyFont="1" applyFill="1" applyAlignment="1">
      <alignment horizontal="centerContinuous"/>
    </xf>
    <xf numFmtId="0" fontId="113" fillId="0" borderId="0" xfId="411" applyFont="1" applyFill="1"/>
    <xf numFmtId="0" fontId="112" fillId="0" borderId="0" xfId="411" applyFont="1" applyFill="1" applyAlignment="1" applyProtection="1">
      <alignment horizontal="centerContinuous"/>
    </xf>
    <xf numFmtId="0" fontId="81" fillId="0" borderId="0" xfId="416" applyFont="1" applyFill="1" applyAlignment="1" applyProtection="1">
      <alignment wrapText="1"/>
    </xf>
    <xf numFmtId="0" fontId="112" fillId="0" borderId="0" xfId="416" applyFont="1" applyFill="1" applyAlignment="1" applyProtection="1">
      <alignment horizontal="centerContinuous" vertical="center"/>
    </xf>
    <xf numFmtId="0" fontId="115" fillId="0" borderId="0" xfId="416" applyFont="1" applyFill="1" applyAlignment="1" applyProtection="1">
      <alignment horizontal="centerContinuous" vertical="center"/>
    </xf>
    <xf numFmtId="0" fontId="116" fillId="0" borderId="0" xfId="416" applyFont="1" applyFill="1" applyAlignment="1">
      <alignment horizontal="right" vertical="top"/>
    </xf>
    <xf numFmtId="0" fontId="114" fillId="0" borderId="0" xfId="416" applyFont="1" applyFill="1" applyAlignment="1" applyProtection="1">
      <alignment wrapText="1"/>
    </xf>
    <xf numFmtId="0" fontId="112" fillId="0" borderId="0" xfId="416" applyFont="1" applyFill="1" applyAlignment="1" applyProtection="1">
      <alignment wrapText="1"/>
    </xf>
    <xf numFmtId="0" fontId="115" fillId="0" borderId="0" xfId="416" applyFont="1" applyFill="1" applyAlignment="1">
      <alignment vertical="center"/>
    </xf>
    <xf numFmtId="0" fontId="80" fillId="0" borderId="0" xfId="411" applyFont="1" applyFill="1" applyBorder="1" applyAlignment="1" applyProtection="1">
      <alignment horizontal="left"/>
    </xf>
    <xf numFmtId="0" fontId="91" fillId="0" borderId="10" xfId="411" applyFont="1" applyFill="1" applyBorder="1" applyAlignment="1" applyProtection="1">
      <alignment horizontal="right"/>
    </xf>
    <xf numFmtId="0" fontId="111" fillId="0" borderId="0" xfId="411" applyFont="1" applyFill="1" applyBorder="1" applyAlignment="1" applyProtection="1">
      <alignment horizontal="centerContinuous" vertical="center"/>
    </xf>
    <xf numFmtId="0" fontId="111" fillId="0" borderId="0" xfId="411" applyFont="1" applyFill="1" applyBorder="1" applyAlignment="1" applyProtection="1">
      <alignment horizontal="centerContinuous"/>
    </xf>
    <xf numFmtId="0" fontId="118" fillId="0" borderId="0" xfId="411" applyFont="1" applyFill="1" applyAlignment="1">
      <alignment horizontal="centerContinuous"/>
    </xf>
    <xf numFmtId="0" fontId="111" fillId="30" borderId="0" xfId="411" applyFont="1" applyFill="1" applyAlignment="1">
      <alignment vertical="center"/>
    </xf>
    <xf numFmtId="0" fontId="80" fillId="27" borderId="40" xfId="411" applyFont="1" applyFill="1" applyBorder="1" applyAlignment="1" applyProtection="1">
      <alignment horizontal="center" vertical="center" shrinkToFit="1"/>
    </xf>
    <xf numFmtId="0" fontId="80" fillId="27" borderId="59" xfId="411" applyFont="1" applyFill="1" applyBorder="1" applyAlignment="1" applyProtection="1">
      <alignment horizontal="center" vertical="center"/>
    </xf>
    <xf numFmtId="0" fontId="80" fillId="27" borderId="51" xfId="411" applyFont="1" applyFill="1" applyBorder="1" applyAlignment="1" applyProtection="1">
      <alignment horizontal="center" vertical="center" shrinkToFit="1"/>
    </xf>
    <xf numFmtId="0" fontId="80" fillId="27" borderId="39" xfId="411" applyFont="1" applyFill="1" applyBorder="1" applyAlignment="1">
      <alignment horizontal="centerContinuous" vertical="center"/>
    </xf>
    <xf numFmtId="0" fontId="80" fillId="27" borderId="0" xfId="411" applyFont="1" applyFill="1" applyBorder="1" applyAlignment="1">
      <alignment horizontal="centerContinuous" vertical="center"/>
    </xf>
    <xf numFmtId="0" fontId="80" fillId="27" borderId="41" xfId="411" applyFont="1" applyFill="1" applyBorder="1" applyAlignment="1">
      <alignment horizontal="centerContinuous" vertical="center"/>
    </xf>
    <xf numFmtId="0" fontId="80" fillId="27" borderId="61" xfId="411" applyFont="1" applyFill="1" applyBorder="1" applyAlignment="1" applyProtection="1">
      <alignment horizontal="centerContinuous" vertical="center"/>
    </xf>
    <xf numFmtId="0" fontId="80" fillId="27" borderId="41" xfId="411" applyFont="1" applyFill="1" applyBorder="1" applyAlignment="1" applyProtection="1">
      <alignment horizontal="centerContinuous" vertical="center"/>
    </xf>
    <xf numFmtId="41" fontId="80" fillId="0" borderId="48" xfId="412" applyNumberFormat="1" applyFont="1" applyFill="1" applyBorder="1" applyAlignment="1" applyProtection="1">
      <alignment horizontal="center"/>
    </xf>
    <xf numFmtId="0" fontId="117" fillId="0" borderId="0" xfId="411" applyFont="1" applyAlignment="1">
      <alignment horizontal="centerContinuous"/>
    </xf>
    <xf numFmtId="0" fontId="110" fillId="0" borderId="0" xfId="411" applyFont="1" applyAlignment="1">
      <alignment horizontal="centerContinuous"/>
    </xf>
    <xf numFmtId="0" fontId="111" fillId="0" borderId="0" xfId="411" applyFont="1"/>
    <xf numFmtId="0" fontId="80" fillId="27" borderId="51" xfId="411" applyFont="1" applyFill="1" applyBorder="1" applyAlignment="1" applyProtection="1">
      <alignment horizontal="center" vertical="center"/>
    </xf>
    <xf numFmtId="176" fontId="87" fillId="0" borderId="10" xfId="412" applyFont="1" applyFill="1" applyBorder="1" applyAlignment="1" applyProtection="1"/>
    <xf numFmtId="41" fontId="80" fillId="0" borderId="41" xfId="411" applyNumberFormat="1" applyFont="1" applyFill="1" applyBorder="1" applyAlignment="1" applyProtection="1">
      <alignment horizontal="right"/>
    </xf>
    <xf numFmtId="176" fontId="87" fillId="0" borderId="10" xfId="412" applyFont="1" applyFill="1" applyBorder="1" applyAlignment="1" applyProtection="1">
      <alignment horizontal="right"/>
    </xf>
    <xf numFmtId="194" fontId="87" fillId="0" borderId="10" xfId="411" applyNumberFormat="1" applyFont="1" applyFill="1" applyBorder="1" applyAlignment="1" applyProtection="1"/>
    <xf numFmtId="176" fontId="87" fillId="0" borderId="45" xfId="412" applyFont="1" applyFill="1" applyBorder="1" applyAlignment="1" applyProtection="1">
      <alignment horizontal="right"/>
    </xf>
    <xf numFmtId="0" fontId="110" fillId="0" borderId="0" xfId="416" applyFont="1" applyFill="1" applyAlignment="1" applyProtection="1">
      <alignment horizontal="centerContinuous" vertical="center"/>
    </xf>
    <xf numFmtId="0" fontId="111" fillId="0" borderId="0" xfId="416" applyFont="1" applyFill="1" applyAlignment="1">
      <alignment vertical="center"/>
    </xf>
    <xf numFmtId="0" fontId="111" fillId="0" borderId="0" xfId="416" applyFont="1" applyFill="1"/>
    <xf numFmtId="0" fontId="110" fillId="0" borderId="0" xfId="416" applyFont="1" applyFill="1" applyBorder="1" applyAlignment="1" applyProtection="1">
      <alignment horizontal="centerContinuous" vertical="center"/>
    </xf>
    <xf numFmtId="0" fontId="110" fillId="0" borderId="0" xfId="416" applyFont="1" applyFill="1" applyAlignment="1" applyProtection="1">
      <alignment horizontal="centerContinuous"/>
    </xf>
    <xf numFmtId="0" fontId="111" fillId="0" borderId="0" xfId="416" applyFont="1" applyFill="1" applyAlignment="1" applyProtection="1">
      <alignment horizontal="centerContinuous"/>
    </xf>
    <xf numFmtId="0" fontId="118" fillId="0" borderId="0" xfId="423" applyFont="1" applyFill="1" applyAlignment="1">
      <alignment vertical="center"/>
    </xf>
    <xf numFmtId="0" fontId="117" fillId="0" borderId="0" xfId="423" applyFont="1" applyFill="1" applyAlignment="1" applyProtection="1">
      <alignment horizontal="centerContinuous"/>
    </xf>
    <xf numFmtId="0" fontId="118" fillId="0" borderId="0" xfId="423" applyFont="1" applyFill="1"/>
    <xf numFmtId="0" fontId="118" fillId="0" borderId="0" xfId="423" applyFont="1" applyFill="1" applyAlignment="1" applyProtection="1">
      <alignment horizontal="centerContinuous"/>
    </xf>
    <xf numFmtId="0" fontId="110" fillId="0" borderId="0" xfId="411" applyFont="1" applyFill="1" applyAlignment="1">
      <alignment horizontal="centerContinuous" vertical="center"/>
    </xf>
    <xf numFmtId="0" fontId="111" fillId="0" borderId="0" xfId="411" applyFont="1" applyFill="1" applyAlignment="1">
      <alignment horizontal="centerContinuous"/>
    </xf>
    <xf numFmtId="0" fontId="126" fillId="0" borderId="0" xfId="411" applyFont="1" applyFill="1"/>
    <xf numFmtId="0" fontId="127" fillId="0" borderId="0" xfId="411" applyFont="1" applyFill="1"/>
    <xf numFmtId="0" fontId="128" fillId="0" borderId="44" xfId="315" applyFont="1" applyFill="1" applyBorder="1" applyAlignment="1">
      <alignment horizontal="distributed"/>
    </xf>
    <xf numFmtId="176" fontId="128" fillId="0" borderId="10" xfId="412" applyFont="1" applyFill="1" applyBorder="1" applyAlignment="1" applyProtection="1">
      <alignment horizontal="center"/>
    </xf>
    <xf numFmtId="176" fontId="128" fillId="0" borderId="10" xfId="412" applyFont="1" applyFill="1" applyBorder="1" applyAlignment="1" applyProtection="1">
      <alignment horizontal="right"/>
    </xf>
    <xf numFmtId="176" fontId="128" fillId="0" borderId="45" xfId="412" applyFont="1" applyFill="1" applyBorder="1" applyAlignment="1" applyProtection="1">
      <alignment horizontal="center"/>
    </xf>
    <xf numFmtId="176" fontId="128" fillId="0" borderId="52" xfId="412" applyFont="1" applyFill="1" applyBorder="1" applyAlignment="1" applyProtection="1">
      <alignment horizontal="right"/>
    </xf>
    <xf numFmtId="176" fontId="128" fillId="0" borderId="45" xfId="412" applyFont="1" applyFill="1" applyBorder="1" applyAlignment="1" applyProtection="1">
      <alignment horizontal="right"/>
    </xf>
    <xf numFmtId="0" fontId="128" fillId="0" borderId="0" xfId="315" applyFont="1" applyFill="1" applyBorder="1" applyAlignment="1"/>
    <xf numFmtId="0" fontId="108" fillId="0" borderId="0" xfId="411" applyFont="1" applyFill="1" applyBorder="1"/>
    <xf numFmtId="0" fontId="128" fillId="0" borderId="0" xfId="411" applyFont="1" applyFill="1" applyBorder="1"/>
    <xf numFmtId="0" fontId="108" fillId="0" borderId="0" xfId="411" applyFont="1" applyFill="1"/>
    <xf numFmtId="0" fontId="128" fillId="0" borderId="0" xfId="411" applyFont="1" applyFill="1"/>
    <xf numFmtId="0" fontId="87" fillId="0" borderId="0" xfId="411" applyFont="1" applyFill="1" applyAlignment="1">
      <alignment vertical="center"/>
    </xf>
    <xf numFmtId="0" fontId="128" fillId="0" borderId="52" xfId="411" applyFont="1" applyFill="1" applyBorder="1" applyAlignment="1" applyProtection="1">
      <alignment horizontal="center"/>
    </xf>
    <xf numFmtId="176" fontId="128" fillId="0" borderId="58" xfId="412" applyFont="1" applyFill="1" applyBorder="1" applyAlignment="1" applyProtection="1">
      <alignment horizontal="center"/>
    </xf>
    <xf numFmtId="0" fontId="128" fillId="0" borderId="10" xfId="411" applyFont="1" applyFill="1" applyBorder="1"/>
    <xf numFmtId="0" fontId="128" fillId="0" borderId="10" xfId="411" applyFont="1" applyFill="1" applyBorder="1" applyAlignment="1">
      <alignment horizontal="right"/>
    </xf>
    <xf numFmtId="0" fontId="128" fillId="0" borderId="45" xfId="411" applyFont="1" applyFill="1" applyBorder="1" applyAlignment="1">
      <alignment horizontal="right"/>
    </xf>
    <xf numFmtId="0" fontId="128" fillId="0" borderId="44" xfId="411" applyFont="1" applyFill="1" applyBorder="1" applyAlignment="1">
      <alignment horizontal="distributed"/>
    </xf>
    <xf numFmtId="41" fontId="128" fillId="0" borderId="10" xfId="412" applyNumberFormat="1" applyFont="1" applyFill="1" applyBorder="1" applyAlignment="1" applyProtection="1">
      <alignment horizontal="center"/>
    </xf>
    <xf numFmtId="41" fontId="128" fillId="0" borderId="10" xfId="411" applyNumberFormat="1" applyFont="1" applyFill="1" applyBorder="1"/>
    <xf numFmtId="41" fontId="128" fillId="0" borderId="45" xfId="411" applyNumberFormat="1" applyFont="1" applyFill="1" applyBorder="1"/>
    <xf numFmtId="0" fontId="107" fillId="0" borderId="0" xfId="411" applyFont="1" applyFill="1"/>
    <xf numFmtId="0" fontId="129" fillId="0" borderId="0" xfId="411" applyFont="1" applyFill="1" applyAlignment="1"/>
    <xf numFmtId="3" fontId="87" fillId="28" borderId="0" xfId="412" applyNumberFormat="1" applyFont="1" applyFill="1" applyBorder="1" applyAlignment="1" applyProtection="1">
      <alignment horizontal="right"/>
    </xf>
    <xf numFmtId="0" fontId="87" fillId="28" borderId="0" xfId="416" applyFont="1" applyFill="1"/>
    <xf numFmtId="0" fontId="82" fillId="0" borderId="0" xfId="411" applyFont="1" applyFill="1" applyAlignment="1">
      <alignment horizontal="center" vertical="center"/>
    </xf>
    <xf numFmtId="0" fontId="128" fillId="30" borderId="0" xfId="411" applyFont="1" applyFill="1" applyBorder="1"/>
    <xf numFmtId="0" fontId="128" fillId="0" borderId="44" xfId="411" applyFont="1" applyFill="1" applyBorder="1" applyAlignment="1" applyProtection="1">
      <alignment horizontal="center"/>
    </xf>
    <xf numFmtId="0" fontId="129" fillId="0" borderId="0" xfId="411" applyFont="1"/>
    <xf numFmtId="41" fontId="129" fillId="0" borderId="0" xfId="411" applyNumberFormat="1" applyFont="1"/>
    <xf numFmtId="0" fontId="128" fillId="0" borderId="0" xfId="416" applyFont="1" applyFill="1"/>
    <xf numFmtId="0" fontId="108" fillId="0" borderId="0" xfId="416" applyFont="1" applyFill="1"/>
    <xf numFmtId="176" fontId="128" fillId="0" borderId="0" xfId="424" applyFont="1" applyFill="1" applyBorder="1" applyAlignment="1" applyProtection="1">
      <alignment horizontal="right"/>
    </xf>
    <xf numFmtId="0" fontId="128" fillId="0" borderId="0" xfId="423" applyFont="1" applyFill="1"/>
    <xf numFmtId="176" fontId="128" fillId="0" borderId="0" xfId="423" applyNumberFormat="1" applyFont="1" applyFill="1" applyAlignment="1">
      <alignment vertical="center"/>
    </xf>
    <xf numFmtId="0" fontId="129" fillId="0" borderId="0" xfId="411" applyFont="1" applyFill="1"/>
    <xf numFmtId="0" fontId="80" fillId="0" borderId="0" xfId="411" applyFont="1" applyFill="1" applyAlignment="1">
      <alignment horizontal="right"/>
    </xf>
    <xf numFmtId="0" fontId="80" fillId="0" borderId="0" xfId="423" applyFont="1" applyFill="1"/>
    <xf numFmtId="176" fontId="80" fillId="0" borderId="0" xfId="423" applyNumberFormat="1" applyFont="1" applyFill="1" applyAlignment="1">
      <alignment vertical="center"/>
    </xf>
    <xf numFmtId="176" fontId="80" fillId="0" borderId="58" xfId="412" applyFont="1" applyFill="1" applyBorder="1" applyAlignment="1" applyProtection="1">
      <alignment horizontal="center"/>
    </xf>
    <xf numFmtId="41" fontId="91" fillId="0" borderId="0" xfId="411" applyNumberFormat="1" applyFont="1" applyFill="1" applyBorder="1" applyAlignment="1" applyProtection="1">
      <alignment horizontal="center"/>
    </xf>
    <xf numFmtId="176" fontId="80" fillId="0" borderId="16" xfId="412" applyFont="1" applyFill="1" applyBorder="1" applyAlignment="1" applyProtection="1">
      <alignment horizontal="center"/>
    </xf>
    <xf numFmtId="176" fontId="80" fillId="0" borderId="0" xfId="412" applyFont="1" applyFill="1" applyBorder="1" applyAlignment="1" applyProtection="1">
      <alignment horizontal="center"/>
    </xf>
    <xf numFmtId="41" fontId="131" fillId="28" borderId="48" xfId="411" applyNumberFormat="1" applyFont="1" applyFill="1" applyBorder="1" applyAlignment="1" applyProtection="1">
      <alignment horizontal="right"/>
    </xf>
    <xf numFmtId="41" fontId="87" fillId="28" borderId="0" xfId="412" applyNumberFormat="1" applyFont="1" applyFill="1" applyBorder="1" applyAlignment="1" applyProtection="1">
      <alignment horizontal="right"/>
    </xf>
    <xf numFmtId="41" fontId="87" fillId="28" borderId="41" xfId="411" applyNumberFormat="1" applyFont="1" applyFill="1" applyBorder="1" applyAlignment="1">
      <alignment horizontal="right"/>
    </xf>
    <xf numFmtId="41" fontId="87" fillId="28" borderId="0" xfId="412" applyNumberFormat="1" applyFont="1" applyFill="1" applyBorder="1" applyAlignment="1" applyProtection="1">
      <alignment horizontal="center"/>
    </xf>
    <xf numFmtId="41" fontId="87" fillId="28" borderId="41" xfId="411" applyNumberFormat="1" applyFont="1" applyFill="1" applyBorder="1"/>
    <xf numFmtId="41" fontId="87" fillId="28" borderId="0" xfId="411" applyNumberFormat="1" applyFont="1" applyFill="1" applyBorder="1" applyAlignment="1" applyProtection="1">
      <alignment horizontal="right"/>
    </xf>
    <xf numFmtId="176" fontId="87" fillId="28" borderId="41" xfId="412" applyFont="1" applyFill="1" applyBorder="1" applyAlignment="1" applyProtection="1">
      <alignment horizontal="right"/>
    </xf>
    <xf numFmtId="176" fontId="87" fillId="28" borderId="0" xfId="412" applyFont="1" applyFill="1" applyBorder="1" applyAlignment="1" applyProtection="1"/>
    <xf numFmtId="0" fontId="87" fillId="28" borderId="48" xfId="411" applyFont="1" applyFill="1" applyBorder="1" applyAlignment="1" applyProtection="1">
      <alignment horizontal="center"/>
    </xf>
    <xf numFmtId="0" fontId="87" fillId="28" borderId="40" xfId="411" applyFont="1" applyFill="1" applyBorder="1" applyAlignment="1" applyProtection="1">
      <alignment horizontal="center"/>
    </xf>
    <xf numFmtId="0" fontId="87" fillId="28" borderId="0" xfId="411" applyFont="1" applyFill="1" applyBorder="1"/>
    <xf numFmtId="0" fontId="87" fillId="28" borderId="41" xfId="411" applyFont="1" applyFill="1" applyBorder="1"/>
    <xf numFmtId="41" fontId="87" fillId="28" borderId="0" xfId="411" applyNumberFormat="1" applyFont="1" applyFill="1" applyBorder="1" applyAlignment="1" applyProtection="1">
      <alignment horizontal="center"/>
    </xf>
    <xf numFmtId="41" fontId="87" fillId="28" borderId="41" xfId="411" applyNumberFormat="1" applyFont="1" applyFill="1" applyBorder="1" applyAlignment="1" applyProtection="1">
      <alignment horizontal="center"/>
    </xf>
    <xf numFmtId="41" fontId="87" fillId="28" borderId="0" xfId="411" applyNumberFormat="1" applyFont="1" applyFill="1" applyBorder="1" applyAlignment="1">
      <alignment horizontal="right"/>
    </xf>
    <xf numFmtId="41" fontId="87" fillId="28" borderId="0" xfId="420" applyNumberFormat="1" applyFont="1" applyFill="1" applyBorder="1" applyAlignment="1" applyProtection="1">
      <alignment wrapText="1"/>
      <protection locked="0"/>
    </xf>
    <xf numFmtId="41" fontId="87" fillId="28" borderId="0" xfId="420" applyNumberFormat="1" applyFont="1" applyFill="1" applyBorder="1" applyAlignment="1" applyProtection="1">
      <alignment horizontal="center" wrapText="1"/>
      <protection locked="0"/>
    </xf>
    <xf numFmtId="0" fontId="87" fillId="28" borderId="16" xfId="411" applyFont="1" applyFill="1" applyBorder="1" applyAlignment="1" applyProtection="1"/>
    <xf numFmtId="0" fontId="87" fillId="28" borderId="0" xfId="411" applyFont="1" applyFill="1" applyBorder="1" applyAlignment="1" applyProtection="1"/>
    <xf numFmtId="41" fontId="87" fillId="28" borderId="0" xfId="412" applyNumberFormat="1" applyFont="1" applyFill="1" applyBorder="1" applyAlignment="1">
      <alignment wrapText="1"/>
    </xf>
    <xf numFmtId="41" fontId="87" fillId="28" borderId="0" xfId="421" applyNumberFormat="1" applyFont="1" applyFill="1" applyBorder="1" applyAlignment="1" applyProtection="1">
      <alignment wrapText="1"/>
      <protection locked="0"/>
    </xf>
    <xf numFmtId="41" fontId="87" fillId="28" borderId="0" xfId="417" applyNumberFormat="1" applyFont="1" applyFill="1" applyBorder="1" applyAlignment="1" applyProtection="1">
      <alignment horizontal="center"/>
    </xf>
    <xf numFmtId="176" fontId="80" fillId="0" borderId="0" xfId="416" applyNumberFormat="1" applyFont="1" applyFill="1" applyBorder="1" applyAlignment="1" applyProtection="1"/>
    <xf numFmtId="176" fontId="87" fillId="28" borderId="16" xfId="416" applyNumberFormat="1" applyFont="1" applyFill="1" applyBorder="1" applyAlignment="1" applyProtection="1">
      <protection locked="0"/>
    </xf>
    <xf numFmtId="176" fontId="87" fillId="28" borderId="0" xfId="416" applyNumberFormat="1" applyFont="1" applyFill="1" applyBorder="1" applyAlignment="1" applyProtection="1">
      <protection locked="0"/>
    </xf>
    <xf numFmtId="176" fontId="87" fillId="28" borderId="0" xfId="417" applyNumberFormat="1" applyFont="1" applyFill="1" applyBorder="1" applyAlignment="1" applyProtection="1">
      <alignment horizontal="right"/>
    </xf>
    <xf numFmtId="176" fontId="87" fillId="28" borderId="0" xfId="416" applyNumberFormat="1" applyFont="1" applyFill="1" applyBorder="1" applyAlignment="1" applyProtection="1"/>
    <xf numFmtId="176" fontId="87" fillId="28" borderId="0" xfId="417" applyNumberFormat="1" applyFont="1" applyFill="1" applyBorder="1" applyAlignment="1" applyProtection="1">
      <alignment horizontal="centerContinuous"/>
    </xf>
    <xf numFmtId="41" fontId="80" fillId="0" borderId="0" xfId="424" applyNumberFormat="1" applyFont="1" applyFill="1" applyBorder="1" applyAlignment="1" applyProtection="1">
      <alignment horizontal="right"/>
    </xf>
    <xf numFmtId="41" fontId="87" fillId="28" borderId="0" xfId="424" applyNumberFormat="1" applyFont="1" applyFill="1" applyBorder="1" applyAlignment="1" applyProtection="1">
      <alignment horizontal="right"/>
    </xf>
    <xf numFmtId="41" fontId="87" fillId="28" borderId="0" xfId="412" applyNumberFormat="1" applyFont="1" applyFill="1" applyBorder="1"/>
    <xf numFmtId="176" fontId="87" fillId="28" borderId="0" xfId="412" applyFont="1" applyFill="1" applyBorder="1"/>
    <xf numFmtId="0" fontId="80" fillId="0" borderId="62" xfId="411" applyFont="1" applyFill="1" applyBorder="1" applyAlignment="1" applyProtection="1">
      <alignment horizontal="right"/>
    </xf>
    <xf numFmtId="0" fontId="80" fillId="0" borderId="41" xfId="411" applyFont="1" applyFill="1" applyBorder="1" applyAlignment="1">
      <alignment horizontal="right"/>
    </xf>
    <xf numFmtId="0" fontId="108" fillId="28" borderId="0" xfId="411" applyFont="1" applyFill="1"/>
    <xf numFmtId="0" fontId="128" fillId="28" borderId="0" xfId="411" applyFont="1" applyFill="1"/>
    <xf numFmtId="176" fontId="80" fillId="0" borderId="41" xfId="412" applyFont="1" applyFill="1" applyBorder="1" applyAlignment="1" applyProtection="1">
      <alignment horizontal="center"/>
    </xf>
    <xf numFmtId="176" fontId="87" fillId="28" borderId="41" xfId="412" applyFont="1" applyFill="1" applyBorder="1" applyAlignment="1" applyProtection="1">
      <alignment horizontal="center"/>
    </xf>
    <xf numFmtId="41" fontId="91" fillId="0" borderId="0" xfId="411" applyNumberFormat="1" applyFont="1" applyFill="1" applyBorder="1"/>
    <xf numFmtId="41" fontId="91" fillId="0" borderId="41" xfId="411" applyNumberFormat="1" applyFont="1" applyFill="1" applyBorder="1"/>
    <xf numFmtId="0" fontId="92" fillId="28" borderId="40" xfId="411" applyNumberFormat="1" applyFont="1" applyFill="1" applyBorder="1" applyAlignment="1" applyProtection="1">
      <alignment horizontal="center"/>
    </xf>
    <xf numFmtId="41" fontId="92" fillId="28" borderId="0" xfId="412" applyNumberFormat="1" applyFont="1" applyFill="1" applyBorder="1" applyAlignment="1" applyProtection="1">
      <alignment horizontal="center"/>
    </xf>
    <xf numFmtId="41" fontId="92" fillId="28" borderId="41" xfId="412" applyNumberFormat="1" applyFont="1" applyFill="1" applyBorder="1" applyAlignment="1" applyProtection="1">
      <alignment horizontal="center"/>
    </xf>
    <xf numFmtId="41" fontId="92" fillId="28" borderId="0" xfId="411" applyNumberFormat="1" applyFont="1" applyFill="1"/>
    <xf numFmtId="0" fontId="92" fillId="28" borderId="0" xfId="411" applyFont="1" applyFill="1"/>
    <xf numFmtId="0" fontId="80" fillId="27" borderId="21" xfId="411" applyFont="1" applyFill="1" applyBorder="1" applyAlignment="1">
      <alignment horizontal="center" wrapText="1"/>
    </xf>
    <xf numFmtId="0" fontId="80" fillId="27" borderId="17" xfId="411" applyFont="1" applyFill="1" applyBorder="1" applyAlignment="1" applyProtection="1">
      <alignment horizontal="centerContinuous"/>
    </xf>
    <xf numFmtId="41" fontId="87" fillId="28" borderId="41" xfId="412" applyNumberFormat="1" applyFont="1" applyFill="1" applyBorder="1" applyAlignment="1" applyProtection="1">
      <alignment horizontal="center"/>
    </xf>
    <xf numFmtId="41" fontId="87" fillId="28" borderId="48" xfId="412" applyNumberFormat="1" applyFont="1" applyFill="1" applyBorder="1" applyAlignment="1" applyProtection="1">
      <alignment horizontal="center"/>
    </xf>
    <xf numFmtId="41" fontId="80" fillId="0" borderId="48" xfId="411" applyNumberFormat="1" applyFont="1" applyFill="1" applyBorder="1"/>
    <xf numFmtId="0" fontId="80" fillId="0" borderId="23" xfId="416" applyFont="1" applyFill="1" applyBorder="1" applyAlignment="1" applyProtection="1">
      <alignment horizontal="right"/>
    </xf>
    <xf numFmtId="0" fontId="80" fillId="0" borderId="16" xfId="416" applyFont="1" applyFill="1" applyBorder="1" applyAlignment="1" applyProtection="1">
      <alignment horizontal="right"/>
    </xf>
    <xf numFmtId="3" fontId="80" fillId="0" borderId="0" xfId="412" applyNumberFormat="1" applyFont="1" applyFill="1" applyBorder="1" applyAlignment="1" applyProtection="1">
      <alignment horizontal="right"/>
    </xf>
    <xf numFmtId="3" fontId="87" fillId="28" borderId="0" xfId="416" applyNumberFormat="1" applyFont="1" applyFill="1" applyBorder="1" applyAlignment="1" applyProtection="1">
      <alignment horizontal="right"/>
    </xf>
    <xf numFmtId="176" fontId="87" fillId="28" borderId="0" xfId="417" applyFont="1" applyFill="1" applyBorder="1" applyAlignment="1" applyProtection="1">
      <alignment horizontal="right"/>
    </xf>
    <xf numFmtId="0" fontId="87" fillId="28" borderId="16" xfId="416" applyFont="1" applyFill="1" applyBorder="1" applyAlignment="1" applyProtection="1">
      <alignment horizontal="right"/>
    </xf>
    <xf numFmtId="41" fontId="105" fillId="0" borderId="16" xfId="418" applyNumberFormat="1" applyFont="1" applyFill="1" applyBorder="1" applyAlignment="1" applyProtection="1">
      <alignment horizontal="right" shrinkToFit="1"/>
      <protection locked="0"/>
    </xf>
    <xf numFmtId="41" fontId="105" fillId="0" borderId="0" xfId="418" applyNumberFormat="1" applyFont="1" applyFill="1" applyBorder="1" applyAlignment="1" applyProtection="1">
      <alignment horizontal="right" shrinkToFit="1"/>
      <protection locked="0"/>
    </xf>
    <xf numFmtId="176" fontId="80" fillId="0" borderId="16" xfId="411" applyNumberFormat="1" applyFont="1" applyFill="1" applyBorder="1" applyAlignment="1">
      <alignment horizontal="right" shrinkToFit="1"/>
    </xf>
    <xf numFmtId="176" fontId="80" fillId="0" borderId="0" xfId="411" applyNumberFormat="1" applyFont="1" applyFill="1" applyBorder="1" applyAlignment="1">
      <alignment horizontal="right" shrinkToFit="1"/>
    </xf>
    <xf numFmtId="41" fontId="80" fillId="0" borderId="16" xfId="418" applyNumberFormat="1" applyFont="1" applyFill="1" applyBorder="1" applyAlignment="1" applyProtection="1">
      <alignment horizontal="right" shrinkToFit="1"/>
      <protection locked="0"/>
    </xf>
    <xf numFmtId="41" fontId="80" fillId="0" borderId="0" xfId="418" applyNumberFormat="1" applyFont="1" applyFill="1" applyBorder="1" applyAlignment="1" applyProtection="1">
      <alignment horizontal="right" shrinkToFit="1"/>
      <protection locked="0"/>
    </xf>
    <xf numFmtId="41" fontId="80" fillId="0" borderId="0" xfId="412" applyNumberFormat="1" applyFont="1" applyFill="1" applyBorder="1" applyAlignment="1" applyProtection="1">
      <alignment horizontal="right" shrinkToFit="1"/>
      <protection locked="0"/>
    </xf>
    <xf numFmtId="176" fontId="80" fillId="0" borderId="0" xfId="412" applyFont="1" applyFill="1" applyBorder="1" applyAlignment="1" applyProtection="1">
      <alignment horizontal="center"/>
    </xf>
    <xf numFmtId="0" fontId="80" fillId="27" borderId="16" xfId="411" applyFont="1" applyFill="1" applyBorder="1" applyAlignment="1" applyProtection="1">
      <alignment horizontal="center"/>
    </xf>
    <xf numFmtId="0" fontId="80" fillId="27" borderId="17" xfId="411" applyFont="1" applyFill="1" applyBorder="1" applyAlignment="1" applyProtection="1">
      <alignment horizontal="center"/>
    </xf>
    <xf numFmtId="0" fontId="80" fillId="27" borderId="19" xfId="411" applyFont="1" applyFill="1" applyBorder="1" applyAlignment="1" applyProtection="1">
      <alignment horizontal="center" wrapText="1"/>
    </xf>
    <xf numFmtId="0" fontId="80" fillId="27" borderId="20" xfId="411" applyFont="1" applyFill="1" applyBorder="1" applyAlignment="1" applyProtection="1">
      <alignment horizontal="center" wrapText="1"/>
    </xf>
    <xf numFmtId="0" fontId="80" fillId="27" borderId="29" xfId="411" applyFont="1" applyFill="1" applyBorder="1" applyAlignment="1" applyProtection="1">
      <alignment horizontal="center" vertical="center"/>
    </xf>
    <xf numFmtId="0" fontId="80" fillId="27" borderId="20" xfId="411" applyFont="1" applyFill="1" applyBorder="1" applyAlignment="1" applyProtection="1">
      <alignment horizontal="center"/>
    </xf>
    <xf numFmtId="0" fontId="84" fillId="27" borderId="20" xfId="411" applyFont="1" applyFill="1" applyBorder="1" applyAlignment="1" applyProtection="1">
      <alignment horizontal="center" vertical="center" wrapText="1"/>
    </xf>
    <xf numFmtId="0" fontId="91" fillId="27" borderId="23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 applyProtection="1">
      <alignment horizontal="center" vertical="center"/>
    </xf>
    <xf numFmtId="0" fontId="91" fillId="27" borderId="38" xfId="411" applyFont="1" applyFill="1" applyBorder="1" applyAlignment="1" applyProtection="1">
      <alignment horizontal="center" vertical="center"/>
    </xf>
    <xf numFmtId="0" fontId="91" fillId="27" borderId="40" xfId="411" applyFont="1" applyFill="1" applyBorder="1" applyAlignment="1" applyProtection="1">
      <alignment horizontal="center" vertical="center"/>
    </xf>
    <xf numFmtId="0" fontId="91" fillId="27" borderId="42" xfId="411" applyFont="1" applyFill="1" applyBorder="1" applyAlignment="1" applyProtection="1">
      <alignment horizontal="center" vertical="center"/>
    </xf>
    <xf numFmtId="0" fontId="84" fillId="27" borderId="27" xfId="411" applyFont="1" applyFill="1" applyBorder="1" applyAlignment="1" applyProtection="1">
      <alignment horizontal="center"/>
    </xf>
    <xf numFmtId="0" fontId="84" fillId="27" borderId="28" xfId="411" applyFont="1" applyFill="1" applyBorder="1" applyAlignment="1" applyProtection="1">
      <alignment horizontal="center"/>
    </xf>
    <xf numFmtId="0" fontId="84" fillId="27" borderId="19" xfId="411" applyFont="1" applyFill="1" applyBorder="1" applyAlignment="1" applyProtection="1">
      <alignment horizontal="center" vertical="center"/>
    </xf>
    <xf numFmtId="176" fontId="91" fillId="0" borderId="22" xfId="412" applyFont="1" applyFill="1" applyBorder="1" applyAlignment="1" applyProtection="1">
      <alignment horizontal="center"/>
    </xf>
    <xf numFmtId="0" fontId="80" fillId="27" borderId="23" xfId="411" applyFont="1" applyFill="1" applyBorder="1" applyAlignment="1" applyProtection="1">
      <alignment horizontal="center" vertical="center"/>
    </xf>
    <xf numFmtId="0" fontId="80" fillId="27" borderId="16" xfId="411" applyFont="1" applyFill="1" applyBorder="1" applyAlignment="1" applyProtection="1">
      <alignment horizontal="center" vertical="center"/>
    </xf>
    <xf numFmtId="0" fontId="80" fillId="27" borderId="19" xfId="411" applyFont="1" applyFill="1" applyBorder="1" applyAlignment="1" applyProtection="1">
      <alignment horizontal="center"/>
    </xf>
    <xf numFmtId="0" fontId="80" fillId="27" borderId="27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>
      <alignment horizontal="center"/>
    </xf>
    <xf numFmtId="0" fontId="91" fillId="27" borderId="27" xfId="411" applyFont="1" applyFill="1" applyBorder="1" applyAlignment="1">
      <alignment horizontal="center"/>
    </xf>
    <xf numFmtId="0" fontId="91" fillId="27" borderId="23" xfId="411" applyFont="1" applyFill="1" applyBorder="1" applyAlignment="1">
      <alignment horizontal="center"/>
    </xf>
    <xf numFmtId="176" fontId="84" fillId="27" borderId="24" xfId="412" applyFont="1" applyFill="1" applyBorder="1" applyAlignment="1">
      <alignment horizontal="center"/>
    </xf>
    <xf numFmtId="0" fontId="80" fillId="27" borderId="24" xfId="411" applyFont="1" applyFill="1" applyBorder="1" applyAlignment="1" applyProtection="1">
      <alignment horizontal="center" vertical="center"/>
    </xf>
    <xf numFmtId="0" fontId="80" fillId="27" borderId="28" xfId="411" applyFont="1" applyFill="1" applyBorder="1" applyAlignment="1" applyProtection="1">
      <alignment horizontal="center" vertical="center"/>
    </xf>
    <xf numFmtId="0" fontId="80" fillId="27" borderId="61" xfId="411" applyFont="1" applyFill="1" applyBorder="1" applyAlignment="1" applyProtection="1">
      <alignment horizontal="center" vertical="center"/>
    </xf>
    <xf numFmtId="0" fontId="83" fillId="27" borderId="20" xfId="411" applyFont="1" applyFill="1" applyBorder="1" applyAlignment="1" applyProtection="1">
      <alignment horizontal="center" vertical="center"/>
    </xf>
    <xf numFmtId="0" fontId="80" fillId="27" borderId="20" xfId="411" applyFont="1" applyFill="1" applyBorder="1" applyAlignment="1">
      <alignment horizontal="center"/>
    </xf>
    <xf numFmtId="0" fontId="80" fillId="27" borderId="18" xfId="411" applyFont="1" applyFill="1" applyBorder="1" applyAlignment="1">
      <alignment horizontal="center"/>
    </xf>
    <xf numFmtId="0" fontId="80" fillId="27" borderId="19" xfId="416" applyFont="1" applyFill="1" applyBorder="1" applyAlignment="1" applyProtection="1">
      <alignment horizontal="center" vertical="center"/>
    </xf>
    <xf numFmtId="0" fontId="91" fillId="27" borderId="27" xfId="423" applyFont="1" applyFill="1" applyBorder="1" applyAlignment="1" applyProtection="1">
      <alignment horizontal="center" vertical="center"/>
    </xf>
    <xf numFmtId="0" fontId="91" fillId="27" borderId="28" xfId="423" applyFont="1" applyFill="1" applyBorder="1" applyAlignment="1" applyProtection="1">
      <alignment horizontal="center" vertical="center"/>
    </xf>
    <xf numFmtId="0" fontId="91" fillId="27" borderId="36" xfId="423" applyFont="1" applyFill="1" applyBorder="1" applyAlignment="1" applyProtection="1">
      <alignment horizontal="center" vertical="center"/>
    </xf>
    <xf numFmtId="0" fontId="91" fillId="27" borderId="16" xfId="423" applyFont="1" applyFill="1" applyBorder="1" applyAlignment="1" applyProtection="1">
      <alignment horizontal="center" wrapText="1"/>
    </xf>
    <xf numFmtId="0" fontId="80" fillId="0" borderId="0" xfId="315" applyFont="1" applyFill="1" applyProtection="1"/>
    <xf numFmtId="41" fontId="80" fillId="0" borderId="41" xfId="315" applyNumberFormat="1" applyFont="1" applyFill="1" applyBorder="1"/>
    <xf numFmtId="41" fontId="80" fillId="0" borderId="48" xfId="315" applyNumberFormat="1" applyFont="1" applyFill="1" applyBorder="1"/>
    <xf numFmtId="41" fontId="80" fillId="0" borderId="0" xfId="315" applyNumberFormat="1" applyFont="1" applyFill="1" applyBorder="1" applyAlignment="1">
      <alignment horizontal="right"/>
    </xf>
    <xf numFmtId="41" fontId="80" fillId="0" borderId="41" xfId="315" applyNumberFormat="1" applyFont="1" applyFill="1" applyBorder="1" applyAlignment="1">
      <alignment horizontal="right"/>
    </xf>
    <xf numFmtId="0" fontId="87" fillId="28" borderId="40" xfId="315" applyFont="1" applyFill="1" applyBorder="1" applyAlignment="1" applyProtection="1">
      <alignment horizontal="center"/>
    </xf>
    <xf numFmtId="0" fontId="100" fillId="0" borderId="40" xfId="342" applyFont="1" applyFill="1" applyBorder="1" applyAlignment="1">
      <alignment horizontal="distributed"/>
    </xf>
    <xf numFmtId="176" fontId="80" fillId="0" borderId="0" xfId="412" applyFont="1" applyFill="1" applyBorder="1" applyAlignment="1" applyProtection="1">
      <alignment horizontal="left"/>
    </xf>
    <xf numFmtId="0" fontId="80" fillId="0" borderId="0" xfId="411" applyFont="1" applyBorder="1" applyAlignment="1">
      <alignment horizontal="left"/>
    </xf>
    <xf numFmtId="0" fontId="80" fillId="0" borderId="0" xfId="411" applyFont="1" applyFill="1" applyAlignment="1" applyProtection="1"/>
    <xf numFmtId="0" fontId="80" fillId="0" borderId="0" xfId="411" applyFont="1" applyFill="1" applyBorder="1" applyAlignment="1" applyProtection="1"/>
    <xf numFmtId="0" fontId="80" fillId="0" borderId="0" xfId="411" applyFont="1" applyFill="1" applyAlignment="1" applyProtection="1">
      <alignment horizontal="left"/>
    </xf>
    <xf numFmtId="0" fontId="91" fillId="0" borderId="0" xfId="411" applyFont="1" applyFill="1" applyAlignment="1" applyProtection="1">
      <alignment horizontal="right"/>
    </xf>
    <xf numFmtId="0" fontId="95" fillId="27" borderId="38" xfId="411" applyFont="1" applyFill="1" applyBorder="1" applyAlignment="1" applyProtection="1">
      <alignment horizontal="center" vertical="center"/>
    </xf>
    <xf numFmtId="0" fontId="80" fillId="27" borderId="47" xfId="411" applyFont="1" applyFill="1" applyBorder="1" applyAlignment="1" applyProtection="1">
      <alignment horizontal="centerContinuous" vertical="center"/>
    </xf>
    <xf numFmtId="0" fontId="95" fillId="27" borderId="42" xfId="411" applyFont="1" applyFill="1" applyBorder="1" applyAlignment="1" applyProtection="1">
      <alignment horizontal="center" vertical="center"/>
    </xf>
    <xf numFmtId="0" fontId="80" fillId="0" borderId="40" xfId="411" applyFont="1" applyFill="1" applyBorder="1" applyAlignment="1">
      <alignment horizontal="distributed" justifyLastLine="1"/>
    </xf>
    <xf numFmtId="41" fontId="80" fillId="0" borderId="0" xfId="411" applyNumberFormat="1" applyFont="1" applyFill="1" applyBorder="1" applyAlignment="1">
      <alignment horizontal="right"/>
    </xf>
    <xf numFmtId="41" fontId="80" fillId="0" borderId="41" xfId="411" applyNumberFormat="1" applyFont="1" applyFill="1" applyBorder="1" applyAlignment="1">
      <alignment horizontal="right"/>
    </xf>
    <xf numFmtId="0" fontId="128" fillId="0" borderId="52" xfId="411" applyFont="1" applyFill="1" applyBorder="1" applyAlignment="1">
      <alignment horizontal="distributed"/>
    </xf>
    <xf numFmtId="0" fontId="134" fillId="0" borderId="40" xfId="411" applyFont="1" applyFill="1" applyBorder="1" applyAlignment="1" applyProtection="1">
      <alignment horizontal="center"/>
    </xf>
    <xf numFmtId="176" fontId="134" fillId="0" borderId="0" xfId="412" applyNumberFormat="1" applyFont="1" applyFill="1" applyBorder="1" applyAlignment="1" applyProtection="1">
      <alignment horizontal="center"/>
    </xf>
    <xf numFmtId="176" fontId="134" fillId="0" borderId="0" xfId="412" applyFont="1" applyFill="1" applyBorder="1" applyAlignment="1" applyProtection="1">
      <alignment horizontal="center"/>
    </xf>
    <xf numFmtId="176" fontId="134" fillId="0" borderId="41" xfId="412" applyFont="1" applyFill="1" applyBorder="1" applyAlignment="1" applyProtection="1">
      <alignment horizontal="center"/>
    </xf>
    <xf numFmtId="0" fontId="134" fillId="0" borderId="40" xfId="411" applyFont="1" applyFill="1" applyBorder="1" applyAlignment="1">
      <alignment horizontal="distributed"/>
    </xf>
    <xf numFmtId="176" fontId="135" fillId="0" borderId="0" xfId="412" applyNumberFormat="1" applyFont="1" applyFill="1" applyBorder="1" applyAlignment="1" applyProtection="1">
      <alignment horizontal="center"/>
    </xf>
    <xf numFmtId="0" fontId="137" fillId="27" borderId="38" xfId="0" applyFont="1" applyFill="1" applyBorder="1" applyAlignment="1">
      <alignment horizontal="center" vertical="center" wrapText="1"/>
    </xf>
    <xf numFmtId="0" fontId="137" fillId="27" borderId="40" xfId="0" applyFont="1" applyFill="1" applyBorder="1" applyAlignment="1">
      <alignment vertical="center"/>
    </xf>
    <xf numFmtId="0" fontId="137" fillId="27" borderId="42" xfId="0" applyFont="1" applyFill="1" applyBorder="1" applyAlignment="1">
      <alignment horizontal="center" vertical="center"/>
    </xf>
    <xf numFmtId="0" fontId="128" fillId="0" borderId="45" xfId="411" applyFont="1" applyFill="1" applyBorder="1"/>
    <xf numFmtId="176" fontId="134" fillId="0" borderId="48" xfId="412" applyFont="1" applyFill="1" applyBorder="1" applyAlignment="1" applyProtection="1">
      <alignment horizontal="center"/>
    </xf>
    <xf numFmtId="0" fontId="128" fillId="0" borderId="52" xfId="411" applyFont="1" applyFill="1" applyBorder="1" applyAlignment="1">
      <alignment horizontal="right"/>
    </xf>
    <xf numFmtId="0" fontId="110" fillId="0" borderId="0" xfId="411" applyFont="1" applyFill="1" applyAlignment="1">
      <alignment horizontal="right" vertical="top"/>
    </xf>
    <xf numFmtId="0" fontId="87" fillId="0" borderId="0" xfId="411" applyFont="1" applyFill="1" applyAlignment="1">
      <alignment vertical="top"/>
    </xf>
    <xf numFmtId="0" fontId="130" fillId="0" borderId="0" xfId="411" applyFont="1" applyFill="1" applyAlignment="1">
      <alignment vertical="top" wrapText="1"/>
    </xf>
    <xf numFmtId="0" fontId="80" fillId="0" borderId="0" xfId="411" applyFont="1" applyFill="1" applyBorder="1" applyProtection="1"/>
    <xf numFmtId="176" fontId="128" fillId="0" borderId="58" xfId="412" applyFont="1" applyFill="1" applyBorder="1" applyAlignment="1" applyProtection="1">
      <alignment horizontal="right"/>
    </xf>
    <xf numFmtId="0" fontId="80" fillId="27" borderId="57" xfId="411" applyFont="1" applyFill="1" applyBorder="1" applyAlignment="1" applyProtection="1">
      <alignment horizontal="center" vertical="center"/>
    </xf>
    <xf numFmtId="0" fontId="80" fillId="27" borderId="40" xfId="411" applyFont="1" applyFill="1" applyBorder="1" applyAlignment="1" applyProtection="1">
      <alignment horizontal="center"/>
    </xf>
    <xf numFmtId="41" fontId="80" fillId="0" borderId="48" xfId="412" applyNumberFormat="1" applyFont="1" applyFill="1" applyBorder="1" applyAlignment="1" applyProtection="1">
      <alignment horizontal="right"/>
    </xf>
    <xf numFmtId="0" fontId="80" fillId="0" borderId="0" xfId="411" applyFont="1" applyFill="1" applyBorder="1" applyAlignment="1" applyProtection="1">
      <alignment horizontal="right"/>
    </xf>
    <xf numFmtId="0" fontId="80" fillId="0" borderId="0" xfId="411" applyFont="1" applyFill="1" applyAlignment="1" applyProtection="1">
      <alignment horizontal="right"/>
    </xf>
    <xf numFmtId="0" fontId="80" fillId="27" borderId="49" xfId="411" applyFont="1" applyFill="1" applyBorder="1" applyAlignment="1" applyProtection="1">
      <alignment horizontal="center" wrapText="1"/>
    </xf>
    <xf numFmtId="0" fontId="80" fillId="27" borderId="51" xfId="411" applyFont="1" applyFill="1" applyBorder="1" applyAlignment="1" applyProtection="1">
      <alignment horizontal="center" wrapText="1"/>
    </xf>
    <xf numFmtId="41" fontId="91" fillId="0" borderId="41" xfId="412" applyNumberFormat="1" applyFont="1" applyFill="1" applyBorder="1" applyAlignment="1" applyProtection="1">
      <alignment horizontal="right"/>
    </xf>
    <xf numFmtId="0" fontId="80" fillId="27" borderId="43" xfId="411" applyFont="1" applyFill="1" applyBorder="1" applyAlignment="1" applyProtection="1">
      <alignment horizontal="center" vertical="center"/>
    </xf>
    <xf numFmtId="0" fontId="80" fillId="0" borderId="52" xfId="411" applyFont="1" applyFill="1" applyBorder="1" applyAlignment="1" applyProtection="1">
      <alignment horizontal="center"/>
    </xf>
    <xf numFmtId="41" fontId="80" fillId="0" borderId="58" xfId="412" applyNumberFormat="1" applyFont="1" applyFill="1" applyBorder="1" applyAlignment="1" applyProtection="1">
      <alignment horizontal="right"/>
    </xf>
    <xf numFmtId="41" fontId="80" fillId="0" borderId="10" xfId="412" applyNumberFormat="1" applyFont="1" applyFill="1" applyBorder="1" applyAlignment="1" applyProtection="1">
      <alignment horizontal="right"/>
    </xf>
    <xf numFmtId="41" fontId="80" fillId="0" borderId="45" xfId="412" applyNumberFormat="1" applyFont="1" applyFill="1" applyBorder="1" applyAlignment="1" applyProtection="1">
      <alignment horizontal="right"/>
    </xf>
    <xf numFmtId="0" fontId="80" fillId="27" borderId="47" xfId="411" applyFont="1" applyFill="1" applyBorder="1" applyAlignment="1" applyProtection="1">
      <alignment horizontal="center" vertical="center"/>
    </xf>
    <xf numFmtId="41" fontId="80" fillId="0" borderId="44" xfId="412" applyNumberFormat="1" applyFont="1" applyFill="1" applyBorder="1" applyAlignment="1" applyProtection="1">
      <alignment horizontal="right"/>
    </xf>
    <xf numFmtId="0" fontId="80" fillId="0" borderId="0" xfId="411" applyFont="1" applyFill="1" applyAlignment="1" applyProtection="1">
      <alignment vertical="center"/>
    </xf>
    <xf numFmtId="0" fontId="91" fillId="0" borderId="0" xfId="411" applyFont="1" applyFill="1" applyAlignment="1" applyProtection="1">
      <alignment horizontal="left"/>
    </xf>
    <xf numFmtId="176" fontId="91" fillId="0" borderId="10" xfId="412" applyFont="1" applyFill="1" applyBorder="1" applyAlignment="1" applyProtection="1">
      <alignment horizontal="center"/>
    </xf>
    <xf numFmtId="176" fontId="91" fillId="0" borderId="41" xfId="412" applyFont="1" applyFill="1" applyBorder="1" applyAlignment="1" applyProtection="1">
      <alignment horizontal="right"/>
    </xf>
    <xf numFmtId="41" fontId="91" fillId="0" borderId="41" xfId="411" applyNumberFormat="1" applyFont="1" applyFill="1" applyBorder="1" applyAlignment="1" applyProtection="1">
      <alignment horizontal="right"/>
    </xf>
    <xf numFmtId="41" fontId="91" fillId="0" borderId="41" xfId="411" applyNumberFormat="1" applyFont="1" applyFill="1" applyBorder="1" applyAlignment="1">
      <alignment horizontal="right"/>
    </xf>
    <xf numFmtId="176" fontId="91" fillId="0" borderId="45" xfId="412" applyFont="1" applyFill="1" applyBorder="1" applyAlignment="1" applyProtection="1">
      <alignment horizontal="right"/>
    </xf>
    <xf numFmtId="176" fontId="91" fillId="0" borderId="41" xfId="412" applyFont="1" applyFill="1" applyBorder="1"/>
    <xf numFmtId="176" fontId="87" fillId="28" borderId="0" xfId="412" applyFont="1" applyFill="1" applyBorder="1" applyAlignment="1">
      <alignment horizontal="right"/>
    </xf>
    <xf numFmtId="176" fontId="87" fillId="28" borderId="41" xfId="412" applyFont="1" applyFill="1" applyBorder="1"/>
    <xf numFmtId="0" fontId="91" fillId="0" borderId="58" xfId="411" applyFont="1" applyFill="1" applyBorder="1" applyAlignment="1" applyProtection="1">
      <alignment horizontal="center"/>
    </xf>
    <xf numFmtId="0" fontId="91" fillId="0" borderId="48" xfId="411" applyFont="1" applyFill="1" applyBorder="1" applyAlignment="1" applyProtection="1">
      <alignment horizontal="center"/>
    </xf>
    <xf numFmtId="0" fontId="91" fillId="0" borderId="52" xfId="411" applyFont="1" applyFill="1" applyBorder="1" applyAlignment="1" applyProtection="1">
      <alignment horizontal="center" vertical="center"/>
    </xf>
    <xf numFmtId="41" fontId="84" fillId="0" borderId="58" xfId="411" applyNumberFormat="1" applyFont="1" applyFill="1" applyBorder="1" applyAlignment="1" applyProtection="1">
      <alignment horizontal="right" vertical="center"/>
    </xf>
    <xf numFmtId="41" fontId="84" fillId="0" borderId="10" xfId="411" applyNumberFormat="1" applyFont="1" applyFill="1" applyBorder="1" applyAlignment="1" applyProtection="1">
      <alignment horizontal="right" vertical="center"/>
    </xf>
    <xf numFmtId="41" fontId="84" fillId="0" borderId="45" xfId="411" applyNumberFormat="1" applyFont="1" applyFill="1" applyBorder="1" applyAlignment="1" applyProtection="1">
      <alignment horizontal="right" vertical="center"/>
    </xf>
    <xf numFmtId="0" fontId="76" fillId="27" borderId="39" xfId="411" applyFont="1" applyFill="1" applyBorder="1" applyAlignment="1">
      <alignment horizontal="centerContinuous"/>
    </xf>
    <xf numFmtId="0" fontId="80" fillId="27" borderId="41" xfId="411" applyFont="1" applyFill="1" applyBorder="1" applyAlignment="1">
      <alignment horizontal="center"/>
    </xf>
    <xf numFmtId="0" fontId="80" fillId="0" borderId="0" xfId="416" applyFont="1" applyFill="1" applyAlignment="1" applyProtection="1">
      <alignment horizontal="left"/>
    </xf>
    <xf numFmtId="0" fontId="80" fillId="0" borderId="40" xfId="416" applyFont="1" applyFill="1" applyBorder="1" applyAlignment="1" applyProtection="1">
      <alignment horizontal="center"/>
    </xf>
    <xf numFmtId="176" fontId="80" fillId="0" borderId="41" xfId="417" applyFont="1" applyFill="1" applyBorder="1" applyAlignment="1" applyProtection="1">
      <alignment horizontal="right"/>
    </xf>
    <xf numFmtId="0" fontId="87" fillId="28" borderId="40" xfId="416" applyFont="1" applyFill="1" applyBorder="1" applyAlignment="1" applyProtection="1">
      <alignment horizontal="center"/>
    </xf>
    <xf numFmtId="176" fontId="87" fillId="28" borderId="41" xfId="417" applyFont="1" applyFill="1" applyBorder="1" applyAlignment="1" applyProtection="1">
      <alignment horizontal="right"/>
    </xf>
    <xf numFmtId="0" fontId="80" fillId="0" borderId="44" xfId="416" applyFont="1" applyFill="1" applyBorder="1" applyAlignment="1" applyProtection="1">
      <alignment horizontal="center"/>
    </xf>
    <xf numFmtId="0" fontId="80" fillId="0" borderId="10" xfId="416" applyFont="1" applyFill="1" applyBorder="1" applyAlignment="1" applyProtection="1">
      <alignment horizontal="center"/>
    </xf>
    <xf numFmtId="176" fontId="80" fillId="0" borderId="45" xfId="417" applyFont="1" applyFill="1" applyBorder="1" applyAlignment="1" applyProtection="1">
      <alignment horizontal="right"/>
    </xf>
    <xf numFmtId="41" fontId="80" fillId="0" borderId="48" xfId="211" applyFont="1" applyFill="1" applyBorder="1" applyAlignment="1" applyProtection="1">
      <alignment horizontal="right"/>
    </xf>
    <xf numFmtId="41" fontId="80" fillId="0" borderId="0" xfId="211" applyFont="1" applyFill="1" applyBorder="1" applyAlignment="1"/>
    <xf numFmtId="41" fontId="80" fillId="0" borderId="41" xfId="211" applyFont="1" applyFill="1" applyBorder="1" applyAlignment="1"/>
    <xf numFmtId="3" fontId="87" fillId="28" borderId="48" xfId="211" applyNumberFormat="1" applyFont="1" applyFill="1" applyBorder="1" applyAlignment="1" applyProtection="1">
      <alignment horizontal="right"/>
    </xf>
    <xf numFmtId="3" fontId="87" fillId="28" borderId="0" xfId="211" applyNumberFormat="1" applyFont="1" applyFill="1" applyBorder="1" applyAlignment="1"/>
    <xf numFmtId="3" fontId="87" fillId="28" borderId="41" xfId="211" applyNumberFormat="1" applyFont="1" applyFill="1" applyBorder="1" applyAlignment="1"/>
    <xf numFmtId="176" fontId="80" fillId="0" borderId="52" xfId="417" applyFont="1" applyFill="1" applyBorder="1" applyAlignment="1" applyProtection="1">
      <alignment horizontal="right"/>
    </xf>
    <xf numFmtId="0" fontId="80" fillId="0" borderId="10" xfId="416" applyFont="1" applyFill="1" applyBorder="1"/>
    <xf numFmtId="0" fontId="80" fillId="0" borderId="45" xfId="416" applyFont="1" applyFill="1" applyBorder="1"/>
    <xf numFmtId="41" fontId="80" fillId="0" borderId="41" xfId="211" applyFont="1" applyFill="1" applyBorder="1" applyAlignment="1" applyProtection="1">
      <alignment horizontal="right"/>
    </xf>
    <xf numFmtId="3" fontId="87" fillId="28" borderId="41" xfId="412" applyNumberFormat="1" applyFont="1" applyFill="1" applyBorder="1" applyAlignment="1" applyProtection="1">
      <alignment horizontal="right"/>
    </xf>
    <xf numFmtId="176" fontId="80" fillId="0" borderId="10" xfId="417" applyFont="1" applyFill="1" applyBorder="1" applyAlignment="1" applyProtection="1">
      <alignment horizontal="center"/>
    </xf>
    <xf numFmtId="176" fontId="80" fillId="0" borderId="45" xfId="417" applyFont="1" applyFill="1" applyBorder="1" applyAlignment="1" applyProtection="1">
      <alignment horizontal="center"/>
    </xf>
    <xf numFmtId="41" fontId="80" fillId="0" borderId="0" xfId="211" applyFont="1" applyFill="1" applyBorder="1" applyAlignment="1">
      <alignment horizontal="right"/>
    </xf>
    <xf numFmtId="41" fontId="80" fillId="0" borderId="41" xfId="211" applyFont="1" applyFill="1" applyBorder="1" applyAlignment="1">
      <alignment horizontal="right"/>
    </xf>
    <xf numFmtId="3" fontId="87" fillId="28" borderId="48" xfId="412" applyNumberFormat="1" applyFont="1" applyFill="1" applyBorder="1" applyAlignment="1" applyProtection="1">
      <alignment horizontal="right"/>
    </xf>
    <xf numFmtId="3" fontId="87" fillId="28" borderId="0" xfId="416" applyNumberFormat="1" applyFont="1" applyFill="1" applyBorder="1"/>
    <xf numFmtId="41" fontId="87" fillId="28" borderId="41" xfId="211" applyFont="1" applyFill="1" applyBorder="1" applyAlignment="1"/>
    <xf numFmtId="176" fontId="80" fillId="0" borderId="10" xfId="417" applyFont="1" applyFill="1" applyBorder="1" applyAlignment="1" applyProtection="1">
      <alignment horizontal="right"/>
    </xf>
    <xf numFmtId="0" fontId="80" fillId="0" borderId="10" xfId="411" applyFont="1" applyFill="1" applyBorder="1" applyAlignment="1" applyProtection="1">
      <alignment horizontal="left"/>
    </xf>
    <xf numFmtId="0" fontId="80" fillId="0" borderId="10" xfId="411" applyFont="1" applyFill="1" applyBorder="1" applyProtection="1"/>
    <xf numFmtId="0" fontId="80" fillId="0" borderId="0" xfId="414" applyFont="1" applyFill="1" applyAlignment="1">
      <alignment vertical="center"/>
    </xf>
    <xf numFmtId="176" fontId="80" fillId="0" borderId="58" xfId="412" applyFont="1" applyFill="1" applyBorder="1" applyAlignment="1" applyProtection="1">
      <alignment horizontal="right"/>
    </xf>
    <xf numFmtId="0" fontId="88" fillId="0" borderId="10" xfId="411" applyFont="1" applyFill="1" applyBorder="1"/>
    <xf numFmtId="0" fontId="83" fillId="0" borderId="10" xfId="411" applyFont="1" applyFill="1" applyBorder="1"/>
    <xf numFmtId="0" fontId="83" fillId="0" borderId="45" xfId="411" applyFont="1" applyFill="1" applyBorder="1"/>
    <xf numFmtId="176" fontId="80" fillId="0" borderId="10" xfId="412" applyFont="1" applyFill="1" applyBorder="1" applyAlignment="1" applyProtection="1">
      <alignment horizontal="center"/>
      <protection locked="0"/>
    </xf>
    <xf numFmtId="176" fontId="80" fillId="0" borderId="10" xfId="412" applyFont="1" applyFill="1" applyBorder="1" applyAlignment="1" applyProtection="1">
      <alignment horizontal="right"/>
      <protection locked="0"/>
    </xf>
    <xf numFmtId="176" fontId="80" fillId="0" borderId="45" xfId="412" applyFont="1" applyFill="1" applyBorder="1" applyAlignment="1" applyProtection="1">
      <alignment horizontal="right"/>
      <protection locked="0"/>
    </xf>
    <xf numFmtId="0" fontId="91" fillId="0" borderId="0" xfId="414" applyFont="1" applyFill="1" applyAlignment="1" applyProtection="1">
      <alignment horizontal="right"/>
    </xf>
    <xf numFmtId="0" fontId="91" fillId="27" borderId="61" xfId="411" applyFont="1" applyFill="1" applyBorder="1" applyAlignment="1">
      <alignment horizontal="centerContinuous"/>
    </xf>
    <xf numFmtId="176" fontId="84" fillId="27" borderId="49" xfId="412" applyFont="1" applyFill="1" applyBorder="1" applyAlignment="1">
      <alignment horizontal="centerContinuous"/>
    </xf>
    <xf numFmtId="193" fontId="91" fillId="0" borderId="0" xfId="411" applyNumberFormat="1" applyFont="1" applyFill="1" applyBorder="1" applyAlignment="1">
      <alignment horizontal="right"/>
    </xf>
    <xf numFmtId="193" fontId="91" fillId="0" borderId="41" xfId="411" applyNumberFormat="1" applyFont="1" applyFill="1" applyBorder="1" applyAlignment="1">
      <alignment horizontal="right"/>
    </xf>
    <xf numFmtId="41" fontId="91" fillId="0" borderId="41" xfId="420" applyNumberFormat="1" applyFont="1" applyFill="1" applyBorder="1" applyAlignment="1" applyProtection="1">
      <alignment wrapText="1"/>
      <protection locked="0"/>
    </xf>
    <xf numFmtId="194" fontId="91" fillId="0" borderId="41" xfId="411" applyNumberFormat="1" applyFont="1" applyFill="1" applyBorder="1"/>
    <xf numFmtId="194" fontId="87" fillId="28" borderId="41" xfId="411" applyNumberFormat="1" applyFont="1" applyFill="1" applyBorder="1"/>
    <xf numFmtId="41" fontId="92" fillId="0" borderId="58" xfId="419" applyNumberFormat="1" applyFont="1" applyFill="1" applyBorder="1" applyAlignment="1" applyProtection="1">
      <alignment horizontal="center"/>
    </xf>
    <xf numFmtId="176" fontId="91" fillId="0" borderId="10" xfId="412" applyFont="1" applyFill="1" applyBorder="1"/>
    <xf numFmtId="176" fontId="84" fillId="27" borderId="59" xfId="412" applyFont="1" applyFill="1" applyBorder="1" applyAlignment="1">
      <alignment horizontal="center"/>
    </xf>
    <xf numFmtId="41" fontId="91" fillId="0" borderId="41" xfId="412" applyNumberFormat="1" applyFont="1" applyFill="1" applyBorder="1" applyAlignment="1" applyProtection="1"/>
    <xf numFmtId="41" fontId="87" fillId="28" borderId="41" xfId="421" applyNumberFormat="1" applyFont="1" applyFill="1" applyBorder="1" applyAlignment="1" applyProtection="1">
      <alignment wrapText="1"/>
      <protection locked="0"/>
    </xf>
    <xf numFmtId="0" fontId="91" fillId="0" borderId="44" xfId="411" applyFont="1" applyFill="1" applyBorder="1" applyAlignment="1" applyProtection="1">
      <alignment horizontal="center" vertical="center"/>
    </xf>
    <xf numFmtId="0" fontId="91" fillId="0" borderId="10" xfId="411" applyFont="1" applyFill="1" applyBorder="1" applyAlignment="1" applyProtection="1">
      <alignment horizontal="center" vertical="center"/>
    </xf>
    <xf numFmtId="176" fontId="91" fillId="0" borderId="10" xfId="412" applyFont="1" applyFill="1" applyBorder="1" applyAlignment="1">
      <alignment vertical="center"/>
    </xf>
    <xf numFmtId="0" fontId="91" fillId="0" borderId="0" xfId="411" applyFont="1" applyFill="1" applyAlignment="1">
      <alignment horizontal="left"/>
    </xf>
    <xf numFmtId="0" fontId="91" fillId="0" borderId="10" xfId="411" applyFont="1" applyFill="1" applyBorder="1" applyAlignment="1">
      <alignment horizontal="left"/>
    </xf>
    <xf numFmtId="176" fontId="91" fillId="0" borderId="0" xfId="419" applyNumberFormat="1" applyFont="1" applyFill="1" applyBorder="1" applyAlignment="1" applyProtection="1">
      <alignment horizontal="right"/>
    </xf>
    <xf numFmtId="0" fontId="91" fillId="0" borderId="0" xfId="411" applyFont="1" applyFill="1" applyBorder="1" applyAlignment="1">
      <alignment vertical="center"/>
    </xf>
    <xf numFmtId="41" fontId="91" fillId="0" borderId="0" xfId="211" applyFont="1" applyFill="1" applyBorder="1" applyAlignment="1">
      <alignment horizontal="right"/>
    </xf>
    <xf numFmtId="41" fontId="87" fillId="28" borderId="0" xfId="211" applyFont="1" applyFill="1" applyBorder="1" applyAlignment="1" applyProtection="1">
      <alignment horizontal="right" wrapText="1"/>
      <protection locked="0"/>
    </xf>
    <xf numFmtId="41" fontId="91" fillId="0" borderId="0" xfId="211" applyFont="1" applyFill="1" applyBorder="1" applyAlignment="1" applyProtection="1">
      <alignment horizontal="right" wrapText="1"/>
      <protection locked="0"/>
    </xf>
    <xf numFmtId="0" fontId="80" fillId="0" borderId="40" xfId="411" applyFont="1" applyFill="1" applyBorder="1" applyAlignment="1" applyProtection="1">
      <alignment horizontal="center"/>
      <protection locked="0"/>
    </xf>
    <xf numFmtId="176" fontId="80" fillId="0" borderId="41" xfId="412" applyFont="1" applyFill="1" applyBorder="1" applyAlignment="1" applyProtection="1">
      <alignment horizontal="center"/>
      <protection locked="0"/>
    </xf>
    <xf numFmtId="176" fontId="80" fillId="0" borderId="48" xfId="412" applyFont="1" applyFill="1" applyBorder="1" applyAlignment="1" applyProtection="1">
      <alignment horizontal="center"/>
      <protection locked="0"/>
    </xf>
    <xf numFmtId="41" fontId="80" fillId="28" borderId="48" xfId="412" applyNumberFormat="1" applyFont="1" applyFill="1" applyBorder="1" applyAlignment="1" applyProtection="1">
      <alignment horizontal="center"/>
      <protection locked="0"/>
    </xf>
    <xf numFmtId="41" fontId="80" fillId="28" borderId="41" xfId="412" applyNumberFormat="1" applyFont="1" applyFill="1" applyBorder="1" applyAlignment="1" applyProtection="1">
      <alignment horizontal="center"/>
      <protection locked="0"/>
    </xf>
    <xf numFmtId="41" fontId="80" fillId="0" borderId="48" xfId="412" applyNumberFormat="1" applyFont="1" applyFill="1" applyBorder="1" applyAlignment="1" applyProtection="1">
      <alignment horizontal="center"/>
      <protection locked="0"/>
    </xf>
    <xf numFmtId="41" fontId="80" fillId="0" borderId="41" xfId="412" applyNumberFormat="1" applyFont="1" applyFill="1" applyBorder="1" applyAlignment="1" applyProtection="1">
      <alignment horizontal="center"/>
      <protection locked="0"/>
    </xf>
    <xf numFmtId="176" fontId="128" fillId="0" borderId="52" xfId="412" applyFont="1" applyFill="1" applyBorder="1" applyAlignment="1" applyProtection="1">
      <alignment horizontal="center"/>
    </xf>
    <xf numFmtId="41" fontId="128" fillId="0" borderId="10" xfId="412" applyNumberFormat="1" applyFont="1" applyFill="1" applyBorder="1" applyAlignment="1" applyProtection="1">
      <alignment horizontal="center"/>
      <protection locked="0"/>
    </xf>
    <xf numFmtId="0" fontId="91" fillId="27" borderId="51" xfId="411" applyFont="1" applyFill="1" applyBorder="1" applyAlignment="1" applyProtection="1">
      <alignment horizontal="center" vertical="center"/>
    </xf>
    <xf numFmtId="176" fontId="91" fillId="28" borderId="41" xfId="412" applyFont="1" applyFill="1" applyBorder="1" applyAlignment="1" applyProtection="1">
      <alignment horizontal="center"/>
    </xf>
    <xf numFmtId="0" fontId="91" fillId="0" borderId="0" xfId="411" applyFont="1" applyFill="1" applyProtection="1"/>
    <xf numFmtId="0" fontId="91" fillId="0" borderId="0" xfId="411" applyFont="1" applyFill="1" applyAlignment="1" applyProtection="1"/>
    <xf numFmtId="0" fontId="91" fillId="0" borderId="0" xfId="411" applyFont="1" applyFill="1" applyAlignment="1"/>
    <xf numFmtId="0" fontId="80" fillId="27" borderId="59" xfId="411" applyFont="1" applyFill="1" applyBorder="1" applyAlignment="1">
      <alignment horizontal="center"/>
    </xf>
    <xf numFmtId="0" fontId="80" fillId="27" borderId="51" xfId="411" applyFont="1" applyFill="1" applyBorder="1" applyAlignment="1">
      <alignment horizontal="center"/>
    </xf>
    <xf numFmtId="191" fontId="80" fillId="0" borderId="0" xfId="411" applyNumberFormat="1" applyFont="1" applyFill="1" applyBorder="1"/>
    <xf numFmtId="191" fontId="80" fillId="0" borderId="41" xfId="411" applyNumberFormat="1" applyFont="1" applyFill="1" applyBorder="1"/>
    <xf numFmtId="195" fontId="80" fillId="0" borderId="0" xfId="411" applyNumberFormat="1" applyFont="1" applyFill="1" applyBorder="1"/>
    <xf numFmtId="195" fontId="80" fillId="0" borderId="41" xfId="411" applyNumberFormat="1" applyFont="1" applyFill="1" applyBorder="1"/>
    <xf numFmtId="41" fontId="87" fillId="28" borderId="0" xfId="411" applyNumberFormat="1" applyFont="1" applyFill="1" applyBorder="1"/>
    <xf numFmtId="0" fontId="76" fillId="0" borderId="58" xfId="411" applyFont="1" applyBorder="1"/>
    <xf numFmtId="0" fontId="76" fillId="0" borderId="10" xfId="411" applyFont="1" applyBorder="1"/>
    <xf numFmtId="0" fontId="76" fillId="0" borderId="45" xfId="411" applyFont="1" applyBorder="1"/>
    <xf numFmtId="0" fontId="80" fillId="0" borderId="0" xfId="411" applyFont="1" applyFill="1" applyBorder="1" applyAlignment="1">
      <alignment vertical="center"/>
    </xf>
    <xf numFmtId="0" fontId="80" fillId="0" borderId="0" xfId="411" applyFont="1" applyFill="1" applyBorder="1" applyAlignment="1" applyProtection="1">
      <alignment horizontal="left" vertical="center"/>
    </xf>
    <xf numFmtId="0" fontId="80" fillId="0" borderId="0" xfId="411" applyFont="1"/>
    <xf numFmtId="0" fontId="91" fillId="0" borderId="40" xfId="423" applyFont="1" applyFill="1" applyBorder="1" applyAlignment="1" applyProtection="1">
      <alignment horizontal="center"/>
    </xf>
    <xf numFmtId="0" fontId="80" fillId="0" borderId="40" xfId="423" applyFont="1" applyFill="1" applyBorder="1" applyAlignment="1" applyProtection="1">
      <alignment horizontal="center"/>
    </xf>
    <xf numFmtId="41" fontId="80" fillId="0" borderId="41" xfId="424" applyNumberFormat="1" applyFont="1" applyFill="1" applyBorder="1" applyAlignment="1" applyProtection="1">
      <alignment horizontal="right"/>
    </xf>
    <xf numFmtId="0" fontId="87" fillId="28" borderId="40" xfId="423" applyFont="1" applyFill="1" applyBorder="1" applyAlignment="1" applyProtection="1">
      <alignment horizontal="center"/>
    </xf>
    <xf numFmtId="41" fontId="87" fillId="28" borderId="41" xfId="424" applyNumberFormat="1" applyFont="1" applyFill="1" applyBorder="1" applyAlignment="1" applyProtection="1">
      <alignment horizontal="right"/>
    </xf>
    <xf numFmtId="0" fontId="91" fillId="0" borderId="52" xfId="423" applyFont="1" applyFill="1" applyBorder="1" applyAlignment="1" applyProtection="1">
      <alignment horizontal="center"/>
    </xf>
    <xf numFmtId="176" fontId="91" fillId="0" borderId="58" xfId="423" applyNumberFormat="1" applyFont="1" applyFill="1" applyBorder="1" applyAlignment="1" applyProtection="1">
      <alignment horizontal="center"/>
    </xf>
    <xf numFmtId="176" fontId="91" fillId="0" borderId="10" xfId="423" applyNumberFormat="1" applyFont="1" applyFill="1" applyBorder="1" applyAlignment="1" applyProtection="1">
      <alignment horizontal="center"/>
    </xf>
    <xf numFmtId="176" fontId="91" fillId="0" borderId="45" xfId="423" applyNumberFormat="1" applyFont="1" applyFill="1" applyBorder="1" applyAlignment="1" applyProtection="1">
      <alignment horizontal="center"/>
    </xf>
    <xf numFmtId="0" fontId="91" fillId="27" borderId="39" xfId="423" applyFont="1" applyFill="1" applyBorder="1" applyAlignment="1" applyProtection="1">
      <alignment horizontal="centerContinuous" vertical="center"/>
    </xf>
    <xf numFmtId="0" fontId="91" fillId="27" borderId="59" xfId="423" applyFont="1" applyFill="1" applyBorder="1" applyAlignment="1" applyProtection="1">
      <alignment horizontal="center" vertical="center" wrapText="1"/>
    </xf>
    <xf numFmtId="0" fontId="91" fillId="27" borderId="49" xfId="423" applyFont="1" applyFill="1" applyBorder="1" applyAlignment="1" applyProtection="1">
      <alignment horizontal="center" wrapText="1"/>
    </xf>
    <xf numFmtId="0" fontId="84" fillId="27" borderId="49" xfId="423" applyFont="1" applyFill="1" applyBorder="1" applyAlignment="1" applyProtection="1">
      <alignment horizontal="center"/>
    </xf>
    <xf numFmtId="0" fontId="91" fillId="27" borderId="51" xfId="423" applyFont="1" applyFill="1" applyBorder="1" applyAlignment="1" applyProtection="1">
      <alignment horizontal="center"/>
    </xf>
    <xf numFmtId="176" fontId="80" fillId="0" borderId="41" xfId="424" applyFont="1" applyFill="1" applyBorder="1" applyAlignment="1" applyProtection="1">
      <alignment horizontal="right"/>
    </xf>
    <xf numFmtId="176" fontId="80" fillId="0" borderId="41" xfId="416" applyNumberFormat="1" applyFont="1" applyFill="1" applyBorder="1" applyAlignment="1" applyProtection="1">
      <alignment horizontal="center"/>
    </xf>
    <xf numFmtId="176" fontId="80" fillId="0" borderId="41" xfId="416" applyNumberFormat="1" applyFont="1" applyFill="1" applyBorder="1" applyAlignment="1" applyProtection="1">
      <alignment horizontal="right"/>
    </xf>
    <xf numFmtId="176" fontId="87" fillId="28" borderId="41" xfId="416" applyNumberFormat="1" applyFont="1" applyFill="1" applyBorder="1" applyAlignment="1" applyProtection="1">
      <alignment horizontal="right"/>
    </xf>
    <xf numFmtId="0" fontId="87" fillId="0" borderId="52" xfId="416" applyFont="1" applyFill="1" applyBorder="1" applyAlignment="1" applyProtection="1">
      <alignment horizontal="center"/>
    </xf>
    <xf numFmtId="176" fontId="87" fillId="0" borderId="58" xfId="416" applyNumberFormat="1" applyFont="1" applyFill="1" applyBorder="1" applyAlignment="1" applyProtection="1">
      <alignment horizontal="centerContinuous"/>
      <protection locked="0"/>
    </xf>
    <xf numFmtId="176" fontId="87" fillId="0" borderId="10" xfId="416" applyNumberFormat="1" applyFont="1" applyFill="1" applyBorder="1" applyAlignment="1" applyProtection="1">
      <alignment horizontal="centerContinuous"/>
      <protection locked="0"/>
    </xf>
    <xf numFmtId="176" fontId="87" fillId="0" borderId="10" xfId="416" applyNumberFormat="1" applyFont="1" applyFill="1" applyBorder="1" applyAlignment="1" applyProtection="1">
      <alignment horizontal="center"/>
    </xf>
    <xf numFmtId="176" fontId="87" fillId="0" borderId="10" xfId="417" applyNumberFormat="1" applyFont="1" applyFill="1" applyBorder="1" applyAlignment="1" applyProtection="1">
      <alignment horizontal="right"/>
    </xf>
    <xf numFmtId="176" fontId="87" fillId="0" borderId="45" xfId="417" applyNumberFormat="1" applyFont="1" applyFill="1" applyBorder="1" applyAlignment="1" applyProtection="1">
      <alignment horizontal="right"/>
    </xf>
    <xf numFmtId="176" fontId="80" fillId="0" borderId="41" xfId="417" applyNumberFormat="1" applyFont="1" applyFill="1" applyBorder="1" applyAlignment="1" applyProtection="1">
      <alignment horizontal="right"/>
    </xf>
    <xf numFmtId="0" fontId="87" fillId="0" borderId="44" xfId="416" applyFont="1" applyFill="1" applyBorder="1" applyAlignment="1" applyProtection="1">
      <alignment horizontal="center"/>
    </xf>
    <xf numFmtId="176" fontId="87" fillId="0" borderId="58" xfId="416" applyNumberFormat="1" applyFont="1" applyFill="1" applyBorder="1" applyAlignment="1" applyProtection="1">
      <alignment horizontal="centerContinuous"/>
    </xf>
    <xf numFmtId="176" fontId="87" fillId="0" borderId="10" xfId="416" applyNumberFormat="1" applyFont="1" applyFill="1" applyBorder="1" applyAlignment="1" applyProtection="1">
      <alignment horizontal="centerContinuous"/>
    </xf>
    <xf numFmtId="0" fontId="80" fillId="27" borderId="41" xfId="416" applyFont="1" applyFill="1" applyBorder="1" applyAlignment="1" applyProtection="1">
      <alignment horizontal="centerContinuous" vertical="center"/>
    </xf>
    <xf numFmtId="176" fontId="87" fillId="0" borderId="58" xfId="417" applyFont="1" applyFill="1" applyBorder="1" applyAlignment="1" applyProtection="1">
      <alignment horizontal="center"/>
    </xf>
    <xf numFmtId="176" fontId="87" fillId="0" borderId="10" xfId="417" applyFont="1" applyFill="1" applyBorder="1" applyAlignment="1" applyProtection="1">
      <alignment horizontal="center"/>
    </xf>
    <xf numFmtId="0" fontId="91" fillId="27" borderId="49" xfId="411" applyFont="1" applyFill="1" applyBorder="1" applyAlignment="1">
      <alignment horizontal="center"/>
    </xf>
    <xf numFmtId="0" fontId="91" fillId="0" borderId="40" xfId="411" applyFont="1" applyFill="1" applyBorder="1" applyAlignment="1">
      <alignment horizontal="center"/>
    </xf>
    <xf numFmtId="41" fontId="91" fillId="0" borderId="41" xfId="412" applyNumberFormat="1" applyFont="1" applyFill="1" applyBorder="1"/>
    <xf numFmtId="41" fontId="87" fillId="28" borderId="41" xfId="412" applyNumberFormat="1" applyFont="1" applyFill="1" applyBorder="1"/>
    <xf numFmtId="0" fontId="91" fillId="0" borderId="52" xfId="411" applyFont="1" applyFill="1" applyBorder="1" applyAlignment="1">
      <alignment horizontal="center"/>
    </xf>
    <xf numFmtId="176" fontId="91" fillId="0" borderId="58" xfId="412" applyFont="1" applyFill="1" applyBorder="1"/>
    <xf numFmtId="0" fontId="91" fillId="27" borderId="37" xfId="411" applyFont="1" applyFill="1" applyBorder="1" applyAlignment="1">
      <alignment horizontal="centerContinuous"/>
    </xf>
    <xf numFmtId="176" fontId="91" fillId="0" borderId="45" xfId="412" applyFont="1" applyFill="1" applyBorder="1"/>
    <xf numFmtId="0" fontId="80" fillId="27" borderId="38" xfId="411" applyFont="1" applyFill="1" applyBorder="1" applyAlignment="1">
      <alignment horizontal="center"/>
    </xf>
    <xf numFmtId="0" fontId="80" fillId="27" borderId="40" xfId="411" applyFont="1" applyFill="1" applyBorder="1" applyAlignment="1">
      <alignment horizontal="center" vertical="center"/>
    </xf>
    <xf numFmtId="0" fontId="80" fillId="27" borderId="42" xfId="411" applyFont="1" applyFill="1" applyBorder="1" applyAlignment="1">
      <alignment horizontal="center"/>
    </xf>
    <xf numFmtId="0" fontId="80" fillId="0" borderId="40" xfId="411" applyFont="1" applyFill="1" applyBorder="1" applyAlignment="1">
      <alignment horizontal="center"/>
    </xf>
    <xf numFmtId="0" fontId="80" fillId="0" borderId="48" xfId="411" applyFont="1" applyFill="1" applyBorder="1" applyAlignment="1">
      <alignment horizontal="center"/>
    </xf>
    <xf numFmtId="0" fontId="87" fillId="0" borderId="52" xfId="411" applyFont="1" applyFill="1" applyBorder="1" applyAlignment="1">
      <alignment horizontal="center"/>
    </xf>
    <xf numFmtId="176" fontId="87" fillId="0" borderId="58" xfId="412" applyFont="1" applyFill="1" applyBorder="1"/>
    <xf numFmtId="176" fontId="87" fillId="0" borderId="10" xfId="412" applyFont="1" applyFill="1" applyBorder="1"/>
    <xf numFmtId="176" fontId="80" fillId="28" borderId="41" xfId="412" applyFont="1" applyFill="1" applyBorder="1" applyAlignment="1" applyProtection="1">
      <alignment horizontal="right"/>
    </xf>
    <xf numFmtId="176" fontId="136" fillId="28" borderId="0" xfId="412" applyFont="1" applyFill="1" applyBorder="1" applyAlignment="1" applyProtection="1">
      <alignment horizontal="right"/>
    </xf>
    <xf numFmtId="176" fontId="136" fillId="28" borderId="0" xfId="412" applyFont="1" applyFill="1" applyBorder="1" applyAlignment="1" applyProtection="1"/>
    <xf numFmtId="176" fontId="134" fillId="28" borderId="0" xfId="412" applyFont="1" applyFill="1" applyBorder="1" applyAlignment="1" applyProtection="1">
      <alignment horizontal="right"/>
    </xf>
    <xf numFmtId="176" fontId="134" fillId="0" borderId="10" xfId="412" applyFont="1" applyFill="1" applyBorder="1" applyAlignment="1" applyProtection="1">
      <alignment horizontal="center"/>
    </xf>
    <xf numFmtId="176" fontId="134" fillId="0" borderId="10" xfId="412" applyFont="1" applyFill="1" applyBorder="1" applyAlignment="1" applyProtection="1">
      <alignment horizontal="right"/>
    </xf>
    <xf numFmtId="0" fontId="80" fillId="27" borderId="27" xfId="411" applyFont="1" applyFill="1" applyBorder="1" applyAlignment="1">
      <alignment horizontal="center" vertical="center"/>
    </xf>
    <xf numFmtId="0" fontId="80" fillId="27" borderId="16" xfId="411" applyFont="1" applyFill="1" applyBorder="1" applyAlignment="1" applyProtection="1">
      <alignment horizontal="centerContinuous" vertical="center" shrinkToFit="1"/>
    </xf>
    <xf numFmtId="0" fontId="80" fillId="27" borderId="23" xfId="411" applyFont="1" applyFill="1" applyBorder="1" applyAlignment="1" applyProtection="1">
      <alignment vertical="center" shrinkToFit="1"/>
    </xf>
    <xf numFmtId="0" fontId="80" fillId="27" borderId="18" xfId="411" applyFont="1" applyFill="1" applyBorder="1" applyAlignment="1" applyProtection="1">
      <alignment vertical="center" shrinkToFit="1"/>
    </xf>
    <xf numFmtId="0" fontId="80" fillId="27" borderId="17" xfId="411" applyFont="1" applyFill="1" applyBorder="1" applyAlignment="1" applyProtection="1">
      <alignment vertical="center" shrinkToFit="1"/>
    </xf>
    <xf numFmtId="0" fontId="80" fillId="27" borderId="20" xfId="411" applyFont="1" applyFill="1" applyBorder="1" applyAlignment="1" applyProtection="1">
      <alignment vertical="center" shrinkToFit="1"/>
    </xf>
    <xf numFmtId="176" fontId="136" fillId="28" borderId="41" xfId="412" applyFont="1" applyFill="1" applyBorder="1" applyAlignment="1" applyProtection="1"/>
    <xf numFmtId="41" fontId="139" fillId="28" borderId="0" xfId="415" applyNumberFormat="1" applyFont="1" applyFill="1" applyBorder="1" applyAlignment="1" applyProtection="1">
      <alignment horizontal="right"/>
    </xf>
    <xf numFmtId="0" fontId="80" fillId="0" borderId="0" xfId="414" applyFont="1" applyFill="1" applyBorder="1" applyAlignment="1" applyProtection="1">
      <alignment horizontal="left"/>
    </xf>
    <xf numFmtId="0" fontId="80" fillId="27" borderId="0" xfId="411" applyFont="1" applyFill="1" applyBorder="1" applyAlignment="1" applyProtection="1">
      <alignment horizontal="centerContinuous" vertical="center" wrapText="1"/>
    </xf>
    <xf numFmtId="0" fontId="80" fillId="27" borderId="40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 applyProtection="1">
      <alignment horizontal="center" vertical="center"/>
    </xf>
    <xf numFmtId="0" fontId="91" fillId="27" borderId="19" xfId="411" applyFont="1" applyFill="1" applyBorder="1" applyAlignment="1" applyProtection="1">
      <alignment horizontal="center" vertical="center" wrapText="1"/>
    </xf>
    <xf numFmtId="0" fontId="91" fillId="27" borderId="28" xfId="411" applyFont="1" applyFill="1" applyBorder="1" applyAlignment="1" applyProtection="1">
      <alignment horizontal="center"/>
    </xf>
    <xf numFmtId="0" fontId="91" fillId="27" borderId="61" xfId="411" applyFont="1" applyFill="1" applyBorder="1" applyAlignment="1" applyProtection="1">
      <alignment horizontal="center" vertical="center"/>
    </xf>
    <xf numFmtId="0" fontId="91" fillId="27" borderId="17" xfId="411" applyFont="1" applyFill="1" applyBorder="1" applyAlignment="1" applyProtection="1">
      <alignment horizontal="center" vertical="center"/>
    </xf>
    <xf numFmtId="0" fontId="91" fillId="27" borderId="20" xfId="411" applyFont="1" applyFill="1" applyBorder="1" applyAlignment="1" applyProtection="1">
      <alignment horizontal="center"/>
    </xf>
    <xf numFmtId="0" fontId="80" fillId="27" borderId="19" xfId="315" applyFont="1" applyFill="1" applyBorder="1" applyAlignment="1" applyProtection="1">
      <alignment horizontal="center" vertical="center"/>
    </xf>
    <xf numFmtId="0" fontId="80" fillId="27" borderId="27" xfId="315" applyFont="1" applyFill="1" applyBorder="1" applyAlignment="1" applyProtection="1">
      <alignment horizontal="center" vertical="center"/>
    </xf>
    <xf numFmtId="0" fontId="80" fillId="27" borderId="40" xfId="315" applyFont="1" applyFill="1" applyBorder="1" applyAlignment="1" applyProtection="1">
      <alignment horizontal="center" vertical="center"/>
    </xf>
    <xf numFmtId="176" fontId="80" fillId="0" borderId="0" xfId="412" applyFont="1" applyFill="1" applyBorder="1" applyAlignment="1" applyProtection="1">
      <alignment horizontal="center"/>
    </xf>
    <xf numFmtId="176" fontId="87" fillId="28" borderId="0" xfId="412" applyFont="1" applyFill="1" applyBorder="1" applyAlignment="1" applyProtection="1">
      <alignment horizontal="center"/>
    </xf>
    <xf numFmtId="0" fontId="110" fillId="0" borderId="0" xfId="411" applyFont="1" applyFill="1" applyAlignment="1" applyProtection="1">
      <alignment horizontal="center" vertical="center"/>
    </xf>
    <xf numFmtId="0" fontId="80" fillId="27" borderId="16" xfId="411" applyFont="1" applyFill="1" applyBorder="1" applyAlignment="1" applyProtection="1">
      <alignment horizontal="center"/>
    </xf>
    <xf numFmtId="0" fontId="80" fillId="27" borderId="20" xfId="411" applyFont="1" applyFill="1" applyBorder="1" applyAlignment="1" applyProtection="1">
      <alignment horizontal="center"/>
    </xf>
    <xf numFmtId="0" fontId="80" fillId="27" borderId="40" xfId="411" applyFont="1" applyFill="1" applyBorder="1" applyAlignment="1" applyProtection="1">
      <alignment horizontal="center" vertical="center"/>
    </xf>
    <xf numFmtId="0" fontId="80" fillId="27" borderId="42" xfId="411" applyFont="1" applyFill="1" applyBorder="1" applyAlignment="1" applyProtection="1">
      <alignment horizontal="center" vertical="center"/>
    </xf>
    <xf numFmtId="0" fontId="91" fillId="27" borderId="23" xfId="411" applyFont="1" applyFill="1" applyBorder="1" applyAlignment="1" applyProtection="1">
      <alignment horizontal="center" vertical="center"/>
    </xf>
    <xf numFmtId="0" fontId="91" fillId="27" borderId="24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 applyProtection="1">
      <alignment horizontal="center" vertical="center"/>
    </xf>
    <xf numFmtId="0" fontId="80" fillId="27" borderId="32" xfId="411" applyFont="1" applyFill="1" applyBorder="1" applyAlignment="1" applyProtection="1">
      <alignment horizontal="center" vertical="center" wrapText="1"/>
    </xf>
    <xf numFmtId="0" fontId="80" fillId="27" borderId="47" xfId="411" applyFont="1" applyFill="1" applyBorder="1" applyAlignment="1" applyProtection="1">
      <alignment horizontal="center" vertical="center" wrapText="1"/>
    </xf>
    <xf numFmtId="0" fontId="80" fillId="27" borderId="27" xfId="411" applyFont="1" applyFill="1" applyBorder="1" applyAlignment="1" applyProtection="1">
      <alignment horizontal="center" vertical="center"/>
    </xf>
    <xf numFmtId="0" fontId="80" fillId="27" borderId="17" xfId="411" applyFont="1" applyFill="1" applyBorder="1" applyAlignment="1" applyProtection="1">
      <alignment horizontal="center" vertical="center"/>
    </xf>
    <xf numFmtId="0" fontId="80" fillId="27" borderId="28" xfId="411" applyFont="1" applyFill="1" applyBorder="1" applyAlignment="1" applyProtection="1">
      <alignment horizontal="center" vertical="center"/>
    </xf>
    <xf numFmtId="0" fontId="80" fillId="27" borderId="28" xfId="411" applyFont="1" applyFill="1" applyBorder="1" applyAlignment="1" applyProtection="1">
      <alignment horizontal="center" vertical="center" shrinkToFit="1"/>
    </xf>
    <xf numFmtId="0" fontId="80" fillId="27" borderId="16" xfId="411" applyFont="1" applyFill="1" applyBorder="1" applyAlignment="1" applyProtection="1">
      <alignment horizontal="center" vertical="center"/>
    </xf>
    <xf numFmtId="0" fontId="80" fillId="27" borderId="23" xfId="411" applyFont="1" applyFill="1" applyBorder="1" applyAlignment="1" applyProtection="1">
      <alignment horizontal="center" vertical="center"/>
    </xf>
    <xf numFmtId="0" fontId="80" fillId="27" borderId="24" xfId="411" applyFont="1" applyFill="1" applyBorder="1" applyAlignment="1" applyProtection="1">
      <alignment horizontal="center" vertical="center"/>
    </xf>
    <xf numFmtId="0" fontId="80" fillId="27" borderId="22" xfId="411" applyFont="1" applyFill="1" applyBorder="1" applyAlignment="1" applyProtection="1">
      <alignment horizontal="center" vertical="center"/>
    </xf>
    <xf numFmtId="0" fontId="80" fillId="27" borderId="38" xfId="411" applyFont="1" applyFill="1" applyBorder="1" applyAlignment="1" applyProtection="1">
      <alignment horizontal="center" vertical="center"/>
    </xf>
    <xf numFmtId="0" fontId="80" fillId="27" borderId="24" xfId="411" applyFont="1" applyFill="1" applyBorder="1" applyAlignment="1" applyProtection="1">
      <alignment horizontal="center" vertical="center" shrinkToFit="1"/>
    </xf>
    <xf numFmtId="0" fontId="91" fillId="27" borderId="40" xfId="411" applyFont="1" applyFill="1" applyBorder="1" applyAlignment="1" applyProtection="1">
      <alignment horizontal="center" vertical="center"/>
    </xf>
    <xf numFmtId="0" fontId="91" fillId="0" borderId="0" xfId="411" applyFont="1" applyFill="1" applyBorder="1" applyAlignment="1" applyProtection="1">
      <alignment horizontal="center"/>
    </xf>
    <xf numFmtId="176" fontId="91" fillId="0" borderId="22" xfId="412" applyFont="1" applyFill="1" applyBorder="1" applyAlignment="1" applyProtection="1">
      <alignment horizontal="center"/>
    </xf>
    <xf numFmtId="0" fontId="91" fillId="27" borderId="28" xfId="411" applyFont="1" applyFill="1" applyBorder="1" applyAlignment="1" applyProtection="1">
      <alignment horizontal="center"/>
    </xf>
    <xf numFmtId="0" fontId="80" fillId="27" borderId="0" xfId="411" applyFont="1" applyFill="1" applyBorder="1" applyAlignment="1" applyProtection="1">
      <alignment horizontal="center" vertical="center"/>
    </xf>
    <xf numFmtId="0" fontId="91" fillId="27" borderId="27" xfId="411" applyFont="1" applyFill="1" applyBorder="1" applyAlignment="1">
      <alignment horizontal="center"/>
    </xf>
    <xf numFmtId="0" fontId="91" fillId="27" borderId="28" xfId="411" applyFont="1" applyFill="1" applyBorder="1" applyAlignment="1">
      <alignment horizontal="center"/>
    </xf>
    <xf numFmtId="0" fontId="80" fillId="27" borderId="40" xfId="411" applyFont="1" applyFill="1" applyBorder="1" applyAlignment="1" applyProtection="1">
      <alignment horizontal="center" vertical="center" shrinkToFit="1"/>
    </xf>
    <xf numFmtId="0" fontId="91" fillId="27" borderId="20" xfId="411" applyFont="1" applyFill="1" applyBorder="1" applyAlignment="1" applyProtection="1">
      <alignment horizontal="center"/>
    </xf>
    <xf numFmtId="0" fontId="91" fillId="27" borderId="22" xfId="411" applyFont="1" applyFill="1" applyBorder="1" applyAlignment="1" applyProtection="1">
      <alignment horizontal="centerContinuous" vertical="center"/>
    </xf>
    <xf numFmtId="0" fontId="91" fillId="27" borderId="24" xfId="411" applyFont="1" applyFill="1" applyBorder="1" applyAlignment="1" applyProtection="1">
      <alignment horizontal="centerContinuous" vertical="center"/>
    </xf>
    <xf numFmtId="0" fontId="91" fillId="27" borderId="22" xfId="411" applyFont="1" applyFill="1" applyBorder="1" applyAlignment="1">
      <alignment horizontal="centerContinuous" vertical="center"/>
    </xf>
    <xf numFmtId="0" fontId="91" fillId="27" borderId="49" xfId="411" applyFont="1" applyFill="1" applyBorder="1" applyAlignment="1" applyProtection="1">
      <alignment vertical="center"/>
    </xf>
    <xf numFmtId="0" fontId="91" fillId="27" borderId="49" xfId="411" applyFont="1" applyFill="1" applyBorder="1" applyAlignment="1" applyProtection="1">
      <alignment horizontal="center" vertical="center" wrapText="1"/>
    </xf>
    <xf numFmtId="0" fontId="91" fillId="27" borderId="26" xfId="411" applyFont="1" applyFill="1" applyBorder="1" applyAlignment="1" applyProtection="1">
      <alignment horizontal="centerContinuous" vertical="center"/>
    </xf>
    <xf numFmtId="0" fontId="91" fillId="27" borderId="4" xfId="411" applyFont="1" applyFill="1" applyBorder="1" applyAlignment="1" applyProtection="1">
      <alignment horizontal="centerContinuous" vertical="top" wrapText="1"/>
    </xf>
    <xf numFmtId="0" fontId="91" fillId="27" borderId="16" xfId="411" applyFont="1" applyFill="1" applyBorder="1" applyAlignment="1" applyProtection="1">
      <alignment vertical="center"/>
    </xf>
    <xf numFmtId="0" fontId="91" fillId="27" borderId="41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 applyProtection="1">
      <alignment horizontal="centerContinuous" vertical="top" wrapText="1"/>
    </xf>
    <xf numFmtId="0" fontId="91" fillId="27" borderId="25" xfId="411" applyFont="1" applyFill="1" applyBorder="1" applyAlignment="1" applyProtection="1">
      <alignment horizontal="centerContinuous" vertical="center"/>
    </xf>
    <xf numFmtId="0" fontId="91" fillId="27" borderId="18" xfId="411" applyFont="1" applyFill="1" applyBorder="1" applyAlignment="1" applyProtection="1">
      <alignment horizontal="center" vertical="center" shrinkToFit="1"/>
    </xf>
    <xf numFmtId="0" fontId="91" fillId="27" borderId="24" xfId="411" applyFont="1" applyFill="1" applyBorder="1" applyAlignment="1" applyProtection="1">
      <alignment horizontal="center" vertical="center" shrinkToFit="1"/>
    </xf>
    <xf numFmtId="0" fontId="91" fillId="27" borderId="27" xfId="411" applyFont="1" applyFill="1" applyBorder="1" applyAlignment="1" applyProtection="1">
      <alignment vertical="center"/>
    </xf>
    <xf numFmtId="0" fontId="91" fillId="27" borderId="0" xfId="411" applyFont="1" applyFill="1" applyBorder="1" applyAlignment="1" applyProtection="1">
      <alignment horizontal="centerContinuous" vertical="center" wrapText="1"/>
    </xf>
    <xf numFmtId="0" fontId="91" fillId="27" borderId="27" xfId="411" applyFont="1" applyFill="1" applyBorder="1" applyAlignment="1" applyProtection="1">
      <alignment horizontal="centerContinuous" vertical="center" wrapText="1"/>
    </xf>
    <xf numFmtId="0" fontId="91" fillId="27" borderId="21" xfId="411" applyFont="1" applyFill="1" applyBorder="1" applyAlignment="1" applyProtection="1">
      <alignment horizontal="centerContinuous" vertical="center"/>
    </xf>
    <xf numFmtId="0" fontId="91" fillId="27" borderId="0" xfId="411" applyFont="1" applyFill="1" applyBorder="1" applyAlignment="1" applyProtection="1">
      <alignment horizontal="center" vertical="center"/>
    </xf>
    <xf numFmtId="0" fontId="91" fillId="27" borderId="27" xfId="411" applyFont="1" applyFill="1" applyBorder="1" applyAlignment="1" applyProtection="1">
      <alignment horizontal="center" vertical="center"/>
    </xf>
    <xf numFmtId="0" fontId="91" fillId="27" borderId="18" xfId="411" applyFont="1" applyFill="1" applyBorder="1" applyAlignment="1" applyProtection="1">
      <alignment horizontal="center" vertical="center"/>
    </xf>
    <xf numFmtId="0" fontId="91" fillId="27" borderId="19" xfId="411" applyFont="1" applyFill="1" applyBorder="1" applyAlignment="1" applyProtection="1">
      <alignment horizontal="center" vertical="center"/>
    </xf>
    <xf numFmtId="0" fontId="91" fillId="27" borderId="51" xfId="411" applyFont="1" applyFill="1" applyBorder="1" applyAlignment="1" applyProtection="1">
      <alignment horizontal="center" wrapText="1"/>
    </xf>
    <xf numFmtId="0" fontId="91" fillId="27" borderId="22" xfId="411" applyFont="1" applyFill="1" applyBorder="1" applyAlignment="1" applyProtection="1">
      <alignment vertical="center"/>
    </xf>
    <xf numFmtId="0" fontId="91" fillId="27" borderId="24" xfId="411" applyFont="1" applyFill="1" applyBorder="1" applyAlignment="1" applyProtection="1">
      <alignment vertical="center"/>
    </xf>
    <xf numFmtId="0" fontId="91" fillId="27" borderId="19" xfId="411" applyFont="1" applyFill="1" applyBorder="1" applyAlignment="1" applyProtection="1">
      <alignment horizontal="center" vertical="top" wrapText="1"/>
    </xf>
    <xf numFmtId="0" fontId="91" fillId="0" borderId="0" xfId="411" applyFont="1" applyFill="1" applyAlignment="1" applyProtection="1">
      <alignment horizontal="right" vertical="center"/>
    </xf>
    <xf numFmtId="41" fontId="128" fillId="0" borderId="45" xfId="412" applyNumberFormat="1" applyFont="1" applyFill="1" applyBorder="1" applyAlignment="1" applyProtection="1">
      <alignment horizontal="center"/>
    </xf>
    <xf numFmtId="41" fontId="128" fillId="0" borderId="52" xfId="412" applyNumberFormat="1" applyFont="1" applyFill="1" applyBorder="1" applyAlignment="1" applyProtection="1">
      <alignment horizontal="right"/>
    </xf>
    <xf numFmtId="41" fontId="128" fillId="0" borderId="10" xfId="412" applyNumberFormat="1" applyFont="1" applyFill="1" applyBorder="1" applyAlignment="1" applyProtection="1">
      <alignment horizontal="right"/>
    </xf>
    <xf numFmtId="0" fontId="91" fillId="27" borderId="28" xfId="411" applyFont="1" applyFill="1" applyBorder="1" applyAlignment="1">
      <alignment horizontal="center"/>
    </xf>
    <xf numFmtId="0" fontId="91" fillId="27" borderId="27" xfId="411" applyFont="1" applyFill="1" applyBorder="1" applyAlignment="1">
      <alignment horizontal="center"/>
    </xf>
    <xf numFmtId="0" fontId="91" fillId="27" borderId="23" xfId="411" applyFont="1" applyFill="1" applyBorder="1" applyAlignment="1">
      <alignment horizontal="center"/>
    </xf>
    <xf numFmtId="0" fontId="80" fillId="27" borderId="18" xfId="411" applyFont="1" applyFill="1" applyBorder="1" applyAlignment="1">
      <alignment horizontal="center"/>
    </xf>
    <xf numFmtId="0" fontId="80" fillId="27" borderId="19" xfId="411" applyFont="1" applyFill="1" applyBorder="1" applyAlignment="1">
      <alignment horizontal="center"/>
    </xf>
    <xf numFmtId="0" fontId="110" fillId="0" borderId="0" xfId="411" applyFont="1" applyFill="1" applyAlignment="1" applyProtection="1">
      <alignment vertical="center" wrapText="1"/>
    </xf>
    <xf numFmtId="41" fontId="83" fillId="0" borderId="48" xfId="411" applyNumberFormat="1" applyFont="1" applyFill="1" applyBorder="1" applyAlignment="1" applyProtection="1">
      <alignment horizontal="right"/>
    </xf>
    <xf numFmtId="176" fontId="134" fillId="0" borderId="22" xfId="412" applyFont="1" applyFill="1" applyBorder="1" applyAlignment="1" applyProtection="1">
      <alignment horizontal="center"/>
    </xf>
    <xf numFmtId="0" fontId="109" fillId="27" borderId="19" xfId="0" applyFont="1" applyFill="1" applyBorder="1" applyAlignment="1">
      <alignment vertical="center" wrapText="1"/>
    </xf>
    <xf numFmtId="0" fontId="134" fillId="27" borderId="27" xfId="0" applyFont="1" applyFill="1" applyBorder="1" applyAlignment="1">
      <alignment wrapText="1"/>
    </xf>
    <xf numFmtId="0" fontId="134" fillId="27" borderId="30" xfId="0" applyFont="1" applyFill="1" applyBorder="1" applyAlignment="1">
      <alignment horizontal="center" vertical="center" wrapText="1"/>
    </xf>
    <xf numFmtId="41" fontId="91" fillId="0" borderId="0" xfId="411" applyNumberFormat="1" applyFont="1" applyFill="1"/>
    <xf numFmtId="0" fontId="91" fillId="27" borderId="0" xfId="411" applyFont="1" applyFill="1" applyBorder="1" applyAlignment="1" applyProtection="1">
      <alignment horizontal="centerContinuous" vertical="center" shrinkToFit="1"/>
    </xf>
    <xf numFmtId="0" fontId="84" fillId="27" borderId="27" xfId="411" applyFont="1" applyFill="1" applyBorder="1" applyAlignment="1" applyProtection="1">
      <alignment horizontal="centerContinuous" vertical="center"/>
    </xf>
    <xf numFmtId="0" fontId="84" fillId="27" borderId="27" xfId="411" applyFont="1" applyFill="1" applyBorder="1" applyAlignment="1" applyProtection="1">
      <alignment horizontal="center" vertical="center"/>
    </xf>
    <xf numFmtId="0" fontId="80" fillId="27" borderId="19" xfId="411" applyFont="1" applyFill="1" applyBorder="1" applyAlignment="1" applyProtection="1">
      <alignment vertical="center" wrapText="1"/>
    </xf>
    <xf numFmtId="176" fontId="134" fillId="0" borderId="0" xfId="412" applyFont="1" applyFill="1" applyBorder="1" applyAlignment="1" applyProtection="1">
      <alignment horizontal="right"/>
    </xf>
    <xf numFmtId="41" fontId="100" fillId="0" borderId="0" xfId="415" applyNumberFormat="1" applyFont="1" applyFill="1" applyBorder="1" applyAlignment="1" applyProtection="1">
      <alignment horizontal="right"/>
    </xf>
    <xf numFmtId="0" fontId="80" fillId="0" borderId="48" xfId="411" applyFont="1" applyFill="1" applyBorder="1" applyAlignment="1" applyProtection="1">
      <alignment horizontal="center"/>
    </xf>
    <xf numFmtId="176" fontId="80" fillId="0" borderId="0" xfId="412" applyNumberFormat="1" applyFont="1" applyFill="1" applyBorder="1" applyAlignment="1" applyProtection="1">
      <alignment horizontal="right"/>
    </xf>
    <xf numFmtId="176" fontId="134" fillId="0" borderId="0" xfId="412" applyFont="1" applyFill="1" applyBorder="1" applyAlignment="1" applyProtection="1"/>
    <xf numFmtId="176" fontId="134" fillId="0" borderId="0" xfId="412" applyNumberFormat="1" applyFont="1" applyFill="1" applyBorder="1" applyAlignment="1" applyProtection="1">
      <alignment horizontal="right"/>
    </xf>
    <xf numFmtId="176" fontId="134" fillId="0" borderId="41" xfId="412" applyFont="1" applyFill="1" applyBorder="1" applyAlignment="1" applyProtection="1"/>
    <xf numFmtId="0" fontId="80" fillId="27" borderId="40" xfId="411" applyFont="1" applyFill="1" applyBorder="1" applyAlignment="1" applyProtection="1">
      <alignment vertical="center"/>
    </xf>
    <xf numFmtId="176" fontId="80" fillId="0" borderId="22" xfId="412" applyFont="1" applyFill="1" applyBorder="1" applyAlignment="1" applyProtection="1">
      <alignment horizontal="right"/>
    </xf>
    <xf numFmtId="176" fontId="134" fillId="0" borderId="22" xfId="412" applyFont="1" applyFill="1" applyBorder="1" applyAlignment="1" applyProtection="1">
      <alignment horizontal="right"/>
    </xf>
    <xf numFmtId="0" fontId="80" fillId="0" borderId="0" xfId="411" applyFont="1" applyFill="1" applyBorder="1" applyAlignment="1" applyProtection="1">
      <alignment horizontal="center" vertical="center"/>
    </xf>
    <xf numFmtId="0" fontId="110" fillId="0" borderId="0" xfId="411" applyFont="1" applyFill="1" applyAlignment="1" applyProtection="1">
      <alignment vertical="top" wrapText="1"/>
    </xf>
    <xf numFmtId="0" fontId="140" fillId="0" borderId="0" xfId="411" applyFont="1" applyFill="1" applyAlignment="1">
      <alignment vertical="center"/>
    </xf>
    <xf numFmtId="0" fontId="80" fillId="27" borderId="0" xfId="411" applyFont="1" applyFill="1" applyBorder="1" applyAlignment="1" applyProtection="1">
      <alignment horizontal="centerContinuous"/>
    </xf>
    <xf numFmtId="0" fontId="80" fillId="27" borderId="17" xfId="411" applyFont="1" applyFill="1" applyBorder="1" applyAlignment="1" applyProtection="1">
      <alignment horizontal="centerContinuous" wrapText="1"/>
    </xf>
    <xf numFmtId="0" fontId="80" fillId="27" borderId="21" xfId="411" applyFont="1" applyFill="1" applyBorder="1" applyAlignment="1" applyProtection="1">
      <alignment horizontal="centerContinuous"/>
    </xf>
    <xf numFmtId="0" fontId="80" fillId="27" borderId="27" xfId="411" applyFont="1" applyFill="1" applyBorder="1" applyAlignment="1">
      <alignment horizontal="center"/>
    </xf>
    <xf numFmtId="41" fontId="80" fillId="0" borderId="0" xfId="411" applyNumberFormat="1" applyFont="1" applyFill="1" applyBorder="1" applyAlignment="1" applyProtection="1">
      <alignment horizontal="center"/>
    </xf>
    <xf numFmtId="41" fontId="80" fillId="0" borderId="41" xfId="411" applyNumberFormat="1" applyFont="1" applyFill="1" applyBorder="1" applyAlignment="1" applyProtection="1">
      <alignment horizontal="center"/>
    </xf>
    <xf numFmtId="0" fontId="80" fillId="0" borderId="41" xfId="411" applyFont="1" applyFill="1" applyBorder="1"/>
    <xf numFmtId="41" fontId="80" fillId="0" borderId="0" xfId="412" applyNumberFormat="1" applyFont="1" applyFill="1" applyBorder="1" applyAlignment="1" applyProtection="1"/>
    <xf numFmtId="176" fontId="80" fillId="0" borderId="41" xfId="412" applyFont="1" applyFill="1" applyBorder="1"/>
    <xf numFmtId="3" fontId="80" fillId="0" borderId="41" xfId="412" applyNumberFormat="1" applyFont="1" applyFill="1" applyBorder="1" applyAlignment="1" applyProtection="1">
      <alignment horizontal="right"/>
    </xf>
    <xf numFmtId="3" fontId="80" fillId="0" borderId="48" xfId="412" applyNumberFormat="1" applyFont="1" applyFill="1" applyBorder="1" applyAlignment="1" applyProtection="1">
      <alignment horizontal="right"/>
    </xf>
    <xf numFmtId="3" fontId="80" fillId="0" borderId="0" xfId="416" applyNumberFormat="1" applyFont="1" applyFill="1" applyBorder="1"/>
    <xf numFmtId="3" fontId="80" fillId="0" borderId="0" xfId="416" applyNumberFormat="1" applyFont="1" applyFill="1" applyBorder="1" applyAlignment="1" applyProtection="1">
      <alignment horizontal="right"/>
    </xf>
    <xf numFmtId="3" fontId="80" fillId="0" borderId="48" xfId="211" applyNumberFormat="1" applyFont="1" applyFill="1" applyBorder="1" applyAlignment="1" applyProtection="1">
      <alignment horizontal="right"/>
    </xf>
    <xf numFmtId="3" fontId="80" fillId="0" borderId="0" xfId="211" applyNumberFormat="1" applyFont="1" applyFill="1" applyBorder="1" applyAlignment="1"/>
    <xf numFmtId="3" fontId="80" fillId="0" borderId="41" xfId="211" applyNumberFormat="1" applyFont="1" applyFill="1" applyBorder="1" applyAlignment="1"/>
    <xf numFmtId="0" fontId="138" fillId="0" borderId="0" xfId="411" applyFont="1" applyFill="1" applyAlignment="1">
      <alignment vertical="center" wrapText="1"/>
    </xf>
    <xf numFmtId="41" fontId="80" fillId="0" borderId="16" xfId="419" applyNumberFormat="1" applyFont="1" applyFill="1" applyBorder="1" applyAlignment="1" applyProtection="1">
      <alignment horizontal="center"/>
    </xf>
    <xf numFmtId="41" fontId="80" fillId="0" borderId="0" xfId="419" applyNumberFormat="1" applyFont="1" applyFill="1" applyBorder="1" applyAlignment="1" applyProtection="1">
      <alignment horizontal="center"/>
    </xf>
    <xf numFmtId="41" fontId="80" fillId="0" borderId="0" xfId="211" applyFont="1" applyFill="1" applyBorder="1" applyAlignment="1" applyProtection="1">
      <alignment horizontal="right" wrapText="1"/>
      <protection locked="0"/>
    </xf>
    <xf numFmtId="41" fontId="80" fillId="0" borderId="0" xfId="420" applyNumberFormat="1" applyFont="1" applyFill="1" applyBorder="1" applyAlignment="1" applyProtection="1">
      <alignment wrapText="1"/>
      <protection locked="0"/>
    </xf>
    <xf numFmtId="41" fontId="80" fillId="0" borderId="0" xfId="420" applyNumberFormat="1" applyFont="1" applyFill="1" applyBorder="1" applyAlignment="1" applyProtection="1">
      <alignment horizontal="center" wrapText="1"/>
      <protection locked="0"/>
    </xf>
    <xf numFmtId="194" fontId="80" fillId="0" borderId="41" xfId="411" applyNumberFormat="1" applyFont="1" applyFill="1" applyBorder="1"/>
    <xf numFmtId="0" fontId="80" fillId="0" borderId="16" xfId="411" applyFont="1" applyFill="1" applyBorder="1" applyAlignment="1" applyProtection="1"/>
    <xf numFmtId="41" fontId="80" fillId="0" borderId="0" xfId="412" applyNumberFormat="1" applyFont="1" applyFill="1" applyBorder="1" applyAlignment="1">
      <alignment wrapText="1"/>
    </xf>
    <xf numFmtId="41" fontId="80" fillId="0" borderId="0" xfId="421" applyNumberFormat="1" applyFont="1" applyFill="1" applyBorder="1" applyAlignment="1" applyProtection="1">
      <alignment wrapText="1"/>
      <protection locked="0"/>
    </xf>
    <xf numFmtId="41" fontId="91" fillId="0" borderId="0" xfId="211" applyFont="1" applyFill="1" applyBorder="1" applyAlignment="1" applyProtection="1">
      <protection locked="0"/>
    </xf>
    <xf numFmtId="41" fontId="91" fillId="0" borderId="41" xfId="211" applyFont="1" applyFill="1" applyBorder="1" applyAlignment="1" applyProtection="1">
      <protection locked="0"/>
    </xf>
    <xf numFmtId="41" fontId="80" fillId="0" borderId="0" xfId="211" applyFont="1" applyFill="1" applyBorder="1" applyAlignment="1" applyProtection="1">
      <protection locked="0"/>
    </xf>
    <xf numFmtId="41" fontId="80" fillId="0" borderId="41" xfId="211" applyFont="1" applyFill="1" applyBorder="1" applyAlignment="1" applyProtection="1">
      <protection locked="0"/>
    </xf>
    <xf numFmtId="0" fontId="80" fillId="27" borderId="51" xfId="411" applyFont="1" applyFill="1" applyBorder="1" applyAlignment="1" applyProtection="1">
      <alignment horizontal="center"/>
    </xf>
    <xf numFmtId="41" fontId="80" fillId="0" borderId="22" xfId="412" applyNumberFormat="1" applyFont="1" applyFill="1" applyBorder="1" applyAlignment="1" applyProtection="1">
      <alignment horizontal="center"/>
    </xf>
    <xf numFmtId="41" fontId="129" fillId="0" borderId="0" xfId="411" applyNumberFormat="1" applyFont="1" applyFill="1"/>
    <xf numFmtId="0" fontId="80" fillId="27" borderId="27" xfId="411" applyFont="1" applyFill="1" applyBorder="1" applyAlignment="1" applyProtection="1">
      <alignment horizontal="center"/>
    </xf>
    <xf numFmtId="0" fontId="80" fillId="27" borderId="28" xfId="411" applyFont="1" applyFill="1" applyBorder="1" applyAlignment="1" applyProtection="1">
      <alignment horizontal="center"/>
    </xf>
    <xf numFmtId="0" fontId="134" fillId="27" borderId="8" xfId="0" applyFont="1" applyFill="1" applyBorder="1" applyAlignment="1">
      <alignment horizontal="center" vertical="center" wrapText="1"/>
    </xf>
    <xf numFmtId="0" fontId="80" fillId="27" borderId="20" xfId="411" applyFont="1" applyFill="1" applyBorder="1" applyAlignment="1" applyProtection="1">
      <alignment horizontal="center"/>
    </xf>
    <xf numFmtId="0" fontId="80" fillId="27" borderId="21" xfId="411" applyFont="1" applyFill="1" applyBorder="1" applyAlignment="1" applyProtection="1">
      <alignment horizontal="center"/>
    </xf>
    <xf numFmtId="0" fontId="80" fillId="27" borderId="0" xfId="411" applyFont="1" applyFill="1" applyBorder="1" applyAlignment="1" applyProtection="1">
      <alignment horizontal="center"/>
    </xf>
    <xf numFmtId="0" fontId="80" fillId="27" borderId="19" xfId="411" applyFont="1" applyFill="1" applyBorder="1" applyAlignment="1" applyProtection="1">
      <alignment horizontal="center"/>
    </xf>
    <xf numFmtId="0" fontId="80" fillId="27" borderId="19" xfId="416" applyFont="1" applyFill="1" applyBorder="1" applyAlignment="1" applyProtection="1">
      <alignment vertical="center"/>
    </xf>
    <xf numFmtId="0" fontId="80" fillId="27" borderId="0" xfId="416" applyFont="1" applyFill="1" applyBorder="1" applyAlignment="1" applyProtection="1">
      <alignment vertical="center"/>
    </xf>
    <xf numFmtId="0" fontId="80" fillId="27" borderId="18" xfId="416" applyFont="1" applyFill="1" applyBorder="1" applyAlignment="1" applyProtection="1">
      <alignment horizontal="center" vertical="center" shrinkToFit="1"/>
    </xf>
    <xf numFmtId="0" fontId="80" fillId="0" borderId="0" xfId="416" applyFont="1" applyFill="1" applyBorder="1" applyAlignment="1" applyProtection="1">
      <alignment horizontal="distributed"/>
    </xf>
    <xf numFmtId="41" fontId="80" fillId="0" borderId="22" xfId="417" applyNumberFormat="1" applyFont="1" applyFill="1" applyBorder="1" applyAlignment="1" applyProtection="1">
      <alignment horizontal="center"/>
    </xf>
    <xf numFmtId="0" fontId="110" fillId="0" borderId="0" xfId="416" applyFont="1" applyFill="1" applyAlignment="1">
      <alignment horizontal="center" vertical="center"/>
    </xf>
    <xf numFmtId="41" fontId="80" fillId="0" borderId="0" xfId="417" applyNumberFormat="1" applyFont="1" applyFill="1" applyBorder="1" applyAlignment="1" applyProtection="1">
      <alignment horizontal="right"/>
    </xf>
    <xf numFmtId="0" fontId="80" fillId="27" borderId="26" xfId="416" applyFont="1" applyFill="1" applyBorder="1" applyAlignment="1" applyProtection="1">
      <alignment horizontal="centerContinuous" vertical="center"/>
    </xf>
    <xf numFmtId="0" fontId="87" fillId="0" borderId="10" xfId="416" applyFont="1" applyFill="1" applyBorder="1"/>
    <xf numFmtId="176" fontId="80" fillId="0" borderId="0" xfId="416" applyNumberFormat="1" applyFont="1" applyFill="1" applyBorder="1" applyAlignment="1" applyProtection="1">
      <alignment horizontal="centerContinuous"/>
      <protection locked="0"/>
    </xf>
    <xf numFmtId="176" fontId="80" fillId="0" borderId="48" xfId="416" applyNumberFormat="1" applyFont="1" applyFill="1" applyBorder="1" applyAlignment="1" applyProtection="1">
      <alignment horizontal="center"/>
    </xf>
    <xf numFmtId="176" fontId="87" fillId="28" borderId="48" xfId="416" applyNumberFormat="1" applyFont="1" applyFill="1" applyBorder="1" applyAlignment="1" applyProtection="1">
      <alignment horizontal="center"/>
    </xf>
    <xf numFmtId="176" fontId="87" fillId="0" borderId="52" xfId="416" applyNumberFormat="1" applyFont="1" applyFill="1" applyBorder="1" applyAlignment="1" applyProtection="1">
      <alignment horizontal="center"/>
    </xf>
    <xf numFmtId="0" fontId="80" fillId="27" borderId="63" xfId="416" applyFont="1" applyFill="1" applyBorder="1" applyAlignment="1" applyProtection="1">
      <alignment horizontal="centerContinuous" vertical="center"/>
    </xf>
    <xf numFmtId="176" fontId="87" fillId="28" borderId="41" xfId="417" applyNumberFormat="1" applyFont="1" applyFill="1" applyBorder="1" applyAlignment="1" applyProtection="1">
      <alignment horizontal="right"/>
    </xf>
    <xf numFmtId="176" fontId="80" fillId="0" borderId="48" xfId="417" applyNumberFormat="1" applyFont="1" applyFill="1" applyBorder="1" applyAlignment="1" applyProtection="1">
      <alignment horizontal="right"/>
    </xf>
    <xf numFmtId="176" fontId="87" fillId="0" borderId="45" xfId="416" applyNumberFormat="1" applyFont="1" applyFill="1" applyBorder="1" applyAlignment="1" applyProtection="1">
      <alignment horizontal="center"/>
    </xf>
    <xf numFmtId="0" fontId="80" fillId="27" borderId="8" xfId="416" applyFont="1" applyFill="1" applyBorder="1" applyAlignment="1" applyProtection="1">
      <alignment horizontal="centerContinuous" vertical="center" wrapText="1"/>
    </xf>
    <xf numFmtId="0" fontId="80" fillId="27" borderId="25" xfId="416" applyFont="1" applyFill="1" applyBorder="1" applyAlignment="1" applyProtection="1">
      <alignment horizontal="centerContinuous" vertical="center" wrapText="1"/>
    </xf>
    <xf numFmtId="176" fontId="91" fillId="0" borderId="22" xfId="424" applyFont="1" applyFill="1" applyBorder="1" applyAlignment="1" applyProtection="1">
      <alignment horizontal="right"/>
    </xf>
    <xf numFmtId="0" fontId="91" fillId="0" borderId="44" xfId="423" applyFont="1" applyFill="1" applyBorder="1" applyAlignment="1" applyProtection="1">
      <alignment horizontal="center"/>
    </xf>
    <xf numFmtId="0" fontId="134" fillId="0" borderId="0" xfId="411" applyFont="1" applyFill="1" applyBorder="1" applyAlignment="1" applyProtection="1"/>
    <xf numFmtId="0" fontId="91" fillId="0" borderId="0" xfId="423" applyFont="1" applyFill="1" applyBorder="1" applyAlignment="1" applyProtection="1">
      <alignment horizontal="left"/>
    </xf>
    <xf numFmtId="0" fontId="108" fillId="0" borderId="0" xfId="423" applyFont="1" applyFill="1"/>
    <xf numFmtId="176" fontId="108" fillId="0" borderId="0" xfId="424" applyFont="1" applyFill="1" applyBorder="1" applyAlignment="1" applyProtection="1">
      <alignment horizontal="right"/>
    </xf>
    <xf numFmtId="176" fontId="108" fillId="0" borderId="0" xfId="423" applyNumberFormat="1" applyFont="1" applyFill="1" applyAlignment="1">
      <alignment vertical="center"/>
    </xf>
    <xf numFmtId="0" fontId="91" fillId="0" borderId="0" xfId="423" applyFont="1" applyFill="1" applyAlignment="1" applyProtection="1">
      <alignment horizontal="left"/>
    </xf>
    <xf numFmtId="0" fontId="91" fillId="0" borderId="0" xfId="423" applyFont="1" applyFill="1" applyProtection="1"/>
    <xf numFmtId="0" fontId="91" fillId="27" borderId="18" xfId="411" applyFont="1" applyFill="1" applyBorder="1" applyAlignment="1">
      <alignment horizontal="center"/>
    </xf>
    <xf numFmtId="176" fontId="91" fillId="0" borderId="22" xfId="412" applyFont="1" applyFill="1" applyBorder="1"/>
    <xf numFmtId="0" fontId="91" fillId="0" borderId="44" xfId="411" applyFont="1" applyFill="1" applyBorder="1" applyAlignment="1">
      <alignment horizontal="center"/>
    </xf>
    <xf numFmtId="41" fontId="128" fillId="0" borderId="0" xfId="411" applyNumberFormat="1" applyFont="1" applyFill="1"/>
    <xf numFmtId="41" fontId="80" fillId="0" borderId="16" xfId="412" applyNumberFormat="1" applyFont="1" applyFill="1" applyBorder="1"/>
    <xf numFmtId="41" fontId="80" fillId="0" borderId="0" xfId="412" applyNumberFormat="1" applyFont="1" applyFill="1" applyBorder="1"/>
    <xf numFmtId="41" fontId="80" fillId="0" borderId="41" xfId="412" applyNumberFormat="1" applyFont="1" applyFill="1" applyBorder="1"/>
    <xf numFmtId="41" fontId="108" fillId="0" borderId="0" xfId="411" applyNumberFormat="1" applyFont="1" applyFill="1"/>
    <xf numFmtId="0" fontId="80" fillId="0" borderId="0" xfId="411" applyFont="1" applyFill="1" applyAlignment="1">
      <alignment horizontal="left"/>
    </xf>
    <xf numFmtId="0" fontId="91" fillId="0" borderId="0" xfId="411" applyFont="1" applyFill="1" applyBorder="1" applyAlignment="1" applyProtection="1">
      <alignment horizontal="right"/>
    </xf>
    <xf numFmtId="0" fontId="91" fillId="0" borderId="0" xfId="416" applyFont="1" applyFill="1" applyAlignment="1">
      <alignment horizontal="right" vertical="top"/>
    </xf>
    <xf numFmtId="0" fontId="97" fillId="0" borderId="0" xfId="416" applyFont="1" applyFill="1" applyAlignment="1" applyProtection="1">
      <alignment horizontal="centerContinuous"/>
    </xf>
    <xf numFmtId="0" fontId="98" fillId="0" borderId="0" xfId="416" applyFont="1" applyFill="1"/>
    <xf numFmtId="0" fontId="91" fillId="0" borderId="0" xfId="416" applyFont="1" applyFill="1" applyAlignment="1">
      <alignment vertical="center"/>
    </xf>
    <xf numFmtId="0" fontId="91" fillId="27" borderId="0" xfId="416" applyFont="1" applyFill="1" applyBorder="1" applyAlignment="1" applyProtection="1">
      <alignment horizontal="centerContinuous" vertical="center"/>
    </xf>
    <xf numFmtId="0" fontId="91" fillId="0" borderId="0" xfId="416" applyFont="1" applyFill="1"/>
    <xf numFmtId="176" fontId="91" fillId="0" borderId="0" xfId="417" applyFont="1" applyFill="1" applyBorder="1" applyAlignment="1" applyProtection="1">
      <alignment horizontal="center"/>
    </xf>
    <xf numFmtId="41" fontId="91" fillId="0" borderId="0" xfId="417" applyNumberFormat="1" applyFont="1" applyFill="1" applyBorder="1" applyAlignment="1" applyProtection="1">
      <alignment horizontal="center"/>
    </xf>
    <xf numFmtId="176" fontId="91" fillId="31" borderId="0" xfId="417" applyFont="1" applyFill="1" applyBorder="1" applyAlignment="1" applyProtection="1">
      <alignment horizontal="center"/>
    </xf>
    <xf numFmtId="0" fontId="92" fillId="0" borderId="0" xfId="416" applyFont="1" applyFill="1"/>
    <xf numFmtId="0" fontId="91" fillId="0" borderId="0" xfId="416" applyFont="1" applyFill="1" applyBorder="1"/>
    <xf numFmtId="0" fontId="91" fillId="0" borderId="0" xfId="416" applyFont="1" applyFill="1" applyBorder="1" applyAlignment="1" applyProtection="1">
      <alignment horizontal="center"/>
    </xf>
    <xf numFmtId="0" fontId="84" fillId="0" borderId="0" xfId="416" applyFont="1" applyFill="1" applyProtection="1"/>
    <xf numFmtId="0" fontId="84" fillId="0" borderId="0" xfId="416" applyFont="1" applyFill="1"/>
    <xf numFmtId="0" fontId="118" fillId="0" borderId="0" xfId="416" applyFont="1" applyFill="1" applyAlignment="1">
      <alignment vertical="center"/>
    </xf>
    <xf numFmtId="0" fontId="117" fillId="0" borderId="0" xfId="416" applyFont="1" applyFill="1" applyAlignment="1" applyProtection="1">
      <alignment horizontal="centerContinuous"/>
    </xf>
    <xf numFmtId="0" fontId="118" fillId="0" borderId="0" xfId="416" applyFont="1" applyFill="1"/>
    <xf numFmtId="0" fontId="91" fillId="27" borderId="29" xfId="416" applyFont="1" applyFill="1" applyBorder="1" applyAlignment="1" applyProtection="1">
      <alignment horizontal="centerContinuous" vertical="center"/>
    </xf>
    <xf numFmtId="176" fontId="91" fillId="0" borderId="0" xfId="417" applyFont="1" applyFill="1" applyBorder="1" applyAlignment="1" applyProtection="1">
      <alignment horizontal="center"/>
    </xf>
    <xf numFmtId="0" fontId="134" fillId="27" borderId="49" xfId="0" applyFont="1" applyFill="1" applyBorder="1" applyAlignment="1">
      <alignment vertical="center" wrapText="1"/>
    </xf>
    <xf numFmtId="0" fontId="134" fillId="27" borderId="38" xfId="0" applyFont="1" applyFill="1" applyBorder="1" applyAlignment="1">
      <alignment horizontal="center" vertical="center" wrapText="1"/>
    </xf>
    <xf numFmtId="0" fontId="91" fillId="0" borderId="0" xfId="411" applyFont="1" applyFill="1" applyAlignment="1">
      <alignment horizontal="right"/>
    </xf>
    <xf numFmtId="0" fontId="134" fillId="27" borderId="20" xfId="0" applyFont="1" applyFill="1" applyBorder="1" applyAlignment="1">
      <alignment horizontal="center" vertical="center" wrapText="1"/>
    </xf>
    <xf numFmtId="0" fontId="134" fillId="27" borderId="64" xfId="0" applyFont="1" applyFill="1" applyBorder="1" applyAlignment="1">
      <alignment horizontal="center" vertical="center"/>
    </xf>
    <xf numFmtId="0" fontId="80" fillId="0" borderId="0" xfId="411" applyFont="1" applyFill="1" applyAlignment="1" applyProtection="1">
      <alignment horizontal="left" vertical="center"/>
    </xf>
    <xf numFmtId="0" fontId="91" fillId="27" borderId="40" xfId="416" applyFont="1" applyFill="1" applyBorder="1" applyAlignment="1" applyProtection="1">
      <alignment horizontal="center" vertical="center"/>
    </xf>
    <xf numFmtId="0" fontId="91" fillId="0" borderId="40" xfId="416" applyFont="1" applyFill="1" applyBorder="1" applyAlignment="1" applyProtection="1">
      <alignment horizontal="center"/>
    </xf>
    <xf numFmtId="41" fontId="91" fillId="0" borderId="41" xfId="417" applyNumberFormat="1" applyFont="1" applyFill="1" applyBorder="1" applyAlignment="1" applyProtection="1">
      <alignment horizontal="center"/>
    </xf>
    <xf numFmtId="0" fontId="91" fillId="0" borderId="40" xfId="416" applyFont="1" applyFill="1" applyBorder="1" applyAlignment="1">
      <alignment horizontal="distributed"/>
    </xf>
    <xf numFmtId="41" fontId="91" fillId="32" borderId="0" xfId="411" applyNumberFormat="1" applyFont="1" applyFill="1" applyBorder="1"/>
    <xf numFmtId="41" fontId="91" fillId="32" borderId="41" xfId="411" applyNumberFormat="1" applyFont="1" applyFill="1" applyBorder="1"/>
    <xf numFmtId="176" fontId="91" fillId="0" borderId="41" xfId="417" applyFont="1" applyFill="1" applyBorder="1" applyAlignment="1" applyProtection="1">
      <alignment horizontal="center"/>
    </xf>
    <xf numFmtId="0" fontId="91" fillId="0" borderId="52" xfId="416" applyFont="1" applyFill="1" applyBorder="1" applyAlignment="1" applyProtection="1">
      <alignment horizontal="center"/>
    </xf>
    <xf numFmtId="176" fontId="91" fillId="0" borderId="58" xfId="417" applyFont="1" applyFill="1" applyBorder="1" applyAlignment="1" applyProtection="1">
      <alignment horizontal="center"/>
    </xf>
    <xf numFmtId="176" fontId="91" fillId="0" borderId="10" xfId="417" applyFont="1" applyFill="1" applyBorder="1" applyAlignment="1" applyProtection="1">
      <alignment horizontal="center"/>
    </xf>
    <xf numFmtId="176" fontId="91" fillId="0" borderId="45" xfId="417" applyFont="1" applyFill="1" applyBorder="1" applyAlignment="1" applyProtection="1">
      <alignment horizontal="center"/>
    </xf>
    <xf numFmtId="0" fontId="91" fillId="27" borderId="46" xfId="416" applyFont="1" applyFill="1" applyBorder="1" applyAlignment="1" applyProtection="1">
      <alignment horizontal="centerContinuous" vertical="center"/>
    </xf>
    <xf numFmtId="41" fontId="91" fillId="0" borderId="48" xfId="417" applyNumberFormat="1" applyFont="1" applyFill="1" applyBorder="1" applyAlignment="1" applyProtection="1">
      <alignment horizontal="center"/>
    </xf>
    <xf numFmtId="41" fontId="91" fillId="32" borderId="48" xfId="411" applyNumberFormat="1" applyFont="1" applyFill="1" applyBorder="1"/>
    <xf numFmtId="176" fontId="91" fillId="0" borderId="48" xfId="417" applyFont="1" applyFill="1" applyBorder="1" applyAlignment="1" applyProtection="1">
      <alignment horizontal="center"/>
    </xf>
    <xf numFmtId="41" fontId="91" fillId="28" borderId="48" xfId="411" applyNumberFormat="1" applyFont="1" applyFill="1" applyBorder="1"/>
    <xf numFmtId="176" fontId="91" fillId="0" borderId="52" xfId="417" applyFont="1" applyFill="1" applyBorder="1" applyAlignment="1" applyProtection="1">
      <alignment horizontal="center"/>
    </xf>
    <xf numFmtId="0" fontId="110" fillId="0" borderId="0" xfId="411" applyFont="1" applyFill="1" applyAlignment="1" applyProtection="1">
      <alignment horizontal="center" vertical="center" wrapText="1"/>
    </xf>
    <xf numFmtId="0" fontId="110" fillId="0" borderId="0" xfId="411" applyFont="1" applyFill="1" applyAlignment="1" applyProtection="1">
      <alignment horizontal="center" vertical="center"/>
    </xf>
    <xf numFmtId="176" fontId="87" fillId="28" borderId="0" xfId="416" applyNumberFormat="1" applyFont="1" applyFill="1" applyBorder="1" applyAlignment="1" applyProtection="1">
      <alignment horizontal="center"/>
    </xf>
    <xf numFmtId="0" fontId="87" fillId="28" borderId="48" xfId="411" applyFont="1" applyFill="1" applyBorder="1" applyAlignment="1">
      <alignment horizontal="center"/>
    </xf>
    <xf numFmtId="176" fontId="87" fillId="28" borderId="16" xfId="412" applyFont="1" applyFill="1" applyBorder="1" applyAlignment="1"/>
    <xf numFmtId="176" fontId="87" fillId="28" borderId="16" xfId="411" applyNumberFormat="1" applyFont="1" applyFill="1" applyBorder="1" applyAlignment="1">
      <alignment horizontal="right" shrinkToFit="1"/>
    </xf>
    <xf numFmtId="176" fontId="87" fillId="28" borderId="0" xfId="411" applyNumberFormat="1" applyFont="1" applyFill="1" applyBorder="1" applyAlignment="1">
      <alignment horizontal="right" shrinkToFit="1"/>
    </xf>
    <xf numFmtId="176" fontId="87" fillId="28" borderId="0" xfId="416" applyNumberFormat="1" applyFont="1" applyFill="1" applyBorder="1" applyAlignment="1" applyProtection="1">
      <alignment horizontal="center"/>
    </xf>
    <xf numFmtId="41" fontId="134" fillId="0" borderId="0" xfId="411" applyNumberFormat="1" applyFont="1" applyFill="1" applyBorder="1"/>
    <xf numFmtId="41" fontId="134" fillId="0" borderId="41" xfId="411" applyNumberFormat="1" applyFont="1" applyFill="1" applyBorder="1"/>
    <xf numFmtId="41" fontId="134" fillId="0" borderId="48" xfId="411" applyNumberFormat="1" applyFont="1" applyFill="1" applyBorder="1"/>
    <xf numFmtId="0" fontId="136" fillId="28" borderId="40" xfId="411" applyFont="1" applyFill="1" applyBorder="1" applyAlignment="1" applyProtection="1">
      <alignment horizontal="center"/>
    </xf>
    <xf numFmtId="176" fontId="136" fillId="28" borderId="0" xfId="412" applyNumberFormat="1" applyFont="1" applyFill="1" applyBorder="1" applyAlignment="1" applyProtection="1">
      <alignment horizontal="center"/>
    </xf>
    <xf numFmtId="176" fontId="136" fillId="28" borderId="0" xfId="412" applyFont="1" applyFill="1" applyBorder="1" applyAlignment="1" applyProtection="1">
      <alignment horizontal="center"/>
    </xf>
    <xf numFmtId="176" fontId="136" fillId="28" borderId="41" xfId="412" applyFont="1" applyFill="1" applyBorder="1" applyAlignment="1" applyProtection="1">
      <alignment horizontal="center"/>
    </xf>
    <xf numFmtId="176" fontId="136" fillId="28" borderId="48" xfId="412" applyFont="1" applyFill="1" applyBorder="1" applyAlignment="1" applyProtection="1">
      <alignment horizontal="center"/>
    </xf>
    <xf numFmtId="41" fontId="87" fillId="28" borderId="41" xfId="412" applyNumberFormat="1" applyFont="1" applyFill="1" applyBorder="1" applyAlignment="1" applyProtection="1">
      <alignment horizontal="right"/>
    </xf>
    <xf numFmtId="41" fontId="87" fillId="28" borderId="48" xfId="412" applyNumberFormat="1" applyFont="1" applyFill="1" applyBorder="1" applyAlignment="1" applyProtection="1">
      <alignment horizontal="right"/>
    </xf>
    <xf numFmtId="41" fontId="91" fillId="0" borderId="41" xfId="211" applyFont="1" applyFill="1" applyBorder="1" applyAlignment="1"/>
    <xf numFmtId="41" fontId="91" fillId="0" borderId="0" xfId="211" applyFont="1" applyFill="1" applyBorder="1" applyAlignment="1"/>
    <xf numFmtId="41" fontId="91" fillId="0" borderId="0" xfId="211" applyFont="1" applyFill="1" applyBorder="1" applyAlignment="1" applyProtection="1">
      <alignment horizontal="center"/>
    </xf>
    <xf numFmtId="41" fontId="91" fillId="0" borderId="0" xfId="211" applyFont="1" applyFill="1" applyBorder="1" applyAlignment="1" applyProtection="1">
      <alignment horizontal="right"/>
    </xf>
    <xf numFmtId="0" fontId="92" fillId="28" borderId="40" xfId="411" applyFont="1" applyFill="1" applyBorder="1" applyAlignment="1" applyProtection="1">
      <alignment horizontal="center"/>
    </xf>
    <xf numFmtId="41" fontId="92" fillId="28" borderId="0" xfId="412" applyNumberFormat="1" applyFont="1" applyFill="1" applyBorder="1" applyAlignment="1" applyProtection="1">
      <alignment horizontal="right"/>
    </xf>
    <xf numFmtId="41" fontId="92" fillId="28" borderId="41" xfId="412" applyNumberFormat="1" applyFont="1" applyFill="1" applyBorder="1" applyAlignment="1" applyProtection="1">
      <alignment horizontal="right"/>
    </xf>
    <xf numFmtId="176" fontId="87" fillId="28" borderId="16" xfId="412" applyFont="1" applyFill="1" applyBorder="1" applyAlignment="1" applyProtection="1">
      <alignment horizontal="right"/>
    </xf>
    <xf numFmtId="176" fontId="87" fillId="28" borderId="0" xfId="412" applyNumberFormat="1" applyFont="1" applyFill="1" applyBorder="1" applyAlignment="1" applyProtection="1">
      <alignment horizontal="right"/>
    </xf>
    <xf numFmtId="176" fontId="136" fillId="28" borderId="0" xfId="412" applyNumberFormat="1" applyFont="1" applyFill="1" applyBorder="1" applyAlignment="1" applyProtection="1">
      <alignment horizontal="right"/>
    </xf>
    <xf numFmtId="41" fontId="87" fillId="28" borderId="0" xfId="412" applyNumberFormat="1" applyFont="1" applyFill="1" applyBorder="1" applyAlignment="1" applyProtection="1"/>
    <xf numFmtId="176" fontId="87" fillId="28" borderId="0" xfId="416" applyNumberFormat="1" applyFont="1" applyFill="1" applyBorder="1" applyAlignment="1" applyProtection="1">
      <alignment horizontal="right"/>
    </xf>
    <xf numFmtId="41" fontId="87" fillId="28" borderId="0" xfId="211" applyFont="1" applyFill="1" applyBorder="1" applyAlignment="1"/>
    <xf numFmtId="41" fontId="87" fillId="28" borderId="0" xfId="211" applyFont="1" applyFill="1" applyBorder="1" applyAlignment="1" applyProtection="1">
      <alignment horizontal="right"/>
    </xf>
    <xf numFmtId="176" fontId="80" fillId="0" borderId="16" xfId="412" applyFont="1" applyFill="1" applyBorder="1" applyAlignment="1" applyProtection="1">
      <alignment horizontal="center"/>
    </xf>
    <xf numFmtId="176" fontId="80" fillId="0" borderId="0" xfId="412" applyFont="1" applyFill="1" applyBorder="1" applyAlignment="1" applyProtection="1">
      <alignment horizontal="center"/>
    </xf>
    <xf numFmtId="176" fontId="92" fillId="28" borderId="0" xfId="412" applyFont="1" applyFill="1" applyBorder="1" applyAlignment="1" applyProtection="1">
      <alignment horizontal="center"/>
    </xf>
    <xf numFmtId="176" fontId="92" fillId="28" borderId="41" xfId="412" applyFont="1" applyFill="1" applyBorder="1" applyAlignment="1" applyProtection="1">
      <alignment horizontal="center"/>
    </xf>
    <xf numFmtId="195" fontId="87" fillId="28" borderId="0" xfId="411" applyNumberFormat="1" applyFont="1" applyFill="1" applyBorder="1"/>
    <xf numFmtId="195" fontId="87" fillId="28" borderId="41" xfId="411" applyNumberFormat="1" applyFont="1" applyFill="1" applyBorder="1"/>
    <xf numFmtId="176" fontId="87" fillId="28" borderId="0" xfId="416" applyNumberFormat="1" applyFont="1" applyFill="1" applyBorder="1" applyAlignment="1" applyProtection="1">
      <alignment horizontal="centerContinuous"/>
    </xf>
    <xf numFmtId="176" fontId="80" fillId="28" borderId="0" xfId="416" applyNumberFormat="1" applyFont="1" applyFill="1" applyBorder="1" applyAlignment="1" applyProtection="1">
      <alignment horizontal="center"/>
    </xf>
    <xf numFmtId="176" fontId="87" fillId="28" borderId="0" xfId="424" applyFont="1" applyFill="1" applyBorder="1" applyAlignment="1" applyProtection="1">
      <alignment horizontal="right"/>
    </xf>
    <xf numFmtId="41" fontId="91" fillId="0" borderId="0" xfId="411" applyNumberFormat="1" applyFont="1" applyFill="1" applyBorder="1" applyAlignment="1"/>
    <xf numFmtId="41" fontId="91" fillId="0" borderId="41" xfId="411" applyNumberFormat="1" applyFont="1" applyFill="1" applyBorder="1" applyAlignment="1"/>
    <xf numFmtId="0" fontId="87" fillId="28" borderId="40" xfId="411" applyFont="1" applyFill="1" applyBorder="1" applyAlignment="1">
      <alignment horizontal="center"/>
    </xf>
    <xf numFmtId="176" fontId="80" fillId="0" borderId="0" xfId="412" applyFont="1" applyFill="1" applyBorder="1" applyAlignment="1" applyProtection="1">
      <alignment horizontal="center"/>
    </xf>
    <xf numFmtId="176" fontId="80" fillId="0" borderId="0" xfId="412" applyFont="1" applyFill="1" applyBorder="1" applyAlignment="1" applyProtection="1">
      <alignment horizontal="left"/>
    </xf>
    <xf numFmtId="0" fontId="80" fillId="0" borderId="0" xfId="411" applyFont="1" applyBorder="1" applyAlignment="1">
      <alignment horizontal="left"/>
    </xf>
    <xf numFmtId="0" fontId="80" fillId="0" borderId="0" xfId="411" applyFont="1" applyFill="1" applyBorder="1" applyAlignment="1" applyProtection="1">
      <alignment horizontal="left"/>
    </xf>
    <xf numFmtId="176" fontId="134" fillId="27" borderId="18" xfId="272" applyFont="1" applyFill="1" applyBorder="1" applyAlignment="1">
      <alignment horizontal="center" vertical="center" wrapText="1"/>
    </xf>
    <xf numFmtId="0" fontId="134" fillId="27" borderId="18" xfId="0" applyFont="1" applyFill="1" applyBorder="1" applyAlignment="1">
      <alignment horizontal="center" vertical="center" wrapText="1"/>
    </xf>
    <xf numFmtId="0" fontId="134" fillId="27" borderId="39" xfId="0" applyFont="1" applyFill="1" applyBorder="1" applyAlignment="1">
      <alignment horizontal="center" vertical="center" wrapText="1"/>
    </xf>
    <xf numFmtId="41" fontId="87" fillId="28" borderId="16" xfId="419" applyNumberFormat="1" applyFont="1" applyFill="1" applyBorder="1" applyAlignment="1" applyProtection="1">
      <alignment horizontal="center"/>
    </xf>
    <xf numFmtId="41" fontId="87" fillId="28" borderId="0" xfId="419" applyNumberFormat="1" applyFont="1" applyFill="1" applyBorder="1" applyAlignment="1" applyProtection="1">
      <alignment horizontal="center"/>
    </xf>
    <xf numFmtId="0" fontId="87" fillId="28" borderId="40" xfId="411" applyFont="1" applyFill="1" applyBorder="1" applyAlignment="1" applyProtection="1">
      <alignment horizontal="center"/>
      <protection locked="0"/>
    </xf>
    <xf numFmtId="176" fontId="87" fillId="28" borderId="0" xfId="412" applyFont="1" applyFill="1" applyBorder="1" applyAlignment="1" applyProtection="1">
      <alignment horizontal="center"/>
      <protection locked="0"/>
    </xf>
    <xf numFmtId="176" fontId="87" fillId="28" borderId="41" xfId="412" applyFont="1" applyFill="1" applyBorder="1" applyAlignment="1" applyProtection="1">
      <alignment horizontal="center"/>
      <protection locked="0"/>
    </xf>
    <xf numFmtId="176" fontId="87" fillId="28" borderId="48" xfId="412" applyFont="1" applyFill="1" applyBorder="1" applyAlignment="1" applyProtection="1">
      <alignment horizontal="center"/>
      <protection locked="0"/>
    </xf>
    <xf numFmtId="0" fontId="80" fillId="0" borderId="0" xfId="411" applyFont="1" applyFill="1" applyAlignment="1" applyProtection="1">
      <alignment horizontal="right" vertical="center"/>
    </xf>
    <xf numFmtId="0" fontId="80" fillId="0" borderId="0" xfId="411" applyFont="1" applyFill="1" applyBorder="1" applyAlignment="1" applyProtection="1">
      <alignment horizontal="right" vertical="center"/>
    </xf>
    <xf numFmtId="0" fontId="91" fillId="0" borderId="0" xfId="411" applyFont="1" applyFill="1" applyBorder="1" applyAlignment="1" applyProtection="1">
      <alignment vertical="center"/>
    </xf>
    <xf numFmtId="41" fontId="91" fillId="0" borderId="0" xfId="413" applyNumberFormat="1" applyFont="1" applyFill="1" applyBorder="1" applyAlignment="1" applyProtection="1">
      <alignment horizontal="right" vertical="center"/>
    </xf>
    <xf numFmtId="41" fontId="91" fillId="0" borderId="0" xfId="413" applyNumberFormat="1" applyFont="1" applyFill="1" applyBorder="1" applyAlignment="1" applyProtection="1">
      <alignment horizontal="center" vertical="center"/>
    </xf>
    <xf numFmtId="0" fontId="91" fillId="0" borderId="0" xfId="411" applyFont="1" applyFill="1" applyBorder="1" applyAlignment="1" applyProtection="1">
      <alignment horizontal="left" vertical="center" wrapText="1"/>
    </xf>
    <xf numFmtId="0" fontId="80" fillId="0" borderId="0" xfId="416" applyFont="1" applyFill="1" applyAlignment="1" applyProtection="1">
      <alignment vertical="center"/>
    </xf>
    <xf numFmtId="0" fontId="80" fillId="0" borderId="0" xfId="411" applyFont="1" applyFill="1" applyAlignment="1">
      <alignment horizontal="left" vertical="center"/>
    </xf>
    <xf numFmtId="0" fontId="83" fillId="0" borderId="0" xfId="416" applyFont="1" applyFill="1" applyAlignment="1" applyProtection="1">
      <alignment vertical="center"/>
    </xf>
    <xf numFmtId="176" fontId="80" fillId="0" borderId="0" xfId="412" applyFont="1" applyFill="1" applyBorder="1" applyAlignment="1" applyProtection="1">
      <alignment horizontal="left"/>
    </xf>
    <xf numFmtId="0" fontId="80" fillId="27" borderId="16" xfId="411" applyFont="1" applyFill="1" applyBorder="1" applyAlignment="1" applyProtection="1">
      <alignment horizontal="center"/>
    </xf>
    <xf numFmtId="176" fontId="80" fillId="0" borderId="0" xfId="412" applyFont="1" applyFill="1" applyBorder="1" applyAlignment="1" applyProtection="1">
      <alignment horizontal="center"/>
    </xf>
    <xf numFmtId="0" fontId="80" fillId="27" borderId="16" xfId="411" applyFont="1" applyFill="1" applyBorder="1" applyAlignment="1" applyProtection="1">
      <alignment horizontal="center" vertical="center" wrapText="1"/>
    </xf>
    <xf numFmtId="0" fontId="80" fillId="27" borderId="23" xfId="411" applyFont="1" applyFill="1" applyBorder="1" applyAlignment="1" applyProtection="1">
      <alignment horizontal="center" vertical="center"/>
    </xf>
    <xf numFmtId="0" fontId="80" fillId="27" borderId="24" xfId="411" applyFont="1" applyFill="1" applyBorder="1" applyAlignment="1" applyProtection="1">
      <alignment horizontal="center" vertical="center"/>
    </xf>
    <xf numFmtId="0" fontId="80" fillId="27" borderId="28" xfId="411" applyFont="1" applyFill="1" applyBorder="1" applyAlignment="1" applyProtection="1">
      <alignment horizontal="center" vertical="center"/>
    </xf>
    <xf numFmtId="0" fontId="80" fillId="27" borderId="23" xfId="411" applyFont="1" applyFill="1" applyBorder="1" applyAlignment="1" applyProtection="1">
      <alignment horizontal="center" vertical="center" shrinkToFit="1"/>
    </xf>
    <xf numFmtId="0" fontId="80" fillId="27" borderId="24" xfId="411" applyFont="1" applyFill="1" applyBorder="1" applyAlignment="1" applyProtection="1">
      <alignment horizontal="center" vertical="center" shrinkToFit="1"/>
    </xf>
    <xf numFmtId="0" fontId="80" fillId="27" borderId="27" xfId="411" applyFont="1" applyFill="1" applyBorder="1" applyAlignment="1" applyProtection="1">
      <alignment horizontal="center" vertical="center" wrapText="1"/>
    </xf>
    <xf numFmtId="0" fontId="80" fillId="27" borderId="16" xfId="411" applyFont="1" applyFill="1" applyBorder="1" applyAlignment="1" applyProtection="1">
      <alignment horizontal="center" vertical="center"/>
    </xf>
    <xf numFmtId="0" fontId="80" fillId="27" borderId="28" xfId="411" applyFont="1" applyFill="1" applyBorder="1" applyAlignment="1" applyProtection="1">
      <alignment horizontal="center" vertical="center" shrinkToFit="1"/>
    </xf>
    <xf numFmtId="0" fontId="80" fillId="27" borderId="0" xfId="411" applyFont="1" applyFill="1" applyBorder="1" applyAlignment="1" applyProtection="1">
      <alignment horizontal="center" vertical="center"/>
    </xf>
    <xf numFmtId="0" fontId="80" fillId="27" borderId="43" xfId="411" applyFont="1" applyFill="1" applyBorder="1" applyAlignment="1">
      <alignment horizontal="center" vertical="center"/>
    </xf>
    <xf numFmtId="176" fontId="134" fillId="0" borderId="22" xfId="412" applyNumberFormat="1" applyFont="1" applyFill="1" applyBorder="1" applyAlignment="1" applyProtection="1">
      <alignment horizontal="right"/>
    </xf>
    <xf numFmtId="0" fontId="80" fillId="27" borderId="16" xfId="411" applyFont="1" applyFill="1" applyBorder="1" applyAlignment="1" applyProtection="1">
      <alignment horizontal="centerContinuous" vertical="top" shrinkToFit="1"/>
    </xf>
    <xf numFmtId="0" fontId="80" fillId="27" borderId="0" xfId="411" applyFont="1" applyFill="1" applyBorder="1" applyAlignment="1" applyProtection="1">
      <alignment horizontal="centerContinuous" vertical="top"/>
    </xf>
    <xf numFmtId="0" fontId="80" fillId="27" borderId="23" xfId="411" applyFont="1" applyFill="1" applyBorder="1" applyAlignment="1" applyProtection="1">
      <alignment horizontal="centerContinuous" vertical="top" shrinkToFit="1"/>
    </xf>
    <xf numFmtId="0" fontId="80" fillId="27" borderId="22" xfId="411" applyFont="1" applyFill="1" applyBorder="1" applyAlignment="1" applyProtection="1">
      <alignment horizontal="centerContinuous" vertical="top" shrinkToFit="1"/>
    </xf>
    <xf numFmtId="0" fontId="80" fillId="27" borderId="16" xfId="411" applyFont="1" applyFill="1" applyBorder="1" applyAlignment="1" applyProtection="1">
      <alignment horizontal="center" vertical="top"/>
    </xf>
    <xf numFmtId="0" fontId="80" fillId="27" borderId="27" xfId="411" applyFont="1" applyFill="1" applyBorder="1" applyAlignment="1">
      <alignment horizontal="center" vertical="top"/>
    </xf>
    <xf numFmtId="0" fontId="80" fillId="27" borderId="22" xfId="411" applyFont="1" applyFill="1" applyBorder="1" applyAlignment="1" applyProtection="1">
      <alignment horizontal="centerContinuous" vertical="top"/>
    </xf>
    <xf numFmtId="0" fontId="80" fillId="27" borderId="27" xfId="411" applyFont="1" applyFill="1" applyBorder="1" applyAlignment="1" applyProtection="1">
      <alignment horizontal="centerContinuous" vertical="top"/>
    </xf>
    <xf numFmtId="0" fontId="80" fillId="27" borderId="16" xfId="411" applyFont="1" applyFill="1" applyBorder="1" applyAlignment="1" applyProtection="1">
      <alignment horizontal="center" vertical="top" wrapText="1"/>
    </xf>
    <xf numFmtId="0" fontId="80" fillId="27" borderId="27" xfId="411" applyFont="1" applyFill="1" applyBorder="1" applyAlignment="1" applyProtection="1">
      <alignment vertical="top" wrapText="1"/>
    </xf>
    <xf numFmtId="0" fontId="80" fillId="27" borderId="0" xfId="411" applyFont="1" applyFill="1" applyBorder="1" applyAlignment="1" applyProtection="1">
      <alignment horizontal="center" vertical="top"/>
    </xf>
    <xf numFmtId="0" fontId="80" fillId="27" borderId="18" xfId="416" applyFont="1" applyFill="1" applyBorder="1" applyAlignment="1" applyProtection="1">
      <alignment horizontal="centerContinuous" vertical="center"/>
    </xf>
    <xf numFmtId="0" fontId="91" fillId="0" borderId="0" xfId="416" applyFont="1" applyFill="1" applyAlignment="1" applyProtection="1">
      <alignment horizontal="left"/>
    </xf>
    <xf numFmtId="0" fontId="91" fillId="0" borderId="0" xfId="416" applyFont="1" applyFill="1" applyProtection="1"/>
    <xf numFmtId="0" fontId="91" fillId="27" borderId="20" xfId="411" applyFont="1" applyFill="1" applyBorder="1" applyAlignment="1" applyProtection="1">
      <alignment horizontal="center" wrapText="1"/>
    </xf>
    <xf numFmtId="0" fontId="91" fillId="0" borderId="0" xfId="411" applyFont="1" applyFill="1" applyBorder="1" applyAlignment="1" applyProtection="1">
      <alignment horizontal="left"/>
    </xf>
    <xf numFmtId="0" fontId="80" fillId="27" borderId="27" xfId="411" applyFont="1" applyFill="1" applyBorder="1" applyAlignment="1" applyProtection="1">
      <alignment horizontal="center"/>
    </xf>
    <xf numFmtId="0" fontId="80" fillId="27" borderId="28" xfId="411" applyFont="1" applyFill="1" applyBorder="1" applyAlignment="1" applyProtection="1">
      <alignment horizontal="center"/>
    </xf>
    <xf numFmtId="0" fontId="80" fillId="27" borderId="40" xfId="411" applyFont="1" applyFill="1" applyBorder="1" applyAlignment="1" applyProtection="1">
      <alignment horizontal="center" vertical="center"/>
    </xf>
    <xf numFmtId="0" fontId="80" fillId="27" borderId="24" xfId="411" applyFont="1" applyFill="1" applyBorder="1" applyAlignment="1" applyProtection="1">
      <alignment horizontal="center" vertical="center"/>
    </xf>
    <xf numFmtId="0" fontId="80" fillId="27" borderId="61" xfId="411" applyFont="1" applyFill="1" applyBorder="1" applyAlignment="1" applyProtection="1">
      <alignment horizontal="center" vertical="center"/>
    </xf>
    <xf numFmtId="0" fontId="80" fillId="27" borderId="16" xfId="411" applyFont="1" applyFill="1" applyBorder="1" applyAlignment="1" applyProtection="1">
      <alignment horizontal="center" vertical="center"/>
    </xf>
    <xf numFmtId="0" fontId="80" fillId="27" borderId="41" xfId="411" applyFont="1" applyFill="1" applyBorder="1" applyAlignment="1" applyProtection="1">
      <alignment horizontal="center"/>
    </xf>
    <xf numFmtId="0" fontId="80" fillId="27" borderId="43" xfId="411" applyFont="1" applyFill="1" applyBorder="1" applyAlignment="1" applyProtection="1">
      <alignment horizontal="center"/>
    </xf>
    <xf numFmtId="0" fontId="80" fillId="27" borderId="27" xfId="411" applyFont="1" applyFill="1" applyBorder="1" applyAlignment="1" applyProtection="1">
      <alignment horizontal="center" vertical="center"/>
    </xf>
    <xf numFmtId="176" fontId="91" fillId="0" borderId="0" xfId="417" applyFont="1" applyFill="1" applyBorder="1" applyAlignment="1" applyProtection="1">
      <alignment horizontal="center"/>
    </xf>
    <xf numFmtId="41" fontId="91" fillId="28" borderId="0" xfId="411" applyNumberFormat="1" applyFont="1" applyFill="1" applyBorder="1" applyAlignment="1"/>
    <xf numFmtId="41" fontId="91" fillId="28" borderId="41" xfId="411" applyNumberFormat="1" applyFont="1" applyFill="1" applyBorder="1" applyAlignment="1"/>
    <xf numFmtId="41" fontId="84" fillId="0" borderId="0" xfId="416" applyNumberFormat="1" applyFont="1" applyFill="1" applyProtection="1"/>
    <xf numFmtId="0" fontId="92" fillId="28" borderId="40" xfId="416" applyFont="1" applyFill="1" applyBorder="1" applyAlignment="1" applyProtection="1">
      <alignment horizontal="center"/>
    </xf>
    <xf numFmtId="176" fontId="80" fillId="0" borderId="0" xfId="412" applyFont="1" applyFill="1" applyBorder="1" applyAlignment="1" applyProtection="1">
      <alignment horizontal="center"/>
    </xf>
    <xf numFmtId="176" fontId="87" fillId="28" borderId="0" xfId="412" applyFont="1" applyFill="1" applyBorder="1" applyAlignment="1" applyProtection="1">
      <alignment horizontal="center"/>
    </xf>
    <xf numFmtId="0" fontId="80" fillId="27" borderId="32" xfId="315" applyFont="1" applyFill="1" applyBorder="1" applyAlignment="1" applyProtection="1">
      <alignment horizontal="center" vertical="center" wrapText="1"/>
    </xf>
    <xf numFmtId="0" fontId="80" fillId="27" borderId="19" xfId="315" applyFont="1" applyFill="1" applyBorder="1" applyAlignment="1" applyProtection="1">
      <alignment horizontal="center" vertical="center"/>
    </xf>
    <xf numFmtId="0" fontId="80" fillId="27" borderId="16" xfId="315" applyFont="1" applyFill="1" applyBorder="1" applyAlignment="1" applyProtection="1">
      <alignment horizontal="center"/>
    </xf>
    <xf numFmtId="0" fontId="80" fillId="27" borderId="27" xfId="315" applyFont="1" applyFill="1" applyBorder="1" applyAlignment="1" applyProtection="1">
      <alignment horizontal="center"/>
    </xf>
    <xf numFmtId="0" fontId="80" fillId="27" borderId="16" xfId="315" applyFont="1" applyFill="1" applyBorder="1" applyAlignment="1" applyProtection="1">
      <alignment horizontal="center" wrapText="1"/>
    </xf>
    <xf numFmtId="0" fontId="80" fillId="27" borderId="27" xfId="315" applyFont="1" applyFill="1" applyBorder="1" applyAlignment="1" applyProtection="1">
      <alignment horizontal="center" wrapText="1"/>
    </xf>
    <xf numFmtId="0" fontId="80" fillId="27" borderId="19" xfId="315" applyFont="1" applyFill="1" applyBorder="1" applyAlignment="1" applyProtection="1">
      <alignment horizontal="center" vertical="center" wrapText="1"/>
    </xf>
    <xf numFmtId="0" fontId="80" fillId="27" borderId="32" xfId="315" applyFont="1" applyFill="1" applyBorder="1" applyAlignment="1" applyProtection="1">
      <alignment horizontal="center" vertical="center"/>
    </xf>
    <xf numFmtId="0" fontId="80" fillId="27" borderId="20" xfId="315" applyFont="1" applyFill="1" applyBorder="1" applyAlignment="1" applyProtection="1">
      <alignment horizontal="center" vertical="center" wrapText="1"/>
    </xf>
    <xf numFmtId="0" fontId="80" fillId="27" borderId="17" xfId="315" applyFont="1" applyFill="1" applyBorder="1" applyAlignment="1" applyProtection="1">
      <alignment horizontal="center"/>
    </xf>
    <xf numFmtId="0" fontId="80" fillId="27" borderId="28" xfId="315" applyFont="1" applyFill="1" applyBorder="1" applyAlignment="1" applyProtection="1">
      <alignment horizontal="center"/>
    </xf>
    <xf numFmtId="0" fontId="80" fillId="27" borderId="38" xfId="315" applyFont="1" applyFill="1" applyBorder="1" applyAlignment="1" applyProtection="1">
      <alignment horizontal="center" vertical="center" wrapText="1"/>
    </xf>
    <xf numFmtId="0" fontId="80" fillId="27" borderId="40" xfId="315" applyFont="1" applyFill="1" applyBorder="1" applyAlignment="1" applyProtection="1">
      <alignment horizontal="center" vertical="center"/>
    </xf>
    <xf numFmtId="0" fontId="80" fillId="27" borderId="42" xfId="315" applyFont="1" applyFill="1" applyBorder="1" applyAlignment="1" applyProtection="1">
      <alignment horizontal="center" vertical="center"/>
    </xf>
    <xf numFmtId="0" fontId="80" fillId="27" borderId="17" xfId="315" applyFont="1" applyFill="1" applyBorder="1" applyAlignment="1" applyProtection="1">
      <alignment horizontal="center" wrapText="1"/>
    </xf>
    <xf numFmtId="0" fontId="80" fillId="27" borderId="28" xfId="315" applyFont="1" applyFill="1" applyBorder="1" applyAlignment="1" applyProtection="1">
      <alignment horizontal="center" wrapText="1"/>
    </xf>
    <xf numFmtId="0" fontId="80" fillId="27" borderId="18" xfId="315" applyFont="1" applyFill="1" applyBorder="1" applyAlignment="1" applyProtection="1">
      <alignment horizontal="center" vertical="center"/>
    </xf>
    <xf numFmtId="0" fontId="80" fillId="27" borderId="20" xfId="315" applyFont="1" applyFill="1" applyBorder="1" applyAlignment="1" applyProtection="1">
      <alignment horizontal="center" vertical="center"/>
    </xf>
    <xf numFmtId="0" fontId="80" fillId="27" borderId="31" xfId="315" applyFont="1" applyFill="1" applyBorder="1" applyAlignment="1" applyProtection="1">
      <alignment horizontal="center" vertical="center"/>
    </xf>
    <xf numFmtId="0" fontId="80" fillId="27" borderId="30" xfId="315" applyFont="1" applyFill="1" applyBorder="1" applyAlignment="1" applyProtection="1">
      <alignment horizontal="center" vertical="center"/>
    </xf>
    <xf numFmtId="0" fontId="80" fillId="27" borderId="31" xfId="315" applyFont="1" applyFill="1" applyBorder="1" applyAlignment="1" applyProtection="1">
      <alignment horizontal="center"/>
    </xf>
    <xf numFmtId="0" fontId="86" fillId="27" borderId="30" xfId="315" applyFont="1" applyFill="1" applyBorder="1" applyAlignment="1" applyProtection="1">
      <alignment horizontal="center"/>
    </xf>
    <xf numFmtId="0" fontId="80" fillId="27" borderId="19" xfId="315" applyFont="1" applyFill="1" applyBorder="1" applyAlignment="1" applyProtection="1">
      <alignment horizontal="center" wrapText="1"/>
    </xf>
    <xf numFmtId="0" fontId="80" fillId="27" borderId="20" xfId="315" applyFont="1" applyFill="1" applyBorder="1" applyAlignment="1" applyProtection="1">
      <alignment horizontal="center" wrapText="1"/>
    </xf>
    <xf numFmtId="0" fontId="110" fillId="0" borderId="0" xfId="315" applyFont="1" applyFill="1" applyAlignment="1" applyProtection="1">
      <alignment horizontal="center" vertical="center"/>
    </xf>
    <xf numFmtId="0" fontId="110" fillId="0" borderId="0" xfId="315" applyFont="1" applyFill="1" applyAlignment="1">
      <alignment horizontal="center" vertical="top"/>
    </xf>
    <xf numFmtId="0" fontId="80" fillId="27" borderId="57" xfId="315" applyFont="1" applyFill="1" applyBorder="1" applyAlignment="1" applyProtection="1">
      <alignment horizontal="center" vertical="center"/>
    </xf>
    <xf numFmtId="0" fontId="80" fillId="27" borderId="47" xfId="315" applyFont="1" applyFill="1" applyBorder="1" applyAlignment="1" applyProtection="1">
      <alignment horizontal="center" vertical="center" wrapText="1"/>
    </xf>
    <xf numFmtId="0" fontId="80" fillId="27" borderId="49" xfId="315" applyFont="1" applyFill="1" applyBorder="1" applyAlignment="1" applyProtection="1">
      <alignment horizontal="center" vertical="center" wrapText="1"/>
    </xf>
    <xf numFmtId="0" fontId="80" fillId="27" borderId="48" xfId="315" applyFont="1" applyFill="1" applyBorder="1" applyAlignment="1" applyProtection="1">
      <alignment horizontal="center" wrapText="1"/>
    </xf>
    <xf numFmtId="0" fontId="80" fillId="27" borderId="41" xfId="315" applyFont="1" applyFill="1" applyBorder="1" applyAlignment="1" applyProtection="1">
      <alignment horizontal="center"/>
    </xf>
    <xf numFmtId="0" fontId="80" fillId="0" borderId="0" xfId="315" applyFont="1" applyFill="1" applyBorder="1" applyAlignment="1">
      <alignment horizontal="left"/>
    </xf>
    <xf numFmtId="0" fontId="80" fillId="27" borderId="59" xfId="315" applyFont="1" applyFill="1" applyBorder="1" applyAlignment="1" applyProtection="1">
      <alignment horizontal="center" vertical="center"/>
    </xf>
    <xf numFmtId="0" fontId="80" fillId="27" borderId="49" xfId="315" applyFont="1" applyFill="1" applyBorder="1" applyAlignment="1" applyProtection="1">
      <alignment horizontal="center" vertical="center"/>
    </xf>
    <xf numFmtId="0" fontId="80" fillId="27" borderId="51" xfId="315" applyFont="1" applyFill="1" applyBorder="1" applyAlignment="1" applyProtection="1">
      <alignment horizontal="center" vertical="center"/>
    </xf>
    <xf numFmtId="0" fontId="80" fillId="27" borderId="49" xfId="315" applyFont="1" applyFill="1" applyBorder="1" applyAlignment="1" applyProtection="1">
      <alignment horizontal="center" wrapText="1"/>
    </xf>
    <xf numFmtId="0" fontId="80" fillId="27" borderId="51" xfId="315" applyFont="1" applyFill="1" applyBorder="1" applyAlignment="1" applyProtection="1">
      <alignment horizontal="center" wrapText="1"/>
    </xf>
    <xf numFmtId="176" fontId="80" fillId="0" borderId="16" xfId="412" applyFont="1" applyFill="1" applyBorder="1" applyAlignment="1" applyProtection="1">
      <alignment horizontal="center"/>
    </xf>
    <xf numFmtId="176" fontId="80" fillId="0" borderId="0" xfId="412" applyFont="1" applyFill="1" applyBorder="1" applyAlignment="1" applyProtection="1">
      <alignment horizontal="center"/>
    </xf>
    <xf numFmtId="176" fontId="87" fillId="28" borderId="16" xfId="412" applyFont="1" applyFill="1" applyBorder="1" applyAlignment="1" applyProtection="1">
      <alignment horizontal="center"/>
    </xf>
    <xf numFmtId="176" fontId="87" fillId="28" borderId="0" xfId="412" applyFont="1" applyFill="1" applyBorder="1" applyAlignment="1" applyProtection="1">
      <alignment horizontal="center"/>
    </xf>
    <xf numFmtId="0" fontId="110" fillId="0" borderId="0" xfId="411" applyFont="1" applyFill="1" applyAlignment="1" applyProtection="1">
      <alignment horizontal="center" vertical="center" wrapText="1"/>
    </xf>
    <xf numFmtId="0" fontId="110" fillId="0" borderId="0" xfId="411" applyFont="1" applyFill="1" applyAlignment="1" applyProtection="1">
      <alignment horizontal="center" vertical="center"/>
    </xf>
    <xf numFmtId="176" fontId="80" fillId="0" borderId="0" xfId="412" applyFont="1" applyFill="1" applyBorder="1" applyAlignment="1" applyProtection="1">
      <alignment horizontal="left"/>
    </xf>
    <xf numFmtId="0" fontId="80" fillId="0" borderId="0" xfId="411" applyFont="1" applyBorder="1" applyAlignment="1">
      <alignment horizontal="left"/>
    </xf>
    <xf numFmtId="0" fontId="80" fillId="0" borderId="0" xfId="411" applyFont="1" applyFill="1" applyBorder="1" applyAlignment="1" applyProtection="1">
      <alignment horizontal="left"/>
    </xf>
    <xf numFmtId="0" fontId="80" fillId="27" borderId="16" xfId="411" applyFont="1" applyFill="1" applyBorder="1" applyAlignment="1" applyProtection="1">
      <alignment horizontal="center"/>
    </xf>
    <xf numFmtId="0" fontId="80" fillId="27" borderId="27" xfId="411" applyFont="1" applyFill="1" applyBorder="1" applyAlignment="1" applyProtection="1">
      <alignment horizontal="center"/>
    </xf>
    <xf numFmtId="0" fontId="80" fillId="27" borderId="17" xfId="411" applyFont="1" applyFill="1" applyBorder="1" applyAlignment="1" applyProtection="1">
      <alignment horizontal="center"/>
    </xf>
    <xf numFmtId="0" fontId="80" fillId="27" borderId="28" xfId="411" applyFont="1" applyFill="1" applyBorder="1" applyAlignment="1" applyProtection="1">
      <alignment horizontal="center"/>
    </xf>
    <xf numFmtId="0" fontId="80" fillId="27" borderId="49" xfId="411" applyFont="1" applyFill="1" applyBorder="1" applyAlignment="1" applyProtection="1">
      <alignment horizontal="center" wrapText="1"/>
    </xf>
    <xf numFmtId="0" fontId="80" fillId="27" borderId="51" xfId="411" applyFont="1" applyFill="1" applyBorder="1" applyAlignment="1" applyProtection="1">
      <alignment horizontal="center" wrapText="1"/>
    </xf>
    <xf numFmtId="0" fontId="80" fillId="27" borderId="19" xfId="411" applyFont="1" applyFill="1" applyBorder="1" applyAlignment="1" applyProtection="1">
      <alignment horizontal="center" wrapText="1"/>
    </xf>
    <xf numFmtId="0" fontId="80" fillId="27" borderId="20" xfId="411" applyFont="1" applyFill="1" applyBorder="1" applyAlignment="1" applyProtection="1">
      <alignment horizontal="center" wrapText="1"/>
    </xf>
    <xf numFmtId="176" fontId="80" fillId="0" borderId="23" xfId="412" applyFont="1" applyFill="1" applyBorder="1" applyAlignment="1" applyProtection="1">
      <alignment horizontal="center"/>
    </xf>
    <xf numFmtId="176" fontId="80" fillId="0" borderId="22" xfId="412" applyFont="1" applyFill="1" applyBorder="1" applyAlignment="1" applyProtection="1">
      <alignment horizontal="center"/>
    </xf>
    <xf numFmtId="0" fontId="134" fillId="27" borderId="19" xfId="0" applyFont="1" applyFill="1" applyBorder="1" applyAlignment="1">
      <alignment horizontal="center" wrapText="1"/>
    </xf>
    <xf numFmtId="0" fontId="134" fillId="27" borderId="20" xfId="0" applyFont="1" applyFill="1" applyBorder="1" applyAlignment="1">
      <alignment horizontal="center" wrapText="1"/>
    </xf>
    <xf numFmtId="176" fontId="134" fillId="27" borderId="19" xfId="272" applyFont="1" applyFill="1" applyBorder="1" applyAlignment="1">
      <alignment horizontal="center" wrapText="1"/>
    </xf>
    <xf numFmtId="176" fontId="134" fillId="27" borderId="20" xfId="272" applyFont="1" applyFill="1" applyBorder="1" applyAlignment="1">
      <alignment horizontal="center" wrapText="1"/>
    </xf>
    <xf numFmtId="0" fontId="134" fillId="27" borderId="49" xfId="0" applyFont="1" applyFill="1" applyBorder="1" applyAlignment="1">
      <alignment horizontal="center" vertical="center" wrapText="1"/>
    </xf>
    <xf numFmtId="0" fontId="134" fillId="27" borderId="51" xfId="0" applyFont="1" applyFill="1" applyBorder="1" applyAlignment="1">
      <alignment horizontal="center" vertical="center" wrapText="1"/>
    </xf>
    <xf numFmtId="0" fontId="134" fillId="27" borderId="47" xfId="0" applyFont="1" applyFill="1" applyBorder="1" applyAlignment="1">
      <alignment horizontal="center" vertical="center" wrapText="1"/>
    </xf>
    <xf numFmtId="0" fontId="134" fillId="27" borderId="40" xfId="0" applyFont="1" applyFill="1" applyBorder="1" applyAlignment="1">
      <alignment horizontal="center" wrapText="1"/>
    </xf>
    <xf numFmtId="0" fontId="134" fillId="27" borderId="42" xfId="0" applyFont="1" applyFill="1" applyBorder="1" applyAlignment="1">
      <alignment horizontal="center" wrapText="1"/>
    </xf>
    <xf numFmtId="0" fontId="134" fillId="27" borderId="27" xfId="0" applyFont="1" applyFill="1" applyBorder="1" applyAlignment="1">
      <alignment horizontal="center" wrapText="1"/>
    </xf>
    <xf numFmtId="0" fontId="134" fillId="27" borderId="28" xfId="0" applyFont="1" applyFill="1" applyBorder="1" applyAlignment="1">
      <alignment horizontal="center" wrapText="1"/>
    </xf>
    <xf numFmtId="0" fontId="134" fillId="27" borderId="41" xfId="0" applyFont="1" applyFill="1" applyBorder="1" applyAlignment="1">
      <alignment horizontal="center" wrapText="1"/>
    </xf>
    <xf numFmtId="0" fontId="134" fillId="27" borderId="43" xfId="0" applyFont="1" applyFill="1" applyBorder="1" applyAlignment="1">
      <alignment horizontal="center" wrapText="1"/>
    </xf>
    <xf numFmtId="3" fontId="134" fillId="27" borderId="18" xfId="0" applyNumberFormat="1" applyFont="1" applyFill="1" applyBorder="1" applyAlignment="1">
      <alignment horizontal="center" vertical="center" wrapText="1"/>
    </xf>
    <xf numFmtId="3" fontId="134" fillId="27" borderId="19" xfId="0" applyNumberFormat="1" applyFont="1" applyFill="1" applyBorder="1" applyAlignment="1">
      <alignment horizontal="center" vertical="center" wrapText="1"/>
    </xf>
    <xf numFmtId="3" fontId="134" fillId="27" borderId="19" xfId="0" applyNumberFormat="1" applyFont="1" applyFill="1" applyBorder="1" applyAlignment="1">
      <alignment horizontal="center" wrapText="1"/>
    </xf>
    <xf numFmtId="3" fontId="134" fillId="27" borderId="20" xfId="0" applyNumberFormat="1" applyFont="1" applyFill="1" applyBorder="1" applyAlignment="1">
      <alignment horizontal="center" wrapText="1"/>
    </xf>
    <xf numFmtId="0" fontId="134" fillId="27" borderId="34" xfId="0" applyFont="1" applyFill="1" applyBorder="1" applyAlignment="1">
      <alignment horizontal="center" vertical="center" wrapText="1"/>
    </xf>
    <xf numFmtId="0" fontId="134" fillId="27" borderId="54" xfId="0" applyFont="1" applyFill="1" applyBorder="1" applyAlignment="1">
      <alignment horizontal="center" vertical="center" wrapText="1"/>
    </xf>
    <xf numFmtId="0" fontId="134" fillId="27" borderId="55" xfId="0" applyFont="1" applyFill="1" applyBorder="1" applyAlignment="1">
      <alignment horizontal="center" vertical="center"/>
    </xf>
    <xf numFmtId="3" fontId="134" fillId="27" borderId="32" xfId="0" applyNumberFormat="1" applyFont="1" applyFill="1" applyBorder="1" applyAlignment="1">
      <alignment horizontal="center" vertical="center" wrapText="1"/>
    </xf>
    <xf numFmtId="3" fontId="134" fillId="27" borderId="20" xfId="0" applyNumberFormat="1" applyFont="1" applyFill="1" applyBorder="1" applyAlignment="1">
      <alignment horizontal="center" vertical="center" wrapText="1"/>
    </xf>
    <xf numFmtId="3" fontId="134" fillId="27" borderId="34" xfId="0" applyNumberFormat="1" applyFont="1" applyFill="1" applyBorder="1" applyAlignment="1">
      <alignment horizontal="center" vertical="center" wrapText="1"/>
    </xf>
    <xf numFmtId="0" fontId="110" fillId="0" borderId="0" xfId="411" applyFont="1" applyFill="1" applyAlignment="1">
      <alignment horizontal="center" vertical="top"/>
    </xf>
    <xf numFmtId="176" fontId="134" fillId="27" borderId="18" xfId="272" applyFont="1" applyFill="1" applyBorder="1" applyAlignment="1">
      <alignment horizontal="center" vertical="center" wrapText="1"/>
    </xf>
    <xf numFmtId="176" fontId="134" fillId="27" borderId="19" xfId="272" applyFont="1" applyFill="1" applyBorder="1" applyAlignment="1">
      <alignment horizontal="center" vertical="center" wrapText="1"/>
    </xf>
    <xf numFmtId="0" fontId="134" fillId="27" borderId="18" xfId="0" applyFont="1" applyFill="1" applyBorder="1" applyAlignment="1">
      <alignment horizontal="center" vertical="center" wrapText="1"/>
    </xf>
    <xf numFmtId="0" fontId="134" fillId="27" borderId="19" xfId="0" applyFont="1" applyFill="1" applyBorder="1" applyAlignment="1">
      <alignment horizontal="center" vertical="center" wrapText="1"/>
    </xf>
    <xf numFmtId="0" fontId="112" fillId="0" borderId="0" xfId="411" applyFont="1" applyFill="1" applyAlignment="1">
      <alignment horizontal="center" vertical="top" wrapText="1"/>
    </xf>
    <xf numFmtId="0" fontId="83" fillId="0" borderId="10" xfId="411" applyFont="1" applyFill="1" applyBorder="1" applyAlignment="1" applyProtection="1">
      <alignment horizontal="right"/>
    </xf>
    <xf numFmtId="0" fontId="134" fillId="27" borderId="32" xfId="0" applyFont="1" applyFill="1" applyBorder="1" applyAlignment="1">
      <alignment horizontal="center" vertical="center" wrapText="1"/>
    </xf>
    <xf numFmtId="0" fontId="133" fillId="0" borderId="0" xfId="411" applyFont="1" applyFill="1" applyAlignment="1" applyProtection="1">
      <alignment horizontal="center" vertical="top"/>
    </xf>
    <xf numFmtId="0" fontId="80" fillId="27" borderId="20" xfId="411" applyFont="1" applyFill="1" applyBorder="1" applyAlignment="1" applyProtection="1">
      <alignment horizontal="center"/>
    </xf>
    <xf numFmtId="0" fontId="80" fillId="27" borderId="41" xfId="411" applyFont="1" applyFill="1" applyBorder="1" applyAlignment="1" applyProtection="1">
      <alignment horizontal="center" wrapText="1"/>
    </xf>
    <xf numFmtId="0" fontId="80" fillId="27" borderId="43" xfId="411" applyFont="1" applyFill="1" applyBorder="1" applyAlignment="1" applyProtection="1">
      <alignment horizontal="center" wrapText="1"/>
    </xf>
    <xf numFmtId="0" fontId="80" fillId="27" borderId="40" xfId="411" applyFont="1" applyFill="1" applyBorder="1" applyAlignment="1" applyProtection="1">
      <alignment horizontal="center" vertical="center"/>
    </xf>
    <xf numFmtId="0" fontId="80" fillId="27" borderId="42" xfId="411" applyFont="1" applyFill="1" applyBorder="1" applyAlignment="1" applyProtection="1">
      <alignment horizontal="center" vertical="center"/>
    </xf>
    <xf numFmtId="0" fontId="80" fillId="27" borderId="31" xfId="411" applyFont="1" applyFill="1" applyBorder="1" applyAlignment="1" applyProtection="1">
      <alignment horizontal="center" vertical="center"/>
    </xf>
    <xf numFmtId="0" fontId="80" fillId="27" borderId="29" xfId="411" applyFont="1" applyFill="1" applyBorder="1" applyAlignment="1" applyProtection="1">
      <alignment horizontal="center" vertical="center"/>
    </xf>
    <xf numFmtId="0" fontId="80" fillId="27" borderId="39" xfId="411" applyFont="1" applyFill="1" applyBorder="1" applyAlignment="1" applyProtection="1">
      <alignment horizontal="center" vertical="center"/>
    </xf>
    <xf numFmtId="0" fontId="80" fillId="27" borderId="60" xfId="411" applyFont="1" applyFill="1" applyBorder="1" applyAlignment="1" applyProtection="1">
      <alignment horizontal="center" vertical="center"/>
    </xf>
    <xf numFmtId="0" fontId="80" fillId="27" borderId="35" xfId="411" applyFont="1" applyFill="1" applyBorder="1" applyAlignment="1" applyProtection="1">
      <alignment horizontal="center" vertical="center"/>
    </xf>
    <xf numFmtId="0" fontId="80" fillId="27" borderId="37" xfId="411" applyFont="1" applyFill="1" applyBorder="1" applyAlignment="1" applyProtection="1">
      <alignment horizontal="center" vertical="center"/>
    </xf>
    <xf numFmtId="0" fontId="80" fillId="27" borderId="49" xfId="411" applyFont="1" applyFill="1" applyBorder="1" applyAlignment="1" applyProtection="1">
      <alignment horizontal="center" wrapText="1" shrinkToFit="1"/>
    </xf>
    <xf numFmtId="0" fontId="80" fillId="27" borderId="51" xfId="411" applyFont="1" applyFill="1" applyBorder="1" applyAlignment="1" applyProtection="1">
      <alignment horizontal="center" wrapText="1" shrinkToFit="1"/>
    </xf>
    <xf numFmtId="0" fontId="80" fillId="27" borderId="40" xfId="411" applyFont="1" applyFill="1" applyBorder="1" applyAlignment="1" applyProtection="1">
      <alignment horizontal="center"/>
    </xf>
    <xf numFmtId="0" fontId="80" fillId="27" borderId="42" xfId="411" applyFont="1" applyFill="1" applyBorder="1" applyAlignment="1" applyProtection="1">
      <alignment horizontal="center"/>
    </xf>
    <xf numFmtId="0" fontId="112" fillId="0" borderId="0" xfId="411" applyFont="1" applyFill="1" applyAlignment="1" applyProtection="1">
      <alignment horizontal="center" vertical="center" wrapText="1"/>
    </xf>
    <xf numFmtId="0" fontId="80" fillId="27" borderId="18" xfId="411" applyFont="1" applyFill="1" applyBorder="1" applyAlignment="1" applyProtection="1">
      <alignment horizontal="center" vertical="center" wrapText="1"/>
    </xf>
    <xf numFmtId="0" fontId="80" fillId="27" borderId="19" xfId="411" applyFont="1" applyFill="1" applyBorder="1" applyAlignment="1" applyProtection="1">
      <alignment horizontal="center" vertical="center" wrapText="1"/>
    </xf>
    <xf numFmtId="0" fontId="117" fillId="0" borderId="0" xfId="411" applyFont="1" applyFill="1" applyAlignment="1" applyProtection="1">
      <alignment horizontal="center" vertical="center"/>
    </xf>
    <xf numFmtId="0" fontId="91" fillId="27" borderId="18" xfId="411" applyFont="1" applyFill="1" applyBorder="1" applyAlignment="1" applyProtection="1">
      <alignment horizontal="center" vertical="center" wrapText="1"/>
    </xf>
    <xf numFmtId="0" fontId="91" fillId="27" borderId="19" xfId="411" applyFont="1" applyFill="1" applyBorder="1" applyAlignment="1" applyProtection="1">
      <alignment horizontal="center" vertical="center"/>
    </xf>
    <xf numFmtId="0" fontId="91" fillId="27" borderId="18" xfId="411" applyFont="1" applyFill="1" applyBorder="1" applyAlignment="1" applyProtection="1">
      <alignment horizontal="center" vertical="center"/>
    </xf>
    <xf numFmtId="0" fontId="99" fillId="27" borderId="18" xfId="411" applyFont="1" applyFill="1" applyBorder="1" applyAlignment="1" applyProtection="1">
      <alignment horizontal="center" vertical="center" wrapText="1"/>
    </xf>
    <xf numFmtId="0" fontId="99" fillId="27" borderId="19" xfId="411" applyFont="1" applyFill="1" applyBorder="1" applyAlignment="1" applyProtection="1">
      <alignment horizontal="center" vertical="center" wrapText="1"/>
    </xf>
    <xf numFmtId="0" fontId="99" fillId="27" borderId="18" xfId="411" applyFont="1" applyFill="1" applyBorder="1" applyAlignment="1" applyProtection="1">
      <alignment horizontal="center" vertical="center" wrapText="1" shrinkToFit="1"/>
    </xf>
    <xf numFmtId="0" fontId="99" fillId="27" borderId="19" xfId="411" applyFont="1" applyFill="1" applyBorder="1" applyAlignment="1" applyProtection="1">
      <alignment horizontal="center" vertical="center" wrapText="1" shrinkToFit="1"/>
    </xf>
    <xf numFmtId="0" fontId="91" fillId="27" borderId="23" xfId="411" applyFont="1" applyFill="1" applyBorder="1" applyAlignment="1" applyProtection="1">
      <alignment horizontal="center" vertical="center" wrapText="1"/>
    </xf>
    <xf numFmtId="0" fontId="91" fillId="27" borderId="22" xfId="411" applyFont="1" applyFill="1" applyBorder="1" applyAlignment="1" applyProtection="1">
      <alignment horizontal="center" vertical="center" wrapText="1"/>
    </xf>
    <xf numFmtId="0" fontId="91" fillId="27" borderId="24" xfId="411" applyFont="1" applyFill="1" applyBorder="1" applyAlignment="1" applyProtection="1">
      <alignment horizontal="center" vertical="center" wrapText="1"/>
    </xf>
    <xf numFmtId="0" fontId="80" fillId="27" borderId="23" xfId="411" applyFont="1" applyFill="1" applyBorder="1" applyAlignment="1" applyProtection="1">
      <alignment horizontal="center" vertical="center" wrapText="1"/>
    </xf>
    <xf numFmtId="0" fontId="80" fillId="27" borderId="22" xfId="411" applyFont="1" applyFill="1" applyBorder="1" applyAlignment="1" applyProtection="1">
      <alignment horizontal="center" vertical="center" wrapText="1"/>
    </xf>
    <xf numFmtId="0" fontId="80" fillId="27" borderId="61" xfId="411" applyFont="1" applyFill="1" applyBorder="1" applyAlignment="1" applyProtection="1">
      <alignment horizontal="center" vertical="center" wrapText="1"/>
    </xf>
    <xf numFmtId="0" fontId="80" fillId="27" borderId="16" xfId="411" applyFont="1" applyFill="1" applyBorder="1" applyAlignment="1" applyProtection="1">
      <alignment horizontal="center" vertical="center" wrapText="1"/>
    </xf>
    <xf numFmtId="0" fontId="80" fillId="27" borderId="0" xfId="411" applyFont="1" applyFill="1" applyBorder="1" applyAlignment="1" applyProtection="1">
      <alignment horizontal="center" vertical="center" wrapText="1"/>
    </xf>
    <xf numFmtId="0" fontId="80" fillId="27" borderId="41" xfId="411" applyFont="1" applyFill="1" applyBorder="1" applyAlignment="1" applyProtection="1">
      <alignment horizontal="center" vertical="center" wrapText="1"/>
    </xf>
    <xf numFmtId="0" fontId="91" fillId="27" borderId="33" xfId="411" applyFont="1" applyFill="1" applyBorder="1" applyAlignment="1" applyProtection="1">
      <alignment horizontal="center" vertical="center" wrapText="1"/>
    </xf>
    <xf numFmtId="0" fontId="91" fillId="27" borderId="35" xfId="411" applyFont="1" applyFill="1" applyBorder="1" applyAlignment="1" applyProtection="1">
      <alignment horizontal="center" vertical="center"/>
    </xf>
    <xf numFmtId="0" fontId="91" fillId="27" borderId="37" xfId="411" applyFont="1" applyFill="1" applyBorder="1" applyAlignment="1" applyProtection="1">
      <alignment horizontal="center" vertical="center"/>
    </xf>
    <xf numFmtId="0" fontId="91" fillId="27" borderId="33" xfId="411" applyFont="1" applyFill="1" applyBorder="1" applyAlignment="1" applyProtection="1">
      <alignment horizontal="center" vertical="center"/>
    </xf>
    <xf numFmtId="0" fontId="91" fillId="27" borderId="36" xfId="411" applyFont="1" applyFill="1" applyBorder="1" applyAlignment="1" applyProtection="1">
      <alignment horizontal="center" vertical="center"/>
    </xf>
    <xf numFmtId="0" fontId="84" fillId="27" borderId="19" xfId="411" applyFont="1" applyFill="1" applyBorder="1" applyAlignment="1" applyProtection="1">
      <alignment horizontal="center" vertical="center" wrapText="1"/>
    </xf>
    <xf numFmtId="0" fontId="84" fillId="27" borderId="20" xfId="411" applyFont="1" applyFill="1" applyBorder="1" applyAlignment="1" applyProtection="1">
      <alignment horizontal="center" vertical="center" wrapText="1"/>
    </xf>
    <xf numFmtId="0" fontId="91" fillId="27" borderId="19" xfId="411" applyFont="1" applyFill="1" applyBorder="1" applyAlignment="1" applyProtection="1">
      <alignment horizontal="center" wrapText="1"/>
    </xf>
    <xf numFmtId="0" fontId="91" fillId="27" borderId="20" xfId="411" applyFont="1" applyFill="1" applyBorder="1" applyAlignment="1" applyProtection="1">
      <alignment horizontal="center" wrapText="1"/>
    </xf>
    <xf numFmtId="0" fontId="91" fillId="27" borderId="20" xfId="411" applyFont="1" applyFill="1" applyBorder="1" applyAlignment="1" applyProtection="1">
      <alignment horizontal="center"/>
    </xf>
    <xf numFmtId="0" fontId="91" fillId="27" borderId="49" xfId="411" applyFont="1" applyFill="1" applyBorder="1" applyAlignment="1" applyProtection="1">
      <alignment horizontal="center"/>
    </xf>
    <xf numFmtId="0" fontId="91" fillId="27" borderId="51" xfId="411" applyFont="1" applyFill="1" applyBorder="1" applyAlignment="1" applyProtection="1">
      <alignment horizontal="center"/>
    </xf>
    <xf numFmtId="0" fontId="96" fillId="0" borderId="0" xfId="411" applyFont="1" applyFill="1" applyBorder="1" applyAlignment="1">
      <alignment horizontal="left" wrapText="1"/>
    </xf>
    <xf numFmtId="0" fontId="96" fillId="0" borderId="0" xfId="411" applyFont="1" applyFill="1" applyBorder="1" applyAlignment="1">
      <alignment horizontal="left"/>
    </xf>
    <xf numFmtId="0" fontId="91" fillId="27" borderId="59" xfId="411" applyFont="1" applyFill="1" applyBorder="1" applyAlignment="1" applyProtection="1">
      <alignment horizontal="center" vertical="center" wrapText="1" shrinkToFit="1"/>
    </xf>
    <xf numFmtId="0" fontId="91" fillId="27" borderId="49" xfId="411" applyFont="1" applyFill="1" applyBorder="1" applyAlignment="1" applyProtection="1">
      <alignment horizontal="center" vertical="center" shrinkToFit="1"/>
    </xf>
    <xf numFmtId="0" fontId="99" fillId="27" borderId="19" xfId="411" applyFont="1" applyFill="1" applyBorder="1" applyAlignment="1" applyProtection="1">
      <alignment horizontal="center" vertical="center"/>
    </xf>
    <xf numFmtId="0" fontId="91" fillId="27" borderId="19" xfId="411" applyFont="1" applyFill="1" applyBorder="1" applyAlignment="1" applyProtection="1">
      <alignment horizontal="center" vertical="center" wrapText="1"/>
    </xf>
    <xf numFmtId="0" fontId="91" fillId="27" borderId="23" xfId="411" applyFont="1" applyFill="1" applyBorder="1" applyAlignment="1" applyProtection="1">
      <alignment horizontal="center" vertical="center"/>
    </xf>
    <xf numFmtId="0" fontId="91" fillId="27" borderId="22" xfId="411" applyFont="1" applyFill="1" applyBorder="1" applyAlignment="1" applyProtection="1">
      <alignment horizontal="center" vertical="center"/>
    </xf>
    <xf numFmtId="0" fontId="91" fillId="27" borderId="24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 applyProtection="1">
      <alignment horizontal="center" vertical="center"/>
    </xf>
    <xf numFmtId="0" fontId="91" fillId="27" borderId="21" xfId="411" applyFont="1" applyFill="1" applyBorder="1" applyAlignment="1" applyProtection="1">
      <alignment horizontal="center" vertical="center"/>
    </xf>
    <xf numFmtId="0" fontId="91" fillId="27" borderId="0" xfId="411" applyFont="1" applyFill="1" applyBorder="1" applyAlignment="1" applyProtection="1">
      <alignment horizontal="center" vertical="center" shrinkToFit="1"/>
    </xf>
    <xf numFmtId="0" fontId="91" fillId="27" borderId="21" xfId="411" applyFont="1" applyFill="1" applyBorder="1" applyAlignment="1" applyProtection="1">
      <alignment horizontal="center" vertical="center" shrinkToFit="1"/>
    </xf>
    <xf numFmtId="0" fontId="91" fillId="27" borderId="28" xfId="411" applyFont="1" applyFill="1" applyBorder="1" applyAlignment="1" applyProtection="1">
      <alignment horizontal="center" vertical="center" shrinkToFit="1"/>
    </xf>
    <xf numFmtId="0" fontId="91" fillId="27" borderId="16" xfId="411" applyFont="1" applyFill="1" applyBorder="1" applyAlignment="1" applyProtection="1">
      <alignment horizontal="center" vertical="center" wrapText="1"/>
    </xf>
    <xf numFmtId="0" fontId="91" fillId="27" borderId="0" xfId="411" applyFont="1" applyFill="1" applyBorder="1" applyAlignment="1" applyProtection="1">
      <alignment horizontal="center" vertical="center" wrapText="1"/>
    </xf>
    <xf numFmtId="0" fontId="91" fillId="27" borderId="27" xfId="411" applyFont="1" applyFill="1" applyBorder="1" applyAlignment="1" applyProtection="1">
      <alignment horizontal="center" vertical="center" wrapText="1"/>
    </xf>
    <xf numFmtId="0" fontId="80" fillId="27" borderId="33" xfId="411" applyFont="1" applyFill="1" applyBorder="1" applyAlignment="1" applyProtection="1">
      <alignment horizontal="center" vertical="center" wrapText="1"/>
    </xf>
    <xf numFmtId="0" fontId="80" fillId="27" borderId="35" xfId="411" applyFont="1" applyFill="1" applyBorder="1" applyAlignment="1" applyProtection="1">
      <alignment horizontal="center" vertical="center" wrapText="1"/>
    </xf>
    <xf numFmtId="0" fontId="80" fillId="27" borderId="36" xfId="411" applyFont="1" applyFill="1" applyBorder="1" applyAlignment="1" applyProtection="1">
      <alignment horizontal="center" vertical="center" wrapText="1"/>
    </xf>
    <xf numFmtId="0" fontId="117" fillId="0" borderId="0" xfId="411" applyFont="1" applyFill="1" applyAlignment="1" applyProtection="1">
      <alignment horizontal="center"/>
    </xf>
    <xf numFmtId="0" fontId="80" fillId="27" borderId="38" xfId="411" applyFont="1" applyFill="1" applyBorder="1" applyAlignment="1" applyProtection="1">
      <alignment horizontal="center" vertical="center"/>
    </xf>
    <xf numFmtId="0" fontId="80" fillId="27" borderId="32" xfId="411" applyFont="1" applyFill="1" applyBorder="1" applyAlignment="1" applyProtection="1">
      <alignment horizontal="center" vertical="center" wrapText="1"/>
    </xf>
    <xf numFmtId="0" fontId="80" fillId="27" borderId="47" xfId="411" applyFont="1" applyFill="1" applyBorder="1" applyAlignment="1" applyProtection="1">
      <alignment horizontal="center" vertical="center" wrapText="1"/>
    </xf>
    <xf numFmtId="0" fontId="80" fillId="27" borderId="49" xfId="411" applyFont="1" applyFill="1" applyBorder="1" applyAlignment="1" applyProtection="1">
      <alignment horizontal="center" vertical="center" wrapText="1"/>
    </xf>
    <xf numFmtId="0" fontId="80" fillId="0" borderId="10" xfId="411" applyFont="1" applyFill="1" applyBorder="1" applyAlignment="1" applyProtection="1">
      <alignment horizontal="right"/>
    </xf>
    <xf numFmtId="0" fontId="89" fillId="0" borderId="0" xfId="414" applyFont="1" applyFill="1" applyBorder="1" applyAlignment="1" applyProtection="1">
      <alignment horizontal="left"/>
    </xf>
    <xf numFmtId="0" fontId="80" fillId="27" borderId="23" xfId="411" applyFont="1" applyFill="1" applyBorder="1" applyAlignment="1" applyProtection="1">
      <alignment horizontal="center" vertical="center"/>
    </xf>
    <xf numFmtId="0" fontId="80" fillId="27" borderId="24" xfId="411" applyFont="1" applyFill="1" applyBorder="1" applyAlignment="1" applyProtection="1">
      <alignment horizontal="center" vertical="center"/>
    </xf>
    <xf numFmtId="0" fontId="80" fillId="27" borderId="22" xfId="411" applyFont="1" applyFill="1" applyBorder="1" applyAlignment="1" applyProtection="1">
      <alignment horizontal="center" vertical="top" wrapText="1"/>
    </xf>
    <xf numFmtId="0" fontId="80" fillId="27" borderId="24" xfId="411" applyFont="1" applyFill="1" applyBorder="1" applyAlignment="1" applyProtection="1">
      <alignment horizontal="center" vertical="top" wrapText="1"/>
    </xf>
    <xf numFmtId="0" fontId="80" fillId="27" borderId="0" xfId="411" applyFont="1" applyFill="1" applyBorder="1" applyAlignment="1" applyProtection="1">
      <alignment horizontal="center" vertical="top" wrapText="1"/>
    </xf>
    <xf numFmtId="0" fontId="80" fillId="27" borderId="27" xfId="411" applyFont="1" applyFill="1" applyBorder="1" applyAlignment="1" applyProtection="1">
      <alignment horizontal="center" vertical="top" wrapText="1"/>
    </xf>
    <xf numFmtId="0" fontId="80" fillId="27" borderId="23" xfId="411" applyFont="1" applyFill="1" applyBorder="1" applyAlignment="1" applyProtection="1">
      <alignment horizontal="center" vertical="top" wrapText="1" shrinkToFit="1"/>
    </xf>
    <xf numFmtId="0" fontId="80" fillId="27" borderId="24" xfId="411" applyFont="1" applyFill="1" applyBorder="1" applyAlignment="1" applyProtection="1">
      <alignment horizontal="center" vertical="top" shrinkToFit="1"/>
    </xf>
    <xf numFmtId="0" fontId="80" fillId="27" borderId="16" xfId="411" applyFont="1" applyFill="1" applyBorder="1" applyAlignment="1" applyProtection="1">
      <alignment horizontal="center" vertical="top" shrinkToFit="1"/>
    </xf>
    <xf numFmtId="0" fontId="80" fillId="27" borderId="27" xfId="411" applyFont="1" applyFill="1" applyBorder="1" applyAlignment="1" applyProtection="1">
      <alignment horizontal="center" vertical="top" shrinkToFit="1"/>
    </xf>
    <xf numFmtId="0" fontId="80" fillId="27" borderId="23" xfId="411" applyFont="1" applyFill="1" applyBorder="1" applyAlignment="1" applyProtection="1">
      <alignment horizontal="center" vertical="top" wrapText="1"/>
    </xf>
    <xf numFmtId="0" fontId="80" fillId="27" borderId="16" xfId="411" applyFont="1" applyFill="1" applyBorder="1" applyAlignment="1" applyProtection="1">
      <alignment horizontal="center" wrapText="1" shrinkToFit="1"/>
    </xf>
    <xf numFmtId="0" fontId="80" fillId="27" borderId="27" xfId="411" applyFont="1" applyFill="1" applyBorder="1" applyAlignment="1" applyProtection="1">
      <alignment horizontal="center" wrapText="1" shrinkToFit="1"/>
    </xf>
    <xf numFmtId="0" fontId="80" fillId="27" borderId="17" xfId="411" applyFont="1" applyFill="1" applyBorder="1" applyAlignment="1" applyProtection="1">
      <alignment horizontal="center" wrapText="1" shrinkToFit="1"/>
    </xf>
    <xf numFmtId="0" fontId="80" fillId="27" borderId="28" xfId="411" applyFont="1" applyFill="1" applyBorder="1" applyAlignment="1" applyProtection="1">
      <alignment horizontal="center" wrapText="1" shrinkToFit="1"/>
    </xf>
    <xf numFmtId="0" fontId="80" fillId="27" borderId="17" xfId="411" applyFont="1" applyFill="1" applyBorder="1" applyAlignment="1" applyProtection="1">
      <alignment horizontal="center" shrinkToFit="1"/>
    </xf>
    <xf numFmtId="0" fontId="80" fillId="27" borderId="28" xfId="411" applyFont="1" applyFill="1" applyBorder="1" applyAlignment="1" applyProtection="1">
      <alignment horizontal="center" shrinkToFit="1"/>
    </xf>
    <xf numFmtId="0" fontId="80" fillId="27" borderId="28" xfId="411" applyFont="1" applyFill="1" applyBorder="1" applyAlignment="1">
      <alignment horizontal="center"/>
    </xf>
    <xf numFmtId="0" fontId="83" fillId="27" borderId="17" xfId="411" applyFont="1" applyFill="1" applyBorder="1" applyAlignment="1" applyProtection="1">
      <alignment horizontal="center" wrapText="1"/>
    </xf>
    <xf numFmtId="0" fontId="83" fillId="27" borderId="28" xfId="411" applyFont="1" applyFill="1" applyBorder="1" applyAlignment="1">
      <alignment horizontal="center" wrapText="1"/>
    </xf>
    <xf numFmtId="0" fontId="80" fillId="27" borderId="21" xfId="411" applyFont="1" applyFill="1" applyBorder="1" applyAlignment="1" applyProtection="1">
      <alignment horizontal="center" shrinkToFit="1"/>
    </xf>
    <xf numFmtId="0" fontId="80" fillId="27" borderId="16" xfId="411" applyFont="1" applyFill="1" applyBorder="1" applyAlignment="1" applyProtection="1">
      <alignment horizontal="center" vertical="top"/>
    </xf>
    <xf numFmtId="0" fontId="80" fillId="27" borderId="27" xfId="411" applyFont="1" applyFill="1" applyBorder="1" applyAlignment="1" applyProtection="1">
      <alignment horizontal="center" vertical="top"/>
    </xf>
    <xf numFmtId="0" fontId="80" fillId="27" borderId="21" xfId="411" applyFont="1" applyFill="1" applyBorder="1" applyAlignment="1" applyProtection="1">
      <alignment horizontal="center" vertical="center"/>
    </xf>
    <xf numFmtId="0" fontId="80" fillId="27" borderId="28" xfId="411" applyFont="1" applyFill="1" applyBorder="1" applyAlignment="1">
      <alignment horizontal="center" vertical="center"/>
    </xf>
    <xf numFmtId="0" fontId="80" fillId="27" borderId="21" xfId="411" applyFont="1" applyFill="1" applyBorder="1" applyAlignment="1" applyProtection="1">
      <alignment horizontal="center" vertical="center" shrinkToFit="1"/>
    </xf>
    <xf numFmtId="0" fontId="80" fillId="27" borderId="16" xfId="411" applyFont="1" applyFill="1" applyBorder="1" applyAlignment="1" applyProtection="1">
      <alignment horizontal="center" vertical="top" wrapText="1"/>
    </xf>
    <xf numFmtId="0" fontId="80" fillId="27" borderId="27" xfId="411" applyFont="1" applyFill="1" applyBorder="1" applyAlignment="1" applyProtection="1">
      <alignment horizontal="center" shrinkToFit="1"/>
    </xf>
    <xf numFmtId="0" fontId="80" fillId="27" borderId="17" xfId="411" applyFont="1" applyFill="1" applyBorder="1" applyAlignment="1" applyProtection="1">
      <alignment horizontal="center" vertical="center" wrapText="1" shrinkToFit="1"/>
    </xf>
    <xf numFmtId="0" fontId="80" fillId="27" borderId="28" xfId="411" applyFont="1" applyFill="1" applyBorder="1" applyAlignment="1" applyProtection="1">
      <alignment horizontal="center" vertical="center" wrapText="1" shrinkToFit="1"/>
    </xf>
    <xf numFmtId="0" fontId="80" fillId="27" borderId="22" xfId="411" applyFont="1" applyFill="1" applyBorder="1" applyAlignment="1" applyProtection="1">
      <alignment horizontal="center" vertical="top"/>
    </xf>
    <xf numFmtId="0" fontId="80" fillId="27" borderId="24" xfId="411" applyFont="1" applyFill="1" applyBorder="1" applyAlignment="1" applyProtection="1">
      <alignment horizontal="center" vertical="top"/>
    </xf>
    <xf numFmtId="0" fontId="80" fillId="27" borderId="21" xfId="411" applyFont="1" applyFill="1" applyBorder="1" applyAlignment="1" applyProtection="1">
      <alignment horizontal="center"/>
    </xf>
    <xf numFmtId="0" fontId="80" fillId="27" borderId="23" xfId="411" applyFont="1" applyFill="1" applyBorder="1" applyAlignment="1" applyProtection="1">
      <alignment horizontal="center" vertical="top" shrinkToFit="1"/>
    </xf>
    <xf numFmtId="0" fontId="80" fillId="27" borderId="17" xfId="411" applyFont="1" applyFill="1" applyBorder="1" applyAlignment="1" applyProtection="1">
      <alignment horizontal="center" wrapText="1"/>
    </xf>
    <xf numFmtId="0" fontId="80" fillId="27" borderId="28" xfId="411" applyFont="1" applyFill="1" applyBorder="1" applyAlignment="1" applyProtection="1">
      <alignment horizontal="center" wrapText="1"/>
    </xf>
    <xf numFmtId="0" fontId="80" fillId="27" borderId="33" xfId="411" applyFont="1" applyFill="1" applyBorder="1" applyAlignment="1" applyProtection="1">
      <alignment horizontal="center" vertical="center"/>
    </xf>
    <xf numFmtId="0" fontId="80" fillId="27" borderId="22" xfId="411" applyFont="1" applyFill="1" applyBorder="1" applyAlignment="1" applyProtection="1">
      <alignment horizontal="center" vertical="center"/>
    </xf>
    <xf numFmtId="0" fontId="80" fillId="27" borderId="24" xfId="411" applyFont="1" applyFill="1" applyBorder="1" applyAlignment="1">
      <alignment horizontal="center" vertical="center"/>
    </xf>
    <xf numFmtId="0" fontId="80" fillId="27" borderId="28" xfId="411" applyFont="1" applyFill="1" applyBorder="1" applyAlignment="1" applyProtection="1">
      <alignment horizontal="center" vertical="center"/>
    </xf>
    <xf numFmtId="0" fontId="80" fillId="27" borderId="26" xfId="411" applyFont="1" applyFill="1" applyBorder="1" applyAlignment="1" applyProtection="1">
      <alignment horizontal="center" vertical="center" shrinkToFit="1"/>
    </xf>
    <xf numFmtId="0" fontId="80" fillId="27" borderId="4" xfId="411" applyFont="1" applyFill="1" applyBorder="1" applyAlignment="1" applyProtection="1">
      <alignment horizontal="center" vertical="center" shrinkToFit="1"/>
    </xf>
    <xf numFmtId="0" fontId="80" fillId="27" borderId="25" xfId="411" applyFont="1" applyFill="1" applyBorder="1" applyAlignment="1" applyProtection="1">
      <alignment horizontal="center" vertical="center" shrinkToFit="1"/>
    </xf>
    <xf numFmtId="0" fontId="80" fillId="27" borderId="26" xfId="411" applyFont="1" applyFill="1" applyBorder="1" applyAlignment="1" applyProtection="1">
      <alignment horizontal="center" vertical="center"/>
    </xf>
    <xf numFmtId="0" fontId="80" fillId="27" borderId="4" xfId="411" applyFont="1" applyFill="1" applyBorder="1" applyAlignment="1" applyProtection="1">
      <alignment horizontal="center" vertical="center"/>
    </xf>
    <xf numFmtId="0" fontId="80" fillId="27" borderId="25" xfId="411" applyFont="1" applyFill="1" applyBorder="1" applyAlignment="1" applyProtection="1">
      <alignment horizontal="center" vertical="center"/>
    </xf>
    <xf numFmtId="0" fontId="80" fillId="27" borderId="35" xfId="411" applyFont="1" applyFill="1" applyBorder="1" applyAlignment="1">
      <alignment horizontal="center" vertical="center"/>
    </xf>
    <xf numFmtId="0" fontId="80" fillId="27" borderId="36" xfId="411" applyFont="1" applyFill="1" applyBorder="1" applyAlignment="1">
      <alignment horizontal="center" vertical="center"/>
    </xf>
    <xf numFmtId="0" fontId="80" fillId="27" borderId="36" xfId="411" applyFont="1" applyFill="1" applyBorder="1" applyAlignment="1" applyProtection="1">
      <alignment horizontal="center" vertical="center"/>
    </xf>
    <xf numFmtId="0" fontId="110" fillId="0" borderId="0" xfId="411" applyFont="1" applyFill="1" applyAlignment="1" applyProtection="1">
      <alignment horizontal="center" vertical="top" wrapText="1"/>
    </xf>
    <xf numFmtId="0" fontId="80" fillId="27" borderId="24" xfId="411" applyFont="1" applyFill="1" applyBorder="1" applyAlignment="1">
      <alignment horizontal="center" vertical="top"/>
    </xf>
    <xf numFmtId="0" fontId="80" fillId="27" borderId="17" xfId="411" applyFont="1" applyFill="1" applyBorder="1" applyAlignment="1" applyProtection="1">
      <alignment horizontal="center" vertical="center"/>
    </xf>
    <xf numFmtId="0" fontId="80" fillId="27" borderId="27" xfId="411" applyFont="1" applyFill="1" applyBorder="1" applyAlignment="1" applyProtection="1">
      <alignment horizontal="center" vertical="center" wrapText="1"/>
    </xf>
    <xf numFmtId="0" fontId="80" fillId="27" borderId="17" xfId="411" applyFont="1" applyFill="1" applyBorder="1" applyAlignment="1" applyProtection="1">
      <alignment horizontal="center" vertical="center" wrapText="1"/>
    </xf>
    <xf numFmtId="0" fontId="80" fillId="27" borderId="28" xfId="411" applyFont="1" applyFill="1" applyBorder="1" applyAlignment="1" applyProtection="1">
      <alignment horizontal="center" vertical="center" wrapText="1"/>
    </xf>
    <xf numFmtId="0" fontId="80" fillId="27" borderId="33" xfId="411" applyFont="1" applyFill="1" applyBorder="1" applyAlignment="1">
      <alignment horizontal="center" vertical="center"/>
    </xf>
    <xf numFmtId="0" fontId="80" fillId="27" borderId="23" xfId="411" applyFont="1" applyFill="1" applyBorder="1" applyAlignment="1" applyProtection="1">
      <alignment horizontal="center" vertical="top"/>
    </xf>
    <xf numFmtId="0" fontId="80" fillId="27" borderId="28" xfId="411" applyFont="1" applyFill="1" applyBorder="1" applyAlignment="1">
      <alignment horizontal="center" vertical="center" wrapText="1"/>
    </xf>
    <xf numFmtId="0" fontId="80" fillId="27" borderId="28" xfId="411" applyFont="1" applyFill="1" applyBorder="1" applyAlignment="1">
      <alignment horizontal="center" wrapText="1"/>
    </xf>
    <xf numFmtId="0" fontId="80" fillId="27" borderId="16" xfId="411" applyFont="1" applyFill="1" applyBorder="1" applyAlignment="1" applyProtection="1">
      <alignment horizontal="center" wrapText="1"/>
    </xf>
    <xf numFmtId="0" fontId="80" fillId="27" borderId="27" xfId="411" applyFont="1" applyFill="1" applyBorder="1" applyAlignment="1" applyProtection="1">
      <alignment horizontal="center" wrapText="1"/>
    </xf>
    <xf numFmtId="0" fontId="80" fillId="27" borderId="24" xfId="411" applyFont="1" applyFill="1" applyBorder="1" applyAlignment="1" applyProtection="1">
      <alignment horizontal="center" vertical="top" wrapText="1" shrinkToFit="1"/>
    </xf>
    <xf numFmtId="0" fontId="80" fillId="27" borderId="16" xfId="411" applyFont="1" applyFill="1" applyBorder="1" applyAlignment="1" applyProtection="1">
      <alignment horizontal="center" vertical="top" wrapText="1" shrinkToFit="1"/>
    </xf>
    <xf numFmtId="0" fontId="80" fillId="27" borderId="27" xfId="411" applyFont="1" applyFill="1" applyBorder="1" applyAlignment="1" applyProtection="1">
      <alignment horizontal="center" vertical="top" wrapText="1" shrinkToFit="1"/>
    </xf>
    <xf numFmtId="0" fontId="80" fillId="27" borderId="31" xfId="411" applyFont="1" applyFill="1" applyBorder="1" applyAlignment="1" applyProtection="1">
      <alignment horizontal="center" vertical="center" wrapText="1" shrinkToFit="1"/>
    </xf>
    <xf numFmtId="0" fontId="80" fillId="27" borderId="39" xfId="411" applyFont="1" applyFill="1" applyBorder="1" applyAlignment="1" applyProtection="1">
      <alignment horizontal="center" vertical="center" wrapText="1" shrinkToFit="1"/>
    </xf>
    <xf numFmtId="0" fontId="80" fillId="27" borderId="16" xfId="411" applyFont="1" applyFill="1" applyBorder="1" applyAlignment="1" applyProtection="1">
      <alignment horizontal="center" vertical="center" wrapText="1" shrinkToFit="1"/>
    </xf>
    <xf numFmtId="0" fontId="80" fillId="27" borderId="41" xfId="411" applyFont="1" applyFill="1" applyBorder="1" applyAlignment="1" applyProtection="1">
      <alignment horizontal="center" vertical="center" wrapText="1" shrinkToFit="1"/>
    </xf>
    <xf numFmtId="0" fontId="80" fillId="27" borderId="41" xfId="411" applyFont="1" applyFill="1" applyBorder="1" applyAlignment="1" applyProtection="1">
      <alignment horizontal="center" wrapText="1" shrinkToFit="1"/>
    </xf>
    <xf numFmtId="0" fontId="80" fillId="27" borderId="43" xfId="411" applyFont="1" applyFill="1" applyBorder="1" applyAlignment="1" applyProtection="1">
      <alignment horizontal="center" wrapText="1" shrinkToFit="1"/>
    </xf>
    <xf numFmtId="0" fontId="130" fillId="0" borderId="0" xfId="411" applyFont="1" applyFill="1" applyAlignment="1" applyProtection="1">
      <alignment horizontal="center" vertical="center" wrapText="1"/>
    </xf>
    <xf numFmtId="0" fontId="130" fillId="0" borderId="0" xfId="411" applyFont="1" applyFill="1" applyAlignment="1" applyProtection="1">
      <alignment horizontal="center" vertical="center"/>
    </xf>
    <xf numFmtId="0" fontId="80" fillId="27" borderId="23" xfId="411" applyFont="1" applyFill="1" applyBorder="1" applyAlignment="1" applyProtection="1">
      <alignment horizontal="center" vertical="center" shrinkToFit="1"/>
    </xf>
    <xf numFmtId="0" fontId="80" fillId="27" borderId="24" xfId="411" applyFont="1" applyFill="1" applyBorder="1" applyAlignment="1" applyProtection="1">
      <alignment horizontal="center" vertical="center" shrinkToFit="1"/>
    </xf>
    <xf numFmtId="0" fontId="80" fillId="27" borderId="17" xfId="411" applyFont="1" applyFill="1" applyBorder="1" applyAlignment="1" applyProtection="1">
      <alignment horizontal="center" vertical="center" shrinkToFit="1"/>
    </xf>
    <xf numFmtId="0" fontId="80" fillId="27" borderId="28" xfId="411" applyFont="1" applyFill="1" applyBorder="1" applyAlignment="1" applyProtection="1">
      <alignment horizontal="center" vertical="center" shrinkToFit="1"/>
    </xf>
    <xf numFmtId="0" fontId="80" fillId="27" borderId="37" xfId="411" applyFont="1" applyFill="1" applyBorder="1" applyAlignment="1">
      <alignment horizontal="center" vertical="center"/>
    </xf>
    <xf numFmtId="0" fontId="91" fillId="27" borderId="38" xfId="411" applyFont="1" applyFill="1" applyBorder="1" applyAlignment="1" applyProtection="1">
      <alignment horizontal="center" vertical="center"/>
    </xf>
    <xf numFmtId="0" fontId="91" fillId="27" borderId="40" xfId="411" applyFont="1" applyFill="1" applyBorder="1" applyAlignment="1" applyProtection="1">
      <alignment horizontal="center" vertical="center"/>
    </xf>
    <xf numFmtId="0" fontId="91" fillId="27" borderId="42" xfId="411" applyFont="1" applyFill="1" applyBorder="1" applyAlignment="1" applyProtection="1">
      <alignment horizontal="center" vertical="center"/>
    </xf>
    <xf numFmtId="0" fontId="120" fillId="0" borderId="0" xfId="411" applyFont="1" applyFill="1" applyAlignment="1" applyProtection="1">
      <alignment horizontal="center" vertical="center" wrapText="1" shrinkToFit="1"/>
    </xf>
    <xf numFmtId="0" fontId="120" fillId="0" borderId="0" xfId="411" applyFont="1" applyFill="1" applyAlignment="1" applyProtection="1">
      <alignment horizontal="center" vertical="center" shrinkToFit="1"/>
    </xf>
    <xf numFmtId="0" fontId="91" fillId="27" borderId="19" xfId="411" applyFont="1" applyFill="1" applyBorder="1" applyAlignment="1" applyProtection="1">
      <alignment horizontal="center" wrapText="1" shrinkToFit="1"/>
    </xf>
    <xf numFmtId="0" fontId="91" fillId="27" borderId="20" xfId="411" applyFont="1" applyFill="1" applyBorder="1" applyAlignment="1" applyProtection="1">
      <alignment horizontal="center" wrapText="1" shrinkToFit="1"/>
    </xf>
    <xf numFmtId="176" fontId="87" fillId="28" borderId="16" xfId="412" applyFont="1" applyFill="1" applyBorder="1" applyAlignment="1">
      <alignment horizontal="center"/>
    </xf>
    <xf numFmtId="176" fontId="87" fillId="28" borderId="0" xfId="412" applyFont="1" applyFill="1" applyBorder="1" applyAlignment="1">
      <alignment horizontal="center"/>
    </xf>
    <xf numFmtId="176" fontId="91" fillId="0" borderId="0" xfId="412" applyFont="1" applyFill="1" applyBorder="1" applyAlignment="1">
      <alignment horizontal="center"/>
    </xf>
    <xf numFmtId="176" fontId="91" fillId="0" borderId="16" xfId="412" applyFont="1" applyFill="1" applyBorder="1" applyAlignment="1">
      <alignment horizontal="center"/>
    </xf>
    <xf numFmtId="176" fontId="91" fillId="0" borderId="22" xfId="412" applyFont="1" applyFill="1" applyBorder="1" applyAlignment="1">
      <alignment horizontal="center"/>
    </xf>
    <xf numFmtId="0" fontId="91" fillId="27" borderId="16" xfId="411" applyFont="1" applyFill="1" applyBorder="1" applyAlignment="1" applyProtection="1">
      <alignment horizontal="center"/>
    </xf>
    <xf numFmtId="0" fontId="91" fillId="27" borderId="27" xfId="411" applyFont="1" applyFill="1" applyBorder="1" applyAlignment="1" applyProtection="1">
      <alignment horizontal="center"/>
    </xf>
    <xf numFmtId="0" fontId="91" fillId="27" borderId="17" xfId="411" applyFont="1" applyFill="1" applyBorder="1" applyAlignment="1" applyProtection="1">
      <alignment horizontal="center"/>
    </xf>
    <xf numFmtId="0" fontId="91" fillId="27" borderId="28" xfId="411" applyFont="1" applyFill="1" applyBorder="1" applyAlignment="1" applyProtection="1">
      <alignment horizontal="center"/>
    </xf>
    <xf numFmtId="176" fontId="91" fillId="0" borderId="23" xfId="412" applyFont="1" applyFill="1" applyBorder="1" applyAlignment="1">
      <alignment horizontal="center"/>
    </xf>
    <xf numFmtId="0" fontId="91" fillId="27" borderId="31" xfId="411" applyFont="1" applyFill="1" applyBorder="1" applyAlignment="1" applyProtection="1">
      <alignment horizontal="center" vertical="center" wrapText="1"/>
    </xf>
    <xf numFmtId="0" fontId="91" fillId="27" borderId="29" xfId="411" applyFont="1" applyFill="1" applyBorder="1" applyAlignment="1" applyProtection="1">
      <alignment horizontal="center" vertical="center"/>
    </xf>
    <xf numFmtId="0" fontId="91" fillId="27" borderId="39" xfId="411" applyFont="1" applyFill="1" applyBorder="1" applyAlignment="1" applyProtection="1">
      <alignment horizontal="center" vertical="center"/>
    </xf>
    <xf numFmtId="41" fontId="91" fillId="0" borderId="16" xfId="411" applyNumberFormat="1" applyFont="1" applyFill="1" applyBorder="1" applyAlignment="1" applyProtection="1">
      <alignment horizontal="center"/>
    </xf>
    <xf numFmtId="41" fontId="91" fillId="0" borderId="0" xfId="411" applyNumberFormat="1" applyFont="1" applyFill="1" applyBorder="1" applyAlignment="1" applyProtection="1">
      <alignment horizontal="center"/>
    </xf>
    <xf numFmtId="176" fontId="87" fillId="28" borderId="16" xfId="411" applyNumberFormat="1" applyFont="1" applyFill="1" applyBorder="1" applyAlignment="1" applyProtection="1">
      <alignment horizontal="center"/>
    </xf>
    <xf numFmtId="0" fontId="87" fillId="28" borderId="0" xfId="411" applyFont="1" applyFill="1" applyBorder="1" applyAlignment="1" applyProtection="1">
      <alignment horizontal="center"/>
    </xf>
    <xf numFmtId="176" fontId="80" fillId="0" borderId="0" xfId="412" applyFont="1" applyFill="1" applyBorder="1" applyAlignment="1">
      <alignment horizontal="center"/>
    </xf>
    <xf numFmtId="176" fontId="80" fillId="0" borderId="16" xfId="412" applyFont="1" applyFill="1" applyBorder="1" applyAlignment="1">
      <alignment horizontal="center"/>
    </xf>
    <xf numFmtId="0" fontId="91" fillId="27" borderId="49" xfId="411" applyFont="1" applyFill="1" applyBorder="1" applyAlignment="1" applyProtection="1">
      <alignment horizontal="center" wrapText="1"/>
    </xf>
    <xf numFmtId="0" fontId="91" fillId="27" borderId="35" xfId="411" applyFont="1" applyFill="1" applyBorder="1" applyAlignment="1" applyProtection="1">
      <alignment horizontal="center" vertical="center" wrapText="1"/>
    </xf>
    <xf numFmtId="0" fontId="91" fillId="27" borderId="37" xfId="411" applyFont="1" applyFill="1" applyBorder="1" applyAlignment="1" applyProtection="1">
      <alignment horizontal="center" vertical="center" wrapText="1"/>
    </xf>
    <xf numFmtId="0" fontId="91" fillId="27" borderId="23" xfId="411" applyFont="1" applyFill="1" applyBorder="1" applyAlignment="1" applyProtection="1">
      <alignment horizontal="center" vertical="center" shrinkToFit="1"/>
    </xf>
    <xf numFmtId="0" fontId="91" fillId="27" borderId="24" xfId="411" applyFont="1" applyFill="1" applyBorder="1" applyAlignment="1" applyProtection="1">
      <alignment horizontal="center" vertical="center" shrinkToFit="1"/>
    </xf>
    <xf numFmtId="0" fontId="91" fillId="27" borderId="59" xfId="411" applyFont="1" applyFill="1" applyBorder="1" applyAlignment="1" applyProtection="1">
      <alignment horizontal="center" vertical="center" wrapText="1"/>
    </xf>
    <xf numFmtId="0" fontId="91" fillId="27" borderId="49" xfId="411" applyFont="1" applyFill="1" applyBorder="1" applyAlignment="1" applyProtection="1">
      <alignment horizontal="center" vertical="center" wrapText="1"/>
    </xf>
    <xf numFmtId="0" fontId="91" fillId="27" borderId="0" xfId="411" applyFont="1" applyFill="1" applyBorder="1" applyAlignment="1" applyProtection="1">
      <alignment horizontal="center" vertical="center"/>
    </xf>
    <xf numFmtId="0" fontId="91" fillId="27" borderId="27" xfId="411" applyFont="1" applyFill="1" applyBorder="1" applyAlignment="1" applyProtection="1">
      <alignment horizontal="center" vertical="center"/>
    </xf>
    <xf numFmtId="0" fontId="91" fillId="27" borderId="18" xfId="411" applyFont="1" applyFill="1" applyBorder="1" applyAlignment="1" applyProtection="1">
      <alignment horizontal="center" vertical="top" wrapText="1"/>
    </xf>
    <xf numFmtId="0" fontId="91" fillId="27" borderId="19" xfId="411" applyFont="1" applyFill="1" applyBorder="1" applyAlignment="1" applyProtection="1">
      <alignment horizontal="center" vertical="top" wrapText="1"/>
    </xf>
    <xf numFmtId="176" fontId="91" fillId="0" borderId="16" xfId="411" applyNumberFormat="1" applyFont="1" applyFill="1" applyBorder="1" applyAlignment="1" applyProtection="1">
      <alignment horizontal="center"/>
    </xf>
    <xf numFmtId="0" fontId="91" fillId="0" borderId="0" xfId="411" applyFont="1" applyFill="1" applyBorder="1" applyAlignment="1" applyProtection="1">
      <alignment horizontal="center"/>
    </xf>
    <xf numFmtId="176" fontId="80" fillId="0" borderId="16" xfId="411" applyNumberFormat="1" applyFont="1" applyFill="1" applyBorder="1" applyAlignment="1" applyProtection="1">
      <alignment horizontal="center"/>
    </xf>
    <xf numFmtId="0" fontId="80" fillId="0" borderId="0" xfId="411" applyFont="1" applyFill="1" applyBorder="1" applyAlignment="1" applyProtection="1">
      <alignment horizontal="center"/>
    </xf>
    <xf numFmtId="176" fontId="91" fillId="0" borderId="23" xfId="412" applyFont="1" applyFill="1" applyBorder="1" applyAlignment="1" applyProtection="1">
      <alignment horizontal="center"/>
    </xf>
    <xf numFmtId="176" fontId="91" fillId="0" borderId="22" xfId="412" applyFont="1" applyFill="1" applyBorder="1" applyAlignment="1" applyProtection="1">
      <alignment horizontal="center"/>
    </xf>
    <xf numFmtId="0" fontId="91" fillId="0" borderId="0" xfId="411" applyFont="1" applyFill="1" applyBorder="1" applyAlignment="1" applyProtection="1">
      <alignment horizontal="left"/>
    </xf>
    <xf numFmtId="0" fontId="91" fillId="27" borderId="18" xfId="411" applyFont="1" applyFill="1" applyBorder="1" applyAlignment="1" applyProtection="1">
      <alignment horizontal="center" vertical="top"/>
    </xf>
    <xf numFmtId="0" fontId="91" fillId="27" borderId="19" xfId="411" applyFont="1" applyFill="1" applyBorder="1" applyAlignment="1" applyProtection="1">
      <alignment horizontal="center" vertical="top"/>
    </xf>
    <xf numFmtId="0" fontId="91" fillId="27" borderId="19" xfId="411" applyFont="1" applyFill="1" applyBorder="1" applyAlignment="1" applyProtection="1">
      <alignment horizontal="center"/>
    </xf>
    <xf numFmtId="0" fontId="91" fillId="27" borderId="31" xfId="411" applyFont="1" applyFill="1" applyBorder="1" applyAlignment="1" applyProtection="1">
      <alignment horizontal="center" vertical="center"/>
    </xf>
    <xf numFmtId="0" fontId="91" fillId="27" borderId="16" xfId="411" applyFont="1" applyFill="1" applyBorder="1" applyAlignment="1" applyProtection="1">
      <alignment horizontal="center" wrapText="1"/>
    </xf>
    <xf numFmtId="0" fontId="91" fillId="27" borderId="41" xfId="411" applyFont="1" applyFill="1" applyBorder="1" applyAlignment="1" applyProtection="1">
      <alignment horizontal="center" wrapText="1"/>
    </xf>
    <xf numFmtId="0" fontId="91" fillId="27" borderId="17" xfId="411" applyFont="1" applyFill="1" applyBorder="1" applyAlignment="1" applyProtection="1">
      <alignment horizontal="center" wrapText="1"/>
    </xf>
    <xf numFmtId="0" fontId="91" fillId="27" borderId="43" xfId="411" applyFont="1" applyFill="1" applyBorder="1" applyAlignment="1" applyProtection="1">
      <alignment horizontal="center" wrapText="1"/>
    </xf>
    <xf numFmtId="41" fontId="131" fillId="28" borderId="16" xfId="411" applyNumberFormat="1" applyFont="1" applyFill="1" applyBorder="1" applyAlignment="1" applyProtection="1">
      <alignment horizontal="center"/>
    </xf>
    <xf numFmtId="41" fontId="131" fillId="28" borderId="0" xfId="411" applyNumberFormat="1" applyFont="1" applyFill="1" applyBorder="1" applyAlignment="1" applyProtection="1">
      <alignment horizontal="center"/>
    </xf>
    <xf numFmtId="41" fontId="131" fillId="28" borderId="41" xfId="411" applyNumberFormat="1" applyFont="1" applyFill="1" applyBorder="1" applyAlignment="1" applyProtection="1">
      <alignment horizontal="center"/>
    </xf>
    <xf numFmtId="41" fontId="84" fillId="0" borderId="16" xfId="411" applyNumberFormat="1" applyFont="1" applyFill="1" applyBorder="1" applyAlignment="1" applyProtection="1">
      <alignment horizontal="center"/>
    </xf>
    <xf numFmtId="41" fontId="84" fillId="0" borderId="0" xfId="411" applyNumberFormat="1" applyFont="1" applyFill="1" applyBorder="1" applyAlignment="1" applyProtection="1">
      <alignment horizontal="center"/>
    </xf>
    <xf numFmtId="41" fontId="83" fillId="0" borderId="16" xfId="411" applyNumberFormat="1" applyFont="1" applyFill="1" applyBorder="1" applyAlignment="1" applyProtection="1">
      <alignment horizontal="center"/>
    </xf>
    <xf numFmtId="41" fontId="83" fillId="0" borderId="0" xfId="411" applyNumberFormat="1" applyFont="1" applyFill="1" applyBorder="1" applyAlignment="1" applyProtection="1">
      <alignment horizontal="center"/>
    </xf>
    <xf numFmtId="176" fontId="84" fillId="0" borderId="22" xfId="412" applyFont="1" applyFill="1" applyBorder="1" applyAlignment="1" applyProtection="1">
      <alignment horizontal="center"/>
    </xf>
    <xf numFmtId="0" fontId="91" fillId="27" borderId="27" xfId="411" applyFont="1" applyFill="1" applyBorder="1" applyAlignment="1" applyProtection="1">
      <alignment horizontal="center" wrapText="1"/>
    </xf>
    <xf numFmtId="0" fontId="91" fillId="27" borderId="28" xfId="411" applyFont="1" applyFill="1" applyBorder="1" applyAlignment="1" applyProtection="1">
      <alignment horizontal="center" wrapText="1"/>
    </xf>
    <xf numFmtId="0" fontId="91" fillId="27" borderId="31" xfId="411" applyFont="1" applyFill="1" applyBorder="1" applyAlignment="1" applyProtection="1">
      <alignment horizontal="center" vertical="top" wrapText="1"/>
    </xf>
    <xf numFmtId="0" fontId="91" fillId="27" borderId="30" xfId="411" applyFont="1" applyFill="1" applyBorder="1" applyAlignment="1" applyProtection="1">
      <alignment horizontal="center" vertical="top"/>
    </xf>
    <xf numFmtId="0" fontId="91" fillId="27" borderId="16" xfId="411" applyFont="1" applyFill="1" applyBorder="1" applyAlignment="1" applyProtection="1">
      <alignment horizontal="center" vertical="top"/>
    </xf>
    <xf numFmtId="0" fontId="91" fillId="27" borderId="27" xfId="411" applyFont="1" applyFill="1" applyBorder="1" applyAlignment="1" applyProtection="1">
      <alignment horizontal="center" vertical="top"/>
    </xf>
    <xf numFmtId="0" fontId="91" fillId="27" borderId="30" xfId="411" applyFont="1" applyFill="1" applyBorder="1" applyAlignment="1" applyProtection="1">
      <alignment horizontal="center" vertical="center"/>
    </xf>
    <xf numFmtId="0" fontId="91" fillId="27" borderId="31" xfId="411" applyFont="1" applyFill="1" applyBorder="1" applyAlignment="1" applyProtection="1">
      <alignment horizontal="center" vertical="center" shrinkToFit="1"/>
    </xf>
    <xf numFmtId="0" fontId="101" fillId="27" borderId="30" xfId="411" applyFont="1" applyFill="1" applyBorder="1" applyAlignment="1">
      <alignment horizontal="center" vertical="center" shrinkToFit="1"/>
    </xf>
    <xf numFmtId="176" fontId="84" fillId="0" borderId="23" xfId="412" applyFont="1" applyFill="1" applyBorder="1" applyAlignment="1" applyProtection="1">
      <alignment horizontal="center"/>
    </xf>
    <xf numFmtId="41" fontId="83" fillId="0" borderId="41" xfId="411" applyNumberFormat="1" applyFont="1" applyFill="1" applyBorder="1" applyAlignment="1" applyProtection="1">
      <alignment horizontal="center"/>
    </xf>
    <xf numFmtId="176" fontId="84" fillId="0" borderId="61" xfId="412" applyFont="1" applyFill="1" applyBorder="1" applyAlignment="1" applyProtection="1">
      <alignment horizontal="center"/>
    </xf>
    <xf numFmtId="41" fontId="84" fillId="0" borderId="41" xfId="411" applyNumberFormat="1" applyFont="1" applyFill="1" applyBorder="1" applyAlignment="1" applyProtection="1">
      <alignment horizontal="center"/>
    </xf>
    <xf numFmtId="0" fontId="80" fillId="27" borderId="61" xfId="411" applyFont="1" applyFill="1" applyBorder="1" applyAlignment="1" applyProtection="1">
      <alignment horizontal="center" vertical="center"/>
    </xf>
    <xf numFmtId="0" fontId="80" fillId="27" borderId="17" xfId="411" applyFont="1" applyFill="1" applyBorder="1" applyAlignment="1">
      <alignment horizontal="center"/>
    </xf>
    <xf numFmtId="0" fontId="80" fillId="27" borderId="43" xfId="411" applyFont="1" applyFill="1" applyBorder="1" applyAlignment="1">
      <alignment horizontal="center"/>
    </xf>
    <xf numFmtId="176" fontId="80" fillId="0" borderId="41" xfId="412" applyFont="1" applyFill="1" applyBorder="1" applyAlignment="1">
      <alignment horizontal="center"/>
    </xf>
    <xf numFmtId="176" fontId="80" fillId="28" borderId="16" xfId="412" applyFont="1" applyFill="1" applyBorder="1" applyAlignment="1">
      <alignment horizontal="center"/>
    </xf>
    <xf numFmtId="176" fontId="80" fillId="28" borderId="0" xfId="412" applyFont="1" applyFill="1" applyBorder="1" applyAlignment="1">
      <alignment horizontal="center"/>
    </xf>
    <xf numFmtId="176" fontId="80" fillId="28" borderId="41" xfId="412" applyFont="1" applyFill="1" applyBorder="1" applyAlignment="1">
      <alignment horizontal="center"/>
    </xf>
    <xf numFmtId="176" fontId="87" fillId="28" borderId="41" xfId="412" applyFont="1" applyFill="1" applyBorder="1" applyAlignment="1">
      <alignment horizontal="center"/>
    </xf>
    <xf numFmtId="0" fontId="130" fillId="0" borderId="0" xfId="411" applyFont="1" applyFill="1" applyAlignment="1">
      <alignment horizontal="center" vertical="top" wrapText="1"/>
    </xf>
    <xf numFmtId="0" fontId="134" fillId="27" borderId="26" xfId="0" applyFont="1" applyFill="1" applyBorder="1" applyAlignment="1">
      <alignment horizontal="center" vertical="center"/>
    </xf>
    <xf numFmtId="0" fontId="134" fillId="27" borderId="4" xfId="0" applyFont="1" applyFill="1" applyBorder="1" applyAlignment="1">
      <alignment horizontal="center" vertical="center"/>
    </xf>
    <xf numFmtId="0" fontId="134" fillId="27" borderId="63" xfId="0" applyFont="1" applyFill="1" applyBorder="1" applyAlignment="1">
      <alignment horizontal="center" vertical="center"/>
    </xf>
    <xf numFmtId="0" fontId="134" fillId="27" borderId="53" xfId="0" applyFont="1" applyFill="1" applyBorder="1" applyAlignment="1">
      <alignment horizontal="center" vertical="center" wrapText="1"/>
    </xf>
    <xf numFmtId="0" fontId="134" fillId="27" borderId="55" xfId="0" applyFont="1" applyFill="1" applyBorder="1" applyAlignment="1">
      <alignment horizontal="center" vertical="center" wrapText="1"/>
    </xf>
    <xf numFmtId="0" fontId="134" fillId="27" borderId="8" xfId="0" applyFont="1" applyFill="1" applyBorder="1" applyAlignment="1">
      <alignment horizontal="center" vertical="center" wrapText="1"/>
    </xf>
    <xf numFmtId="0" fontId="134" fillId="27" borderId="56" xfId="0" applyFont="1" applyFill="1" applyBorder="1" applyAlignment="1">
      <alignment horizontal="center" vertical="center" wrapText="1"/>
    </xf>
    <xf numFmtId="0" fontId="134" fillId="27" borderId="26" xfId="0" applyFont="1" applyFill="1" applyBorder="1" applyAlignment="1">
      <alignment horizontal="center" vertical="center" wrapText="1"/>
    </xf>
    <xf numFmtId="0" fontId="134" fillId="27" borderId="4" xfId="0" applyFont="1" applyFill="1" applyBorder="1" applyAlignment="1">
      <alignment horizontal="center" vertical="center" wrapText="1"/>
    </xf>
    <xf numFmtId="0" fontId="134" fillId="27" borderId="63" xfId="0" applyFont="1" applyFill="1" applyBorder="1" applyAlignment="1">
      <alignment horizontal="center" vertical="center" wrapText="1"/>
    </xf>
    <xf numFmtId="0" fontId="134" fillId="27" borderId="8" xfId="0" applyFont="1" applyFill="1" applyBorder="1" applyAlignment="1">
      <alignment horizontal="center" vertical="center"/>
    </xf>
    <xf numFmtId="0" fontId="134" fillId="27" borderId="56" xfId="0" applyFont="1" applyFill="1" applyBorder="1" applyAlignment="1">
      <alignment horizontal="center" vertical="center"/>
    </xf>
    <xf numFmtId="0" fontId="134" fillId="27" borderId="16" xfId="0" applyFont="1" applyFill="1" applyBorder="1" applyAlignment="1">
      <alignment horizontal="center" vertical="center" wrapText="1"/>
    </xf>
    <xf numFmtId="0" fontId="134" fillId="27" borderId="0" xfId="0" applyFont="1" applyFill="1" applyBorder="1" applyAlignment="1">
      <alignment horizontal="center" vertical="center" wrapText="1"/>
    </xf>
    <xf numFmtId="0" fontId="134" fillId="27" borderId="27" xfId="0" applyFont="1" applyFill="1" applyBorder="1" applyAlignment="1">
      <alignment horizontal="center" vertical="center" wrapText="1"/>
    </xf>
    <xf numFmtId="0" fontId="134" fillId="27" borderId="20" xfId="0" applyFont="1" applyFill="1" applyBorder="1" applyAlignment="1">
      <alignment horizontal="center" vertical="center" wrapText="1"/>
    </xf>
    <xf numFmtId="0" fontId="134" fillId="27" borderId="29" xfId="0" applyFont="1" applyFill="1" applyBorder="1" applyAlignment="1">
      <alignment horizontal="center" vertical="center" wrapText="1"/>
    </xf>
    <xf numFmtId="0" fontId="134" fillId="27" borderId="39" xfId="0" applyFont="1" applyFill="1" applyBorder="1" applyAlignment="1">
      <alignment horizontal="center" vertical="center" wrapText="1"/>
    </xf>
    <xf numFmtId="0" fontId="134" fillId="27" borderId="21" xfId="0" applyFont="1" applyFill="1" applyBorder="1" applyAlignment="1">
      <alignment horizontal="center" vertical="center" wrapText="1"/>
    </xf>
    <xf numFmtId="0" fontId="134" fillId="27" borderId="43" xfId="0" applyFont="1" applyFill="1" applyBorder="1" applyAlignment="1">
      <alignment horizontal="center" vertical="center" wrapText="1"/>
    </xf>
    <xf numFmtId="0" fontId="109" fillId="27" borderId="38" xfId="0" applyFont="1" applyFill="1" applyBorder="1" applyAlignment="1">
      <alignment horizontal="center" vertical="center" wrapText="1"/>
    </xf>
    <xf numFmtId="0" fontId="109" fillId="27" borderId="42" xfId="0" applyFont="1" applyFill="1" applyBorder="1" applyAlignment="1">
      <alignment horizontal="center" vertical="center" wrapText="1"/>
    </xf>
    <xf numFmtId="0" fontId="134" fillId="27" borderId="59" xfId="0" applyFont="1" applyFill="1" applyBorder="1" applyAlignment="1">
      <alignment horizontal="center" vertical="center" wrapText="1"/>
    </xf>
    <xf numFmtId="0" fontId="134" fillId="27" borderId="40" xfId="0" applyFont="1" applyFill="1" applyBorder="1" applyAlignment="1">
      <alignment horizontal="center" vertical="center" wrapText="1"/>
    </xf>
    <xf numFmtId="0" fontId="134" fillId="27" borderId="42" xfId="0" applyFont="1" applyFill="1" applyBorder="1" applyAlignment="1">
      <alignment horizontal="center" vertical="center" wrapText="1"/>
    </xf>
    <xf numFmtId="176" fontId="134" fillId="27" borderId="54" xfId="272" applyFont="1" applyFill="1" applyBorder="1" applyAlignment="1">
      <alignment horizontal="center" vertical="center" wrapText="1"/>
    </xf>
    <xf numFmtId="176" fontId="134" fillId="27" borderId="55" xfId="272" applyFont="1" applyFill="1" applyBorder="1" applyAlignment="1">
      <alignment horizontal="center" vertical="center"/>
    </xf>
    <xf numFmtId="0" fontId="134" fillId="27" borderId="31" xfId="0" applyFont="1" applyFill="1" applyBorder="1" applyAlignment="1">
      <alignment horizontal="center" vertical="center" wrapText="1"/>
    </xf>
    <xf numFmtId="0" fontId="134" fillId="27" borderId="41" xfId="0" applyFont="1" applyFill="1" applyBorder="1" applyAlignment="1">
      <alignment horizontal="center" vertical="center" wrapText="1"/>
    </xf>
    <xf numFmtId="176" fontId="134" fillId="27" borderId="38" xfId="272" applyFont="1" applyFill="1" applyBorder="1" applyAlignment="1">
      <alignment horizontal="center" vertical="center" wrapText="1"/>
    </xf>
    <xf numFmtId="176" fontId="134" fillId="27" borderId="40" xfId="272" applyFont="1" applyFill="1" applyBorder="1" applyAlignment="1">
      <alignment horizontal="center" vertical="center" wrapText="1"/>
    </xf>
    <xf numFmtId="176" fontId="134" fillId="27" borderId="42" xfId="272" applyFont="1" applyFill="1" applyBorder="1" applyAlignment="1">
      <alignment horizontal="center" vertical="center" wrapText="1"/>
    </xf>
    <xf numFmtId="41" fontId="93" fillId="0" borderId="0" xfId="418" applyNumberFormat="1" applyFont="1" applyFill="1" applyBorder="1" applyAlignment="1" applyProtection="1">
      <alignment horizontal="center" shrinkToFit="1"/>
      <protection locked="0"/>
    </xf>
    <xf numFmtId="41" fontId="93" fillId="0" borderId="41" xfId="418" applyNumberFormat="1" applyFont="1" applyFill="1" applyBorder="1" applyAlignment="1" applyProtection="1">
      <alignment horizontal="center" shrinkToFit="1"/>
      <protection locked="0"/>
    </xf>
    <xf numFmtId="176" fontId="106" fillId="28" borderId="0" xfId="411" applyNumberFormat="1" applyFont="1" applyFill="1" applyBorder="1" applyAlignment="1">
      <alignment horizontal="center" shrinkToFit="1"/>
    </xf>
    <xf numFmtId="176" fontId="106" fillId="28" borderId="41" xfId="411" applyNumberFormat="1" applyFont="1" applyFill="1" applyBorder="1" applyAlignment="1">
      <alignment horizontal="center" shrinkToFit="1"/>
    </xf>
    <xf numFmtId="0" fontId="80" fillId="0" borderId="10" xfId="411" applyFont="1" applyFill="1" applyBorder="1" applyAlignment="1">
      <alignment horizontal="right"/>
    </xf>
    <xf numFmtId="176" fontId="105" fillId="0" borderId="0" xfId="411" applyNumberFormat="1" applyFont="1" applyFill="1" applyBorder="1" applyAlignment="1">
      <alignment horizontal="center" shrinkToFit="1"/>
    </xf>
    <xf numFmtId="176" fontId="105" fillId="0" borderId="41" xfId="411" applyNumberFormat="1" applyFont="1" applyFill="1" applyBorder="1" applyAlignment="1">
      <alignment horizontal="center" shrinkToFit="1"/>
    </xf>
    <xf numFmtId="0" fontId="109" fillId="27" borderId="34" xfId="0" applyFont="1" applyFill="1" applyBorder="1" applyAlignment="1">
      <alignment horizontal="center" vertical="center" wrapText="1"/>
    </xf>
    <xf numFmtId="0" fontId="109" fillId="27" borderId="53" xfId="0" applyFont="1" applyFill="1" applyBorder="1" applyAlignment="1">
      <alignment horizontal="center" vertical="center" wrapText="1"/>
    </xf>
    <xf numFmtId="0" fontId="109" fillId="27" borderId="8" xfId="0" applyFont="1" applyFill="1" applyBorder="1" applyAlignment="1">
      <alignment horizontal="center" vertical="center" wrapText="1"/>
    </xf>
    <xf numFmtId="0" fontId="109" fillId="27" borderId="56" xfId="0" applyFont="1" applyFill="1" applyBorder="1" applyAlignment="1">
      <alignment horizontal="center" vertical="center" wrapText="1"/>
    </xf>
    <xf numFmtId="41" fontId="93" fillId="28" borderId="0" xfId="418" applyNumberFormat="1" applyFont="1" applyFill="1" applyBorder="1" applyAlignment="1" applyProtection="1">
      <alignment horizontal="center" shrinkToFit="1"/>
      <protection locked="0"/>
    </xf>
    <xf numFmtId="0" fontId="134" fillId="27" borderId="54" xfId="0" applyFont="1" applyFill="1" applyBorder="1" applyAlignment="1">
      <alignment horizontal="center" vertical="center"/>
    </xf>
    <xf numFmtId="0" fontId="110" fillId="0" borderId="0" xfId="411" applyFont="1" applyFill="1" applyBorder="1" applyAlignment="1" applyProtection="1">
      <alignment horizontal="center" vertical="center"/>
    </xf>
    <xf numFmtId="0" fontId="110" fillId="0" borderId="0" xfId="411" applyFont="1" applyFill="1" applyBorder="1" applyAlignment="1" applyProtection="1">
      <alignment horizontal="center"/>
    </xf>
    <xf numFmtId="41" fontId="93" fillId="28" borderId="41" xfId="418" applyNumberFormat="1" applyFont="1" applyFill="1" applyBorder="1" applyAlignment="1" applyProtection="1">
      <alignment horizontal="center" shrinkToFit="1"/>
      <protection locked="0"/>
    </xf>
    <xf numFmtId="176" fontId="94" fillId="28" borderId="0" xfId="411" applyNumberFormat="1" applyFont="1" applyFill="1" applyBorder="1" applyAlignment="1">
      <alignment horizontal="center" shrinkToFit="1"/>
    </xf>
    <xf numFmtId="176" fontId="94" fillId="28" borderId="0" xfId="412" applyNumberFormat="1" applyFont="1" applyFill="1" applyBorder="1" applyAlignment="1" applyProtection="1">
      <alignment horizontal="center" shrinkToFit="1"/>
    </xf>
    <xf numFmtId="176" fontId="94" fillId="28" borderId="41" xfId="412" applyNumberFormat="1" applyFont="1" applyFill="1" applyBorder="1" applyAlignment="1" applyProtection="1">
      <alignment horizontal="center" shrinkToFit="1"/>
    </xf>
    <xf numFmtId="176" fontId="80" fillId="0" borderId="0" xfId="412" applyNumberFormat="1" applyFont="1" applyFill="1" applyBorder="1" applyAlignment="1" applyProtection="1">
      <alignment horizontal="center" shrinkToFit="1"/>
    </xf>
    <xf numFmtId="176" fontId="80" fillId="0" borderId="41" xfId="412" applyNumberFormat="1" applyFont="1" applyFill="1" applyBorder="1" applyAlignment="1" applyProtection="1">
      <alignment horizontal="center" shrinkToFit="1"/>
    </xf>
    <xf numFmtId="0" fontId="124" fillId="0" borderId="0" xfId="411" applyFont="1" applyFill="1" applyBorder="1" applyAlignment="1" applyProtection="1">
      <alignment horizontal="center" vertical="center" wrapText="1"/>
    </xf>
    <xf numFmtId="0" fontId="80" fillId="27" borderId="16" xfId="411" applyFont="1" applyFill="1" applyBorder="1" applyAlignment="1" applyProtection="1">
      <alignment horizontal="center" vertical="center"/>
    </xf>
    <xf numFmtId="0" fontId="80" fillId="27" borderId="0" xfId="411" applyFont="1" applyFill="1" applyBorder="1" applyAlignment="1" applyProtection="1">
      <alignment horizontal="center" vertical="center"/>
    </xf>
    <xf numFmtId="0" fontId="80" fillId="27" borderId="41" xfId="411" applyFont="1" applyFill="1" applyBorder="1" applyAlignment="1" applyProtection="1">
      <alignment horizontal="center" vertical="center"/>
    </xf>
    <xf numFmtId="0" fontId="80" fillId="27" borderId="0" xfId="411" applyFont="1" applyFill="1" applyBorder="1" applyAlignment="1" applyProtection="1">
      <alignment horizontal="center"/>
    </xf>
    <xf numFmtId="0" fontId="80" fillId="27" borderId="19" xfId="411" applyFont="1" applyFill="1" applyBorder="1" applyAlignment="1" applyProtection="1">
      <alignment horizontal="center"/>
    </xf>
    <xf numFmtId="0" fontId="80" fillId="27" borderId="31" xfId="411" applyFont="1" applyFill="1" applyBorder="1" applyAlignment="1" applyProtection="1">
      <alignment horizontal="center" vertical="center" wrapText="1"/>
    </xf>
    <xf numFmtId="0" fontId="80" fillId="27" borderId="29" xfId="411" applyFont="1" applyFill="1" applyBorder="1" applyAlignment="1" applyProtection="1">
      <alignment horizontal="center" vertical="center" wrapText="1"/>
    </xf>
    <xf numFmtId="0" fontId="80" fillId="27" borderId="39" xfId="411" applyFont="1" applyFill="1" applyBorder="1" applyAlignment="1" applyProtection="1">
      <alignment horizontal="center" vertical="center" wrapText="1"/>
    </xf>
    <xf numFmtId="0" fontId="80" fillId="27" borderId="21" xfId="411" applyFont="1" applyFill="1" applyBorder="1" applyAlignment="1" applyProtection="1">
      <alignment horizontal="center" vertical="center" wrapText="1"/>
    </xf>
    <xf numFmtId="0" fontId="80" fillId="27" borderId="43" xfId="411" applyFont="1" applyFill="1" applyBorder="1" applyAlignment="1" applyProtection="1">
      <alignment horizontal="center" vertical="center" wrapText="1"/>
    </xf>
    <xf numFmtId="0" fontId="80" fillId="27" borderId="41" xfId="411" applyFont="1" applyFill="1" applyBorder="1" applyAlignment="1" applyProtection="1">
      <alignment horizontal="center"/>
    </xf>
    <xf numFmtId="0" fontId="80" fillId="27" borderId="43" xfId="411" applyFont="1" applyFill="1" applyBorder="1" applyAlignment="1" applyProtection="1">
      <alignment horizontal="center"/>
    </xf>
    <xf numFmtId="41" fontId="132" fillId="0" borderId="0" xfId="418" applyNumberFormat="1" applyFont="1" applyFill="1" applyBorder="1" applyAlignment="1" applyProtection="1">
      <alignment horizontal="center" shrinkToFit="1"/>
      <protection locked="0"/>
    </xf>
    <xf numFmtId="41" fontId="132" fillId="0" borderId="41" xfId="418" applyNumberFormat="1" applyFont="1" applyFill="1" applyBorder="1" applyAlignment="1" applyProtection="1">
      <alignment horizontal="center" shrinkToFit="1"/>
      <protection locked="0"/>
    </xf>
    <xf numFmtId="176" fontId="132" fillId="0" borderId="0" xfId="411" applyNumberFormat="1" applyFont="1" applyFill="1" applyBorder="1" applyAlignment="1">
      <alignment horizontal="center" shrinkToFit="1"/>
    </xf>
    <xf numFmtId="176" fontId="132" fillId="0" borderId="0" xfId="412" applyNumberFormat="1" applyFont="1" applyFill="1" applyBorder="1" applyAlignment="1" applyProtection="1">
      <alignment horizontal="center" shrinkToFit="1"/>
    </xf>
    <xf numFmtId="176" fontId="132" fillId="0" borderId="41" xfId="412" applyNumberFormat="1" applyFont="1" applyFill="1" applyBorder="1" applyAlignment="1" applyProtection="1">
      <alignment horizontal="center" shrinkToFit="1"/>
    </xf>
    <xf numFmtId="0" fontId="80" fillId="27" borderId="30" xfId="411" applyFont="1" applyFill="1" applyBorder="1" applyAlignment="1" applyProtection="1">
      <alignment horizontal="center" vertical="center"/>
    </xf>
    <xf numFmtId="0" fontId="80" fillId="27" borderId="27" xfId="411" applyFont="1" applyFill="1" applyBorder="1" applyAlignment="1" applyProtection="1">
      <alignment horizontal="center" vertical="center"/>
    </xf>
    <xf numFmtId="0" fontId="80" fillId="27" borderId="8" xfId="411" applyFont="1" applyFill="1" applyBorder="1" applyAlignment="1" applyProtection="1">
      <alignment horizontal="center" vertical="center" wrapText="1"/>
    </xf>
    <xf numFmtId="0" fontId="80" fillId="27" borderId="8" xfId="411" applyFont="1" applyFill="1" applyBorder="1" applyAlignment="1" applyProtection="1">
      <alignment horizontal="center" vertical="center"/>
    </xf>
    <xf numFmtId="0" fontId="91" fillId="27" borderId="19" xfId="411" applyFont="1" applyFill="1" applyBorder="1" applyAlignment="1">
      <alignment horizontal="center" wrapText="1"/>
    </xf>
    <xf numFmtId="0" fontId="91" fillId="27" borderId="20" xfId="411" applyFont="1" applyFill="1" applyBorder="1" applyAlignment="1">
      <alignment horizontal="center" wrapText="1"/>
    </xf>
    <xf numFmtId="0" fontId="91" fillId="27" borderId="33" xfId="411" applyFont="1" applyFill="1" applyBorder="1" applyAlignment="1">
      <alignment horizontal="center" vertical="center"/>
    </xf>
    <xf numFmtId="0" fontId="91" fillId="27" borderId="35" xfId="411" applyFont="1" applyFill="1" applyBorder="1" applyAlignment="1">
      <alignment horizontal="center" vertical="center"/>
    </xf>
    <xf numFmtId="0" fontId="91" fillId="27" borderId="37" xfId="411" applyFont="1" applyFill="1" applyBorder="1" applyAlignment="1">
      <alignment horizontal="center" vertical="center"/>
    </xf>
    <xf numFmtId="0" fontId="91" fillId="27" borderId="26" xfId="411" applyFont="1" applyFill="1" applyBorder="1" applyAlignment="1">
      <alignment horizontal="center" vertical="center"/>
    </xf>
    <xf numFmtId="0" fontId="91" fillId="27" borderId="4" xfId="411" applyFont="1" applyFill="1" applyBorder="1" applyAlignment="1">
      <alignment horizontal="center" vertical="center"/>
    </xf>
    <xf numFmtId="0" fontId="91" fillId="27" borderId="63" xfId="411" applyFont="1" applyFill="1" applyBorder="1" applyAlignment="1">
      <alignment horizontal="center" vertical="center"/>
    </xf>
    <xf numFmtId="0" fontId="80" fillId="27" borderId="26" xfId="411" applyFont="1" applyFill="1" applyBorder="1" applyAlignment="1">
      <alignment horizontal="center" vertical="center"/>
    </xf>
    <xf numFmtId="0" fontId="80" fillId="27" borderId="4" xfId="411" applyFont="1" applyFill="1" applyBorder="1" applyAlignment="1">
      <alignment horizontal="center" vertical="center"/>
    </xf>
    <xf numFmtId="0" fontId="80" fillId="27" borderId="25" xfId="411" applyFont="1" applyFill="1" applyBorder="1" applyAlignment="1">
      <alignment horizontal="center" vertical="center"/>
    </xf>
    <xf numFmtId="0" fontId="91" fillId="27" borderId="36" xfId="411" applyFont="1" applyFill="1" applyBorder="1" applyAlignment="1">
      <alignment horizontal="center" vertical="center"/>
    </xf>
    <xf numFmtId="0" fontId="91" fillId="27" borderId="16" xfId="411" applyFont="1" applyFill="1" applyBorder="1" applyAlignment="1">
      <alignment horizontal="center"/>
    </xf>
    <xf numFmtId="0" fontId="91" fillId="27" borderId="0" xfId="411" applyFont="1" applyFill="1" applyBorder="1" applyAlignment="1">
      <alignment horizontal="center"/>
    </xf>
    <xf numFmtId="0" fontId="91" fillId="27" borderId="27" xfId="411" applyFont="1" applyFill="1" applyBorder="1" applyAlignment="1">
      <alignment horizontal="center"/>
    </xf>
    <xf numFmtId="0" fontId="91" fillId="27" borderId="17" xfId="411" applyFont="1" applyFill="1" applyBorder="1" applyAlignment="1">
      <alignment horizontal="center"/>
    </xf>
    <xf numFmtId="0" fontId="91" fillId="27" borderId="28" xfId="411" applyFont="1" applyFill="1" applyBorder="1" applyAlignment="1">
      <alignment horizontal="center"/>
    </xf>
    <xf numFmtId="0" fontId="91" fillId="27" borderId="38" xfId="411" applyFont="1" applyFill="1" applyBorder="1" applyAlignment="1">
      <alignment horizontal="center" vertical="center"/>
    </xf>
    <xf numFmtId="0" fontId="91" fillId="27" borderId="40" xfId="411" applyFont="1" applyFill="1" applyBorder="1" applyAlignment="1">
      <alignment horizontal="center" vertical="center"/>
    </xf>
    <xf numFmtId="0" fontId="91" fillId="27" borderId="42" xfId="411" applyFont="1" applyFill="1" applyBorder="1" applyAlignment="1">
      <alignment horizontal="center" vertical="center"/>
    </xf>
    <xf numFmtId="0" fontId="84" fillId="27" borderId="23" xfId="411" applyFont="1" applyFill="1" applyBorder="1" applyAlignment="1">
      <alignment horizontal="center"/>
    </xf>
    <xf numFmtId="0" fontId="84" fillId="27" borderId="24" xfId="411" applyFont="1" applyFill="1" applyBorder="1" applyAlignment="1">
      <alignment horizontal="center"/>
    </xf>
    <xf numFmtId="176" fontId="84" fillId="27" borderId="23" xfId="412" applyFont="1" applyFill="1" applyBorder="1" applyAlignment="1">
      <alignment horizontal="center"/>
    </xf>
    <xf numFmtId="176" fontId="84" fillId="27" borderId="24" xfId="412" applyFont="1" applyFill="1" applyBorder="1" applyAlignment="1">
      <alignment horizontal="center"/>
    </xf>
    <xf numFmtId="176" fontId="91" fillId="27" borderId="16" xfId="412" applyFont="1" applyFill="1" applyBorder="1" applyAlignment="1">
      <alignment horizontal="center"/>
    </xf>
    <xf numFmtId="176" fontId="91" fillId="27" borderId="27" xfId="412" applyFont="1" applyFill="1" applyBorder="1" applyAlignment="1">
      <alignment horizontal="center"/>
    </xf>
    <xf numFmtId="0" fontId="101" fillId="27" borderId="27" xfId="411" applyFont="1" applyFill="1" applyBorder="1" applyAlignment="1">
      <alignment horizontal="center"/>
    </xf>
    <xf numFmtId="0" fontId="117" fillId="0" borderId="0" xfId="411" applyFont="1" applyFill="1" applyAlignment="1">
      <alignment horizontal="center" vertical="center"/>
    </xf>
    <xf numFmtId="0" fontId="91" fillId="27" borderId="31" xfId="411" applyFont="1" applyFill="1" applyBorder="1" applyAlignment="1">
      <alignment horizontal="center" vertical="center"/>
    </xf>
    <xf numFmtId="0" fontId="91" fillId="27" borderId="30" xfId="411" applyFont="1" applyFill="1" applyBorder="1" applyAlignment="1">
      <alignment horizontal="center" vertical="center"/>
    </xf>
    <xf numFmtId="0" fontId="91" fillId="27" borderId="16" xfId="411" applyFont="1" applyFill="1" applyBorder="1" applyAlignment="1">
      <alignment horizontal="center" vertical="center"/>
    </xf>
    <xf numFmtId="0" fontId="91" fillId="27" borderId="27" xfId="411" applyFont="1" applyFill="1" applyBorder="1" applyAlignment="1">
      <alignment horizontal="center" vertical="center"/>
    </xf>
    <xf numFmtId="0" fontId="117" fillId="0" borderId="0" xfId="411" applyFont="1" applyFill="1" applyAlignment="1">
      <alignment horizontal="center" vertical="top" wrapText="1"/>
    </xf>
    <xf numFmtId="176" fontId="91" fillId="27" borderId="17" xfId="412" applyFont="1" applyFill="1" applyBorder="1" applyAlignment="1">
      <alignment horizontal="center"/>
    </xf>
    <xf numFmtId="176" fontId="91" fillId="27" borderId="43" xfId="412" applyFont="1" applyFill="1" applyBorder="1" applyAlignment="1">
      <alignment horizontal="center"/>
    </xf>
    <xf numFmtId="176" fontId="91" fillId="27" borderId="17" xfId="412" applyFont="1" applyFill="1" applyBorder="1" applyAlignment="1">
      <alignment horizontal="center" vertical="center" wrapText="1" shrinkToFit="1"/>
    </xf>
    <xf numFmtId="176" fontId="91" fillId="27" borderId="43" xfId="412" applyFont="1" applyFill="1" applyBorder="1" applyAlignment="1">
      <alignment horizontal="center" vertical="center" wrapText="1" shrinkToFit="1"/>
    </xf>
    <xf numFmtId="0" fontId="91" fillId="27" borderId="16" xfId="411" applyFont="1" applyFill="1" applyBorder="1" applyAlignment="1">
      <alignment horizontal="center" wrapText="1"/>
    </xf>
    <xf numFmtId="0" fontId="91" fillId="27" borderId="41" xfId="411" applyFont="1" applyFill="1" applyBorder="1" applyAlignment="1">
      <alignment horizontal="center" wrapText="1"/>
    </xf>
    <xf numFmtId="0" fontId="91" fillId="27" borderId="17" xfId="411" applyFont="1" applyFill="1" applyBorder="1" applyAlignment="1">
      <alignment horizontal="center" wrapText="1"/>
    </xf>
    <xf numFmtId="0" fontId="91" fillId="27" borderId="43" xfId="411" applyFont="1" applyFill="1" applyBorder="1" applyAlignment="1">
      <alignment horizontal="center" wrapText="1"/>
    </xf>
    <xf numFmtId="176" fontId="91" fillId="27" borderId="28" xfId="412" applyFont="1" applyFill="1" applyBorder="1" applyAlignment="1">
      <alignment horizontal="center"/>
    </xf>
    <xf numFmtId="0" fontId="91" fillId="27" borderId="23" xfId="411" applyFont="1" applyFill="1" applyBorder="1" applyAlignment="1">
      <alignment horizontal="center"/>
    </xf>
    <xf numFmtId="0" fontId="91" fillId="27" borderId="61" xfId="411" applyFont="1" applyFill="1" applyBorder="1" applyAlignment="1">
      <alignment horizontal="center"/>
    </xf>
    <xf numFmtId="0" fontId="91" fillId="27" borderId="22" xfId="411" applyFont="1" applyFill="1" applyBorder="1" applyAlignment="1">
      <alignment horizontal="center"/>
    </xf>
    <xf numFmtId="0" fontId="91" fillId="27" borderId="24" xfId="411" applyFont="1" applyFill="1" applyBorder="1" applyAlignment="1">
      <alignment horizontal="center"/>
    </xf>
    <xf numFmtId="0" fontId="101" fillId="27" borderId="27" xfId="411" applyFont="1" applyFill="1" applyBorder="1" applyAlignment="1"/>
    <xf numFmtId="0" fontId="91" fillId="27" borderId="27" xfId="411" applyFont="1" applyFill="1" applyBorder="1" applyAlignment="1">
      <alignment horizontal="center" wrapText="1"/>
    </xf>
    <xf numFmtId="0" fontId="91" fillId="27" borderId="28" xfId="411" applyFont="1" applyFill="1" applyBorder="1" applyAlignment="1">
      <alignment horizontal="center" wrapText="1"/>
    </xf>
    <xf numFmtId="0" fontId="91" fillId="27" borderId="21" xfId="411" applyFont="1" applyFill="1" applyBorder="1" applyAlignment="1">
      <alignment horizontal="center"/>
    </xf>
    <xf numFmtId="0" fontId="101" fillId="27" borderId="28" xfId="411" applyFont="1" applyFill="1" applyBorder="1" applyAlignment="1">
      <alignment horizontal="center"/>
    </xf>
    <xf numFmtId="0" fontId="91" fillId="27" borderId="17" xfId="411" applyFont="1" applyFill="1" applyBorder="1" applyAlignment="1">
      <alignment horizontal="center" vertical="center"/>
    </xf>
    <xf numFmtId="0" fontId="91" fillId="27" borderId="28" xfId="411" applyFont="1" applyFill="1" applyBorder="1" applyAlignment="1">
      <alignment horizontal="center" vertical="center"/>
    </xf>
    <xf numFmtId="176" fontId="91" fillId="27" borderId="17" xfId="412" applyFont="1" applyFill="1" applyBorder="1" applyAlignment="1">
      <alignment horizontal="center" vertical="center" shrinkToFit="1"/>
    </xf>
    <xf numFmtId="176" fontId="91" fillId="27" borderId="28" xfId="412" applyFont="1" applyFill="1" applyBorder="1" applyAlignment="1">
      <alignment horizontal="center" vertical="center" shrinkToFit="1"/>
    </xf>
    <xf numFmtId="0" fontId="112" fillId="0" borderId="0" xfId="411" applyFont="1" applyFill="1" applyAlignment="1" applyProtection="1">
      <alignment horizontal="center" vertical="center"/>
    </xf>
    <xf numFmtId="0" fontId="80" fillId="27" borderId="46" xfId="411" applyFont="1" applyFill="1" applyBorder="1" applyAlignment="1" applyProtection="1">
      <alignment horizontal="center" vertical="center"/>
    </xf>
    <xf numFmtId="0" fontId="80" fillId="27" borderId="43" xfId="411" applyFont="1" applyFill="1" applyBorder="1" applyAlignment="1" applyProtection="1">
      <alignment horizontal="center" vertical="center"/>
    </xf>
    <xf numFmtId="0" fontId="80" fillId="27" borderId="50" xfId="411" applyFont="1" applyFill="1" applyBorder="1" applyAlignment="1" applyProtection="1">
      <alignment horizontal="center" vertical="center"/>
    </xf>
    <xf numFmtId="0" fontId="80" fillId="27" borderId="38" xfId="411" applyFont="1" applyFill="1" applyBorder="1" applyAlignment="1" applyProtection="1">
      <alignment horizontal="center" vertical="center" shrinkToFit="1"/>
    </xf>
    <xf numFmtId="0" fontId="80" fillId="27" borderId="40" xfId="411" applyFont="1" applyFill="1" applyBorder="1" applyAlignment="1" applyProtection="1">
      <alignment horizontal="center" vertical="center" shrinkToFit="1"/>
    </xf>
    <xf numFmtId="0" fontId="80" fillId="27" borderId="31" xfId="411" applyFont="1" applyFill="1" applyBorder="1" applyAlignment="1" applyProtection="1">
      <alignment horizontal="center" vertical="center" shrinkToFit="1"/>
    </xf>
    <xf numFmtId="0" fontId="80" fillId="27" borderId="29" xfId="411" applyFont="1" applyFill="1" applyBorder="1" applyAlignment="1" applyProtection="1">
      <alignment horizontal="center" vertical="center" shrinkToFit="1"/>
    </xf>
    <xf numFmtId="0" fontId="80" fillId="27" borderId="39" xfId="411" applyFont="1" applyFill="1" applyBorder="1" applyAlignment="1" applyProtection="1">
      <alignment horizontal="center" vertical="center" shrinkToFit="1"/>
    </xf>
    <xf numFmtId="0" fontId="80" fillId="27" borderId="43" xfId="411" applyFont="1" applyFill="1" applyBorder="1" applyAlignment="1" applyProtection="1">
      <alignment horizontal="center" vertical="center" shrinkToFit="1"/>
    </xf>
    <xf numFmtId="0" fontId="80" fillId="0" borderId="0" xfId="411" applyFont="1" applyFill="1" applyAlignment="1" applyProtection="1">
      <alignment horizontal="center"/>
    </xf>
    <xf numFmtId="0" fontId="80" fillId="27" borderId="42" xfId="411" applyFont="1" applyFill="1" applyBorder="1" applyAlignment="1" applyProtection="1">
      <alignment horizontal="center" vertical="center" shrinkToFit="1"/>
    </xf>
    <xf numFmtId="0" fontId="81" fillId="0" borderId="0" xfId="411" applyFont="1" applyFill="1" applyAlignment="1" applyProtection="1">
      <alignment horizontal="center" vertical="center"/>
    </xf>
    <xf numFmtId="0" fontId="117" fillId="0" borderId="0" xfId="411" applyFont="1" applyFill="1" applyAlignment="1" applyProtection="1">
      <alignment horizontal="center" vertical="top" wrapText="1"/>
    </xf>
    <xf numFmtId="0" fontId="91" fillId="27" borderId="17" xfId="411" applyFont="1" applyFill="1" applyBorder="1" applyAlignment="1" applyProtection="1">
      <alignment horizontal="center" vertical="center"/>
    </xf>
    <xf numFmtId="0" fontId="101" fillId="27" borderId="28" xfId="411" applyFont="1" applyFill="1" applyBorder="1" applyAlignment="1">
      <alignment horizontal="center" vertical="center"/>
    </xf>
    <xf numFmtId="0" fontId="91" fillId="27" borderId="28" xfId="411" applyFont="1" applyFill="1" applyBorder="1" applyAlignment="1" applyProtection="1">
      <alignment horizontal="center" vertical="center"/>
    </xf>
    <xf numFmtId="0" fontId="101" fillId="27" borderId="24" xfId="411" applyFont="1" applyFill="1" applyBorder="1" applyAlignment="1">
      <alignment horizontal="center" vertical="center"/>
    </xf>
    <xf numFmtId="0" fontId="91" fillId="27" borderId="43" xfId="411" applyFont="1" applyFill="1" applyBorder="1" applyAlignment="1" applyProtection="1">
      <alignment horizontal="center" vertical="center"/>
    </xf>
    <xf numFmtId="0" fontId="101" fillId="27" borderId="29" xfId="411" applyFont="1" applyFill="1" applyBorder="1" applyAlignment="1">
      <alignment horizontal="center" vertical="center"/>
    </xf>
    <xf numFmtId="0" fontId="101" fillId="27" borderId="39" xfId="411" applyFont="1" applyFill="1" applyBorder="1" applyAlignment="1">
      <alignment horizontal="center" vertical="center"/>
    </xf>
    <xf numFmtId="0" fontId="101" fillId="27" borderId="29" xfId="411" applyFont="1" applyFill="1" applyBorder="1" applyAlignment="1">
      <alignment vertical="center"/>
    </xf>
    <xf numFmtId="0" fontId="101" fillId="27" borderId="39" xfId="411" applyFont="1" applyFill="1" applyBorder="1" applyAlignment="1">
      <alignment vertical="center"/>
    </xf>
    <xf numFmtId="0" fontId="80" fillId="27" borderId="40" xfId="411" applyFont="1" applyFill="1" applyBorder="1" applyAlignment="1" applyProtection="1">
      <alignment horizontal="center" wrapText="1"/>
    </xf>
    <xf numFmtId="0" fontId="80" fillId="27" borderId="42" xfId="411" applyFont="1" applyFill="1" applyBorder="1" applyAlignment="1" applyProtection="1">
      <alignment horizontal="center" wrapText="1"/>
    </xf>
    <xf numFmtId="0" fontId="80" fillId="27" borderId="38" xfId="411" applyFont="1" applyFill="1" applyBorder="1" applyAlignment="1" applyProtection="1">
      <alignment horizontal="center" vertical="center" wrapText="1"/>
    </xf>
    <xf numFmtId="0" fontId="80" fillId="27" borderId="40" xfId="411" applyFont="1" applyFill="1" applyBorder="1" applyAlignment="1" applyProtection="1">
      <alignment horizontal="center" vertical="center" wrapText="1"/>
    </xf>
    <xf numFmtId="0" fontId="80" fillId="27" borderId="46" xfId="411" applyFont="1" applyFill="1" applyBorder="1" applyAlignment="1">
      <alignment horizontal="center" vertical="center"/>
    </xf>
    <xf numFmtId="0" fontId="80" fillId="27" borderId="29" xfId="411" applyFont="1" applyFill="1" applyBorder="1" applyAlignment="1">
      <alignment horizontal="center" vertical="center"/>
    </xf>
    <xf numFmtId="0" fontId="80" fillId="27" borderId="30" xfId="411" applyFont="1" applyFill="1" applyBorder="1" applyAlignment="1">
      <alignment horizontal="center" vertical="center"/>
    </xf>
    <xf numFmtId="0" fontId="80" fillId="27" borderId="50" xfId="411" applyFont="1" applyFill="1" applyBorder="1" applyAlignment="1">
      <alignment horizontal="center" vertical="center"/>
    </xf>
    <xf numFmtId="0" fontId="80" fillId="27" borderId="21" xfId="411" applyFont="1" applyFill="1" applyBorder="1" applyAlignment="1">
      <alignment horizontal="center" vertical="center"/>
    </xf>
    <xf numFmtId="0" fontId="110" fillId="0" borderId="0" xfId="411" applyFont="1" applyFill="1" applyAlignment="1" applyProtection="1">
      <alignment horizontal="center"/>
    </xf>
    <xf numFmtId="0" fontId="80" fillId="27" borderId="64" xfId="411" applyFont="1" applyFill="1" applyBorder="1" applyAlignment="1">
      <alignment horizontal="center" vertical="center" wrapText="1"/>
    </xf>
    <xf numFmtId="0" fontId="80" fillId="27" borderId="26" xfId="411" applyFont="1" applyFill="1" applyBorder="1" applyAlignment="1">
      <alignment horizontal="center" vertical="center" wrapText="1"/>
    </xf>
    <xf numFmtId="0" fontId="80" fillId="27" borderId="0" xfId="411" applyFont="1" applyFill="1" applyBorder="1" applyAlignment="1" applyProtection="1">
      <alignment horizontal="center" wrapText="1"/>
    </xf>
    <xf numFmtId="0" fontId="80" fillId="27" borderId="38" xfId="411" applyFont="1" applyFill="1" applyBorder="1" applyAlignment="1">
      <alignment horizontal="center" vertical="center"/>
    </xf>
    <xf numFmtId="0" fontId="80" fillId="27" borderId="40" xfId="411" applyFont="1" applyFill="1" applyBorder="1" applyAlignment="1">
      <alignment horizontal="center" vertical="center"/>
    </xf>
    <xf numFmtId="0" fontId="80" fillId="27" borderId="42" xfId="411" applyFont="1" applyFill="1" applyBorder="1" applyAlignment="1">
      <alignment horizontal="center" vertical="center"/>
    </xf>
    <xf numFmtId="0" fontId="80" fillId="27" borderId="20" xfId="411" applyFont="1" applyFill="1" applyBorder="1" applyAlignment="1">
      <alignment horizontal="center"/>
    </xf>
    <xf numFmtId="0" fontId="80" fillId="27" borderId="51" xfId="411" applyFont="1" applyFill="1" applyBorder="1" applyAlignment="1">
      <alignment horizontal="center"/>
    </xf>
    <xf numFmtId="0" fontId="80" fillId="27" borderId="31" xfId="411" applyFont="1" applyFill="1" applyBorder="1" applyAlignment="1">
      <alignment horizontal="center" vertical="center" wrapText="1"/>
    </xf>
    <xf numFmtId="0" fontId="80" fillId="27" borderId="39" xfId="411" applyFont="1" applyFill="1" applyBorder="1" applyAlignment="1">
      <alignment horizontal="center" vertical="center"/>
    </xf>
    <xf numFmtId="0" fontId="80" fillId="27" borderId="17" xfId="411" applyFont="1" applyFill="1" applyBorder="1" applyAlignment="1">
      <alignment horizontal="center" vertical="center"/>
    </xf>
    <xf numFmtId="0" fontId="80" fillId="27" borderId="43" xfId="411" applyFont="1" applyFill="1" applyBorder="1" applyAlignment="1">
      <alignment horizontal="center" vertical="center"/>
    </xf>
    <xf numFmtId="0" fontId="80" fillId="27" borderId="18" xfId="411" applyFont="1" applyFill="1" applyBorder="1" applyAlignment="1">
      <alignment horizontal="center"/>
    </xf>
    <xf numFmtId="0" fontId="80" fillId="27" borderId="59" xfId="411" applyFont="1" applyFill="1" applyBorder="1" applyAlignment="1">
      <alignment horizontal="center"/>
    </xf>
    <xf numFmtId="0" fontId="80" fillId="27" borderId="19" xfId="411" applyFont="1" applyFill="1" applyBorder="1" applyAlignment="1">
      <alignment horizontal="center"/>
    </xf>
    <xf numFmtId="0" fontId="76" fillId="27" borderId="19" xfId="411" applyFont="1" applyFill="1" applyBorder="1" applyAlignment="1">
      <alignment horizontal="center"/>
    </xf>
    <xf numFmtId="0" fontId="76" fillId="27" borderId="16" xfId="411" applyFont="1" applyFill="1" applyBorder="1" applyAlignment="1">
      <alignment horizontal="center"/>
    </xf>
    <xf numFmtId="0" fontId="76" fillId="27" borderId="0" xfId="411" applyFont="1" applyFill="1" applyBorder="1" applyAlignment="1">
      <alignment horizontal="center"/>
    </xf>
    <xf numFmtId="0" fontId="76" fillId="27" borderId="41" xfId="411" applyFont="1" applyFill="1" applyBorder="1" applyAlignment="1">
      <alignment horizontal="center"/>
    </xf>
    <xf numFmtId="0" fontId="76" fillId="27" borderId="43" xfId="411" applyFont="1" applyFill="1" applyBorder="1" applyAlignment="1">
      <alignment horizontal="center" vertical="center"/>
    </xf>
    <xf numFmtId="0" fontId="80" fillId="27" borderId="31" xfId="411" applyFont="1" applyFill="1" applyBorder="1" applyAlignment="1">
      <alignment horizontal="center" vertical="center"/>
    </xf>
    <xf numFmtId="194" fontId="87" fillId="28" borderId="0" xfId="411" applyNumberFormat="1" applyFont="1" applyFill="1" applyBorder="1" applyAlignment="1" applyProtection="1">
      <alignment horizontal="right"/>
    </xf>
    <xf numFmtId="0" fontId="80" fillId="27" borderId="27" xfId="416" applyFont="1" applyFill="1" applyBorder="1" applyAlignment="1" applyProtection="1">
      <alignment horizontal="center" wrapText="1"/>
    </xf>
    <xf numFmtId="0" fontId="80" fillId="27" borderId="28" xfId="416" applyFont="1" applyFill="1" applyBorder="1" applyAlignment="1" applyProtection="1">
      <alignment horizontal="center" wrapText="1"/>
    </xf>
    <xf numFmtId="0" fontId="80" fillId="27" borderId="19" xfId="416" applyFont="1" applyFill="1" applyBorder="1" applyAlignment="1" applyProtection="1">
      <alignment horizontal="center"/>
    </xf>
    <xf numFmtId="0" fontId="80" fillId="27" borderId="20" xfId="416" applyFont="1" applyFill="1" applyBorder="1" applyAlignment="1" applyProtection="1">
      <alignment horizontal="center"/>
    </xf>
    <xf numFmtId="0" fontId="80" fillId="27" borderId="21" xfId="416" applyFont="1" applyFill="1" applyBorder="1" applyAlignment="1" applyProtection="1">
      <alignment horizontal="center" vertical="center" shrinkToFit="1"/>
    </xf>
    <xf numFmtId="0" fontId="80" fillId="27" borderId="28" xfId="416" applyFont="1" applyFill="1" applyBorder="1" applyAlignment="1" applyProtection="1">
      <alignment horizontal="center" vertical="center" shrinkToFit="1"/>
    </xf>
    <xf numFmtId="0" fontId="80" fillId="27" borderId="38" xfId="416" applyFont="1" applyFill="1" applyBorder="1" applyAlignment="1" applyProtection="1">
      <alignment horizontal="center" vertical="center"/>
    </xf>
    <xf numFmtId="0" fontId="80" fillId="27" borderId="40" xfId="416" applyFont="1" applyFill="1" applyBorder="1" applyAlignment="1" applyProtection="1">
      <alignment horizontal="center" vertical="center"/>
    </xf>
    <xf numFmtId="0" fontId="80" fillId="27" borderId="42" xfId="416" applyFont="1" applyFill="1" applyBorder="1" applyAlignment="1" applyProtection="1">
      <alignment horizontal="center" vertical="center"/>
    </xf>
    <xf numFmtId="0" fontId="80" fillId="27" borderId="19" xfId="416" applyFont="1" applyFill="1" applyBorder="1" applyAlignment="1" applyProtection="1">
      <alignment horizontal="center" wrapText="1"/>
    </xf>
    <xf numFmtId="0" fontId="80" fillId="27" borderId="20" xfId="416" applyFont="1" applyFill="1" applyBorder="1" applyAlignment="1" applyProtection="1">
      <alignment horizontal="center" wrapText="1"/>
    </xf>
    <xf numFmtId="0" fontId="80" fillId="27" borderId="61" xfId="416" applyFont="1" applyFill="1" applyBorder="1" applyAlignment="1" applyProtection="1">
      <alignment horizontal="center" vertical="center" wrapText="1"/>
    </xf>
    <xf numFmtId="0" fontId="80" fillId="27" borderId="41" xfId="416" applyFont="1" applyFill="1" applyBorder="1" applyAlignment="1" applyProtection="1">
      <alignment horizontal="center" vertical="center" wrapText="1"/>
    </xf>
    <xf numFmtId="0" fontId="80" fillId="27" borderId="18" xfId="416" applyFont="1" applyFill="1" applyBorder="1" applyAlignment="1" applyProtection="1">
      <alignment horizontal="center" vertical="center"/>
    </xf>
    <xf numFmtId="0" fontId="80" fillId="27" borderId="19" xfId="416" applyFont="1" applyFill="1" applyBorder="1" applyAlignment="1" applyProtection="1">
      <alignment horizontal="center" vertical="center"/>
    </xf>
    <xf numFmtId="0" fontId="80" fillId="27" borderId="41" xfId="416" applyFont="1" applyFill="1" applyBorder="1" applyAlignment="1" applyProtection="1">
      <alignment horizontal="center" wrapText="1"/>
    </xf>
    <xf numFmtId="0" fontId="80" fillId="27" borderId="43" xfId="416" applyFont="1" applyFill="1" applyBorder="1" applyAlignment="1" applyProtection="1">
      <alignment horizontal="center" wrapText="1"/>
    </xf>
    <xf numFmtId="0" fontId="80" fillId="27" borderId="24" xfId="416" applyFont="1" applyFill="1" applyBorder="1" applyAlignment="1" applyProtection="1">
      <alignment horizontal="center" vertical="center"/>
    </xf>
    <xf numFmtId="0" fontId="80" fillId="27" borderId="27" xfId="416" applyFont="1" applyFill="1" applyBorder="1" applyAlignment="1" applyProtection="1">
      <alignment horizontal="center" vertical="center"/>
    </xf>
    <xf numFmtId="0" fontId="80" fillId="27" borderId="18" xfId="416" applyFont="1" applyFill="1" applyBorder="1" applyAlignment="1" applyProtection="1">
      <alignment horizontal="center" vertical="center" wrapText="1"/>
    </xf>
    <xf numFmtId="0" fontId="80" fillId="27" borderId="19" xfId="416" applyFont="1" applyFill="1" applyBorder="1" applyAlignment="1" applyProtection="1">
      <alignment horizontal="center" vertical="center" wrapText="1"/>
    </xf>
    <xf numFmtId="0" fontId="110" fillId="0" borderId="0" xfId="416" applyFont="1" applyFill="1" applyAlignment="1" applyProtection="1">
      <alignment horizontal="center" vertical="center"/>
    </xf>
    <xf numFmtId="0" fontId="110" fillId="0" borderId="0" xfId="416" applyFont="1" applyFill="1" applyAlignment="1">
      <alignment horizontal="center" vertical="center"/>
    </xf>
    <xf numFmtId="0" fontId="110" fillId="0" borderId="0" xfId="416" applyFont="1" applyFill="1" applyAlignment="1">
      <alignment horizontal="center"/>
    </xf>
    <xf numFmtId="0" fontId="80" fillId="27" borderId="40" xfId="416" applyFont="1" applyFill="1" applyBorder="1" applyAlignment="1" applyProtection="1">
      <alignment horizontal="center"/>
    </xf>
    <xf numFmtId="0" fontId="80" fillId="27" borderId="42" xfId="416" applyFont="1" applyFill="1" applyBorder="1" applyAlignment="1" applyProtection="1">
      <alignment horizontal="center"/>
    </xf>
    <xf numFmtId="0" fontId="80" fillId="27" borderId="40" xfId="416" applyFont="1" applyFill="1" applyBorder="1" applyAlignment="1" applyProtection="1">
      <alignment horizontal="center" wrapText="1" shrinkToFit="1"/>
    </xf>
    <xf numFmtId="0" fontId="80" fillId="27" borderId="42" xfId="416" applyFont="1" applyFill="1" applyBorder="1" applyAlignment="1" applyProtection="1">
      <alignment horizontal="center" wrapText="1" shrinkToFit="1"/>
    </xf>
    <xf numFmtId="0" fontId="80" fillId="27" borderId="16" xfId="416" applyFont="1" applyFill="1" applyBorder="1" applyAlignment="1" applyProtection="1">
      <alignment horizontal="center" vertical="center"/>
    </xf>
    <xf numFmtId="176" fontId="80" fillId="0" borderId="0" xfId="416" applyNumberFormat="1" applyFont="1" applyFill="1" applyBorder="1" applyAlignment="1" applyProtection="1">
      <alignment horizontal="center"/>
    </xf>
    <xf numFmtId="176" fontId="80" fillId="0" borderId="41" xfId="416" applyNumberFormat="1" applyFont="1" applyFill="1" applyBorder="1" applyAlignment="1" applyProtection="1">
      <alignment horizontal="center"/>
    </xf>
    <xf numFmtId="176" fontId="87" fillId="28" borderId="0" xfId="416" applyNumberFormat="1" applyFont="1" applyFill="1" applyBorder="1" applyAlignment="1" applyProtection="1">
      <alignment horizontal="center"/>
    </xf>
    <xf numFmtId="176" fontId="87" fillId="28" borderId="41" xfId="416" applyNumberFormat="1" applyFont="1" applyFill="1" applyBorder="1" applyAlignment="1" applyProtection="1">
      <alignment horizontal="center"/>
    </xf>
    <xf numFmtId="0" fontId="80" fillId="27" borderId="31" xfId="416" applyFont="1" applyFill="1" applyBorder="1" applyAlignment="1" applyProtection="1">
      <alignment horizontal="center" vertical="center"/>
    </xf>
    <xf numFmtId="0" fontId="80" fillId="27" borderId="30" xfId="416" applyFont="1" applyFill="1" applyBorder="1" applyAlignment="1" applyProtection="1">
      <alignment horizontal="center" vertical="center"/>
    </xf>
    <xf numFmtId="0" fontId="80" fillId="27" borderId="16" xfId="416" applyFont="1" applyFill="1" applyBorder="1" applyAlignment="1" applyProtection="1">
      <alignment horizontal="center" wrapText="1"/>
    </xf>
    <xf numFmtId="0" fontId="80" fillId="27" borderId="17" xfId="416" applyFont="1" applyFill="1" applyBorder="1" applyAlignment="1" applyProtection="1">
      <alignment horizontal="center" wrapText="1"/>
    </xf>
    <xf numFmtId="0" fontId="80" fillId="27" borderId="41" xfId="416" applyFont="1" applyFill="1" applyBorder="1" applyAlignment="1" applyProtection="1">
      <alignment horizontal="center"/>
    </xf>
    <xf numFmtId="0" fontId="80" fillId="27" borderId="17" xfId="416" applyFont="1" applyFill="1" applyBorder="1" applyAlignment="1" applyProtection="1">
      <alignment horizontal="center"/>
    </xf>
    <xf numFmtId="0" fontId="80" fillId="27" borderId="43" xfId="416" applyFont="1" applyFill="1" applyBorder="1" applyAlignment="1" applyProtection="1">
      <alignment horizontal="center"/>
    </xf>
    <xf numFmtId="0" fontId="80" fillId="27" borderId="4" xfId="416" applyFont="1" applyFill="1" applyBorder="1" applyAlignment="1" applyProtection="1">
      <alignment horizontal="center" vertical="center"/>
    </xf>
    <xf numFmtId="0" fontId="80" fillId="27" borderId="25" xfId="416" applyFont="1" applyFill="1" applyBorder="1" applyAlignment="1" applyProtection="1">
      <alignment horizontal="center" vertical="center"/>
    </xf>
    <xf numFmtId="0" fontId="80" fillId="27" borderId="19" xfId="416" applyFont="1" applyFill="1" applyBorder="1" applyAlignment="1" applyProtection="1">
      <alignment horizontal="center" vertical="center" shrinkToFit="1"/>
    </xf>
    <xf numFmtId="0" fontId="80" fillId="27" borderId="23" xfId="416" applyFont="1" applyFill="1" applyBorder="1" applyAlignment="1" applyProtection="1">
      <alignment horizontal="center" vertical="center"/>
    </xf>
    <xf numFmtId="0" fontId="80" fillId="27" borderId="61" xfId="416" applyFont="1" applyFill="1" applyBorder="1" applyAlignment="1" applyProtection="1">
      <alignment horizontal="center" vertical="center"/>
    </xf>
    <xf numFmtId="0" fontId="80" fillId="27" borderId="41" xfId="416" applyFont="1" applyFill="1" applyBorder="1" applyAlignment="1" applyProtection="1">
      <alignment horizontal="center" vertical="center"/>
    </xf>
    <xf numFmtId="41" fontId="80" fillId="0" borderId="41" xfId="416" applyNumberFormat="1" applyFont="1" applyFill="1" applyBorder="1" applyAlignment="1">
      <alignment horizontal="center"/>
    </xf>
    <xf numFmtId="0" fontId="80" fillId="27" borderId="19" xfId="416" applyFont="1" applyFill="1" applyBorder="1" applyAlignment="1" applyProtection="1">
      <alignment horizontal="center" wrapText="1" shrinkToFit="1"/>
    </xf>
    <xf numFmtId="0" fontId="80" fillId="27" borderId="20" xfId="416" applyFont="1" applyFill="1" applyBorder="1" applyAlignment="1" applyProtection="1">
      <alignment horizontal="center" wrapText="1" shrinkToFit="1"/>
    </xf>
    <xf numFmtId="0" fontId="80" fillId="27" borderId="16" xfId="416" applyFont="1" applyFill="1" applyBorder="1" applyAlignment="1" applyProtection="1">
      <alignment horizontal="center"/>
    </xf>
    <xf numFmtId="0" fontId="80" fillId="27" borderId="40" xfId="416" applyFont="1" applyFill="1" applyBorder="1" applyAlignment="1" applyProtection="1">
      <alignment horizontal="center" vertical="center" shrinkToFit="1"/>
    </xf>
    <xf numFmtId="41" fontId="87" fillId="28" borderId="41" xfId="416" applyNumberFormat="1" applyFont="1" applyFill="1" applyBorder="1" applyAlignment="1">
      <alignment horizontal="center"/>
    </xf>
    <xf numFmtId="0" fontId="110" fillId="0" borderId="0" xfId="416" applyFont="1" applyFill="1" applyAlignment="1" applyProtection="1">
      <alignment horizontal="center" vertical="center" wrapText="1"/>
    </xf>
    <xf numFmtId="0" fontId="80" fillId="27" borderId="49" xfId="416" applyFont="1" applyFill="1" applyBorder="1" applyAlignment="1" applyProtection="1">
      <alignment horizontal="center"/>
    </xf>
    <xf numFmtId="0" fontId="80" fillId="27" borderId="51" xfId="416" applyFont="1" applyFill="1" applyBorder="1" applyAlignment="1" applyProtection="1">
      <alignment horizontal="center"/>
    </xf>
    <xf numFmtId="0" fontId="80" fillId="27" borderId="59" xfId="416" applyFont="1" applyFill="1" applyBorder="1" applyAlignment="1" applyProtection="1">
      <alignment horizontal="center" vertical="center"/>
    </xf>
    <xf numFmtId="0" fontId="80" fillId="27" borderId="49" xfId="416" applyFont="1" applyFill="1" applyBorder="1" applyAlignment="1" applyProtection="1">
      <alignment horizontal="center" vertical="center"/>
    </xf>
    <xf numFmtId="0" fontId="80" fillId="27" borderId="18" xfId="416" applyFont="1" applyFill="1" applyBorder="1" applyAlignment="1" applyProtection="1">
      <alignment horizontal="center" vertical="center" shrinkToFit="1"/>
    </xf>
    <xf numFmtId="0" fontId="80" fillId="27" borderId="64" xfId="416" applyFont="1" applyFill="1" applyBorder="1" applyAlignment="1" applyProtection="1">
      <alignment horizontal="center" vertical="center"/>
    </xf>
    <xf numFmtId="0" fontId="80" fillId="27" borderId="63" xfId="416" applyFont="1" applyFill="1" applyBorder="1" applyAlignment="1" applyProtection="1">
      <alignment horizontal="center" vertical="center"/>
    </xf>
    <xf numFmtId="0" fontId="80" fillId="27" borderId="46" xfId="416" applyFont="1" applyFill="1" applyBorder="1" applyAlignment="1" applyProtection="1">
      <alignment horizontal="center" vertical="center"/>
    </xf>
    <xf numFmtId="0" fontId="80" fillId="27" borderId="35" xfId="416" applyFont="1" applyFill="1" applyBorder="1" applyAlignment="1" applyProtection="1">
      <alignment horizontal="center" vertical="center"/>
    </xf>
    <xf numFmtId="0" fontId="80" fillId="27" borderId="37" xfId="416" applyFont="1" applyFill="1" applyBorder="1" applyAlignment="1" applyProtection="1">
      <alignment horizontal="center" vertical="center"/>
    </xf>
    <xf numFmtId="0" fontId="80" fillId="27" borderId="29" xfId="416" applyFont="1" applyFill="1" applyBorder="1" applyAlignment="1" applyProtection="1">
      <alignment horizontal="center" vertical="center"/>
    </xf>
    <xf numFmtId="0" fontId="80" fillId="27" borderId="39" xfId="416" applyFont="1" applyFill="1" applyBorder="1" applyAlignment="1" applyProtection="1">
      <alignment horizontal="center" vertical="center"/>
    </xf>
    <xf numFmtId="0" fontId="80" fillId="27" borderId="60" xfId="416" applyFont="1" applyFill="1" applyBorder="1" applyAlignment="1" applyProtection="1">
      <alignment horizontal="center" vertical="center"/>
    </xf>
    <xf numFmtId="176" fontId="80" fillId="0" borderId="41" xfId="417" applyNumberFormat="1" applyFont="1" applyFill="1" applyBorder="1" applyAlignment="1" applyProtection="1">
      <alignment horizontal="center"/>
    </xf>
    <xf numFmtId="0" fontId="91" fillId="27" borderId="33" xfId="423" applyFont="1" applyFill="1" applyBorder="1" applyAlignment="1" applyProtection="1">
      <alignment horizontal="center" vertical="center" wrapText="1"/>
    </xf>
    <xf numFmtId="0" fontId="91" fillId="27" borderId="35" xfId="423" applyFont="1" applyFill="1" applyBorder="1" applyAlignment="1" applyProtection="1">
      <alignment horizontal="center" vertical="center" wrapText="1"/>
    </xf>
    <xf numFmtId="0" fontId="91" fillId="27" borderId="19" xfId="423" applyFont="1" applyFill="1" applyBorder="1" applyAlignment="1" applyProtection="1">
      <alignment horizontal="center" wrapText="1"/>
    </xf>
    <xf numFmtId="0" fontId="91" fillId="27" borderId="20" xfId="423" applyFont="1" applyFill="1" applyBorder="1" applyAlignment="1" applyProtection="1">
      <alignment horizontal="center" wrapText="1"/>
    </xf>
    <xf numFmtId="0" fontId="91" fillId="27" borderId="38" xfId="423" applyFont="1" applyFill="1" applyBorder="1" applyAlignment="1" applyProtection="1">
      <alignment horizontal="center" vertical="center"/>
    </xf>
    <xf numFmtId="0" fontId="91" fillId="27" borderId="40" xfId="423" applyFont="1" applyFill="1" applyBorder="1" applyAlignment="1" applyProtection="1">
      <alignment horizontal="center" vertical="center"/>
    </xf>
    <xf numFmtId="0" fontId="91" fillId="27" borderId="42" xfId="423" applyFont="1" applyFill="1" applyBorder="1" applyAlignment="1" applyProtection="1">
      <alignment horizontal="center" vertical="center"/>
    </xf>
    <xf numFmtId="0" fontId="91" fillId="27" borderId="37" xfId="423" applyFont="1" applyFill="1" applyBorder="1" applyAlignment="1" applyProtection="1">
      <alignment horizontal="center" vertical="center" wrapText="1"/>
    </xf>
    <xf numFmtId="0" fontId="91" fillId="27" borderId="36" xfId="423" applyFont="1" applyFill="1" applyBorder="1" applyAlignment="1" applyProtection="1">
      <alignment horizontal="center" vertical="center" wrapText="1"/>
    </xf>
    <xf numFmtId="0" fontId="117" fillId="0" borderId="0" xfId="423" applyFont="1" applyFill="1" applyAlignment="1" applyProtection="1">
      <alignment horizontal="center" vertical="center"/>
    </xf>
    <xf numFmtId="0" fontId="117" fillId="0" borderId="0" xfId="423" applyFont="1" applyFill="1" applyAlignment="1" applyProtection="1">
      <alignment horizontal="center"/>
    </xf>
    <xf numFmtId="0" fontId="91" fillId="27" borderId="27" xfId="423" applyFont="1" applyFill="1" applyBorder="1" applyAlignment="1" applyProtection="1">
      <alignment horizontal="center" wrapText="1"/>
    </xf>
    <xf numFmtId="0" fontId="91" fillId="27" borderId="28" xfId="423" applyFont="1" applyFill="1" applyBorder="1" applyAlignment="1" applyProtection="1">
      <alignment horizontal="center" wrapText="1"/>
    </xf>
    <xf numFmtId="41" fontId="91" fillId="0" borderId="0" xfId="411" applyNumberFormat="1" applyFont="1" applyFill="1" applyBorder="1" applyAlignment="1">
      <alignment horizontal="center"/>
    </xf>
    <xf numFmtId="176" fontId="92" fillId="28" borderId="0" xfId="417" applyFont="1" applyFill="1" applyBorder="1" applyAlignment="1" applyProtection="1">
      <alignment horizontal="center"/>
    </xf>
    <xf numFmtId="176" fontId="92" fillId="28" borderId="41" xfId="417" applyFont="1" applyFill="1" applyBorder="1" applyAlignment="1" applyProtection="1">
      <alignment horizontal="center"/>
    </xf>
    <xf numFmtId="41" fontId="91" fillId="0" borderId="48" xfId="411" applyNumberFormat="1" applyFont="1" applyFill="1" applyBorder="1" applyAlignment="1">
      <alignment horizontal="center"/>
    </xf>
    <xf numFmtId="0" fontId="117" fillId="0" borderId="0" xfId="416" applyFont="1" applyFill="1" applyAlignment="1" applyProtection="1">
      <alignment horizontal="center" vertical="center"/>
    </xf>
    <xf numFmtId="0" fontId="117" fillId="0" borderId="0" xfId="416" applyFont="1" applyFill="1" applyAlignment="1" applyProtection="1">
      <alignment horizontal="center" vertical="top" wrapText="1"/>
    </xf>
    <xf numFmtId="176" fontId="92" fillId="28" borderId="48" xfId="417" applyFont="1" applyFill="1" applyBorder="1" applyAlignment="1" applyProtection="1">
      <alignment horizontal="center"/>
    </xf>
    <xf numFmtId="0" fontId="91" fillId="27" borderId="38" xfId="416" applyFont="1" applyFill="1" applyBorder="1" applyAlignment="1" applyProtection="1">
      <alignment horizontal="center" vertical="center"/>
    </xf>
    <xf numFmtId="0" fontId="91" fillId="27" borderId="40" xfId="416" applyFont="1" applyFill="1" applyBorder="1" applyAlignment="1" applyProtection="1">
      <alignment horizontal="center" vertical="center"/>
    </xf>
    <xf numFmtId="0" fontId="91" fillId="27" borderId="42" xfId="416" applyFont="1" applyFill="1" applyBorder="1" applyAlignment="1" applyProtection="1">
      <alignment horizontal="center" vertical="center"/>
    </xf>
    <xf numFmtId="0" fontId="91" fillId="27" borderId="48" xfId="416" applyFont="1" applyFill="1" applyBorder="1" applyAlignment="1" applyProtection="1">
      <alignment horizontal="center" vertical="center" wrapText="1"/>
    </xf>
    <xf numFmtId="0" fontId="91" fillId="27" borderId="0" xfId="416" applyFont="1" applyFill="1" applyBorder="1" applyAlignment="1" applyProtection="1">
      <alignment horizontal="center" vertical="center" wrapText="1"/>
    </xf>
    <xf numFmtId="0" fontId="91" fillId="27" borderId="27" xfId="416" applyFont="1" applyFill="1" applyBorder="1" applyAlignment="1" applyProtection="1">
      <alignment horizontal="center" vertical="center" wrapText="1"/>
    </xf>
    <xf numFmtId="0" fontId="91" fillId="27" borderId="50" xfId="416" applyFont="1" applyFill="1" applyBorder="1" applyAlignment="1" applyProtection="1">
      <alignment horizontal="center" vertical="center" wrapText="1"/>
    </xf>
    <xf numFmtId="0" fontId="91" fillId="27" borderId="21" xfId="416" applyFont="1" applyFill="1" applyBorder="1" applyAlignment="1" applyProtection="1">
      <alignment horizontal="center" vertical="center" wrapText="1"/>
    </xf>
    <xf numFmtId="0" fontId="91" fillId="27" borderId="28" xfId="416" applyFont="1" applyFill="1" applyBorder="1" applyAlignment="1" applyProtection="1">
      <alignment horizontal="center" vertical="center" wrapText="1"/>
    </xf>
    <xf numFmtId="0" fontId="91" fillId="27" borderId="16" xfId="416" applyFont="1" applyFill="1" applyBorder="1" applyAlignment="1" applyProtection="1">
      <alignment horizontal="center" vertical="center" wrapText="1"/>
    </xf>
    <xf numFmtId="0" fontId="91" fillId="27" borderId="41" xfId="416" applyFont="1" applyFill="1" applyBorder="1" applyAlignment="1" applyProtection="1">
      <alignment horizontal="center" vertical="center" wrapText="1"/>
    </xf>
    <xf numFmtId="0" fontId="91" fillId="27" borderId="17" xfId="416" applyFont="1" applyFill="1" applyBorder="1" applyAlignment="1" applyProtection="1">
      <alignment horizontal="center" vertical="center" wrapText="1"/>
    </xf>
    <xf numFmtId="0" fontId="91" fillId="27" borderId="43" xfId="416" applyFont="1" applyFill="1" applyBorder="1" applyAlignment="1" applyProtection="1">
      <alignment horizontal="center" vertical="center" wrapText="1"/>
    </xf>
    <xf numFmtId="0" fontId="91" fillId="27" borderId="23" xfId="416" applyFont="1" applyFill="1" applyBorder="1" applyAlignment="1" applyProtection="1">
      <alignment horizontal="center" vertical="center" shrinkToFit="1"/>
    </xf>
    <xf numFmtId="0" fontId="91" fillId="27" borderId="24" xfId="416" applyFont="1" applyFill="1" applyBorder="1" applyAlignment="1" applyProtection="1">
      <alignment horizontal="center" vertical="center" shrinkToFit="1"/>
    </xf>
    <xf numFmtId="0" fontId="91" fillId="27" borderId="16" xfId="416" applyFont="1" applyFill="1" applyBorder="1" applyAlignment="1" applyProtection="1">
      <alignment horizontal="center" vertical="center" shrinkToFit="1"/>
    </xf>
    <xf numFmtId="0" fontId="91" fillId="27" borderId="27" xfId="416" applyFont="1" applyFill="1" applyBorder="1" applyAlignment="1" applyProtection="1">
      <alignment horizontal="center" vertical="center" shrinkToFit="1"/>
    </xf>
    <xf numFmtId="0" fontId="91" fillId="27" borderId="31" xfId="416" applyFont="1" applyFill="1" applyBorder="1" applyAlignment="1" applyProtection="1">
      <alignment horizontal="center" vertical="center"/>
    </xf>
    <xf numFmtId="0" fontId="91" fillId="27" borderId="29" xfId="416" applyFont="1" applyFill="1" applyBorder="1" applyAlignment="1" applyProtection="1">
      <alignment horizontal="center" vertical="center"/>
    </xf>
    <xf numFmtId="0" fontId="91" fillId="27" borderId="30" xfId="416" applyFont="1" applyFill="1" applyBorder="1" applyAlignment="1" applyProtection="1">
      <alignment horizontal="center" vertical="center"/>
    </xf>
    <xf numFmtId="0" fontId="91" fillId="27" borderId="39" xfId="416" applyFont="1" applyFill="1" applyBorder="1" applyAlignment="1" applyProtection="1">
      <alignment horizontal="center" vertical="center"/>
    </xf>
    <xf numFmtId="0" fontId="91" fillId="27" borderId="61" xfId="416" applyFont="1" applyFill="1" applyBorder="1" applyAlignment="1" applyProtection="1">
      <alignment horizontal="center" vertical="center" shrinkToFit="1"/>
    </xf>
    <xf numFmtId="0" fontId="91" fillId="27" borderId="41" xfId="416" applyFont="1" applyFill="1" applyBorder="1" applyAlignment="1" applyProtection="1">
      <alignment horizontal="center" vertical="center" shrinkToFit="1"/>
    </xf>
    <xf numFmtId="0" fontId="91" fillId="27" borderId="16" xfId="416" applyFont="1" applyFill="1" applyBorder="1" applyAlignment="1" applyProtection="1">
      <alignment horizontal="center" shrinkToFit="1"/>
    </xf>
    <xf numFmtId="0" fontId="91" fillId="27" borderId="27" xfId="416" applyFont="1" applyFill="1" applyBorder="1" applyAlignment="1" applyProtection="1">
      <alignment horizontal="center" shrinkToFit="1"/>
    </xf>
    <xf numFmtId="0" fontId="91" fillId="27" borderId="17" xfId="416" applyFont="1" applyFill="1" applyBorder="1" applyAlignment="1" applyProtection="1">
      <alignment horizontal="center" shrinkToFit="1"/>
    </xf>
    <xf numFmtId="0" fontId="91" fillId="27" borderId="28" xfId="416" applyFont="1" applyFill="1" applyBorder="1" applyAlignment="1" applyProtection="1">
      <alignment horizontal="center" shrinkToFit="1"/>
    </xf>
    <xf numFmtId="0" fontId="91" fillId="27" borderId="16" xfId="416" applyFont="1" applyFill="1" applyBorder="1" applyAlignment="1" applyProtection="1">
      <alignment horizontal="center" wrapText="1" shrinkToFit="1"/>
    </xf>
    <xf numFmtId="0" fontId="91" fillId="27" borderId="41" xfId="416" applyFont="1" applyFill="1" applyBorder="1" applyAlignment="1" applyProtection="1">
      <alignment horizontal="center" wrapText="1" shrinkToFit="1"/>
    </xf>
    <xf numFmtId="0" fontId="91" fillId="27" borderId="17" xfId="416" applyFont="1" applyFill="1" applyBorder="1" applyAlignment="1" applyProtection="1">
      <alignment horizontal="center" wrapText="1" shrinkToFit="1"/>
    </xf>
    <xf numFmtId="0" fontId="91" fillId="27" borderId="43" xfId="416" applyFont="1" applyFill="1" applyBorder="1" applyAlignment="1" applyProtection="1">
      <alignment horizontal="center" wrapText="1" shrinkToFit="1"/>
    </xf>
    <xf numFmtId="0" fontId="91" fillId="27" borderId="22" xfId="416" applyFont="1" applyFill="1" applyBorder="1" applyAlignment="1" applyProtection="1">
      <alignment horizontal="center" vertical="center" shrinkToFit="1"/>
    </xf>
    <xf numFmtId="0" fontId="91" fillId="27" borderId="0" xfId="416" applyFont="1" applyFill="1" applyBorder="1" applyAlignment="1" applyProtection="1">
      <alignment horizontal="center" vertical="center" shrinkToFit="1"/>
    </xf>
    <xf numFmtId="0" fontId="91" fillId="27" borderId="27" xfId="416" applyFont="1" applyFill="1" applyBorder="1" applyAlignment="1" applyProtection="1">
      <alignment horizontal="center" wrapText="1" shrinkToFit="1"/>
    </xf>
    <xf numFmtId="0" fontId="91" fillId="27" borderId="28" xfId="416" applyFont="1" applyFill="1" applyBorder="1" applyAlignment="1" applyProtection="1">
      <alignment horizontal="center" wrapText="1" shrinkToFit="1"/>
    </xf>
    <xf numFmtId="0" fontId="91" fillId="27" borderId="62" xfId="416" applyFont="1" applyFill="1" applyBorder="1" applyAlignment="1" applyProtection="1">
      <alignment horizontal="center" vertical="center" shrinkToFit="1"/>
    </xf>
    <xf numFmtId="0" fontId="91" fillId="27" borderId="48" xfId="416" applyFont="1" applyFill="1" applyBorder="1" applyAlignment="1" applyProtection="1">
      <alignment horizontal="center" vertical="center" shrinkToFit="1"/>
    </xf>
    <xf numFmtId="0" fontId="91" fillId="27" borderId="48" xfId="416" applyFont="1" applyFill="1" applyBorder="1" applyAlignment="1" applyProtection="1">
      <alignment horizontal="center" shrinkToFit="1"/>
    </xf>
    <xf numFmtId="0" fontId="91" fillId="27" borderId="50" xfId="416" applyFont="1" applyFill="1" applyBorder="1" applyAlignment="1" applyProtection="1">
      <alignment horizontal="center" shrinkToFit="1"/>
    </xf>
    <xf numFmtId="176" fontId="91" fillId="0" borderId="0" xfId="417" applyFont="1" applyFill="1" applyBorder="1" applyAlignment="1" applyProtection="1">
      <alignment horizontal="center"/>
    </xf>
    <xf numFmtId="41" fontId="91" fillId="28" borderId="48" xfId="411" applyNumberFormat="1" applyFont="1" applyFill="1" applyBorder="1" applyAlignment="1">
      <alignment horizontal="center"/>
    </xf>
    <xf numFmtId="41" fontId="91" fillId="28" borderId="0" xfId="411" applyNumberFormat="1" applyFont="1" applyFill="1" applyBorder="1" applyAlignment="1">
      <alignment horizontal="center"/>
    </xf>
    <xf numFmtId="176" fontId="92" fillId="28" borderId="16" xfId="417" applyFont="1" applyFill="1" applyBorder="1" applyAlignment="1" applyProtection="1">
      <alignment horizontal="center"/>
    </xf>
    <xf numFmtId="176" fontId="91" fillId="0" borderId="16" xfId="417" applyFont="1" applyFill="1" applyBorder="1" applyAlignment="1" applyProtection="1">
      <alignment horizontal="center"/>
    </xf>
    <xf numFmtId="0" fontId="91" fillId="27" borderId="19" xfId="411" applyFont="1" applyFill="1" applyBorder="1" applyAlignment="1">
      <alignment horizontal="center" wrapText="1" shrinkToFit="1"/>
    </xf>
    <xf numFmtId="0" fontId="91" fillId="27" borderId="20" xfId="411" applyFont="1" applyFill="1" applyBorder="1" applyAlignment="1">
      <alignment horizontal="center" wrapText="1" shrinkToFit="1"/>
    </xf>
    <xf numFmtId="0" fontId="91" fillId="27" borderId="18" xfId="411" applyFont="1" applyFill="1" applyBorder="1" applyAlignment="1">
      <alignment horizontal="center" vertical="center" wrapText="1" shrinkToFit="1"/>
    </xf>
    <xf numFmtId="0" fontId="91" fillId="27" borderId="19" xfId="411" applyFont="1" applyFill="1" applyBorder="1" applyAlignment="1">
      <alignment horizontal="center" vertical="center" wrapText="1" shrinkToFit="1"/>
    </xf>
    <xf numFmtId="41" fontId="87" fillId="28" borderId="16" xfId="412" applyNumberFormat="1" applyFont="1" applyFill="1" applyBorder="1" applyAlignment="1">
      <alignment horizontal="center"/>
    </xf>
    <xf numFmtId="41" fontId="87" fillId="28" borderId="0" xfId="412" applyNumberFormat="1" applyFont="1" applyFill="1" applyBorder="1" applyAlignment="1">
      <alignment horizontal="center"/>
    </xf>
    <xf numFmtId="0" fontId="125" fillId="0" borderId="0" xfId="411" applyFont="1" applyFill="1" applyAlignment="1">
      <alignment horizontal="center" vertical="center"/>
    </xf>
    <xf numFmtId="0" fontId="110" fillId="0" borderId="0" xfId="411" applyFont="1" applyFill="1" applyAlignment="1">
      <alignment horizontal="center" vertical="center"/>
    </xf>
    <xf numFmtId="0" fontId="117" fillId="0" borderId="0" xfId="411" applyFont="1" applyFill="1" applyAlignment="1">
      <alignment horizontal="center"/>
    </xf>
    <xf numFmtId="0" fontId="91" fillId="27" borderId="49" xfId="411" applyFont="1" applyFill="1" applyBorder="1" applyAlignment="1">
      <alignment horizontal="center" wrapText="1"/>
    </xf>
    <xf numFmtId="0" fontId="91" fillId="27" borderId="51" xfId="411" applyFont="1" applyFill="1" applyBorder="1" applyAlignment="1">
      <alignment horizontal="center" wrapText="1"/>
    </xf>
    <xf numFmtId="0" fontId="91" fillId="27" borderId="18" xfId="425" applyFont="1" applyFill="1" applyBorder="1" applyAlignment="1" applyProtection="1">
      <alignment horizontal="center" vertical="top" wrapText="1" shrinkToFit="1"/>
    </xf>
    <xf numFmtId="0" fontId="91" fillId="27" borderId="19" xfId="425" applyFont="1" applyFill="1" applyBorder="1" applyAlignment="1" applyProtection="1">
      <alignment horizontal="center" vertical="top" shrinkToFit="1"/>
    </xf>
    <xf numFmtId="0" fontId="91" fillId="27" borderId="19" xfId="425" applyFont="1" applyFill="1" applyBorder="1" applyAlignment="1" applyProtection="1">
      <alignment horizontal="center" wrapText="1" shrinkToFit="1"/>
    </xf>
    <xf numFmtId="0" fontId="91" fillId="27" borderId="20" xfId="425" applyFont="1" applyFill="1" applyBorder="1" applyAlignment="1" applyProtection="1">
      <alignment horizontal="center" wrapText="1" shrinkToFit="1"/>
    </xf>
    <xf numFmtId="0" fontId="91" fillId="27" borderId="18" xfId="411" applyFont="1" applyFill="1" applyBorder="1" applyAlignment="1">
      <alignment horizontal="center" vertical="top" wrapText="1" shrinkToFit="1"/>
    </xf>
    <xf numFmtId="0" fontId="91" fillId="27" borderId="19" xfId="411" applyFont="1" applyFill="1" applyBorder="1" applyAlignment="1">
      <alignment horizontal="center" vertical="top" shrinkToFit="1"/>
    </xf>
    <xf numFmtId="0" fontId="80" fillId="27" borderId="20" xfId="411" applyFont="1" applyFill="1" applyBorder="1" applyAlignment="1" applyProtection="1">
      <alignment horizontal="center" vertical="center" wrapText="1"/>
    </xf>
    <xf numFmtId="0" fontId="91" fillId="27" borderId="18" xfId="411" applyFont="1" applyFill="1" applyBorder="1" applyAlignment="1">
      <alignment horizontal="center" vertical="center"/>
    </xf>
    <xf numFmtId="0" fontId="91" fillId="27" borderId="19" xfId="411" applyFont="1" applyFill="1" applyBorder="1" applyAlignment="1">
      <alignment horizontal="center" vertical="center"/>
    </xf>
    <xf numFmtId="0" fontId="91" fillId="27" borderId="20" xfId="411" applyFont="1" applyFill="1" applyBorder="1" applyAlignment="1">
      <alignment horizontal="center" vertical="center"/>
    </xf>
    <xf numFmtId="0" fontId="91" fillId="27" borderId="20" xfId="411" applyFont="1" applyFill="1" applyBorder="1" applyAlignment="1" applyProtection="1">
      <alignment horizontal="center" vertical="center"/>
    </xf>
    <xf numFmtId="0" fontId="91" fillId="27" borderId="18" xfId="411" applyFont="1" applyFill="1" applyBorder="1" applyAlignment="1">
      <alignment horizontal="center" vertical="center" wrapText="1"/>
    </xf>
    <xf numFmtId="0" fontId="91" fillId="27" borderId="19" xfId="411" applyFont="1" applyFill="1" applyBorder="1" applyAlignment="1">
      <alignment horizontal="center" vertical="center" wrapText="1"/>
    </xf>
    <xf numFmtId="0" fontId="91" fillId="27" borderId="20" xfId="411" applyFont="1" applyFill="1" applyBorder="1" applyAlignment="1">
      <alignment horizontal="center" vertical="center" wrapText="1"/>
    </xf>
    <xf numFmtId="176" fontId="80" fillId="0" borderId="48" xfId="412" applyFont="1" applyFill="1" applyBorder="1" applyAlignment="1" applyProtection="1">
      <alignment horizontal="center"/>
    </xf>
    <xf numFmtId="41" fontId="91" fillId="0" borderId="48" xfId="412" applyNumberFormat="1" applyFont="1" applyFill="1" applyBorder="1" applyAlignment="1" applyProtection="1">
      <alignment horizontal="right"/>
    </xf>
    <xf numFmtId="176" fontId="87" fillId="28" borderId="48" xfId="412" applyFont="1" applyFill="1" applyBorder="1" applyAlignment="1" applyProtection="1">
      <alignment horizontal="center"/>
    </xf>
  </cellXfs>
  <cellStyles count="426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" xfId="211" builtinId="6"/>
    <cellStyle name="쉼표 [0] 10" xfId="212"/>
    <cellStyle name="쉼표 [0] 10 2" xfId="385"/>
    <cellStyle name="쉼표 [0] 11" xfId="412"/>
    <cellStyle name="쉼표 [0] 14 2" xfId="413"/>
    <cellStyle name="쉼표 [0] 2" xfId="213"/>
    <cellStyle name="쉼표 [0] 2 2" xfId="214"/>
    <cellStyle name="쉼표 [0] 2 2 2" xfId="387"/>
    <cellStyle name="쉼표 [0] 2 3" xfId="215"/>
    <cellStyle name="쉼표 [0] 2 4" xfId="386"/>
    <cellStyle name="쉼표 [0] 2 5" xfId="420"/>
    <cellStyle name="쉼표 [0] 28" xfId="216"/>
    <cellStyle name="쉼표 [0] 28 2" xfId="217"/>
    <cellStyle name="쉼표 [0] 28 2 2" xfId="389"/>
    <cellStyle name="쉼표 [0] 28 3" xfId="388"/>
    <cellStyle name="쉼표 [0] 3" xfId="218"/>
    <cellStyle name="쉼표 [0] 3 2" xfId="390"/>
    <cellStyle name="쉼표 [0] 4" xfId="219"/>
    <cellStyle name="쉼표 [0] 4 2" xfId="391"/>
    <cellStyle name="쉼표 [0] 5" xfId="220"/>
    <cellStyle name="쉼표 [0] 5 2" xfId="392"/>
    <cellStyle name="쉼표 [0] 51" xfId="221"/>
    <cellStyle name="쉼표 [0] 51 2" xfId="393"/>
    <cellStyle name="쉼표 [0] 6" xfId="222"/>
    <cellStyle name="쉼표 [0] 6 2" xfId="394"/>
    <cellStyle name="쉼표 [0] 7" xfId="223"/>
    <cellStyle name="쉼표 [0] 7 2" xfId="395"/>
    <cellStyle name="쉼표 [0] 75" xfId="224"/>
    <cellStyle name="쉼표 [0] 75 2" xfId="396"/>
    <cellStyle name="쉼표 [0] 76" xfId="225"/>
    <cellStyle name="쉼표 [0] 76 2" xfId="397"/>
    <cellStyle name="쉼표 [0] 78" xfId="226"/>
    <cellStyle name="쉼표 [0] 78 2" xfId="398"/>
    <cellStyle name="쉼표 [0] 79" xfId="227"/>
    <cellStyle name="쉼표 [0] 79 2" xfId="399"/>
    <cellStyle name="쉼표 [0] 8" xfId="228"/>
    <cellStyle name="쉼표 [0] 8 2" xfId="400"/>
    <cellStyle name="쉼표 [0] 80" xfId="229"/>
    <cellStyle name="쉼표 [0] 80 2" xfId="401"/>
    <cellStyle name="쉼표 [0] 81" xfId="230"/>
    <cellStyle name="쉼표 [0] 81 2" xfId="402"/>
    <cellStyle name="쉼표 [0] 82" xfId="231"/>
    <cellStyle name="쉼표 [0] 82 2" xfId="403"/>
    <cellStyle name="쉼표 [0] 84" xfId="232"/>
    <cellStyle name="쉼표 [0] 84 2" xfId="404"/>
    <cellStyle name="쉼표 [0] 85" xfId="233"/>
    <cellStyle name="쉼표 [0] 85 2" xfId="405"/>
    <cellStyle name="쉼표 [0] 9" xfId="234"/>
    <cellStyle name="쉼표 [0] 9 2" xfId="406"/>
    <cellStyle name="쉼표 [0]_11-보건사회복지" xfId="424"/>
    <cellStyle name="쉼표 [0]_11-보건사회복지(시군)" xfId="417"/>
    <cellStyle name="쉼표 [0]_12-보건사회복지 2" xfId="419"/>
    <cellStyle name="쉼표 [0]_12-보건사회복지 3 2 2" xfId="418"/>
    <cellStyle name="쉼표 [0]_12-보건사회복지 4" xfId="415"/>
    <cellStyle name="스타일 1" xfId="235"/>
    <cellStyle name="스타일 1 2" xfId="236"/>
    <cellStyle name="연결된 셀 2" xfId="237"/>
    <cellStyle name="연결된 셀 2 2" xfId="238"/>
    <cellStyle name="연결된 셀 3" xfId="239"/>
    <cellStyle name="요약 2" xfId="240"/>
    <cellStyle name="요약 2 2" xfId="241"/>
    <cellStyle name="요약 3" xfId="242"/>
    <cellStyle name="입력 2" xfId="243"/>
    <cellStyle name="입력 2 2" xfId="244"/>
    <cellStyle name="입력 3" xfId="245"/>
    <cellStyle name="자리수" xfId="246"/>
    <cellStyle name="자리수0" xfId="247"/>
    <cellStyle name="작은제목" xfId="248"/>
    <cellStyle name="제목 1 2" xfId="249"/>
    <cellStyle name="제목 1 2 2" xfId="250"/>
    <cellStyle name="제목 1 3" xfId="251"/>
    <cellStyle name="제목 2 2" xfId="252"/>
    <cellStyle name="제목 2 2 2" xfId="253"/>
    <cellStyle name="제목 2 3" xfId="254"/>
    <cellStyle name="제목 3 2" xfId="255"/>
    <cellStyle name="제목 3 2 2" xfId="256"/>
    <cellStyle name="제목 3 3" xfId="257"/>
    <cellStyle name="제목 4 2" xfId="258"/>
    <cellStyle name="제목 4 2 2" xfId="259"/>
    <cellStyle name="제목 4 3" xfId="260"/>
    <cellStyle name="제목 5" xfId="261"/>
    <cellStyle name="제목 5 2" xfId="262"/>
    <cellStyle name="제목 6" xfId="263"/>
    <cellStyle name="좋음 2" xfId="264"/>
    <cellStyle name="좋음 2 2" xfId="265"/>
    <cellStyle name="좋음 3" xfId="266"/>
    <cellStyle name="출력 2" xfId="267"/>
    <cellStyle name="출력 2 2" xfId="268"/>
    <cellStyle name="출력 3" xfId="269"/>
    <cellStyle name="콤마 [0]" xfId="270"/>
    <cellStyle name="콤마 [0] 2" xfId="407"/>
    <cellStyle name="콤마 [0]_32.임상별임목축적" xfId="271"/>
    <cellStyle name="콤마 [0]_해안선및도서" xfId="272"/>
    <cellStyle name="콤마_  종  합  " xfId="273"/>
    <cellStyle name="큰제목" xfId="274"/>
    <cellStyle name="큰제목 2" xfId="275"/>
    <cellStyle name="통화 [0] 2" xfId="276"/>
    <cellStyle name="통화 [0] 2 2" xfId="408"/>
    <cellStyle name="퍼센트" xfId="277"/>
    <cellStyle name="표준" xfId="0" builtinId="0"/>
    <cellStyle name="표준 10" xfId="278"/>
    <cellStyle name="표준 10 2" xfId="279"/>
    <cellStyle name="표준 100" xfId="280"/>
    <cellStyle name="표준 101" xfId="281"/>
    <cellStyle name="표준 102" xfId="282"/>
    <cellStyle name="표준 103" xfId="283"/>
    <cellStyle name="표준 109" xfId="284"/>
    <cellStyle name="표준 11" xfId="285"/>
    <cellStyle name="표준 11 2" xfId="286"/>
    <cellStyle name="표준 110" xfId="287"/>
    <cellStyle name="표준 111" xfId="288"/>
    <cellStyle name="표준 12" xfId="289"/>
    <cellStyle name="표준 13" xfId="290"/>
    <cellStyle name="표준 14" xfId="291"/>
    <cellStyle name="표준 15" xfId="292"/>
    <cellStyle name="표준 16" xfId="293"/>
    <cellStyle name="표준 168" xfId="294"/>
    <cellStyle name="표준 169" xfId="295"/>
    <cellStyle name="표준 17" xfId="296"/>
    <cellStyle name="표준 170" xfId="297"/>
    <cellStyle name="표준 171" xfId="298"/>
    <cellStyle name="표준 172" xfId="299"/>
    <cellStyle name="표준 173" xfId="300"/>
    <cellStyle name="표준 175" xfId="301"/>
    <cellStyle name="표준 176" xfId="302"/>
    <cellStyle name="표준 177" xfId="303"/>
    <cellStyle name="표준 178" xfId="304"/>
    <cellStyle name="표준 179" xfId="305"/>
    <cellStyle name="표준 18" xfId="306"/>
    <cellStyle name="표준 180" xfId="307"/>
    <cellStyle name="표준 181" xfId="308"/>
    <cellStyle name="표준 182" xfId="309"/>
    <cellStyle name="표준 183" xfId="310"/>
    <cellStyle name="표준 19" xfId="311"/>
    <cellStyle name="표준 2" xfId="312"/>
    <cellStyle name="표준 2 2" xfId="313"/>
    <cellStyle name="표준 2 2 2" xfId="411"/>
    <cellStyle name="표준 2 3" xfId="314"/>
    <cellStyle name="표준 2 4" xfId="315"/>
    <cellStyle name="표준 2 5" xfId="316"/>
    <cellStyle name="표준 2 6" xfId="421"/>
    <cellStyle name="표준 2_(붙임2) 시정통계 활용도 의견조사표" xfId="317"/>
    <cellStyle name="표준 20" xfId="318"/>
    <cellStyle name="표준 21" xfId="319"/>
    <cellStyle name="표준 22" xfId="320"/>
    <cellStyle name="표준 23" xfId="321"/>
    <cellStyle name="표준 24" xfId="322"/>
    <cellStyle name="표준 25" xfId="323"/>
    <cellStyle name="표준 26" xfId="324"/>
    <cellStyle name="표준 27" xfId="325"/>
    <cellStyle name="표준 28" xfId="326"/>
    <cellStyle name="표준 29" xfId="327"/>
    <cellStyle name="표준 3" xfId="328"/>
    <cellStyle name="표준 3 2" xfId="329"/>
    <cellStyle name="표준 3 3" xfId="330"/>
    <cellStyle name="표준 3 4" xfId="331"/>
    <cellStyle name="표준 3 5" xfId="425"/>
    <cellStyle name="표준 30" xfId="332"/>
    <cellStyle name="표준 31" xfId="333"/>
    <cellStyle name="표준 32" xfId="334"/>
    <cellStyle name="표준 33" xfId="335"/>
    <cellStyle name="표준 34" xfId="336"/>
    <cellStyle name="표준 35" xfId="337"/>
    <cellStyle name="표준 36" xfId="338"/>
    <cellStyle name="표준 37" xfId="339"/>
    <cellStyle name="표준 38" xfId="340"/>
    <cellStyle name="표준 39" xfId="341"/>
    <cellStyle name="표준 4" xfId="342"/>
    <cellStyle name="표준 40" xfId="343"/>
    <cellStyle name="표준 41" xfId="344"/>
    <cellStyle name="표준 42" xfId="345"/>
    <cellStyle name="표준 43" xfId="346"/>
    <cellStyle name="표준 44" xfId="347"/>
    <cellStyle name="표준 45" xfId="348"/>
    <cellStyle name="표준 46" xfId="349"/>
    <cellStyle name="표준 47" xfId="350"/>
    <cellStyle name="표준 48" xfId="351"/>
    <cellStyle name="표준 49" xfId="352"/>
    <cellStyle name="표준 5" xfId="353"/>
    <cellStyle name="표준 50" xfId="354"/>
    <cellStyle name="표준 51" xfId="355"/>
    <cellStyle name="표준 52" xfId="356"/>
    <cellStyle name="표준 54" xfId="384"/>
    <cellStyle name="표준 57" xfId="357"/>
    <cellStyle name="표준 6" xfId="358"/>
    <cellStyle name="표준 6 2" xfId="359"/>
    <cellStyle name="표준 6 3" xfId="360"/>
    <cellStyle name="표준 6 4" xfId="361"/>
    <cellStyle name="표준 6 5" xfId="362"/>
    <cellStyle name="표준 7" xfId="363"/>
    <cellStyle name="표준 79" xfId="364"/>
    <cellStyle name="표준 8" xfId="365"/>
    <cellStyle name="표준 80" xfId="366"/>
    <cellStyle name="표준 87" xfId="367"/>
    <cellStyle name="표준 88" xfId="368"/>
    <cellStyle name="표준 89" xfId="369"/>
    <cellStyle name="표준 9" xfId="370"/>
    <cellStyle name="표준 90" xfId="371"/>
    <cellStyle name="표준 91" xfId="372"/>
    <cellStyle name="표준 92" xfId="373"/>
    <cellStyle name="표준 94" xfId="374"/>
    <cellStyle name="표준 95" xfId="375"/>
    <cellStyle name="표준 96" xfId="376"/>
    <cellStyle name="표준 97" xfId="377"/>
    <cellStyle name="표준 98" xfId="378"/>
    <cellStyle name="표준 99" xfId="379"/>
    <cellStyle name="표준_02-토지(군)" xfId="409"/>
    <cellStyle name="표준_03-인구(군)" xfId="410"/>
    <cellStyle name="표준_11-보건사회복지" xfId="423"/>
    <cellStyle name="표준_11-보건사회복지(시군)" xfId="416"/>
    <cellStyle name="표준_12-보건사회복지" xfId="414"/>
    <cellStyle name="표준_12-보사" xfId="422"/>
    <cellStyle name="하이퍼링크 2" xfId="380"/>
    <cellStyle name="합산" xfId="381"/>
    <cellStyle name="화폐기호" xfId="382"/>
    <cellStyle name="화폐기호0" xfId="38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7</xdr:row>
      <xdr:rowOff>95250</xdr:rowOff>
    </xdr:from>
    <xdr:to>
      <xdr:col>3</xdr:col>
      <xdr:colOff>104775</xdr:colOff>
      <xdr:row>7</xdr:row>
      <xdr:rowOff>381000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1657350" y="2362200"/>
          <a:ext cx="304800" cy="2857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45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ⅩⅡ</a:t>
          </a:r>
          <a:endParaRPr lang="ko-KR" altLang="en-US" sz="3600" b="1" kern="10" spc="-45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 refreshError="1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10"/>
  <sheetViews>
    <sheetView tabSelected="1" view="pageBreakPreview" zoomScaleNormal="100" workbookViewId="0"/>
  </sheetViews>
  <sheetFormatPr defaultRowHeight="17.25"/>
  <cols>
    <col min="1" max="1" width="8.88671875" style="1"/>
    <col min="2" max="2" width="5.6640625" style="1" customWidth="1"/>
    <col min="3" max="16384" width="8.8867187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33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34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4" type="noConversion"/>
  <pageMargins left="0.75" right="0.75" top="1" bottom="1" header="0.5" footer="0.5"/>
  <pageSetup paperSize="9" scale="9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J32"/>
  <sheetViews>
    <sheetView view="pageBreakPreview" zoomScaleNormal="100" zoomScaleSheetLayoutView="100" workbookViewId="0"/>
  </sheetViews>
  <sheetFormatPr defaultRowHeight="13.5"/>
  <cols>
    <col min="1" max="1" width="5.77734375" style="53" customWidth="1"/>
    <col min="2" max="11" width="6.77734375" style="53" customWidth="1"/>
    <col min="12" max="35" width="6.33203125" style="53" customWidth="1"/>
    <col min="36" max="41" width="5.77734375" style="53" customWidth="1"/>
    <col min="42" max="47" width="6.33203125" style="53" customWidth="1"/>
    <col min="48" max="53" width="5.77734375" style="53" customWidth="1"/>
    <col min="54" max="59" width="6.33203125" style="53" customWidth="1"/>
    <col min="60" max="16384" width="8.88671875" style="53"/>
  </cols>
  <sheetData>
    <row r="1" spans="1:62" s="36" customFormat="1" ht="15" customHeight="1">
      <c r="A1" s="1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X1" s="37"/>
      <c r="Y1" s="37"/>
      <c r="Z1" s="37"/>
      <c r="AA1" s="37"/>
      <c r="AB1" s="37"/>
      <c r="AC1" s="37"/>
      <c r="AD1" s="37"/>
      <c r="AE1" s="37"/>
      <c r="AP1" s="137"/>
      <c r="BB1" s="137"/>
    </row>
    <row r="2" spans="1:62" s="1064" customFormat="1" ht="30" customHeight="1">
      <c r="A2" s="1340" t="s">
        <v>231</v>
      </c>
      <c r="B2" s="1340"/>
      <c r="C2" s="1340"/>
      <c r="D2" s="1340"/>
      <c r="E2" s="1340"/>
      <c r="F2" s="1340"/>
      <c r="G2" s="1340"/>
      <c r="H2" s="1340"/>
      <c r="I2" s="1340"/>
      <c r="J2" s="1340"/>
      <c r="K2" s="1340"/>
      <c r="L2" s="1509" t="s">
        <v>638</v>
      </c>
      <c r="M2" s="1509"/>
      <c r="N2" s="1509"/>
      <c r="O2" s="1509"/>
      <c r="P2" s="1509"/>
      <c r="Q2" s="1509"/>
      <c r="R2" s="1509"/>
      <c r="S2" s="1509"/>
      <c r="T2" s="1509"/>
      <c r="U2" s="1509"/>
      <c r="V2" s="1509"/>
      <c r="W2" s="1509"/>
      <c r="X2" s="1509" t="s">
        <v>736</v>
      </c>
      <c r="Y2" s="1509"/>
      <c r="Z2" s="1509"/>
      <c r="AA2" s="1509"/>
      <c r="AB2" s="1509"/>
      <c r="AC2" s="1509"/>
      <c r="AD2" s="1509"/>
      <c r="AE2" s="1509"/>
      <c r="AF2" s="1509"/>
      <c r="AG2" s="1509"/>
      <c r="AH2" s="1509"/>
      <c r="AI2" s="1509"/>
      <c r="AJ2" s="1530" t="s">
        <v>978</v>
      </c>
      <c r="AK2" s="1531"/>
      <c r="AL2" s="1531"/>
      <c r="AM2" s="1531"/>
      <c r="AN2" s="1531"/>
      <c r="AO2" s="1531"/>
      <c r="AP2" s="1531"/>
      <c r="AQ2" s="1531"/>
      <c r="AR2" s="1531"/>
      <c r="AS2" s="1531"/>
      <c r="AT2" s="1531"/>
      <c r="AU2" s="1531"/>
      <c r="AV2" s="1340" t="s">
        <v>979</v>
      </c>
      <c r="AW2" s="1340"/>
      <c r="AX2" s="1340"/>
      <c r="AY2" s="1340"/>
      <c r="AZ2" s="1340"/>
      <c r="BA2" s="1340"/>
      <c r="BB2" s="1340"/>
      <c r="BC2" s="1340"/>
      <c r="BD2" s="1340"/>
      <c r="BE2" s="1340"/>
      <c r="BF2" s="1340"/>
      <c r="BG2" s="1340"/>
      <c r="BH2" s="1041"/>
      <c r="BI2" s="1041"/>
      <c r="BJ2" s="1041"/>
    </row>
    <row r="3" spans="1:62" s="1064" customFormat="1" ht="51" customHeight="1">
      <c r="A3" s="978"/>
      <c r="B3" s="978"/>
      <c r="C3" s="978"/>
      <c r="D3" s="978"/>
      <c r="E3" s="978"/>
      <c r="F3" s="978"/>
      <c r="G3" s="978"/>
      <c r="H3" s="978"/>
      <c r="I3" s="978"/>
      <c r="J3" s="978"/>
      <c r="K3" s="978"/>
      <c r="L3" s="1509"/>
      <c r="M3" s="1509"/>
      <c r="N3" s="1509"/>
      <c r="O3" s="1509"/>
      <c r="P3" s="1509"/>
      <c r="Q3" s="1509"/>
      <c r="R3" s="1509"/>
      <c r="S3" s="1509"/>
      <c r="T3" s="1509"/>
      <c r="U3" s="1509"/>
      <c r="V3" s="1509"/>
      <c r="W3" s="1509"/>
      <c r="X3" s="1509"/>
      <c r="Y3" s="1509"/>
      <c r="Z3" s="1509"/>
      <c r="AA3" s="1509"/>
      <c r="AB3" s="1509"/>
      <c r="AC3" s="1509"/>
      <c r="AD3" s="1509"/>
      <c r="AE3" s="1509"/>
      <c r="AF3" s="1509"/>
      <c r="AG3" s="1509"/>
      <c r="AH3" s="1509"/>
      <c r="AI3" s="1509"/>
      <c r="AJ3" s="1531"/>
      <c r="AK3" s="1531"/>
      <c r="AL3" s="1531"/>
      <c r="AM3" s="1531"/>
      <c r="AN3" s="1531"/>
      <c r="AO3" s="1531"/>
      <c r="AP3" s="1531"/>
      <c r="AQ3" s="1531"/>
      <c r="AR3" s="1531"/>
      <c r="AS3" s="1531"/>
      <c r="AT3" s="1531"/>
      <c r="AU3" s="1531"/>
      <c r="AV3" s="1063"/>
      <c r="AW3" s="1063"/>
      <c r="AX3" s="1063"/>
      <c r="AY3" s="1063"/>
      <c r="AZ3" s="1063"/>
      <c r="BA3" s="1063"/>
      <c r="BB3" s="1041"/>
      <c r="BC3" s="1041"/>
      <c r="BD3" s="1041"/>
      <c r="BE3" s="1041"/>
      <c r="BF3" s="1041"/>
      <c r="BG3" s="1041"/>
    </row>
    <row r="4" spans="1:62" s="64" customFormat="1" ht="15" customHeight="1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75"/>
      <c r="O4" s="75"/>
      <c r="P4" s="75"/>
      <c r="Q4" s="75"/>
      <c r="R4" s="75"/>
      <c r="S4" s="75"/>
      <c r="T4" s="75"/>
      <c r="U4" s="75"/>
      <c r="V4" s="75"/>
      <c r="W4" s="75"/>
      <c r="X4" s="63"/>
      <c r="Y4" s="63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63"/>
      <c r="AQ4" s="75"/>
      <c r="AR4" s="75"/>
      <c r="AV4" s="75"/>
      <c r="AW4" s="75"/>
      <c r="AX4" s="75"/>
      <c r="AY4" s="75"/>
      <c r="AZ4" s="75"/>
      <c r="BA4" s="75"/>
      <c r="BB4" s="63"/>
      <c r="BC4" s="75"/>
      <c r="BD4" s="75"/>
    </row>
    <row r="5" spans="1:62" ht="15" customHeight="1" thickBot="1">
      <c r="A5" s="757" t="s">
        <v>232</v>
      </c>
      <c r="B5" s="757"/>
      <c r="C5" s="757"/>
      <c r="D5" s="757"/>
      <c r="E5" s="289"/>
      <c r="F5" s="289"/>
      <c r="G5" s="289"/>
      <c r="H5" s="289" t="s">
        <v>28</v>
      </c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853"/>
      <c r="T5" s="289"/>
      <c r="U5" s="1458" t="s">
        <v>980</v>
      </c>
      <c r="V5" s="1458"/>
      <c r="W5" s="1458"/>
      <c r="X5" s="757" t="s">
        <v>232</v>
      </c>
      <c r="Y5" s="289"/>
      <c r="Z5" s="289"/>
      <c r="AA5" s="289"/>
      <c r="AB5" s="289"/>
      <c r="AC5" s="289"/>
      <c r="AD5" s="289"/>
      <c r="AE5" s="853"/>
      <c r="AF5" s="289"/>
      <c r="AG5" s="289"/>
      <c r="AH5" s="289"/>
      <c r="AI5" s="289"/>
      <c r="AJ5" s="289"/>
      <c r="AK5" s="289"/>
      <c r="AL5" s="289"/>
      <c r="AM5" s="289"/>
      <c r="AN5" s="289"/>
      <c r="AP5" s="757"/>
      <c r="AS5" s="1458" t="s">
        <v>980</v>
      </c>
      <c r="AT5" s="1458"/>
      <c r="AU5" s="1458"/>
      <c r="AV5" s="757" t="s">
        <v>232</v>
      </c>
      <c r="AW5" s="289"/>
      <c r="AX5" s="289"/>
      <c r="AY5" s="289"/>
      <c r="AZ5" s="289"/>
      <c r="BB5" s="757"/>
      <c r="BE5" s="1458" t="s">
        <v>980</v>
      </c>
      <c r="BF5" s="1458"/>
      <c r="BG5" s="1458"/>
    </row>
    <row r="6" spans="1:62" s="50" customFormat="1" ht="30.75" customHeight="1">
      <c r="A6" s="1454" t="s">
        <v>318</v>
      </c>
      <c r="B6" s="1496" t="s">
        <v>740</v>
      </c>
      <c r="C6" s="1395"/>
      <c r="D6" s="1395"/>
      <c r="E6" s="1395"/>
      <c r="F6" s="1395"/>
      <c r="G6" s="1395"/>
      <c r="H6" s="1395"/>
      <c r="I6" s="1395"/>
      <c r="J6" s="1395"/>
      <c r="K6" s="1508"/>
      <c r="L6" s="1450" t="s">
        <v>741</v>
      </c>
      <c r="M6" s="1451"/>
      <c r="N6" s="1451"/>
      <c r="O6" s="1451"/>
      <c r="P6" s="1451"/>
      <c r="Q6" s="1451"/>
      <c r="R6" s="1451"/>
      <c r="S6" s="1451"/>
      <c r="T6" s="1451"/>
      <c r="U6" s="1451"/>
      <c r="V6" s="1451"/>
      <c r="W6" s="1451"/>
      <c r="X6" s="1450" t="s">
        <v>741</v>
      </c>
      <c r="Y6" s="1451"/>
      <c r="Z6" s="1451"/>
      <c r="AA6" s="1451"/>
      <c r="AB6" s="1451"/>
      <c r="AC6" s="1451"/>
      <c r="AD6" s="1451"/>
      <c r="AE6" s="1451"/>
      <c r="AF6" s="1451"/>
      <c r="AG6" s="1451"/>
      <c r="AH6" s="1451"/>
      <c r="AI6" s="1451"/>
      <c r="AJ6" s="1506" t="s">
        <v>743</v>
      </c>
      <c r="AK6" s="1506"/>
      <c r="AL6" s="1506"/>
      <c r="AM6" s="1506"/>
      <c r="AN6" s="1506"/>
      <c r="AO6" s="1506"/>
      <c r="AP6" s="1506"/>
      <c r="AQ6" s="1506"/>
      <c r="AR6" s="1506"/>
      <c r="AS6" s="1506"/>
      <c r="AT6" s="1506"/>
      <c r="AU6" s="1536"/>
      <c r="AV6" s="1506" t="s">
        <v>743</v>
      </c>
      <c r="AW6" s="1506"/>
      <c r="AX6" s="1506"/>
      <c r="AY6" s="1506"/>
      <c r="AZ6" s="1506"/>
      <c r="BA6" s="1506"/>
      <c r="BB6" s="1506"/>
      <c r="BC6" s="1506"/>
      <c r="BD6" s="1506"/>
      <c r="BE6" s="1506"/>
      <c r="BF6" s="1506"/>
      <c r="BG6" s="1536"/>
    </row>
    <row r="7" spans="1:62" s="50" customFormat="1" ht="17.100000000000001" customHeight="1">
      <c r="A7" s="1389"/>
      <c r="B7" s="1460" t="s">
        <v>178</v>
      </c>
      <c r="C7" s="1497"/>
      <c r="D7" s="1497"/>
      <c r="E7" s="1497"/>
      <c r="F7" s="1497"/>
      <c r="G7" s="1461"/>
      <c r="H7" s="1460" t="s">
        <v>744</v>
      </c>
      <c r="I7" s="1498"/>
      <c r="J7" s="1460" t="s">
        <v>746</v>
      </c>
      <c r="K7" s="1461"/>
      <c r="L7" s="1497" t="s">
        <v>178</v>
      </c>
      <c r="M7" s="1497"/>
      <c r="N7" s="1497"/>
      <c r="O7" s="1497"/>
      <c r="P7" s="1497"/>
      <c r="Q7" s="1461"/>
      <c r="R7" s="1460" t="s">
        <v>767</v>
      </c>
      <c r="S7" s="1461"/>
      <c r="T7" s="1460" t="s">
        <v>751</v>
      </c>
      <c r="U7" s="1498"/>
      <c r="V7" s="269" t="s">
        <v>754</v>
      </c>
      <c r="W7" s="270"/>
      <c r="X7" s="1460" t="s">
        <v>932</v>
      </c>
      <c r="Y7" s="1461"/>
      <c r="Z7" s="1460" t="s">
        <v>934</v>
      </c>
      <c r="AA7" s="1461"/>
      <c r="AB7" s="1460" t="s">
        <v>935</v>
      </c>
      <c r="AC7" s="1461"/>
      <c r="AD7" s="1460" t="s">
        <v>937</v>
      </c>
      <c r="AE7" s="1461"/>
      <c r="AF7" s="1460" t="s">
        <v>939</v>
      </c>
      <c r="AG7" s="1498"/>
      <c r="AH7" s="269" t="s">
        <v>941</v>
      </c>
      <c r="AI7" s="270"/>
      <c r="AJ7" s="1460" t="s">
        <v>178</v>
      </c>
      <c r="AK7" s="1497"/>
      <c r="AL7" s="1497"/>
      <c r="AM7" s="1497"/>
      <c r="AN7" s="1497"/>
      <c r="AO7" s="1461"/>
      <c r="AP7" s="1490" t="s">
        <v>952</v>
      </c>
      <c r="AQ7" s="1510"/>
      <c r="AR7" s="1516" t="s">
        <v>212</v>
      </c>
      <c r="AS7" s="1510"/>
      <c r="AT7" s="1516" t="s">
        <v>226</v>
      </c>
      <c r="AU7" s="1510"/>
      <c r="AV7" s="1490" t="s">
        <v>245</v>
      </c>
      <c r="AW7" s="1510"/>
      <c r="AX7" s="1516" t="s">
        <v>966</v>
      </c>
      <c r="AY7" s="1510"/>
      <c r="AZ7" s="1470" t="s">
        <v>967</v>
      </c>
      <c r="BA7" s="1491"/>
      <c r="BB7" s="1516" t="s">
        <v>969</v>
      </c>
      <c r="BC7" s="1510"/>
      <c r="BD7" s="1516" t="s">
        <v>759</v>
      </c>
      <c r="BE7" s="1510"/>
      <c r="BF7" s="1516" t="s">
        <v>971</v>
      </c>
      <c r="BG7" s="1510"/>
    </row>
    <row r="8" spans="1:62" s="50" customFormat="1" ht="17.100000000000001" customHeight="1">
      <c r="A8" s="1389"/>
      <c r="B8" s="1511" t="s">
        <v>101</v>
      </c>
      <c r="C8" s="1483"/>
      <c r="D8" s="1483"/>
      <c r="E8" s="1483"/>
      <c r="F8" s="1483"/>
      <c r="G8" s="1499"/>
      <c r="H8" s="992"/>
      <c r="I8" s="956"/>
      <c r="J8" s="992"/>
      <c r="K8" s="988"/>
      <c r="L8" s="1483" t="s">
        <v>101</v>
      </c>
      <c r="M8" s="1483"/>
      <c r="N8" s="1483"/>
      <c r="O8" s="1483"/>
      <c r="P8" s="1483"/>
      <c r="Q8" s="1499"/>
      <c r="R8" s="1418" t="s">
        <v>923</v>
      </c>
      <c r="S8" s="1512"/>
      <c r="T8" s="992"/>
      <c r="U8" s="956"/>
      <c r="V8" s="73"/>
      <c r="W8" s="67"/>
      <c r="X8" s="1519" t="s">
        <v>933</v>
      </c>
      <c r="Y8" s="1520"/>
      <c r="Z8" s="1519" t="s">
        <v>752</v>
      </c>
      <c r="AA8" s="1520"/>
      <c r="AB8" s="1519" t="s">
        <v>936</v>
      </c>
      <c r="AC8" s="1520"/>
      <c r="AD8" s="1254"/>
      <c r="AE8" s="1260"/>
      <c r="AF8" s="1261"/>
      <c r="AG8" s="956"/>
      <c r="AH8" s="73"/>
      <c r="AI8" s="67"/>
      <c r="AJ8" s="1511" t="s">
        <v>101</v>
      </c>
      <c r="AK8" s="1483"/>
      <c r="AL8" s="1483"/>
      <c r="AM8" s="1483"/>
      <c r="AN8" s="1483"/>
      <c r="AO8" s="1499"/>
      <c r="AP8" s="1263"/>
      <c r="AQ8" s="956"/>
      <c r="AR8" s="1261"/>
      <c r="AS8" s="956"/>
      <c r="AT8" s="1261"/>
      <c r="AU8" s="956"/>
      <c r="AV8" s="1276"/>
      <c r="AW8" s="1271"/>
      <c r="AX8" s="1270"/>
      <c r="AY8" s="1271"/>
      <c r="AZ8" s="1481"/>
      <c r="BA8" s="1482"/>
      <c r="BB8" s="1270"/>
      <c r="BC8" s="1271"/>
      <c r="BD8" s="1270"/>
      <c r="BE8" s="1271"/>
      <c r="BF8" s="1270"/>
      <c r="BG8" s="1271"/>
    </row>
    <row r="9" spans="1:62" s="50" customFormat="1" ht="25.5" customHeight="1">
      <c r="A9" s="1389"/>
      <c r="B9" s="1500" t="s">
        <v>921</v>
      </c>
      <c r="C9" s="1501"/>
      <c r="D9" s="1502"/>
      <c r="E9" s="1503" t="s">
        <v>922</v>
      </c>
      <c r="F9" s="1504"/>
      <c r="G9" s="1505"/>
      <c r="H9" s="1511" t="s">
        <v>745</v>
      </c>
      <c r="I9" s="1484"/>
      <c r="J9" s="1511" t="s">
        <v>747</v>
      </c>
      <c r="K9" s="1499"/>
      <c r="L9" s="1500" t="s">
        <v>921</v>
      </c>
      <c r="M9" s="1501"/>
      <c r="N9" s="1502"/>
      <c r="O9" s="1503" t="s">
        <v>922</v>
      </c>
      <c r="P9" s="1504"/>
      <c r="Q9" s="1505"/>
      <c r="R9" s="1513"/>
      <c r="S9" s="1514"/>
      <c r="T9" s="1511" t="s">
        <v>206</v>
      </c>
      <c r="U9" s="1484"/>
      <c r="V9" s="965" t="s">
        <v>755</v>
      </c>
      <c r="W9" s="67"/>
      <c r="X9" s="1494"/>
      <c r="Y9" s="1495"/>
      <c r="Z9" s="1494"/>
      <c r="AA9" s="1495"/>
      <c r="AB9" s="1494"/>
      <c r="AC9" s="1495"/>
      <c r="AD9" s="1513" t="s">
        <v>938</v>
      </c>
      <c r="AE9" s="1514"/>
      <c r="AF9" s="1511" t="s">
        <v>940</v>
      </c>
      <c r="AG9" s="1484"/>
      <c r="AH9" s="965" t="s">
        <v>942</v>
      </c>
      <c r="AI9" s="67"/>
      <c r="AJ9" s="1500" t="s">
        <v>737</v>
      </c>
      <c r="AK9" s="1501"/>
      <c r="AL9" s="1502"/>
      <c r="AM9" s="1503" t="s">
        <v>234</v>
      </c>
      <c r="AN9" s="1504"/>
      <c r="AO9" s="1505"/>
      <c r="AP9" s="1483" t="s">
        <v>953</v>
      </c>
      <c r="AQ9" s="1484"/>
      <c r="AR9" s="1511" t="s">
        <v>954</v>
      </c>
      <c r="AS9" s="1484"/>
      <c r="AT9" s="1513" t="s">
        <v>955</v>
      </c>
      <c r="AU9" s="1517"/>
      <c r="AV9" s="1483" t="s">
        <v>247</v>
      </c>
      <c r="AW9" s="1484"/>
      <c r="AX9" s="1511" t="s">
        <v>248</v>
      </c>
      <c r="AY9" s="1484"/>
      <c r="AZ9" s="1511" t="s">
        <v>968</v>
      </c>
      <c r="BA9" s="1484"/>
      <c r="BB9" s="1511" t="s">
        <v>970</v>
      </c>
      <c r="BC9" s="1484"/>
      <c r="BD9" s="1511" t="s">
        <v>760</v>
      </c>
      <c r="BE9" s="1484"/>
      <c r="BF9" s="1513" t="s">
        <v>972</v>
      </c>
      <c r="BG9" s="1517"/>
    </row>
    <row r="10" spans="1:62" s="50" customFormat="1" ht="17.100000000000001" customHeight="1">
      <c r="A10" s="1389"/>
      <c r="B10" s="52" t="s">
        <v>235</v>
      </c>
      <c r="C10" s="52" t="s">
        <v>236</v>
      </c>
      <c r="D10" s="52" t="s">
        <v>237</v>
      </c>
      <c r="E10" s="52" t="s">
        <v>235</v>
      </c>
      <c r="F10" s="52" t="s">
        <v>236</v>
      </c>
      <c r="G10" s="52" t="s">
        <v>237</v>
      </c>
      <c r="H10" s="995" t="s">
        <v>738</v>
      </c>
      <c r="I10" s="52" t="s">
        <v>238</v>
      </c>
      <c r="J10" s="52" t="s">
        <v>239</v>
      </c>
      <c r="K10" s="52" t="s">
        <v>238</v>
      </c>
      <c r="L10" s="994" t="s">
        <v>235</v>
      </c>
      <c r="M10" s="52" t="s">
        <v>236</v>
      </c>
      <c r="N10" s="52" t="s">
        <v>237</v>
      </c>
      <c r="O10" s="52" t="s">
        <v>235</v>
      </c>
      <c r="P10" s="52" t="s">
        <v>236</v>
      </c>
      <c r="Q10" s="52" t="s">
        <v>237</v>
      </c>
      <c r="R10" s="286" t="s">
        <v>239</v>
      </c>
      <c r="S10" s="286" t="s">
        <v>238</v>
      </c>
      <c r="T10" s="286" t="s">
        <v>239</v>
      </c>
      <c r="U10" s="286" t="s">
        <v>238</v>
      </c>
      <c r="V10" s="997" t="s">
        <v>239</v>
      </c>
      <c r="W10" s="286" t="s">
        <v>238</v>
      </c>
      <c r="X10" s="286" t="s">
        <v>239</v>
      </c>
      <c r="Y10" s="286" t="s">
        <v>238</v>
      </c>
      <c r="Z10" s="286" t="s">
        <v>239</v>
      </c>
      <c r="AA10" s="286" t="s">
        <v>238</v>
      </c>
      <c r="AB10" s="286" t="s">
        <v>239</v>
      </c>
      <c r="AC10" s="286" t="s">
        <v>238</v>
      </c>
      <c r="AD10" s="286" t="s">
        <v>239</v>
      </c>
      <c r="AE10" s="286" t="s">
        <v>238</v>
      </c>
      <c r="AF10" s="286" t="s">
        <v>239</v>
      </c>
      <c r="AG10" s="286" t="s">
        <v>238</v>
      </c>
      <c r="AH10" s="1259" t="s">
        <v>239</v>
      </c>
      <c r="AI10" s="286" t="s">
        <v>238</v>
      </c>
      <c r="AJ10" s="52" t="s">
        <v>235</v>
      </c>
      <c r="AK10" s="52" t="s">
        <v>236</v>
      </c>
      <c r="AL10" s="52" t="s">
        <v>237</v>
      </c>
      <c r="AM10" s="52" t="s">
        <v>235</v>
      </c>
      <c r="AN10" s="52" t="s">
        <v>236</v>
      </c>
      <c r="AO10" s="52" t="s">
        <v>237</v>
      </c>
      <c r="AP10" s="1259" t="s">
        <v>239</v>
      </c>
      <c r="AQ10" s="286" t="s">
        <v>238</v>
      </c>
      <c r="AR10" s="286" t="s">
        <v>239</v>
      </c>
      <c r="AS10" s="286" t="s">
        <v>238</v>
      </c>
      <c r="AT10" s="286" t="s">
        <v>239</v>
      </c>
      <c r="AU10" s="286" t="s">
        <v>238</v>
      </c>
      <c r="AV10" s="1259" t="s">
        <v>239</v>
      </c>
      <c r="AW10" s="286" t="s">
        <v>238</v>
      </c>
      <c r="AX10" s="286" t="s">
        <v>239</v>
      </c>
      <c r="AY10" s="286" t="s">
        <v>238</v>
      </c>
      <c r="AZ10" s="286" t="s">
        <v>239</v>
      </c>
      <c r="BA10" s="286" t="s">
        <v>238</v>
      </c>
      <c r="BB10" s="286" t="s">
        <v>239</v>
      </c>
      <c r="BC10" s="286" t="s">
        <v>238</v>
      </c>
      <c r="BD10" s="286" t="s">
        <v>239</v>
      </c>
      <c r="BE10" s="286" t="s">
        <v>238</v>
      </c>
      <c r="BF10" s="286" t="s">
        <v>239</v>
      </c>
      <c r="BG10" s="286" t="s">
        <v>238</v>
      </c>
    </row>
    <row r="11" spans="1:62" s="50" customFormat="1" ht="17.100000000000001" customHeight="1">
      <c r="A11" s="1390"/>
      <c r="B11" s="327" t="s">
        <v>101</v>
      </c>
      <c r="C11" s="327" t="s">
        <v>240</v>
      </c>
      <c r="D11" s="327" t="s">
        <v>241</v>
      </c>
      <c r="E11" s="327" t="s">
        <v>101</v>
      </c>
      <c r="F11" s="327" t="s">
        <v>240</v>
      </c>
      <c r="G11" s="327" t="s">
        <v>241</v>
      </c>
      <c r="H11" s="990"/>
      <c r="I11" s="327"/>
      <c r="J11" s="327"/>
      <c r="K11" s="327"/>
      <c r="L11" s="990" t="s">
        <v>101</v>
      </c>
      <c r="M11" s="327" t="s">
        <v>240</v>
      </c>
      <c r="N11" s="327" t="s">
        <v>241</v>
      </c>
      <c r="O11" s="327" t="s">
        <v>101</v>
      </c>
      <c r="P11" s="327" t="s">
        <v>240</v>
      </c>
      <c r="Q11" s="327" t="s">
        <v>241</v>
      </c>
      <c r="R11" s="135" t="s">
        <v>819</v>
      </c>
      <c r="S11" s="135" t="s">
        <v>525</v>
      </c>
      <c r="T11" s="135"/>
      <c r="U11" s="135"/>
      <c r="V11" s="991"/>
      <c r="W11" s="135"/>
      <c r="X11" s="135" t="s">
        <v>819</v>
      </c>
      <c r="Y11" s="135" t="s">
        <v>525</v>
      </c>
      <c r="Z11" s="135" t="s">
        <v>819</v>
      </c>
      <c r="AA11" s="135" t="s">
        <v>525</v>
      </c>
      <c r="AB11" s="135" t="s">
        <v>819</v>
      </c>
      <c r="AC11" s="135" t="s">
        <v>525</v>
      </c>
      <c r="AD11" s="135" t="s">
        <v>819</v>
      </c>
      <c r="AE11" s="135" t="s">
        <v>525</v>
      </c>
      <c r="AF11" s="135"/>
      <c r="AG11" s="135"/>
      <c r="AH11" s="1262"/>
      <c r="AI11" s="135"/>
      <c r="AJ11" s="327" t="s">
        <v>101</v>
      </c>
      <c r="AK11" s="327" t="s">
        <v>240</v>
      </c>
      <c r="AL11" s="327" t="s">
        <v>241</v>
      </c>
      <c r="AM11" s="327" t="s">
        <v>101</v>
      </c>
      <c r="AN11" s="327" t="s">
        <v>240</v>
      </c>
      <c r="AO11" s="327" t="s">
        <v>241</v>
      </c>
      <c r="AP11" s="1262"/>
      <c r="AQ11" s="135"/>
      <c r="AR11" s="135"/>
      <c r="AS11" s="135"/>
      <c r="AT11" s="135"/>
      <c r="AU11" s="135"/>
      <c r="AV11" s="1262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</row>
    <row r="12" spans="1:62" ht="60" customHeight="1">
      <c r="A12" s="1054">
        <v>2020</v>
      </c>
      <c r="B12" s="140">
        <v>0</v>
      </c>
      <c r="C12" s="22">
        <v>0</v>
      </c>
      <c r="D12" s="22">
        <v>0</v>
      </c>
      <c r="E12" s="22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055">
        <v>84</v>
      </c>
      <c r="M12" s="22">
        <v>47</v>
      </c>
      <c r="N12" s="22">
        <v>37</v>
      </c>
      <c r="O12" s="1055">
        <v>3</v>
      </c>
      <c r="P12" s="22" t="s">
        <v>637</v>
      </c>
      <c r="Q12" s="22" t="s">
        <v>637</v>
      </c>
      <c r="R12" s="22">
        <v>46</v>
      </c>
      <c r="S12" s="22">
        <v>3</v>
      </c>
      <c r="T12" s="22">
        <v>16</v>
      </c>
      <c r="U12" s="1060">
        <v>0</v>
      </c>
      <c r="V12" s="1052">
        <v>0</v>
      </c>
      <c r="W12" s="1052">
        <v>0</v>
      </c>
      <c r="X12" s="22">
        <v>0</v>
      </c>
      <c r="Y12" s="22">
        <v>0</v>
      </c>
      <c r="Z12" s="22">
        <v>12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1060">
        <v>0</v>
      </c>
      <c r="AH12" s="1052">
        <v>0</v>
      </c>
      <c r="AI12" s="1052">
        <v>0</v>
      </c>
      <c r="AJ12" s="1057">
        <v>28</v>
      </c>
      <c r="AK12" s="1052">
        <v>23</v>
      </c>
      <c r="AL12" s="1052">
        <v>5</v>
      </c>
      <c r="AM12" s="1057">
        <v>1</v>
      </c>
      <c r="AN12" s="1052">
        <v>1</v>
      </c>
      <c r="AO12" s="22">
        <v>0</v>
      </c>
      <c r="AP12" s="1265">
        <v>0</v>
      </c>
      <c r="AQ12" s="1052">
        <v>0</v>
      </c>
      <c r="AR12" s="1052">
        <v>0</v>
      </c>
      <c r="AS12" s="1057">
        <v>0</v>
      </c>
      <c r="AT12" s="1052">
        <v>0</v>
      </c>
      <c r="AU12" s="453">
        <v>0</v>
      </c>
      <c r="AV12" s="1057">
        <v>0</v>
      </c>
      <c r="AW12" s="1052">
        <v>0</v>
      </c>
      <c r="AX12" s="1052">
        <v>9</v>
      </c>
      <c r="AY12" s="1057">
        <v>0</v>
      </c>
      <c r="AZ12" s="1052">
        <v>0</v>
      </c>
      <c r="BA12" s="22">
        <v>0</v>
      </c>
      <c r="BB12" s="1265">
        <v>0</v>
      </c>
      <c r="BC12" s="1052">
        <v>0</v>
      </c>
      <c r="BD12" s="1052">
        <v>5</v>
      </c>
      <c r="BE12" s="1057">
        <v>0</v>
      </c>
      <c r="BF12" s="1052">
        <v>0</v>
      </c>
      <c r="BG12" s="453">
        <v>0</v>
      </c>
    </row>
    <row r="13" spans="1:62" s="441" customFormat="1" ht="60" customHeight="1">
      <c r="A13" s="655">
        <v>2021</v>
      </c>
      <c r="B13" s="1210">
        <f>SUM(C13:D13)</f>
        <v>0</v>
      </c>
      <c r="C13" s="142">
        <v>0</v>
      </c>
      <c r="D13" s="142">
        <v>0</v>
      </c>
      <c r="E13" s="142">
        <f>SUM(F13:G13)</f>
        <v>0</v>
      </c>
      <c r="F13" s="652">
        <v>0</v>
      </c>
      <c r="G13" s="652">
        <v>0</v>
      </c>
      <c r="H13" s="652">
        <v>0</v>
      </c>
      <c r="I13" s="652">
        <v>0</v>
      </c>
      <c r="J13" s="652">
        <v>0</v>
      </c>
      <c r="K13" s="652">
        <v>0</v>
      </c>
      <c r="L13" s="1211">
        <v>726</v>
      </c>
      <c r="M13" s="142">
        <v>412</v>
      </c>
      <c r="N13" s="142">
        <v>314</v>
      </c>
      <c r="O13" s="1211">
        <v>2</v>
      </c>
      <c r="P13" s="142" t="s">
        <v>981</v>
      </c>
      <c r="Q13" s="142" t="s">
        <v>981</v>
      </c>
      <c r="R13" s="123">
        <v>671</v>
      </c>
      <c r="S13" s="123">
        <v>2</v>
      </c>
      <c r="T13" s="123">
        <v>17</v>
      </c>
      <c r="U13" s="123">
        <v>0</v>
      </c>
      <c r="V13" s="951">
        <v>0</v>
      </c>
      <c r="W13" s="951">
        <v>0</v>
      </c>
      <c r="X13" s="123">
        <v>0</v>
      </c>
      <c r="Y13" s="123">
        <v>0</v>
      </c>
      <c r="Z13" s="123">
        <v>14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951">
        <v>0</v>
      </c>
      <c r="AI13" s="951">
        <v>0</v>
      </c>
      <c r="AJ13" s="1212">
        <v>32</v>
      </c>
      <c r="AK13" s="951">
        <v>23</v>
      </c>
      <c r="AL13" s="951">
        <v>9</v>
      </c>
      <c r="AM13" s="1212">
        <f>SUM(AN13:AO13)</f>
        <v>0</v>
      </c>
      <c r="AN13" s="951">
        <v>0</v>
      </c>
      <c r="AO13" s="142">
        <v>0</v>
      </c>
      <c r="AP13" s="1212">
        <v>0</v>
      </c>
      <c r="AQ13" s="951">
        <v>0</v>
      </c>
      <c r="AR13" s="951">
        <v>1</v>
      </c>
      <c r="AS13" s="1212">
        <v>0</v>
      </c>
      <c r="AT13" s="951">
        <v>1</v>
      </c>
      <c r="AU13" s="653">
        <v>0</v>
      </c>
      <c r="AV13" s="1212">
        <v>0</v>
      </c>
      <c r="AW13" s="951">
        <v>0</v>
      </c>
      <c r="AX13" s="951">
        <v>13</v>
      </c>
      <c r="AY13" s="1212">
        <f>SUM(AZ13:BA13)</f>
        <v>0</v>
      </c>
      <c r="AZ13" s="951">
        <v>0</v>
      </c>
      <c r="BA13" s="142">
        <v>0</v>
      </c>
      <c r="BB13" s="1212">
        <v>0</v>
      </c>
      <c r="BC13" s="951">
        <v>0</v>
      </c>
      <c r="BD13" s="951">
        <v>0</v>
      </c>
      <c r="BE13" s="1212">
        <v>0</v>
      </c>
      <c r="BF13" s="951">
        <v>0</v>
      </c>
      <c r="BG13" s="653">
        <v>0</v>
      </c>
    </row>
    <row r="14" spans="1:62" ht="9.9499999999999993" customHeight="1" thickBot="1">
      <c r="A14" s="511"/>
      <c r="B14" s="643"/>
      <c r="C14" s="459"/>
      <c r="D14" s="459"/>
      <c r="E14" s="459"/>
      <c r="F14" s="459"/>
      <c r="G14" s="459"/>
      <c r="H14" s="459"/>
      <c r="I14" s="459"/>
      <c r="J14" s="459"/>
      <c r="K14" s="459"/>
      <c r="L14" s="484"/>
      <c r="M14" s="484"/>
      <c r="N14" s="484"/>
      <c r="O14" s="484"/>
      <c r="P14" s="484"/>
      <c r="Q14" s="484"/>
      <c r="R14" s="459"/>
      <c r="S14" s="459"/>
      <c r="T14" s="459"/>
      <c r="U14" s="459"/>
      <c r="V14" s="954"/>
      <c r="W14" s="954"/>
      <c r="X14" s="484"/>
      <c r="Y14" s="484"/>
      <c r="Z14" s="459"/>
      <c r="AA14" s="459"/>
      <c r="AB14" s="459"/>
      <c r="AC14" s="459"/>
      <c r="AD14" s="459"/>
      <c r="AE14" s="459"/>
      <c r="AF14" s="459"/>
      <c r="AG14" s="459"/>
      <c r="AH14" s="954"/>
      <c r="AI14" s="954"/>
      <c r="AJ14" s="954"/>
      <c r="AK14" s="954"/>
      <c r="AL14" s="955"/>
      <c r="AM14" s="955"/>
      <c r="AN14" s="955"/>
      <c r="AO14" s="488"/>
      <c r="AP14" s="954"/>
      <c r="AQ14" s="954"/>
      <c r="AR14" s="955"/>
      <c r="AS14" s="955"/>
      <c r="AT14" s="955"/>
      <c r="AU14" s="489"/>
      <c r="AV14" s="954"/>
      <c r="AW14" s="954"/>
      <c r="AX14" s="955"/>
      <c r="AY14" s="955"/>
      <c r="AZ14" s="955"/>
      <c r="BA14" s="488"/>
      <c r="BB14" s="954"/>
      <c r="BC14" s="954"/>
      <c r="BD14" s="955"/>
      <c r="BE14" s="955"/>
      <c r="BF14" s="955"/>
      <c r="BG14" s="489"/>
    </row>
    <row r="15" spans="1:62" ht="9.9499999999999993" customHeight="1" thickBot="1">
      <c r="A15" s="342"/>
      <c r="B15" s="976"/>
      <c r="C15" s="976"/>
      <c r="D15" s="976"/>
      <c r="E15" s="976"/>
      <c r="F15" s="976"/>
      <c r="G15" s="976"/>
      <c r="H15" s="976"/>
      <c r="I15" s="976"/>
      <c r="J15" s="976"/>
      <c r="K15" s="976"/>
      <c r="L15" s="976"/>
      <c r="M15" s="976"/>
      <c r="N15" s="976"/>
      <c r="O15" s="976"/>
      <c r="P15" s="22"/>
      <c r="Q15" s="22"/>
      <c r="R15" s="22"/>
      <c r="S15" s="22"/>
      <c r="T15" s="326"/>
      <c r="U15" s="326"/>
      <c r="V15" s="326"/>
      <c r="W15" s="326"/>
      <c r="X15" s="1253"/>
      <c r="Y15" s="1253"/>
      <c r="Z15" s="1253"/>
      <c r="AA15" s="1253"/>
      <c r="AB15" s="22"/>
      <c r="AC15" s="22"/>
      <c r="AD15" s="22"/>
      <c r="AE15" s="22"/>
      <c r="AF15" s="326"/>
      <c r="AG15" s="326"/>
      <c r="AH15" s="326"/>
      <c r="AI15" s="326"/>
      <c r="AJ15" s="326"/>
      <c r="AK15" s="976"/>
      <c r="AL15" s="976"/>
      <c r="AM15" s="976"/>
      <c r="AN15" s="976"/>
      <c r="AO15" s="22"/>
      <c r="AP15" s="342"/>
      <c r="AQ15" s="22"/>
      <c r="AR15" s="22"/>
      <c r="AS15" s="22"/>
      <c r="AT15" s="143"/>
      <c r="AU15" s="143"/>
      <c r="AV15" s="326"/>
      <c r="AW15" s="1253"/>
      <c r="AX15" s="1253"/>
      <c r="AY15" s="1253"/>
      <c r="AZ15" s="1253"/>
      <c r="BA15" s="22"/>
      <c r="BB15" s="342"/>
      <c r="BC15" s="22"/>
      <c r="BD15" s="22"/>
      <c r="BE15" s="22"/>
      <c r="BF15" s="143"/>
      <c r="BG15" s="143"/>
    </row>
    <row r="16" spans="1:62" s="50" customFormat="1" ht="30" customHeight="1">
      <c r="A16" s="1454" t="s">
        <v>318</v>
      </c>
      <c r="B16" s="1496" t="s">
        <v>818</v>
      </c>
      <c r="C16" s="1395"/>
      <c r="D16" s="1395"/>
      <c r="E16" s="1395"/>
      <c r="F16" s="1395"/>
      <c r="G16" s="1395"/>
      <c r="H16" s="1395"/>
      <c r="I16" s="1395"/>
      <c r="J16" s="1395"/>
      <c r="K16" s="1395"/>
      <c r="L16" s="1506" t="s">
        <v>742</v>
      </c>
      <c r="M16" s="1506"/>
      <c r="N16" s="1506"/>
      <c r="O16" s="1506"/>
      <c r="P16" s="1506"/>
      <c r="Q16" s="1506"/>
      <c r="R16" s="1506"/>
      <c r="S16" s="1506"/>
      <c r="T16" s="1506"/>
      <c r="U16" s="1506"/>
      <c r="V16" s="1506"/>
      <c r="W16" s="1507"/>
      <c r="X16" s="1506" t="s">
        <v>742</v>
      </c>
      <c r="Y16" s="1506"/>
      <c r="Z16" s="1506"/>
      <c r="AA16" s="1506"/>
      <c r="AB16" s="1506"/>
      <c r="AC16" s="1506"/>
      <c r="AD16" s="1506"/>
      <c r="AE16" s="1506"/>
      <c r="AF16" s="1506"/>
      <c r="AG16" s="1506"/>
      <c r="AH16" s="1506"/>
      <c r="AI16" s="1507"/>
      <c r="AJ16" s="1515" t="s">
        <v>743</v>
      </c>
      <c r="AK16" s="1506"/>
      <c r="AL16" s="1506"/>
      <c r="AM16" s="1506"/>
      <c r="AN16" s="1506"/>
      <c r="AO16" s="1506"/>
      <c r="AP16" s="1506"/>
      <c r="AQ16" s="1506"/>
      <c r="AR16" s="1506"/>
      <c r="AS16" s="1506"/>
      <c r="AT16" s="1506"/>
      <c r="AU16" s="1506"/>
      <c r="AV16" s="1515" t="s">
        <v>743</v>
      </c>
      <c r="AW16" s="1506"/>
      <c r="AX16" s="1506"/>
      <c r="AY16" s="1506"/>
      <c r="AZ16" s="1506"/>
      <c r="BA16" s="1506"/>
      <c r="BB16" s="1506"/>
      <c r="BC16" s="1506"/>
      <c r="BD16" s="1506"/>
      <c r="BE16" s="1506"/>
      <c r="BF16" s="1524" t="s">
        <v>766</v>
      </c>
      <c r="BG16" s="1525"/>
    </row>
    <row r="17" spans="1:59" s="50" customFormat="1" ht="17.100000000000001" customHeight="1">
      <c r="A17" s="1389"/>
      <c r="B17" s="1460" t="s">
        <v>767</v>
      </c>
      <c r="C17" s="1461"/>
      <c r="D17" s="1462" t="s">
        <v>918</v>
      </c>
      <c r="E17" s="1463"/>
      <c r="F17" s="1466" t="s">
        <v>764</v>
      </c>
      <c r="G17" s="1467"/>
      <c r="H17" s="1470" t="s">
        <v>243</v>
      </c>
      <c r="I17" s="1463"/>
      <c r="J17" s="1493" t="s">
        <v>919</v>
      </c>
      <c r="K17" s="1467"/>
      <c r="L17" s="1460" t="s">
        <v>924</v>
      </c>
      <c r="M17" s="1498"/>
      <c r="N17" s="1460" t="s">
        <v>756</v>
      </c>
      <c r="O17" s="1498"/>
      <c r="P17" s="1272" t="s">
        <v>233</v>
      </c>
      <c r="Q17" s="1272"/>
      <c r="R17" s="1268" t="s">
        <v>927</v>
      </c>
      <c r="S17" s="1269"/>
      <c r="T17" s="1470" t="s">
        <v>928</v>
      </c>
      <c r="U17" s="1463"/>
      <c r="V17" s="1490" t="s">
        <v>930</v>
      </c>
      <c r="W17" s="1491"/>
      <c r="X17" s="1470" t="s">
        <v>943</v>
      </c>
      <c r="Y17" s="1491"/>
      <c r="Z17" s="1516" t="s">
        <v>945</v>
      </c>
      <c r="AA17" s="1510"/>
      <c r="AB17" s="1268" t="s">
        <v>947</v>
      </c>
      <c r="AC17" s="1269"/>
      <c r="AD17" s="1466" t="s">
        <v>949</v>
      </c>
      <c r="AE17" s="1521"/>
      <c r="AF17" s="1470" t="s">
        <v>950</v>
      </c>
      <c r="AG17" s="1463"/>
      <c r="AH17" s="1493" t="s">
        <v>919</v>
      </c>
      <c r="AI17" s="1467"/>
      <c r="AJ17" s="1460" t="s">
        <v>956</v>
      </c>
      <c r="AK17" s="1461"/>
      <c r="AL17" s="1460" t="s">
        <v>958</v>
      </c>
      <c r="AM17" s="1461"/>
      <c r="AN17" s="1460" t="s">
        <v>960</v>
      </c>
      <c r="AO17" s="1461"/>
      <c r="AP17" s="1470" t="s">
        <v>763</v>
      </c>
      <c r="AQ17" s="1463"/>
      <c r="AR17" s="1490" t="s">
        <v>244</v>
      </c>
      <c r="AS17" s="1510"/>
      <c r="AT17" s="1462" t="s">
        <v>964</v>
      </c>
      <c r="AU17" s="1462"/>
      <c r="AV17" s="1460" t="s">
        <v>973</v>
      </c>
      <c r="AW17" s="1461"/>
      <c r="AX17" s="1460" t="s">
        <v>974</v>
      </c>
      <c r="AY17" s="1461"/>
      <c r="AZ17" s="1460" t="s">
        <v>976</v>
      </c>
      <c r="BA17" s="1461"/>
      <c r="BB17" s="1470" t="s">
        <v>761</v>
      </c>
      <c r="BC17" s="1463"/>
      <c r="BD17" s="1532" t="s">
        <v>919</v>
      </c>
      <c r="BE17" s="1533"/>
      <c r="BF17" s="1526"/>
      <c r="BG17" s="1527"/>
    </row>
    <row r="18" spans="1:59" s="50" customFormat="1" ht="17.100000000000001" customHeight="1">
      <c r="A18" s="1389"/>
      <c r="B18" s="1471" t="s">
        <v>748</v>
      </c>
      <c r="C18" s="1472"/>
      <c r="D18" s="1464"/>
      <c r="E18" s="1465"/>
      <c r="F18" s="1468"/>
      <c r="G18" s="1469"/>
      <c r="H18" s="1274"/>
      <c r="I18" s="1275"/>
      <c r="J18" s="1266"/>
      <c r="K18" s="1267"/>
      <c r="L18" s="992"/>
      <c r="M18" s="956"/>
      <c r="N18" s="992"/>
      <c r="O18" s="956"/>
      <c r="P18" s="1481"/>
      <c r="Q18" s="1482"/>
      <c r="R18" s="1266"/>
      <c r="S18" s="1267"/>
      <c r="T18" s="1486"/>
      <c r="U18" s="1465"/>
      <c r="V18" s="1267"/>
      <c r="W18" s="1273"/>
      <c r="X18" s="1481"/>
      <c r="Y18" s="1482"/>
      <c r="Z18" s="1270"/>
      <c r="AA18" s="1271"/>
      <c r="AB18" s="1266"/>
      <c r="AC18" s="1267"/>
      <c r="AD18" s="1522"/>
      <c r="AE18" s="1523"/>
      <c r="AF18" s="1486"/>
      <c r="AG18" s="1465"/>
      <c r="AH18" s="1266"/>
      <c r="AI18" s="1267"/>
      <c r="AJ18" s="979"/>
      <c r="AK18" s="1068"/>
      <c r="AL18" s="174"/>
      <c r="AM18" s="1068"/>
      <c r="AN18" s="1471" t="s">
        <v>961</v>
      </c>
      <c r="AO18" s="1487"/>
      <c r="AP18" s="1486"/>
      <c r="AQ18" s="1465"/>
      <c r="AR18" s="1276"/>
      <c r="AS18" s="1271"/>
      <c r="AT18" s="1464"/>
      <c r="AU18" s="1464"/>
      <c r="AV18" s="1252"/>
      <c r="AW18" s="1068"/>
      <c r="AX18" s="174"/>
      <c r="AY18" s="1068"/>
      <c r="AZ18" s="1471" t="s">
        <v>977</v>
      </c>
      <c r="BA18" s="1487"/>
      <c r="BB18" s="1486"/>
      <c r="BC18" s="1465"/>
      <c r="BD18" s="957"/>
      <c r="BE18" s="73"/>
      <c r="BF18" s="1471" t="s">
        <v>765</v>
      </c>
      <c r="BG18" s="1528"/>
    </row>
    <row r="19" spans="1:59" s="50" customFormat="1" ht="30.75" customHeight="1">
      <c r="A19" s="1389"/>
      <c r="B19" s="1473"/>
      <c r="C19" s="1474"/>
      <c r="D19" s="1492" t="s">
        <v>749</v>
      </c>
      <c r="E19" s="1347"/>
      <c r="F19" s="1473" t="s">
        <v>750</v>
      </c>
      <c r="G19" s="1474"/>
      <c r="H19" s="1475" t="s">
        <v>246</v>
      </c>
      <c r="I19" s="1476"/>
      <c r="J19" s="1494" t="s">
        <v>920</v>
      </c>
      <c r="K19" s="1495"/>
      <c r="L19" s="1346" t="s">
        <v>925</v>
      </c>
      <c r="M19" s="1477"/>
      <c r="N19" s="1346" t="s">
        <v>757</v>
      </c>
      <c r="O19" s="1477"/>
      <c r="P19" s="1065" t="s">
        <v>926</v>
      </c>
      <c r="Q19" s="1065"/>
      <c r="R19" s="1066" t="s">
        <v>758</v>
      </c>
      <c r="S19" s="1067"/>
      <c r="T19" s="1478" t="s">
        <v>929</v>
      </c>
      <c r="U19" s="1479"/>
      <c r="V19" s="1480" t="s">
        <v>931</v>
      </c>
      <c r="W19" s="1476"/>
      <c r="X19" s="1494" t="s">
        <v>944</v>
      </c>
      <c r="Y19" s="1518"/>
      <c r="Z19" s="1494" t="s">
        <v>946</v>
      </c>
      <c r="AA19" s="1518"/>
      <c r="AB19" s="1066" t="s">
        <v>948</v>
      </c>
      <c r="AC19" s="1067"/>
      <c r="AD19" s="1066" t="s">
        <v>753</v>
      </c>
      <c r="AE19" s="1067"/>
      <c r="AF19" s="1478" t="s">
        <v>951</v>
      </c>
      <c r="AG19" s="1479"/>
      <c r="AH19" s="1494" t="s">
        <v>920</v>
      </c>
      <c r="AI19" s="1495"/>
      <c r="AJ19" s="1473" t="s">
        <v>957</v>
      </c>
      <c r="AK19" s="1476"/>
      <c r="AL19" s="1473" t="s">
        <v>959</v>
      </c>
      <c r="AM19" s="1476"/>
      <c r="AN19" s="1475"/>
      <c r="AO19" s="1476"/>
      <c r="AP19" s="1488" t="s">
        <v>962</v>
      </c>
      <c r="AQ19" s="1489"/>
      <c r="AR19" s="1483" t="s">
        <v>963</v>
      </c>
      <c r="AS19" s="1484"/>
      <c r="AT19" s="1485" t="s">
        <v>965</v>
      </c>
      <c r="AU19" s="1485"/>
      <c r="AV19" s="1473" t="s">
        <v>957</v>
      </c>
      <c r="AW19" s="1476"/>
      <c r="AX19" s="1473" t="s">
        <v>975</v>
      </c>
      <c r="AY19" s="1476"/>
      <c r="AZ19" s="1475"/>
      <c r="BA19" s="1476"/>
      <c r="BB19" s="1534" t="s">
        <v>762</v>
      </c>
      <c r="BC19" s="1535"/>
      <c r="BD19" s="1494" t="s">
        <v>920</v>
      </c>
      <c r="BE19" s="1495"/>
      <c r="BF19" s="1473"/>
      <c r="BG19" s="1529"/>
    </row>
    <row r="20" spans="1:59" s="50" customFormat="1" ht="17.100000000000001" customHeight="1">
      <c r="A20" s="1389"/>
      <c r="B20" s="52" t="s">
        <v>239</v>
      </c>
      <c r="C20" s="52" t="s">
        <v>238</v>
      </c>
      <c r="D20" s="994" t="s">
        <v>239</v>
      </c>
      <c r="E20" s="52" t="s">
        <v>238</v>
      </c>
      <c r="F20" s="52" t="s">
        <v>239</v>
      </c>
      <c r="G20" s="994" t="s">
        <v>238</v>
      </c>
      <c r="H20" s="52" t="s">
        <v>239</v>
      </c>
      <c r="I20" s="994" t="s">
        <v>238</v>
      </c>
      <c r="J20" s="1258" t="s">
        <v>239</v>
      </c>
      <c r="K20" s="286" t="s">
        <v>238</v>
      </c>
      <c r="L20" s="997" t="s">
        <v>239</v>
      </c>
      <c r="M20" s="286" t="s">
        <v>238</v>
      </c>
      <c r="N20" s="997" t="s">
        <v>239</v>
      </c>
      <c r="O20" s="286" t="s">
        <v>238</v>
      </c>
      <c r="P20" s="286" t="s">
        <v>239</v>
      </c>
      <c r="Q20" s="286" t="s">
        <v>238</v>
      </c>
      <c r="R20" s="958" t="s">
        <v>239</v>
      </c>
      <c r="S20" s="959" t="s">
        <v>238</v>
      </c>
      <c r="T20" s="286" t="s">
        <v>239</v>
      </c>
      <c r="U20" s="286" t="s">
        <v>238</v>
      </c>
      <c r="V20" s="994" t="s">
        <v>239</v>
      </c>
      <c r="W20" s="52" t="s">
        <v>238</v>
      </c>
      <c r="X20" s="1259" t="s">
        <v>239</v>
      </c>
      <c r="Y20" s="286" t="s">
        <v>238</v>
      </c>
      <c r="Z20" s="1259" t="s">
        <v>239</v>
      </c>
      <c r="AA20" s="286" t="s">
        <v>238</v>
      </c>
      <c r="AB20" s="286" t="s">
        <v>239</v>
      </c>
      <c r="AC20" s="286" t="s">
        <v>238</v>
      </c>
      <c r="AD20" s="958" t="s">
        <v>239</v>
      </c>
      <c r="AE20" s="959" t="s">
        <v>238</v>
      </c>
      <c r="AF20" s="286" t="s">
        <v>239</v>
      </c>
      <c r="AG20" s="286" t="s">
        <v>238</v>
      </c>
      <c r="AH20" s="1256" t="s">
        <v>239</v>
      </c>
      <c r="AI20" s="52" t="s">
        <v>238</v>
      </c>
      <c r="AJ20" s="52" t="s">
        <v>239</v>
      </c>
      <c r="AK20" s="52" t="s">
        <v>238</v>
      </c>
      <c r="AL20" s="994" t="s">
        <v>239</v>
      </c>
      <c r="AM20" s="52" t="s">
        <v>238</v>
      </c>
      <c r="AN20" s="994" t="s">
        <v>239</v>
      </c>
      <c r="AO20" s="52" t="s">
        <v>238</v>
      </c>
      <c r="AP20" s="994" t="s">
        <v>239</v>
      </c>
      <c r="AQ20" s="52" t="s">
        <v>238</v>
      </c>
      <c r="AR20" s="994" t="s">
        <v>239</v>
      </c>
      <c r="AS20" s="52" t="s">
        <v>238</v>
      </c>
      <c r="AT20" s="994" t="s">
        <v>239</v>
      </c>
      <c r="AU20" s="993" t="s">
        <v>238</v>
      </c>
      <c r="AV20" s="52" t="s">
        <v>239</v>
      </c>
      <c r="AW20" s="52" t="s">
        <v>238</v>
      </c>
      <c r="AX20" s="1256" t="s">
        <v>239</v>
      </c>
      <c r="AY20" s="52" t="s">
        <v>238</v>
      </c>
      <c r="AZ20" s="1256" t="s">
        <v>239</v>
      </c>
      <c r="BA20" s="52" t="s">
        <v>238</v>
      </c>
      <c r="BB20" s="1256" t="s">
        <v>239</v>
      </c>
      <c r="BC20" s="52" t="s">
        <v>238</v>
      </c>
      <c r="BD20" s="1256" t="s">
        <v>239</v>
      </c>
      <c r="BE20" s="52" t="s">
        <v>238</v>
      </c>
      <c r="BF20" s="1255" t="s">
        <v>739</v>
      </c>
      <c r="BG20" s="573" t="s">
        <v>238</v>
      </c>
    </row>
    <row r="21" spans="1:59" s="50" customFormat="1" ht="17.100000000000001" customHeight="1">
      <c r="A21" s="1390"/>
      <c r="B21" s="327"/>
      <c r="C21" s="327"/>
      <c r="D21" s="990"/>
      <c r="E21" s="327"/>
      <c r="F21" s="327"/>
      <c r="G21" s="327"/>
      <c r="H21" s="327"/>
      <c r="I21" s="327"/>
      <c r="J21" s="960"/>
      <c r="K21" s="961"/>
      <c r="L21" s="991"/>
      <c r="M21" s="135"/>
      <c r="N21" s="991"/>
      <c r="O21" s="135"/>
      <c r="P21" s="135"/>
      <c r="Q21" s="135"/>
      <c r="R21" s="960"/>
      <c r="S21" s="961"/>
      <c r="T21" s="135"/>
      <c r="U21" s="135"/>
      <c r="V21" s="990"/>
      <c r="W21" s="327"/>
      <c r="X21" s="1262"/>
      <c r="Y21" s="135"/>
      <c r="Z21" s="1262"/>
      <c r="AA21" s="135"/>
      <c r="AB21" s="135"/>
      <c r="AC21" s="135"/>
      <c r="AD21" s="960"/>
      <c r="AE21" s="961"/>
      <c r="AF21" s="135"/>
      <c r="AG21" s="135"/>
      <c r="AH21" s="1257"/>
      <c r="AI21" s="327"/>
      <c r="AJ21" s="327"/>
      <c r="AK21" s="327"/>
      <c r="AL21" s="990"/>
      <c r="AM21" s="327"/>
      <c r="AN21" s="990"/>
      <c r="AO21" s="327"/>
      <c r="AP21" s="990"/>
      <c r="AQ21" s="327"/>
      <c r="AR21" s="990"/>
      <c r="AS21" s="327"/>
      <c r="AT21" s="990"/>
      <c r="AU21" s="989"/>
      <c r="AV21" s="327"/>
      <c r="AW21" s="327"/>
      <c r="AX21" s="1257"/>
      <c r="AY21" s="327"/>
      <c r="AZ21" s="1257"/>
      <c r="BA21" s="327"/>
      <c r="BB21" s="1257"/>
      <c r="BC21" s="327"/>
      <c r="BD21" s="1257"/>
      <c r="BE21" s="327"/>
      <c r="BF21" s="327"/>
      <c r="BG21" s="1264"/>
    </row>
    <row r="22" spans="1:59" ht="60" customHeight="1">
      <c r="A22" s="486">
        <v>2020</v>
      </c>
      <c r="B22" s="1052">
        <v>0</v>
      </c>
      <c r="C22" s="1052">
        <v>0</v>
      </c>
      <c r="D22" s="1052">
        <v>0</v>
      </c>
      <c r="E22" s="1052">
        <v>0</v>
      </c>
      <c r="F22" s="1052">
        <v>0</v>
      </c>
      <c r="G22" s="1052">
        <v>0</v>
      </c>
      <c r="H22" s="1052">
        <v>0</v>
      </c>
      <c r="I22" s="1052">
        <v>0</v>
      </c>
      <c r="J22" s="1056">
        <v>0</v>
      </c>
      <c r="K22" s="1056">
        <v>0</v>
      </c>
      <c r="L22" s="1052">
        <v>0</v>
      </c>
      <c r="M22" s="1052">
        <v>0</v>
      </c>
      <c r="N22" s="1052">
        <v>0</v>
      </c>
      <c r="O22" s="1052">
        <v>0</v>
      </c>
      <c r="P22" s="1052">
        <v>0</v>
      </c>
      <c r="Q22" s="1052">
        <v>0</v>
      </c>
      <c r="R22" s="1056">
        <v>0</v>
      </c>
      <c r="S22" s="1056">
        <v>0</v>
      </c>
      <c r="T22" s="1052">
        <v>0</v>
      </c>
      <c r="U22" s="1061">
        <v>0</v>
      </c>
      <c r="V22" s="1052">
        <v>6</v>
      </c>
      <c r="W22" s="1052">
        <v>0</v>
      </c>
      <c r="X22" s="1052">
        <v>0</v>
      </c>
      <c r="Y22" s="1052">
        <v>0</v>
      </c>
      <c r="Z22" s="1052">
        <v>0</v>
      </c>
      <c r="AA22" s="1052">
        <v>0</v>
      </c>
      <c r="AB22" s="1052">
        <v>1</v>
      </c>
      <c r="AC22" s="1052">
        <v>0</v>
      </c>
      <c r="AD22" s="1056">
        <v>1</v>
      </c>
      <c r="AE22" s="1056">
        <v>0</v>
      </c>
      <c r="AF22" s="1052">
        <v>2</v>
      </c>
      <c r="AG22" s="1061">
        <v>0</v>
      </c>
      <c r="AH22" s="1052">
        <v>0</v>
      </c>
      <c r="AI22" s="1052">
        <v>0</v>
      </c>
      <c r="AJ22" s="1052">
        <v>9</v>
      </c>
      <c r="AK22" s="1052">
        <v>0</v>
      </c>
      <c r="AL22" s="1053">
        <v>0</v>
      </c>
      <c r="AM22" s="1053">
        <v>0</v>
      </c>
      <c r="AN22" s="1053">
        <v>0</v>
      </c>
      <c r="AO22" s="1053">
        <v>0</v>
      </c>
      <c r="AP22" s="1052">
        <v>0</v>
      </c>
      <c r="AQ22" s="1052">
        <v>0</v>
      </c>
      <c r="AR22" s="1052">
        <v>6</v>
      </c>
      <c r="AS22" s="1061">
        <v>0</v>
      </c>
      <c r="AT22" s="1052">
        <v>0</v>
      </c>
      <c r="AU22" s="1052">
        <v>0</v>
      </c>
      <c r="AV22" s="1052">
        <v>0</v>
      </c>
      <c r="AW22" s="1052">
        <v>0</v>
      </c>
      <c r="AX22" s="1053">
        <v>0</v>
      </c>
      <c r="AY22" s="1053">
        <v>0</v>
      </c>
      <c r="AZ22" s="1053">
        <v>0</v>
      </c>
      <c r="BA22" s="1053">
        <v>0</v>
      </c>
      <c r="BB22" s="1052">
        <v>28</v>
      </c>
      <c r="BC22" s="1052">
        <v>3</v>
      </c>
      <c r="BD22" s="1052">
        <v>0</v>
      </c>
      <c r="BE22" s="1061">
        <v>0</v>
      </c>
      <c r="BF22" s="1056">
        <v>0</v>
      </c>
      <c r="BG22" s="1058">
        <v>0</v>
      </c>
    </row>
    <row r="23" spans="1:59" s="441" customFormat="1" ht="60" customHeight="1">
      <c r="A23" s="656">
        <v>2021</v>
      </c>
      <c r="B23" s="951">
        <v>0</v>
      </c>
      <c r="C23" s="951">
        <v>0</v>
      </c>
      <c r="D23" s="951">
        <v>0</v>
      </c>
      <c r="E23" s="951">
        <v>0</v>
      </c>
      <c r="F23" s="951">
        <v>0</v>
      </c>
      <c r="G23" s="951">
        <v>0</v>
      </c>
      <c r="H23" s="951">
        <v>0</v>
      </c>
      <c r="I23" s="951">
        <v>0</v>
      </c>
      <c r="J23" s="952">
        <v>0</v>
      </c>
      <c r="K23" s="952">
        <v>0</v>
      </c>
      <c r="L23" s="951">
        <v>0</v>
      </c>
      <c r="M23" s="951">
        <v>0</v>
      </c>
      <c r="N23" s="951">
        <v>0</v>
      </c>
      <c r="O23" s="951">
        <v>0</v>
      </c>
      <c r="P23" s="951">
        <v>0</v>
      </c>
      <c r="Q23" s="951">
        <v>0</v>
      </c>
      <c r="R23" s="952">
        <v>0</v>
      </c>
      <c r="S23" s="952">
        <v>0</v>
      </c>
      <c r="T23" s="951">
        <v>0</v>
      </c>
      <c r="U23" s="951">
        <v>0</v>
      </c>
      <c r="V23" s="953">
        <v>19</v>
      </c>
      <c r="W23" s="953">
        <v>0</v>
      </c>
      <c r="X23" s="951">
        <v>0</v>
      </c>
      <c r="Y23" s="951">
        <v>0</v>
      </c>
      <c r="Z23" s="951">
        <v>0</v>
      </c>
      <c r="AA23" s="951">
        <v>0</v>
      </c>
      <c r="AB23" s="951">
        <v>1</v>
      </c>
      <c r="AC23" s="951">
        <v>0</v>
      </c>
      <c r="AD23" s="952">
        <v>3</v>
      </c>
      <c r="AE23" s="952">
        <v>0</v>
      </c>
      <c r="AF23" s="951">
        <v>1</v>
      </c>
      <c r="AG23" s="951">
        <v>0</v>
      </c>
      <c r="AH23" s="953">
        <v>0</v>
      </c>
      <c r="AI23" s="953">
        <v>0</v>
      </c>
      <c r="AJ23" s="951">
        <v>12</v>
      </c>
      <c r="AK23" s="951">
        <v>0</v>
      </c>
      <c r="AL23" s="963">
        <v>0</v>
      </c>
      <c r="AM23" s="963">
        <v>0</v>
      </c>
      <c r="AN23" s="963">
        <v>0</v>
      </c>
      <c r="AO23" s="963">
        <v>0</v>
      </c>
      <c r="AP23" s="951">
        <v>0</v>
      </c>
      <c r="AQ23" s="951">
        <v>0</v>
      </c>
      <c r="AR23" s="951">
        <v>1</v>
      </c>
      <c r="AS23" s="951">
        <v>0</v>
      </c>
      <c r="AT23" s="951">
        <v>1</v>
      </c>
      <c r="AU23" s="951">
        <v>0</v>
      </c>
      <c r="AV23" s="951">
        <v>0</v>
      </c>
      <c r="AW23" s="951">
        <v>0</v>
      </c>
      <c r="AX23" s="963">
        <v>0</v>
      </c>
      <c r="AY23" s="963">
        <v>0</v>
      </c>
      <c r="AZ23" s="963">
        <v>0</v>
      </c>
      <c r="BA23" s="963">
        <v>0</v>
      </c>
      <c r="BB23" s="951">
        <v>3</v>
      </c>
      <c r="BC23" s="951">
        <v>0</v>
      </c>
      <c r="BD23" s="951">
        <v>0</v>
      </c>
      <c r="BE23" s="951">
        <v>0</v>
      </c>
      <c r="BF23" s="952">
        <v>0</v>
      </c>
      <c r="BG23" s="962">
        <v>0</v>
      </c>
    </row>
    <row r="24" spans="1:59" s="56" customFormat="1" ht="9.9499999999999993" customHeight="1" thickBot="1">
      <c r="A24" s="511"/>
      <c r="B24" s="954"/>
      <c r="C24" s="954"/>
      <c r="D24" s="955"/>
      <c r="E24" s="955"/>
      <c r="F24" s="955"/>
      <c r="G24" s="955"/>
      <c r="H24" s="954"/>
      <c r="I24" s="954"/>
      <c r="J24" s="955"/>
      <c r="K24" s="955"/>
      <c r="L24" s="955"/>
      <c r="M24" s="955"/>
      <c r="N24" s="955"/>
      <c r="O24" s="955"/>
      <c r="P24" s="954"/>
      <c r="Q24" s="954"/>
      <c r="R24" s="955"/>
      <c r="S24" s="955"/>
      <c r="T24" s="955"/>
      <c r="U24" s="955"/>
      <c r="V24" s="954"/>
      <c r="W24" s="954"/>
      <c r="X24" s="955"/>
      <c r="Y24" s="955"/>
      <c r="Z24" s="955"/>
      <c r="AA24" s="955"/>
      <c r="AB24" s="954"/>
      <c r="AC24" s="954"/>
      <c r="AD24" s="955"/>
      <c r="AE24" s="955"/>
      <c r="AF24" s="955"/>
      <c r="AG24" s="955"/>
      <c r="AH24" s="954"/>
      <c r="AI24" s="954"/>
      <c r="AJ24" s="488"/>
      <c r="AK24" s="488"/>
      <c r="AL24" s="460"/>
      <c r="AM24" s="460"/>
      <c r="AN24" s="460"/>
      <c r="AO24" s="488"/>
      <c r="AP24" s="488"/>
      <c r="AQ24" s="488"/>
      <c r="AR24" s="460"/>
      <c r="AS24" s="488"/>
      <c r="AT24" s="488"/>
      <c r="AU24" s="488"/>
      <c r="AV24" s="488"/>
      <c r="AW24" s="488"/>
      <c r="AX24" s="460"/>
      <c r="AY24" s="460"/>
      <c r="AZ24" s="460"/>
      <c r="BA24" s="488"/>
      <c r="BB24" s="488"/>
      <c r="BC24" s="488"/>
      <c r="BD24" s="460"/>
      <c r="BE24" s="488"/>
      <c r="BF24" s="488"/>
      <c r="BG24" s="489"/>
    </row>
    <row r="25" spans="1:59" s="56" customFormat="1" ht="9.9499999999999993" customHeight="1">
      <c r="A25" s="1459"/>
      <c r="B25" s="1459"/>
      <c r="C25" s="1459"/>
      <c r="D25" s="1459"/>
      <c r="E25" s="1459"/>
      <c r="F25" s="1459"/>
      <c r="G25" s="1459"/>
      <c r="H25" s="1459"/>
      <c r="I25" s="1459"/>
      <c r="J25" s="1459"/>
      <c r="K25" s="1459"/>
      <c r="L25" s="1459"/>
      <c r="M25" s="1459"/>
      <c r="N25" s="1459"/>
      <c r="O25" s="1459"/>
      <c r="P25" s="1459"/>
      <c r="Q25" s="1459"/>
      <c r="R25" s="1459"/>
      <c r="S25" s="1459"/>
      <c r="T25" s="1459"/>
      <c r="U25" s="1459"/>
      <c r="V25" s="1459"/>
      <c r="W25" s="1459"/>
      <c r="X25" s="1459"/>
      <c r="Y25" s="1459"/>
      <c r="Z25" s="1459"/>
      <c r="AA25" s="1459"/>
      <c r="AB25" s="1459"/>
      <c r="AC25" s="1459"/>
      <c r="AD25" s="1459"/>
      <c r="AE25" s="1459"/>
      <c r="AF25" s="1459"/>
      <c r="AG25" s="1459"/>
      <c r="AH25" s="1459"/>
      <c r="AI25" s="1459"/>
      <c r="AJ25" s="1459"/>
      <c r="AK25" s="1459"/>
      <c r="AL25" s="1459"/>
      <c r="AM25" s="1459"/>
      <c r="AN25" s="1459"/>
      <c r="AO25" s="1459"/>
      <c r="AP25" s="1459"/>
      <c r="AQ25" s="1459"/>
      <c r="AR25" s="1459"/>
      <c r="AS25" s="1459"/>
      <c r="AT25" s="1459"/>
      <c r="AU25" s="1459"/>
      <c r="AV25" s="1459"/>
      <c r="AW25" s="1459"/>
      <c r="AX25" s="1459"/>
      <c r="AY25" s="1459"/>
      <c r="AZ25" s="1459"/>
      <c r="BA25" s="1459"/>
      <c r="BB25" s="1459"/>
      <c r="BC25" s="1459"/>
      <c r="BD25" s="1459"/>
      <c r="BE25" s="1459"/>
      <c r="BF25" s="1459"/>
      <c r="BG25" s="1459"/>
    </row>
    <row r="26" spans="1:59" s="56" customFormat="1" ht="15" customHeight="1">
      <c r="A26" s="1244" t="s">
        <v>982</v>
      </c>
      <c r="B26" s="964"/>
      <c r="C26" s="964"/>
      <c r="D26" s="964"/>
      <c r="E26" s="964"/>
      <c r="F26" s="964"/>
      <c r="G26" s="964"/>
      <c r="H26" s="964"/>
      <c r="I26" s="964"/>
      <c r="J26" s="964"/>
      <c r="K26" s="964"/>
      <c r="L26" s="964" t="s">
        <v>982</v>
      </c>
      <c r="M26" s="964"/>
      <c r="N26" s="964"/>
      <c r="O26" s="964"/>
      <c r="P26" s="964"/>
      <c r="Q26" s="964"/>
      <c r="R26" s="964"/>
      <c r="S26" s="964"/>
      <c r="T26" s="964"/>
      <c r="U26" s="964"/>
      <c r="V26" s="964"/>
      <c r="W26" s="964"/>
      <c r="X26" s="964"/>
      <c r="Y26" s="964"/>
      <c r="Z26" s="964"/>
      <c r="AA26" s="964"/>
      <c r="AB26" s="964"/>
      <c r="AC26" s="964"/>
      <c r="AD26" s="964"/>
      <c r="AE26" s="964"/>
      <c r="AF26" s="964"/>
      <c r="AG26" s="964"/>
      <c r="AH26" s="964"/>
      <c r="AI26" s="964"/>
      <c r="AJ26" s="964" t="s">
        <v>990</v>
      </c>
      <c r="AK26" s="964"/>
      <c r="AL26" s="964"/>
      <c r="AM26" s="964"/>
      <c r="AN26" s="964"/>
      <c r="AO26" s="964"/>
      <c r="AP26" s="964"/>
      <c r="AQ26" s="964"/>
      <c r="AR26" s="964"/>
      <c r="AS26" s="964"/>
      <c r="AT26" s="964"/>
      <c r="AU26" s="964"/>
      <c r="AV26" s="964"/>
      <c r="AW26" s="964"/>
      <c r="AX26" s="964"/>
      <c r="AY26" s="964"/>
      <c r="AZ26" s="964"/>
      <c r="BA26" s="964"/>
      <c r="BB26" s="964"/>
      <c r="BC26" s="964"/>
      <c r="BD26" s="964"/>
      <c r="BE26" s="964"/>
      <c r="BF26" s="964"/>
      <c r="BG26" s="964"/>
    </row>
    <row r="27" spans="1:59" s="56" customFormat="1" ht="15" customHeight="1">
      <c r="A27" s="1244" t="s">
        <v>983</v>
      </c>
      <c r="B27" s="964"/>
      <c r="C27" s="964"/>
      <c r="D27" s="964"/>
      <c r="E27" s="964"/>
      <c r="F27" s="964"/>
      <c r="G27" s="964"/>
      <c r="H27" s="964"/>
      <c r="I27" s="964"/>
      <c r="J27" s="964"/>
      <c r="K27" s="964"/>
      <c r="L27" s="964" t="s">
        <v>987</v>
      </c>
      <c r="M27" s="964"/>
      <c r="N27" s="964"/>
      <c r="O27" s="964"/>
      <c r="P27" s="964"/>
      <c r="Q27" s="964"/>
      <c r="R27" s="964"/>
      <c r="S27" s="964"/>
      <c r="T27" s="964"/>
      <c r="U27" s="964"/>
      <c r="V27" s="964"/>
      <c r="W27" s="964"/>
      <c r="X27" s="964"/>
      <c r="Y27" s="964"/>
      <c r="Z27" s="964"/>
      <c r="AA27" s="964"/>
      <c r="AB27" s="964"/>
      <c r="AC27" s="964"/>
      <c r="AD27" s="964"/>
      <c r="AE27" s="964"/>
      <c r="AF27" s="964"/>
      <c r="AG27" s="964"/>
      <c r="AH27" s="964"/>
      <c r="AI27" s="964"/>
      <c r="AJ27" s="964" t="s">
        <v>991</v>
      </c>
      <c r="AK27" s="964"/>
      <c r="AL27" s="964"/>
      <c r="AM27" s="964"/>
      <c r="AN27" s="964"/>
      <c r="AO27" s="964"/>
      <c r="AP27" s="964"/>
      <c r="AQ27" s="964"/>
      <c r="AR27" s="964"/>
      <c r="AS27" s="964"/>
      <c r="AT27" s="964"/>
      <c r="AU27" s="964"/>
      <c r="AV27" s="964"/>
      <c r="AW27" s="964"/>
      <c r="AX27" s="964"/>
      <c r="AY27" s="964"/>
      <c r="AZ27" s="964"/>
      <c r="BA27" s="964"/>
      <c r="BB27" s="964"/>
      <c r="BC27" s="964"/>
      <c r="BD27" s="964"/>
      <c r="BE27" s="964"/>
      <c r="BF27" s="964"/>
      <c r="BG27" s="964"/>
    </row>
    <row r="28" spans="1:59" s="56" customFormat="1" ht="15" customHeight="1">
      <c r="A28" s="1244" t="s">
        <v>984</v>
      </c>
      <c r="B28" s="1253"/>
      <c r="C28" s="1253"/>
      <c r="D28" s="1253"/>
      <c r="E28" s="1253"/>
      <c r="F28" s="1253"/>
      <c r="G28" s="1253"/>
      <c r="H28" s="1253"/>
      <c r="I28" s="1253"/>
      <c r="J28" s="1253"/>
      <c r="K28" s="1253"/>
      <c r="L28" s="1251" t="s">
        <v>988</v>
      </c>
      <c r="M28" s="1253"/>
      <c r="N28" s="1253"/>
      <c r="O28" s="1253"/>
      <c r="P28" s="1253"/>
      <c r="Q28" s="1253"/>
      <c r="R28" s="1253"/>
      <c r="S28" s="1253"/>
      <c r="T28" s="1253"/>
      <c r="U28" s="1253"/>
      <c r="V28" s="1253"/>
      <c r="W28" s="1253"/>
      <c r="X28" s="1253"/>
      <c r="Y28" s="1253"/>
      <c r="Z28" s="1253"/>
      <c r="AA28" s="1253"/>
      <c r="AB28" s="1253"/>
      <c r="AC28" s="1253"/>
      <c r="AD28" s="1253"/>
      <c r="AE28" s="1253"/>
      <c r="AF28" s="1253"/>
      <c r="AG28" s="1253"/>
      <c r="AH28" s="1253"/>
      <c r="AI28" s="1253"/>
      <c r="AJ28" s="1251" t="s">
        <v>992</v>
      </c>
      <c r="AK28" s="1253"/>
      <c r="AL28" s="1253"/>
      <c r="AM28" s="1253"/>
      <c r="AN28" s="1253"/>
      <c r="AO28" s="1253"/>
      <c r="AP28" s="289"/>
      <c r="AQ28" s="1253"/>
      <c r="AR28" s="1253"/>
      <c r="AS28" s="1253"/>
      <c r="AT28" s="1253"/>
      <c r="AU28" s="1253"/>
      <c r="AV28" s="1253"/>
      <c r="AW28" s="1253"/>
      <c r="AX28" s="1253"/>
      <c r="AY28" s="1253"/>
      <c r="AZ28" s="1253"/>
      <c r="BA28" s="1253"/>
      <c r="BB28" s="289"/>
      <c r="BC28" s="1253"/>
      <c r="BD28" s="1253"/>
      <c r="BE28" s="1253"/>
      <c r="BF28" s="1253"/>
      <c r="BG28" s="1253"/>
    </row>
    <row r="29" spans="1:59" ht="15" customHeight="1">
      <c r="A29" s="798" t="s">
        <v>985</v>
      </c>
      <c r="B29" s="289"/>
      <c r="C29" s="289"/>
      <c r="D29" s="289"/>
      <c r="E29" s="289"/>
      <c r="F29" s="289"/>
      <c r="G29" s="289"/>
      <c r="H29" s="289"/>
      <c r="I29" s="289"/>
      <c r="J29" s="289"/>
      <c r="K29" s="289"/>
      <c r="L29" s="289" t="s">
        <v>989</v>
      </c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H29" s="289"/>
      <c r="AI29" s="289"/>
      <c r="AJ29" s="798" t="s">
        <v>985</v>
      </c>
      <c r="AP29" s="60"/>
      <c r="AV29" s="289"/>
      <c r="BB29" s="60"/>
    </row>
    <row r="30" spans="1:59" ht="15" customHeight="1">
      <c r="L30" s="53" t="s">
        <v>986</v>
      </c>
    </row>
    <row r="31" spans="1:59" ht="15" customHeight="1">
      <c r="L31" s="798" t="s">
        <v>985</v>
      </c>
    </row>
    <row r="32" spans="1:59" ht="15" customHeight="1"/>
  </sheetData>
  <mergeCells count="122">
    <mergeCell ref="AJ2:AU3"/>
    <mergeCell ref="U5:W5"/>
    <mergeCell ref="AS5:AU5"/>
    <mergeCell ref="AV17:AW17"/>
    <mergeCell ref="AX17:AY17"/>
    <mergeCell ref="AZ17:BA17"/>
    <mergeCell ref="BB17:BC18"/>
    <mergeCell ref="BD17:BE17"/>
    <mergeCell ref="AZ18:BA19"/>
    <mergeCell ref="AV19:AW19"/>
    <mergeCell ref="AX19:AY19"/>
    <mergeCell ref="BB19:BC19"/>
    <mergeCell ref="BD19:BE19"/>
    <mergeCell ref="AV16:BE16"/>
    <mergeCell ref="AV6:BG6"/>
    <mergeCell ref="AV2:BG2"/>
    <mergeCell ref="AJ7:AO7"/>
    <mergeCell ref="AJ8:AO8"/>
    <mergeCell ref="AJ9:AL9"/>
    <mergeCell ref="AM9:AO9"/>
    <mergeCell ref="AJ6:AU6"/>
    <mergeCell ref="AP7:AQ7"/>
    <mergeCell ref="AP9:AQ9"/>
    <mergeCell ref="AR7:AS7"/>
    <mergeCell ref="BF16:BG17"/>
    <mergeCell ref="BF18:BG19"/>
    <mergeCell ref="BB7:BC7"/>
    <mergeCell ref="BD7:BE7"/>
    <mergeCell ref="BF7:BG7"/>
    <mergeCell ref="BB9:BC9"/>
    <mergeCell ref="BD9:BE9"/>
    <mergeCell ref="BF9:BG9"/>
    <mergeCell ref="AV7:AW7"/>
    <mergeCell ref="AV9:AW9"/>
    <mergeCell ref="AX7:AY7"/>
    <mergeCell ref="AX9:AY9"/>
    <mergeCell ref="AZ9:BA9"/>
    <mergeCell ref="AZ7:BA8"/>
    <mergeCell ref="X19:Y19"/>
    <mergeCell ref="Z19:AA19"/>
    <mergeCell ref="AF19:AG19"/>
    <mergeCell ref="AH19:AI19"/>
    <mergeCell ref="X7:Y7"/>
    <mergeCell ref="X8:Y9"/>
    <mergeCell ref="Z7:AA7"/>
    <mergeCell ref="Z8:AA9"/>
    <mergeCell ref="AB7:AC7"/>
    <mergeCell ref="AB8:AC9"/>
    <mergeCell ref="AD9:AE9"/>
    <mergeCell ref="X17:Y18"/>
    <mergeCell ref="AD17:AE18"/>
    <mergeCell ref="AF9:AG9"/>
    <mergeCell ref="X16:AI16"/>
    <mergeCell ref="Z17:AA17"/>
    <mergeCell ref="AF17:AG18"/>
    <mergeCell ref="AH17:AI17"/>
    <mergeCell ref="X2:AI3"/>
    <mergeCell ref="X6:AI6"/>
    <mergeCell ref="AD7:AE7"/>
    <mergeCell ref="AF7:AG7"/>
    <mergeCell ref="AN17:AO17"/>
    <mergeCell ref="AR17:AS17"/>
    <mergeCell ref="B8:G8"/>
    <mergeCell ref="B9:D9"/>
    <mergeCell ref="E9:G9"/>
    <mergeCell ref="H9:I9"/>
    <mergeCell ref="J9:K9"/>
    <mergeCell ref="L17:M17"/>
    <mergeCell ref="N17:O17"/>
    <mergeCell ref="AJ17:AK17"/>
    <mergeCell ref="R8:S9"/>
    <mergeCell ref="T17:U18"/>
    <mergeCell ref="T7:U7"/>
    <mergeCell ref="T9:U9"/>
    <mergeCell ref="AJ16:AU16"/>
    <mergeCell ref="A2:K2"/>
    <mergeCell ref="L2:W3"/>
    <mergeCell ref="AR9:AS9"/>
    <mergeCell ref="AT7:AU7"/>
    <mergeCell ref="AT9:AU9"/>
    <mergeCell ref="V17:W17"/>
    <mergeCell ref="A6:A11"/>
    <mergeCell ref="D19:E19"/>
    <mergeCell ref="J17:K17"/>
    <mergeCell ref="J19:K19"/>
    <mergeCell ref="B16:K16"/>
    <mergeCell ref="R7:S7"/>
    <mergeCell ref="B7:G7"/>
    <mergeCell ref="H7:I7"/>
    <mergeCell ref="J7:K7"/>
    <mergeCell ref="L7:Q7"/>
    <mergeCell ref="L8:Q8"/>
    <mergeCell ref="L9:N9"/>
    <mergeCell ref="O9:Q9"/>
    <mergeCell ref="L16:W16"/>
    <mergeCell ref="B6:K6"/>
    <mergeCell ref="L6:W6"/>
    <mergeCell ref="A16:A21"/>
    <mergeCell ref="BE5:BG5"/>
    <mergeCell ref="T25:BG25"/>
    <mergeCell ref="B17:C17"/>
    <mergeCell ref="D17:E18"/>
    <mergeCell ref="F17:G18"/>
    <mergeCell ref="H17:I17"/>
    <mergeCell ref="B18:C19"/>
    <mergeCell ref="H19:I19"/>
    <mergeCell ref="F19:G19"/>
    <mergeCell ref="L19:M19"/>
    <mergeCell ref="N19:O19"/>
    <mergeCell ref="T19:U19"/>
    <mergeCell ref="V19:W19"/>
    <mergeCell ref="P18:Q18"/>
    <mergeCell ref="A25:S25"/>
    <mergeCell ref="AR19:AS19"/>
    <mergeCell ref="AT19:AU19"/>
    <mergeCell ref="AP17:AQ18"/>
    <mergeCell ref="AN18:AO19"/>
    <mergeCell ref="AJ19:AK19"/>
    <mergeCell ref="AL19:AM19"/>
    <mergeCell ref="AP19:AQ19"/>
    <mergeCell ref="AL17:AM17"/>
    <mergeCell ref="AT17:AU18"/>
  </mergeCells>
  <phoneticPr fontId="4" type="noConversion"/>
  <printOptions horizontalCentered="1" gridLinesSet="0"/>
  <pageMargins left="0.51181102362204722" right="0.39370078740157483" top="0.55118110236220474" bottom="0.55118110236220474" header="0.51181102362204722" footer="0.51181102362204722"/>
  <pageSetup paperSize="9" scale="90" pageOrder="overThenDown" orientation="portrait" r:id="rId1"/>
  <headerFooter alignWithMargins="0"/>
  <colBreaks count="4" manualBreakCount="4">
    <brk id="11" max="30" man="1"/>
    <brk id="23" max="30" man="1"/>
    <brk id="35" max="30" man="1"/>
    <brk id="47" max="30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I40"/>
  <sheetViews>
    <sheetView view="pageBreakPreview" zoomScaleNormal="100" zoomScaleSheetLayoutView="100" workbookViewId="0"/>
  </sheetViews>
  <sheetFormatPr defaultRowHeight="13.5"/>
  <cols>
    <col min="1" max="1" width="7.5546875" style="99" customWidth="1"/>
    <col min="2" max="2" width="11.21875" style="99" customWidth="1"/>
    <col min="3" max="3" width="13" style="99" customWidth="1"/>
    <col min="4" max="4" width="10.33203125" style="99" customWidth="1"/>
    <col min="5" max="5" width="12.109375" style="99" customWidth="1"/>
    <col min="6" max="6" width="10.6640625" style="99" customWidth="1"/>
    <col min="7" max="7" width="8.21875" style="99" customWidth="1"/>
    <col min="8" max="8" width="9.33203125" style="99" customWidth="1"/>
    <col min="9" max="16384" width="8.88671875" style="99"/>
  </cols>
  <sheetData>
    <row r="1" spans="1:9" s="84" customFormat="1" ht="15" customHeight="1">
      <c r="A1" s="513"/>
      <c r="B1" s="145"/>
      <c r="C1" s="145"/>
      <c r="D1" s="145"/>
      <c r="E1" s="145"/>
      <c r="F1" s="145"/>
    </row>
    <row r="2" spans="1:9" s="506" customFormat="1" ht="30" customHeight="1">
      <c r="A2" s="505" t="s">
        <v>639</v>
      </c>
      <c r="B2" s="544"/>
      <c r="C2" s="544"/>
      <c r="D2" s="544"/>
      <c r="E2" s="544"/>
      <c r="F2" s="544"/>
      <c r="G2" s="544"/>
      <c r="H2" s="545"/>
      <c r="I2" s="545"/>
    </row>
    <row r="3" spans="1:9" s="548" customFormat="1" ht="32.25" customHeight="1">
      <c r="A3" s="1540" t="s">
        <v>670</v>
      </c>
      <c r="B3" s="1541"/>
      <c r="C3" s="1541"/>
      <c r="D3" s="1541"/>
      <c r="E3" s="1541"/>
      <c r="F3" s="1541"/>
      <c r="G3" s="1541"/>
      <c r="H3" s="1541"/>
      <c r="I3" s="1541"/>
    </row>
    <row r="4" spans="1:9" s="549" customFormat="1" ht="32.25" customHeight="1">
      <c r="A4" s="1541"/>
      <c r="B4" s="1541"/>
      <c r="C4" s="1541"/>
      <c r="D4" s="1541"/>
      <c r="E4" s="1541"/>
      <c r="F4" s="1541"/>
      <c r="G4" s="1541"/>
      <c r="H4" s="1541"/>
      <c r="I4" s="1541"/>
    </row>
    <row r="5" spans="1:9" s="146" customFormat="1" ht="15" customHeight="1">
      <c r="A5" s="547"/>
      <c r="B5" s="547"/>
      <c r="C5" s="547"/>
      <c r="D5" s="547"/>
      <c r="E5" s="547"/>
      <c r="F5" s="547"/>
      <c r="G5" s="547"/>
      <c r="H5" s="547"/>
      <c r="I5" s="547"/>
    </row>
    <row r="6" spans="1:9" s="110" customFormat="1" ht="21" customHeight="1" thickBot="1">
      <c r="A6" s="107" t="s">
        <v>1</v>
      </c>
      <c r="B6" s="107"/>
      <c r="C6" s="106"/>
      <c r="D6" s="106" t="s">
        <v>28</v>
      </c>
      <c r="E6" s="106"/>
      <c r="F6" s="106"/>
      <c r="G6" s="106"/>
      <c r="I6" s="15" t="s">
        <v>73</v>
      </c>
    </row>
    <row r="7" spans="1:9" s="91" customFormat="1" ht="18" customHeight="1">
      <c r="A7" s="1537" t="s">
        <v>297</v>
      </c>
      <c r="B7" s="514" t="s">
        <v>640</v>
      </c>
      <c r="C7" s="515" t="s">
        <v>641</v>
      </c>
      <c r="D7" s="516"/>
      <c r="E7" s="516"/>
      <c r="F7" s="516"/>
      <c r="G7" s="516"/>
      <c r="H7" s="516"/>
      <c r="I7" s="530"/>
    </row>
    <row r="8" spans="1:9" s="91" customFormat="1" ht="16.5" customHeight="1">
      <c r="A8" s="1538"/>
      <c r="B8" s="92" t="s">
        <v>642</v>
      </c>
      <c r="C8" s="517" t="s">
        <v>643</v>
      </c>
      <c r="D8" s="93" t="s">
        <v>644</v>
      </c>
      <c r="E8" s="293" t="s">
        <v>645</v>
      </c>
      <c r="F8" s="518"/>
      <c r="G8" s="519" t="s">
        <v>646</v>
      </c>
      <c r="H8" s="294" t="s">
        <v>647</v>
      </c>
      <c r="I8" s="531"/>
    </row>
    <row r="9" spans="1:9" s="91" customFormat="1" ht="14.25" customHeight="1">
      <c r="A9" s="1538"/>
      <c r="B9" s="92" t="s">
        <v>648</v>
      </c>
      <c r="C9" s="92" t="s">
        <v>649</v>
      </c>
      <c r="D9" s="92"/>
      <c r="E9" s="92"/>
      <c r="F9" s="93" t="s">
        <v>650</v>
      </c>
      <c r="G9" s="92"/>
      <c r="H9" s="298" t="s">
        <v>249</v>
      </c>
      <c r="I9" s="532" t="s">
        <v>250</v>
      </c>
    </row>
    <row r="10" spans="1:9" s="91" customFormat="1" ht="14.25" customHeight="1">
      <c r="A10" s="1538"/>
      <c r="B10" s="92"/>
      <c r="C10" s="92" t="s">
        <v>651</v>
      </c>
      <c r="D10" s="92"/>
      <c r="E10" s="92"/>
      <c r="F10" s="93"/>
      <c r="G10" s="92"/>
      <c r="H10" s="93"/>
      <c r="I10" s="533"/>
    </row>
    <row r="11" spans="1:9" ht="33" customHeight="1">
      <c r="A11" s="1539"/>
      <c r="B11" s="551" t="s">
        <v>652</v>
      </c>
      <c r="C11" s="336" t="s">
        <v>653</v>
      </c>
      <c r="D11" s="338" t="s">
        <v>654</v>
      </c>
      <c r="E11" s="550" t="s">
        <v>912</v>
      </c>
      <c r="F11" s="1280" t="s">
        <v>1019</v>
      </c>
      <c r="G11" s="336" t="s">
        <v>655</v>
      </c>
      <c r="H11" s="338" t="s">
        <v>251</v>
      </c>
      <c r="I11" s="552" t="s">
        <v>252</v>
      </c>
    </row>
    <row r="12" spans="1:9" ht="36" hidden="1" customHeight="1">
      <c r="A12" s="498">
        <v>2015</v>
      </c>
      <c r="B12" s="147">
        <v>5</v>
      </c>
      <c r="C12" s="147">
        <v>5</v>
      </c>
      <c r="D12" s="334">
        <v>0</v>
      </c>
      <c r="E12" s="334">
        <v>0</v>
      </c>
      <c r="F12" s="334">
        <v>0</v>
      </c>
      <c r="G12" s="334">
        <v>0</v>
      </c>
      <c r="H12" s="334">
        <v>4</v>
      </c>
      <c r="I12" s="534">
        <v>1</v>
      </c>
    </row>
    <row r="13" spans="1:9" s="101" customFormat="1" ht="36" customHeight="1">
      <c r="A13" s="498">
        <v>2016</v>
      </c>
      <c r="B13" s="334">
        <v>6</v>
      </c>
      <c r="C13" s="334">
        <v>5</v>
      </c>
      <c r="D13" s="334">
        <v>0</v>
      </c>
      <c r="E13" s="334">
        <v>0</v>
      </c>
      <c r="F13" s="334">
        <v>0</v>
      </c>
      <c r="G13" s="334">
        <v>0</v>
      </c>
      <c r="H13" s="334">
        <v>5</v>
      </c>
      <c r="I13" s="534">
        <v>1</v>
      </c>
    </row>
    <row r="14" spans="1:9" ht="36" customHeight="1">
      <c r="A14" s="498">
        <v>2017</v>
      </c>
      <c r="B14" s="334">
        <v>5</v>
      </c>
      <c r="C14" s="334">
        <v>5</v>
      </c>
      <c r="D14" s="334">
        <v>0</v>
      </c>
      <c r="E14" s="334">
        <v>0</v>
      </c>
      <c r="F14" s="334">
        <v>0</v>
      </c>
      <c r="G14" s="334">
        <v>0</v>
      </c>
      <c r="H14" s="334">
        <v>4</v>
      </c>
      <c r="I14" s="534">
        <v>1</v>
      </c>
    </row>
    <row r="15" spans="1:9" ht="36" customHeight="1">
      <c r="A15" s="498">
        <v>2018</v>
      </c>
      <c r="B15" s="334">
        <v>5</v>
      </c>
      <c r="C15" s="334">
        <v>5</v>
      </c>
      <c r="D15" s="334">
        <v>0</v>
      </c>
      <c r="E15" s="334">
        <v>0</v>
      </c>
      <c r="F15" s="334">
        <v>0</v>
      </c>
      <c r="G15" s="334">
        <v>0</v>
      </c>
      <c r="H15" s="334">
        <v>4</v>
      </c>
      <c r="I15" s="534">
        <v>1</v>
      </c>
    </row>
    <row r="16" spans="1:9" ht="36" customHeight="1">
      <c r="A16" s="498">
        <v>2019</v>
      </c>
      <c r="B16" s="644">
        <v>5</v>
      </c>
      <c r="C16" s="644">
        <v>5</v>
      </c>
      <c r="D16" s="644">
        <v>0</v>
      </c>
      <c r="E16" s="644">
        <v>0</v>
      </c>
      <c r="F16" s="644">
        <v>0</v>
      </c>
      <c r="G16" s="644">
        <v>0</v>
      </c>
      <c r="H16" s="644">
        <v>4</v>
      </c>
      <c r="I16" s="534">
        <v>1</v>
      </c>
    </row>
    <row r="17" spans="1:9" s="613" customFormat="1" ht="36" customHeight="1">
      <c r="A17" s="486">
        <v>2020</v>
      </c>
      <c r="B17" s="1069">
        <v>4</v>
      </c>
      <c r="C17" s="1069">
        <v>4</v>
      </c>
      <c r="D17" s="1069">
        <v>0</v>
      </c>
      <c r="E17" s="1069">
        <v>0</v>
      </c>
      <c r="F17" s="1069">
        <v>0</v>
      </c>
      <c r="G17" s="1069">
        <v>1</v>
      </c>
      <c r="H17" s="1069">
        <v>3</v>
      </c>
      <c r="I17" s="1070">
        <v>1</v>
      </c>
    </row>
    <row r="18" spans="1:9" s="613" customFormat="1" ht="36" customHeight="1">
      <c r="A18" s="656">
        <v>2021</v>
      </c>
      <c r="B18" s="659">
        <v>4</v>
      </c>
      <c r="C18" s="659">
        <v>4</v>
      </c>
      <c r="D18" s="659">
        <v>0</v>
      </c>
      <c r="E18" s="659">
        <v>0</v>
      </c>
      <c r="F18" s="659">
        <v>0</v>
      </c>
      <c r="G18" s="659">
        <v>0</v>
      </c>
      <c r="H18" s="659">
        <v>3</v>
      </c>
      <c r="I18" s="660">
        <v>1</v>
      </c>
    </row>
    <row r="19" spans="1:9" ht="9.9499999999999993" customHeight="1" thickBot="1">
      <c r="A19" s="535"/>
      <c r="B19" s="536"/>
      <c r="C19" s="248"/>
      <c r="D19" s="248"/>
      <c r="E19" s="248"/>
      <c r="F19" s="248"/>
      <c r="G19" s="248"/>
      <c r="H19" s="248"/>
      <c r="I19" s="537"/>
    </row>
    <row r="20" spans="1:9" ht="9.75" customHeight="1" thickBot="1">
      <c r="A20" s="335"/>
      <c r="B20" s="335"/>
      <c r="C20" s="520"/>
      <c r="D20" s="520"/>
      <c r="E20" s="520"/>
      <c r="F20" s="521"/>
      <c r="G20" s="521"/>
      <c r="H20" s="522"/>
      <c r="I20" s="523"/>
    </row>
    <row r="21" spans="1:9" s="91" customFormat="1" ht="17.25" customHeight="1">
      <c r="A21" s="1537" t="s">
        <v>297</v>
      </c>
      <c r="B21" s="515" t="s">
        <v>641</v>
      </c>
      <c r="C21" s="516"/>
      <c r="D21" s="516"/>
      <c r="E21" s="516"/>
      <c r="F21" s="516"/>
      <c r="G21" s="516"/>
      <c r="H21" s="516"/>
      <c r="I21" s="530"/>
    </row>
    <row r="22" spans="1:9" s="91" customFormat="1" ht="17.25" customHeight="1">
      <c r="A22" s="1538"/>
      <c r="B22" s="294" t="s">
        <v>656</v>
      </c>
      <c r="C22" s="524"/>
      <c r="D22" s="294" t="s">
        <v>657</v>
      </c>
      <c r="E22" s="294"/>
      <c r="F22" s="294"/>
      <c r="G22" s="525" t="s">
        <v>658</v>
      </c>
      <c r="H22" s="294"/>
      <c r="I22" s="538"/>
    </row>
    <row r="23" spans="1:9" s="91" customFormat="1" ht="17.25" customHeight="1">
      <c r="A23" s="1538"/>
      <c r="B23" s="329" t="s">
        <v>659</v>
      </c>
      <c r="C23" s="526"/>
      <c r="D23" s="330" t="s">
        <v>660</v>
      </c>
      <c r="E23" s="331"/>
      <c r="F23" s="331" t="s">
        <v>661</v>
      </c>
      <c r="G23" s="298" t="s">
        <v>662</v>
      </c>
      <c r="H23" s="116" t="s">
        <v>1020</v>
      </c>
      <c r="I23" s="539"/>
    </row>
    <row r="24" spans="1:9" ht="17.25" customHeight="1">
      <c r="A24" s="1538"/>
      <c r="B24" s="333"/>
      <c r="C24" s="298" t="s">
        <v>663</v>
      </c>
      <c r="D24" s="92"/>
      <c r="E24" s="298" t="s">
        <v>663</v>
      </c>
      <c r="F24" s="93"/>
      <c r="G24" s="1428" t="s">
        <v>671</v>
      </c>
      <c r="H24" s="1542" t="s">
        <v>913</v>
      </c>
      <c r="I24" s="532" t="s">
        <v>664</v>
      </c>
    </row>
    <row r="25" spans="1:9" ht="32.25" customHeight="1">
      <c r="A25" s="1539"/>
      <c r="B25" s="338" t="s">
        <v>665</v>
      </c>
      <c r="C25" s="338" t="s">
        <v>253</v>
      </c>
      <c r="D25" s="550" t="s">
        <v>666</v>
      </c>
      <c r="E25" s="338" t="s">
        <v>253</v>
      </c>
      <c r="F25" s="338" t="s">
        <v>667</v>
      </c>
      <c r="G25" s="1429"/>
      <c r="H25" s="1543"/>
      <c r="I25" s="540" t="s">
        <v>668</v>
      </c>
    </row>
    <row r="26" spans="1:9" s="101" customFormat="1" ht="39" hidden="1" customHeight="1">
      <c r="A26" s="498">
        <v>2015</v>
      </c>
      <c r="B26" s="98">
        <v>5</v>
      </c>
      <c r="C26" s="98">
        <v>0</v>
      </c>
      <c r="D26" s="98">
        <v>0</v>
      </c>
      <c r="E26" s="70">
        <v>0</v>
      </c>
      <c r="F26" s="527">
        <v>0</v>
      </c>
      <c r="G26" s="527">
        <v>2</v>
      </c>
      <c r="H26" s="111">
        <v>3</v>
      </c>
      <c r="I26" s="541">
        <v>3</v>
      </c>
    </row>
    <row r="27" spans="1:9" s="111" customFormat="1" ht="39" customHeight="1">
      <c r="A27" s="498">
        <v>2016</v>
      </c>
      <c r="B27" s="98">
        <v>6</v>
      </c>
      <c r="C27" s="98">
        <v>0</v>
      </c>
      <c r="D27" s="98">
        <v>0</v>
      </c>
      <c r="E27" s="98">
        <v>0</v>
      </c>
      <c r="F27" s="98">
        <v>0</v>
      </c>
      <c r="G27" s="527">
        <v>2</v>
      </c>
      <c r="H27" s="111">
        <v>3</v>
      </c>
      <c r="I27" s="541">
        <v>3</v>
      </c>
    </row>
    <row r="28" spans="1:9" s="110" customFormat="1" ht="39" customHeight="1">
      <c r="A28" s="498">
        <v>2017</v>
      </c>
      <c r="B28" s="98">
        <v>5</v>
      </c>
      <c r="C28" s="98">
        <v>0</v>
      </c>
      <c r="D28" s="98">
        <v>0</v>
      </c>
      <c r="E28" s="70">
        <v>0</v>
      </c>
      <c r="F28" s="527">
        <v>0</v>
      </c>
      <c r="G28" s="527">
        <v>2</v>
      </c>
      <c r="H28" s="111">
        <v>3</v>
      </c>
      <c r="I28" s="541">
        <v>3</v>
      </c>
    </row>
    <row r="29" spans="1:9" s="110" customFormat="1" ht="39" customHeight="1">
      <c r="A29" s="498">
        <v>2018</v>
      </c>
      <c r="B29" s="98">
        <v>5</v>
      </c>
      <c r="C29" s="98">
        <v>0</v>
      </c>
      <c r="D29" s="98">
        <v>0</v>
      </c>
      <c r="E29" s="70">
        <v>0</v>
      </c>
      <c r="F29" s="527">
        <v>0</v>
      </c>
      <c r="G29" s="527">
        <v>2</v>
      </c>
      <c r="H29" s="111">
        <v>3</v>
      </c>
      <c r="I29" s="541">
        <v>3</v>
      </c>
    </row>
    <row r="30" spans="1:9" s="110" customFormat="1" ht="39" customHeight="1">
      <c r="A30" s="498">
        <v>2019</v>
      </c>
      <c r="B30" s="98">
        <v>5</v>
      </c>
      <c r="C30" s="98">
        <v>0</v>
      </c>
      <c r="D30" s="98">
        <v>0</v>
      </c>
      <c r="E30" s="70">
        <v>0</v>
      </c>
      <c r="F30" s="527">
        <v>0</v>
      </c>
      <c r="G30" s="527">
        <v>2</v>
      </c>
      <c r="H30" s="111">
        <v>3</v>
      </c>
      <c r="I30" s="541">
        <v>3</v>
      </c>
    </row>
    <row r="31" spans="1:9" s="625" customFormat="1" ht="39" customHeight="1">
      <c r="A31" s="486">
        <v>2020</v>
      </c>
      <c r="B31" s="22">
        <v>4</v>
      </c>
      <c r="C31" s="22">
        <v>0</v>
      </c>
      <c r="D31" s="22">
        <v>0</v>
      </c>
      <c r="E31" s="976">
        <v>0</v>
      </c>
      <c r="F31" s="141">
        <v>0</v>
      </c>
      <c r="G31" s="141">
        <v>2</v>
      </c>
      <c r="H31" s="56">
        <v>2</v>
      </c>
      <c r="I31" s="1071">
        <v>2</v>
      </c>
    </row>
    <row r="32" spans="1:9" s="625" customFormat="1" ht="39" customHeight="1">
      <c r="A32" s="656">
        <v>2021</v>
      </c>
      <c r="B32" s="142">
        <v>4</v>
      </c>
      <c r="C32" s="142">
        <v>0</v>
      </c>
      <c r="D32" s="142">
        <v>0</v>
      </c>
      <c r="E32" s="977">
        <v>0</v>
      </c>
      <c r="F32" s="654">
        <v>0</v>
      </c>
      <c r="G32" s="654">
        <v>2</v>
      </c>
      <c r="H32" s="657">
        <v>2</v>
      </c>
      <c r="I32" s="658">
        <v>2</v>
      </c>
    </row>
    <row r="33" spans="1:9" ht="9.9499999999999993" customHeight="1" thickBot="1">
      <c r="A33" s="542"/>
      <c r="B33" s="523"/>
      <c r="C33" s="523"/>
      <c r="D33" s="523"/>
      <c r="E33" s="523"/>
      <c r="F33" s="523"/>
      <c r="G33" s="523"/>
      <c r="H33" s="152"/>
      <c r="I33" s="543"/>
    </row>
    <row r="34" spans="1:9" ht="9.9499999999999993" customHeight="1">
      <c r="A34" s="335"/>
      <c r="B34" s="528"/>
      <c r="C34" s="528"/>
      <c r="D34" s="528"/>
      <c r="E34" s="528"/>
      <c r="F34" s="528"/>
      <c r="G34" s="528"/>
      <c r="H34" s="111"/>
      <c r="I34" s="111"/>
    </row>
    <row r="35" spans="1:9" ht="15.75" customHeight="1">
      <c r="A35" s="106" t="s">
        <v>57</v>
      </c>
      <c r="B35" s="106"/>
      <c r="C35" s="106"/>
      <c r="D35" s="106"/>
      <c r="E35" s="106"/>
      <c r="F35" s="106"/>
      <c r="G35" s="529"/>
      <c r="H35" s="110"/>
      <c r="I35" s="148"/>
    </row>
    <row r="36" spans="1:9">
      <c r="I36" s="111"/>
    </row>
    <row r="37" spans="1:9">
      <c r="I37" s="111"/>
    </row>
    <row r="38" spans="1:9">
      <c r="I38" s="111"/>
    </row>
    <row r="39" spans="1:9">
      <c r="I39" s="111"/>
    </row>
    <row r="40" spans="1:9">
      <c r="I40" s="111"/>
    </row>
  </sheetData>
  <mergeCells count="5">
    <mergeCell ref="A7:A11"/>
    <mergeCell ref="A21:A25"/>
    <mergeCell ref="A3:I4"/>
    <mergeCell ref="H24:H25"/>
    <mergeCell ref="G24:G25"/>
  </mergeCells>
  <phoneticPr fontId="4" type="noConversion"/>
  <printOptions gridLinesSet="0"/>
  <pageMargins left="0.46" right="0.45" top="0.55118110236220474" bottom="0.55118110236220474" header="0.51181102362204722" footer="0.51181102362204722"/>
  <pageSetup paperSize="9" scale="80" pageOrder="overThenDown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54"/>
  <sheetViews>
    <sheetView view="pageBreakPreview" zoomScaleNormal="100" zoomScaleSheetLayoutView="100" workbookViewId="0"/>
  </sheetViews>
  <sheetFormatPr defaultRowHeight="13.5"/>
  <cols>
    <col min="1" max="1" width="6.33203125" style="99" customWidth="1"/>
    <col min="2" max="2" width="5.5546875" style="99" customWidth="1"/>
    <col min="3" max="3" width="5.44140625" style="99" customWidth="1"/>
    <col min="4" max="5" width="6.33203125" style="99" customWidth="1"/>
    <col min="6" max="6" width="6.109375" style="99" customWidth="1"/>
    <col min="7" max="7" width="5.77734375" style="99" customWidth="1"/>
    <col min="8" max="9" width="6.77734375" style="99" customWidth="1"/>
    <col min="10" max="10" width="7.6640625" style="99" customWidth="1"/>
    <col min="11" max="11" width="7.88671875" style="99" customWidth="1"/>
    <col min="12" max="12" width="7.77734375" style="99" customWidth="1"/>
    <col min="13" max="13" width="7.88671875" style="99" customWidth="1"/>
    <col min="14" max="14" width="7.6640625" style="99" customWidth="1"/>
    <col min="15" max="16384" width="8.88671875" style="99"/>
  </cols>
  <sheetData>
    <row r="1" spans="1:14" s="84" customFormat="1" ht="15" customHeight="1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9"/>
    </row>
    <row r="2" spans="1:14" s="506" customFormat="1" ht="30" customHeight="1">
      <c r="A2" s="505" t="s">
        <v>669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</row>
    <row r="3" spans="1:14" s="546" customFormat="1" ht="30" customHeight="1">
      <c r="A3" s="505" t="s">
        <v>271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</row>
    <row r="4" spans="1:14" s="146" customFormat="1" ht="15" customHeight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 ht="14.25" thickBot="1">
      <c r="A5" s="799" t="s">
        <v>254</v>
      </c>
      <c r="B5" s="799"/>
      <c r="C5" s="799"/>
      <c r="D5" s="799"/>
      <c r="E5" s="799"/>
      <c r="F5" s="799"/>
      <c r="G5" s="799"/>
      <c r="H5" s="799"/>
      <c r="I5" s="887"/>
      <c r="J5" s="887" t="s">
        <v>28</v>
      </c>
      <c r="K5" s="887"/>
      <c r="L5" s="887"/>
      <c r="M5" s="887"/>
      <c r="N5" s="758" t="s">
        <v>255</v>
      </c>
    </row>
    <row r="6" spans="1:14" s="95" customFormat="1" ht="19.5" customHeight="1">
      <c r="A6" s="1537" t="s">
        <v>258</v>
      </c>
      <c r="B6" s="1554" t="s">
        <v>672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6"/>
    </row>
    <row r="7" spans="1:14" s="95" customFormat="1" ht="17.25" customHeight="1">
      <c r="A7" s="1538"/>
      <c r="B7" s="1439" t="s">
        <v>256</v>
      </c>
      <c r="C7" s="1440"/>
      <c r="D7" s="1440"/>
      <c r="E7" s="1441"/>
      <c r="F7" s="298" t="s">
        <v>257</v>
      </c>
      <c r="G7" s="116" t="s">
        <v>785</v>
      </c>
      <c r="H7" s="1009"/>
      <c r="I7" s="1007"/>
      <c r="J7" s="1007"/>
      <c r="K7" s="1007"/>
      <c r="L7" s="1008"/>
      <c r="M7" s="1405" t="s">
        <v>784</v>
      </c>
      <c r="N7" s="532" t="s">
        <v>1021</v>
      </c>
    </row>
    <row r="8" spans="1:14" s="95" customFormat="1" ht="11.25" customHeight="1">
      <c r="A8" s="1538"/>
      <c r="B8" s="1442"/>
      <c r="C8" s="1570"/>
      <c r="D8" s="1570"/>
      <c r="E8" s="1571"/>
      <c r="F8" s="93"/>
      <c r="G8" s="967"/>
      <c r="H8" s="295"/>
      <c r="I8" s="1581" t="s">
        <v>259</v>
      </c>
      <c r="J8" s="1572" t="s">
        <v>780</v>
      </c>
      <c r="K8" s="1572" t="s">
        <v>769</v>
      </c>
      <c r="L8" s="1572" t="s">
        <v>783</v>
      </c>
      <c r="M8" s="1438"/>
      <c r="N8" s="1010"/>
    </row>
    <row r="9" spans="1:14" s="95" customFormat="1" ht="21" customHeight="1">
      <c r="A9" s="1538"/>
      <c r="B9" s="967"/>
      <c r="C9" s="92"/>
      <c r="D9" s="1407" t="s">
        <v>260</v>
      </c>
      <c r="E9" s="1407" t="s">
        <v>261</v>
      </c>
      <c r="F9" s="1428" t="s">
        <v>768</v>
      </c>
      <c r="G9" s="296"/>
      <c r="H9" s="297"/>
      <c r="I9" s="1582"/>
      <c r="J9" s="1573"/>
      <c r="K9" s="1573"/>
      <c r="L9" s="1573"/>
      <c r="M9" s="1438"/>
      <c r="N9" s="533"/>
    </row>
    <row r="10" spans="1:14" s="95" customFormat="1" ht="11.25" customHeight="1">
      <c r="A10" s="1538"/>
      <c r="B10" s="967"/>
      <c r="C10" s="92"/>
      <c r="D10" s="1406"/>
      <c r="E10" s="1406"/>
      <c r="F10" s="1583"/>
      <c r="G10" s="296"/>
      <c r="H10" s="297"/>
      <c r="I10" s="1031"/>
      <c r="J10" s="1573"/>
      <c r="K10" s="1573"/>
      <c r="L10" s="1428" t="s">
        <v>273</v>
      </c>
      <c r="M10" s="1428" t="s">
        <v>274</v>
      </c>
      <c r="N10" s="1011"/>
    </row>
    <row r="11" spans="1:14" s="95" customFormat="1" ht="11.25" customHeight="1">
      <c r="A11" s="1538"/>
      <c r="B11" s="967"/>
      <c r="C11" s="92"/>
      <c r="D11" s="92"/>
      <c r="E11" s="92"/>
      <c r="F11" s="1583"/>
      <c r="G11" s="967"/>
      <c r="H11" s="92"/>
      <c r="I11" s="968"/>
      <c r="J11" s="1428" t="s">
        <v>272</v>
      </c>
      <c r="K11" s="1428" t="s">
        <v>782</v>
      </c>
      <c r="L11" s="1428"/>
      <c r="M11" s="1428"/>
      <c r="N11" s="1011"/>
    </row>
    <row r="12" spans="1:14" s="95" customFormat="1" ht="48" customHeight="1">
      <c r="A12" s="1539"/>
      <c r="B12" s="971"/>
      <c r="C12" s="96"/>
      <c r="D12" s="969" t="s">
        <v>262</v>
      </c>
      <c r="E12" s="969" t="s">
        <v>263</v>
      </c>
      <c r="F12" s="1430"/>
      <c r="G12" s="971"/>
      <c r="H12" s="96"/>
      <c r="I12" s="551" t="s">
        <v>781</v>
      </c>
      <c r="J12" s="1429"/>
      <c r="K12" s="1429"/>
      <c r="L12" s="1429"/>
      <c r="M12" s="1429"/>
      <c r="N12" s="1028" t="s">
        <v>207</v>
      </c>
    </row>
    <row r="13" spans="1:14" ht="21.95" hidden="1" customHeight="1">
      <c r="A13" s="498">
        <v>2015</v>
      </c>
      <c r="B13" s="1578">
        <v>84</v>
      </c>
      <c r="C13" s="1579"/>
      <c r="D13" s="98">
        <v>57</v>
      </c>
      <c r="E13" s="98">
        <v>27</v>
      </c>
      <c r="F13" s="98">
        <v>70</v>
      </c>
      <c r="G13" s="98"/>
      <c r="H13" s="98">
        <v>10</v>
      </c>
      <c r="I13" s="98">
        <v>9</v>
      </c>
      <c r="J13" s="98">
        <v>0</v>
      </c>
      <c r="K13" s="98">
        <v>1</v>
      </c>
      <c r="L13" s="98">
        <v>0</v>
      </c>
      <c r="M13" s="98">
        <v>0</v>
      </c>
      <c r="N13" s="801">
        <v>4</v>
      </c>
    </row>
    <row r="14" spans="1:14" ht="21.95" customHeight="1">
      <c r="A14" s="498">
        <v>2016</v>
      </c>
      <c r="B14" s="1557">
        <v>73</v>
      </c>
      <c r="C14" s="1558"/>
      <c r="D14" s="98">
        <v>36</v>
      </c>
      <c r="E14" s="98">
        <v>37</v>
      </c>
      <c r="F14" s="151">
        <v>55</v>
      </c>
      <c r="G14" s="151"/>
      <c r="H14" s="147">
        <v>8</v>
      </c>
      <c r="I14" s="147">
        <v>7</v>
      </c>
      <c r="J14" s="151">
        <v>0</v>
      </c>
      <c r="K14" s="151">
        <v>1</v>
      </c>
      <c r="L14" s="147">
        <v>0</v>
      </c>
      <c r="M14" s="147">
        <v>1</v>
      </c>
      <c r="N14" s="802">
        <v>9</v>
      </c>
    </row>
    <row r="15" spans="1:14" ht="21.95" customHeight="1">
      <c r="A15" s="498">
        <v>2017</v>
      </c>
      <c r="B15" s="1557">
        <v>87</v>
      </c>
      <c r="C15" s="1558"/>
      <c r="D15" s="98">
        <v>42</v>
      </c>
      <c r="E15" s="98">
        <v>45</v>
      </c>
      <c r="F15" s="151">
        <v>71</v>
      </c>
      <c r="G15" s="151"/>
      <c r="H15" s="147">
        <v>13</v>
      </c>
      <c r="I15" s="147">
        <v>13</v>
      </c>
      <c r="J15" s="151">
        <v>0</v>
      </c>
      <c r="K15" s="151">
        <v>0</v>
      </c>
      <c r="L15" s="147">
        <v>0</v>
      </c>
      <c r="M15" s="147">
        <v>0</v>
      </c>
      <c r="N15" s="803">
        <v>3</v>
      </c>
    </row>
    <row r="16" spans="1:14" ht="21.95" customHeight="1">
      <c r="A16" s="498">
        <v>2018</v>
      </c>
      <c r="B16" s="1557">
        <v>76</v>
      </c>
      <c r="C16" s="1558"/>
      <c r="D16" s="98">
        <v>47</v>
      </c>
      <c r="E16" s="98">
        <v>29</v>
      </c>
      <c r="F16" s="151">
        <v>60</v>
      </c>
      <c r="G16" s="151"/>
      <c r="H16" s="147">
        <v>9</v>
      </c>
      <c r="I16" s="147">
        <v>8</v>
      </c>
      <c r="J16" s="151">
        <v>0</v>
      </c>
      <c r="K16" s="151">
        <v>1</v>
      </c>
      <c r="L16" s="147">
        <v>0</v>
      </c>
      <c r="M16" s="147">
        <v>0</v>
      </c>
      <c r="N16" s="803">
        <v>7</v>
      </c>
    </row>
    <row r="17" spans="1:14" ht="21.95" customHeight="1">
      <c r="A17" s="498">
        <v>2019</v>
      </c>
      <c r="B17" s="1574">
        <f>SUM(D17:E17)</f>
        <v>85</v>
      </c>
      <c r="C17" s="1575"/>
      <c r="D17" s="98">
        <v>47</v>
      </c>
      <c r="E17" s="98">
        <v>38</v>
      </c>
      <c r="F17" s="151">
        <v>69</v>
      </c>
      <c r="G17" s="151"/>
      <c r="H17" s="147">
        <f>SUM(I17:L17)</f>
        <v>11</v>
      </c>
      <c r="I17" s="147">
        <v>10</v>
      </c>
      <c r="J17" s="151">
        <v>0</v>
      </c>
      <c r="K17" s="151">
        <v>1</v>
      </c>
      <c r="L17" s="147">
        <v>0</v>
      </c>
      <c r="M17" s="147">
        <v>1</v>
      </c>
      <c r="N17" s="803">
        <v>4</v>
      </c>
    </row>
    <row r="18" spans="1:14" s="53" customFormat="1" ht="21.95" customHeight="1">
      <c r="A18" s="486">
        <v>2020</v>
      </c>
      <c r="B18" s="1576">
        <f>SUM(D18:E18)</f>
        <v>53</v>
      </c>
      <c r="C18" s="1577"/>
      <c r="D18" s="22">
        <v>29</v>
      </c>
      <c r="E18" s="22">
        <v>24</v>
      </c>
      <c r="F18" s="763">
        <v>46</v>
      </c>
      <c r="G18" s="763"/>
      <c r="H18" s="139">
        <f>SUM(I18:L18)</f>
        <v>5</v>
      </c>
      <c r="I18" s="139">
        <v>5</v>
      </c>
      <c r="J18" s="763">
        <v>0</v>
      </c>
      <c r="K18" s="763">
        <v>0</v>
      </c>
      <c r="L18" s="139">
        <v>0</v>
      </c>
      <c r="M18" s="139">
        <v>0</v>
      </c>
      <c r="N18" s="764">
        <v>2</v>
      </c>
    </row>
    <row r="19" spans="1:14" s="441" customFormat="1" ht="21.95" customHeight="1">
      <c r="A19" s="656">
        <v>2021</v>
      </c>
      <c r="B19" s="1559">
        <f>SUM(D19:E19)</f>
        <v>40</v>
      </c>
      <c r="C19" s="1560"/>
      <c r="D19" s="142">
        <v>17</v>
      </c>
      <c r="E19" s="142">
        <v>23</v>
      </c>
      <c r="F19" s="661">
        <v>31</v>
      </c>
      <c r="G19" s="661"/>
      <c r="H19" s="652">
        <f>SUM(I19:L19)</f>
        <v>6</v>
      </c>
      <c r="I19" s="652">
        <v>6</v>
      </c>
      <c r="J19" s="661">
        <v>0</v>
      </c>
      <c r="K19" s="661">
        <v>0</v>
      </c>
      <c r="L19" s="652">
        <v>0</v>
      </c>
      <c r="M19" s="652">
        <v>1</v>
      </c>
      <c r="N19" s="649">
        <v>2</v>
      </c>
    </row>
    <row r="20" spans="1:14" ht="9.9499999999999993" customHeight="1" thickBot="1">
      <c r="A20" s="542"/>
      <c r="B20" s="248"/>
      <c r="C20" s="800"/>
      <c r="D20" s="800"/>
      <c r="E20" s="800"/>
      <c r="F20" s="800"/>
      <c r="G20" s="800"/>
      <c r="H20" s="800"/>
      <c r="I20" s="800"/>
      <c r="J20" s="800"/>
      <c r="K20" s="800"/>
      <c r="L20" s="521"/>
      <c r="M20" s="521"/>
      <c r="N20" s="804"/>
    </row>
    <row r="21" spans="1:14" ht="9.9499999999999993" customHeight="1" thickBot="1">
      <c r="A21" s="248"/>
      <c r="B21" s="800"/>
      <c r="C21" s="800"/>
      <c r="D21" s="800"/>
      <c r="E21" s="800"/>
      <c r="F21" s="800"/>
      <c r="G21" s="800"/>
      <c r="H21" s="800"/>
      <c r="I21" s="800"/>
      <c r="J21" s="521"/>
      <c r="K21" s="521"/>
      <c r="L21" s="521"/>
      <c r="N21" s="152"/>
    </row>
    <row r="22" spans="1:14" s="95" customFormat="1" ht="21.75" customHeight="1">
      <c r="A22" s="1537" t="s">
        <v>258</v>
      </c>
      <c r="B22" s="1421" t="s">
        <v>673</v>
      </c>
      <c r="C22" s="1564"/>
      <c r="D22" s="1564"/>
      <c r="E22" s="1564"/>
      <c r="F22" s="1564"/>
      <c r="G22" s="1564"/>
      <c r="H22" s="1564"/>
      <c r="I22" s="1564"/>
      <c r="J22" s="1564"/>
      <c r="K22" s="1564"/>
      <c r="L22" s="1564"/>
      <c r="M22" s="1564"/>
      <c r="N22" s="1565"/>
    </row>
    <row r="23" spans="1:14" s="95" customFormat="1" ht="18.75" customHeight="1">
      <c r="A23" s="1538"/>
      <c r="B23" s="1439" t="s">
        <v>264</v>
      </c>
      <c r="C23" s="1440"/>
      <c r="D23" s="1441"/>
      <c r="E23" s="1439" t="s">
        <v>778</v>
      </c>
      <c r="F23" s="1440"/>
      <c r="G23" s="1440"/>
      <c r="H23" s="1029"/>
      <c r="I23" s="1030"/>
      <c r="J23" s="1012" t="s">
        <v>276</v>
      </c>
      <c r="K23" s="524"/>
      <c r="L23" s="524"/>
      <c r="M23" s="1013"/>
      <c r="N23" s="539"/>
    </row>
    <row r="24" spans="1:14" s="95" customFormat="1" ht="17.25" customHeight="1">
      <c r="A24" s="1538"/>
      <c r="B24" s="1442"/>
      <c r="C24" s="1570"/>
      <c r="D24" s="1571"/>
      <c r="E24" s="1442" t="s">
        <v>777</v>
      </c>
      <c r="F24" s="1570"/>
      <c r="G24" s="1571"/>
      <c r="H24" s="1405" t="s">
        <v>771</v>
      </c>
      <c r="I24" s="1405" t="s">
        <v>772</v>
      </c>
      <c r="J24" s="1439" t="s">
        <v>265</v>
      </c>
      <c r="K24" s="1440"/>
      <c r="L24" s="1441"/>
      <c r="M24" s="1405" t="s">
        <v>776</v>
      </c>
      <c r="N24" s="1568" t="s">
        <v>772</v>
      </c>
    </row>
    <row r="25" spans="1:14" s="95" customFormat="1" ht="8.25" customHeight="1">
      <c r="A25" s="1538"/>
      <c r="B25" s="93"/>
      <c r="C25" s="1407" t="s">
        <v>249</v>
      </c>
      <c r="D25" s="1407" t="s">
        <v>250</v>
      </c>
      <c r="E25" s="93"/>
      <c r="F25" s="1407" t="s">
        <v>249</v>
      </c>
      <c r="G25" s="1407" t="s">
        <v>250</v>
      </c>
      <c r="H25" s="1438"/>
      <c r="I25" s="1438"/>
      <c r="J25" s="1014"/>
      <c r="K25" s="1407" t="s">
        <v>249</v>
      </c>
      <c r="L25" s="1407" t="s">
        <v>250</v>
      </c>
      <c r="M25" s="1438"/>
      <c r="N25" s="1569"/>
    </row>
    <row r="26" spans="1:14" s="95" customFormat="1" ht="11.25" customHeight="1">
      <c r="A26" s="1538"/>
      <c r="B26" s="93"/>
      <c r="C26" s="1406"/>
      <c r="D26" s="1406"/>
      <c r="E26" s="93"/>
      <c r="F26" s="1406"/>
      <c r="G26" s="1406"/>
      <c r="H26" s="1438"/>
      <c r="I26" s="1438"/>
      <c r="J26" s="1016"/>
      <c r="K26" s="1406"/>
      <c r="L26" s="1406"/>
      <c r="M26" s="1438"/>
      <c r="N26" s="1569"/>
    </row>
    <row r="27" spans="1:14" s="95" customFormat="1" ht="42.75" customHeight="1">
      <c r="A27" s="1539"/>
      <c r="B27" s="299"/>
      <c r="C27" s="969" t="s">
        <v>251</v>
      </c>
      <c r="D27" s="969" t="s">
        <v>252</v>
      </c>
      <c r="E27" s="972"/>
      <c r="F27" s="969" t="s">
        <v>251</v>
      </c>
      <c r="G27" s="969" t="s">
        <v>252</v>
      </c>
      <c r="H27" s="551" t="s">
        <v>774</v>
      </c>
      <c r="I27" s="551" t="s">
        <v>779</v>
      </c>
      <c r="J27" s="525"/>
      <c r="K27" s="972" t="s">
        <v>251</v>
      </c>
      <c r="L27" s="969" t="s">
        <v>252</v>
      </c>
      <c r="M27" s="551" t="s">
        <v>775</v>
      </c>
      <c r="N27" s="1028" t="s">
        <v>275</v>
      </c>
    </row>
    <row r="28" spans="1:14" ht="21.95" hidden="1" customHeight="1">
      <c r="A28" s="498">
        <v>2015</v>
      </c>
      <c r="B28" s="153">
        <v>151</v>
      </c>
      <c r="C28" s="98" t="s">
        <v>242</v>
      </c>
      <c r="D28" s="98" t="s">
        <v>242</v>
      </c>
      <c r="E28" s="98">
        <v>133</v>
      </c>
      <c r="F28" s="98" t="s">
        <v>242</v>
      </c>
      <c r="G28" s="98" t="s">
        <v>242</v>
      </c>
      <c r="H28" s="98">
        <v>133</v>
      </c>
      <c r="I28" s="98">
        <v>0</v>
      </c>
      <c r="J28" s="98">
        <v>18</v>
      </c>
      <c r="K28" s="98" t="s">
        <v>242</v>
      </c>
      <c r="L28" s="98" t="s">
        <v>242</v>
      </c>
      <c r="M28" s="98">
        <v>18</v>
      </c>
      <c r="N28" s="801">
        <v>0</v>
      </c>
    </row>
    <row r="29" spans="1:14" ht="21.95" customHeight="1">
      <c r="A29" s="498">
        <v>2016</v>
      </c>
      <c r="B29" s="154">
        <v>401</v>
      </c>
      <c r="C29" s="98">
        <v>222</v>
      </c>
      <c r="D29" s="98">
        <v>179</v>
      </c>
      <c r="E29" s="155">
        <v>221</v>
      </c>
      <c r="F29" s="124">
        <v>125</v>
      </c>
      <c r="G29" s="124">
        <v>96</v>
      </c>
      <c r="H29" s="98">
        <v>221</v>
      </c>
      <c r="I29" s="98">
        <v>0</v>
      </c>
      <c r="J29" s="155">
        <v>180</v>
      </c>
      <c r="K29" s="98">
        <v>97</v>
      </c>
      <c r="L29" s="98">
        <v>83</v>
      </c>
      <c r="M29" s="98">
        <v>180</v>
      </c>
      <c r="N29" s="801">
        <v>0</v>
      </c>
    </row>
    <row r="30" spans="1:14" ht="21.95" customHeight="1">
      <c r="A30" s="498">
        <v>2017</v>
      </c>
      <c r="B30" s="155">
        <v>248</v>
      </c>
      <c r="C30" s="98">
        <v>0</v>
      </c>
      <c r="D30" s="98">
        <v>0</v>
      </c>
      <c r="E30" s="155">
        <v>214</v>
      </c>
      <c r="F30" s="124">
        <v>0</v>
      </c>
      <c r="G30" s="124">
        <v>0</v>
      </c>
      <c r="H30" s="98">
        <v>214</v>
      </c>
      <c r="I30" s="98">
        <v>0</v>
      </c>
      <c r="J30" s="155">
        <v>34</v>
      </c>
      <c r="K30" s="124">
        <v>0</v>
      </c>
      <c r="L30" s="124">
        <v>0</v>
      </c>
      <c r="M30" s="98">
        <v>34</v>
      </c>
      <c r="N30" s="801">
        <v>0</v>
      </c>
    </row>
    <row r="31" spans="1:14" ht="21.95" customHeight="1">
      <c r="A31" s="498">
        <v>2018</v>
      </c>
      <c r="B31" s="155">
        <v>186</v>
      </c>
      <c r="C31" s="98">
        <v>0</v>
      </c>
      <c r="D31" s="98">
        <v>0</v>
      </c>
      <c r="E31" s="155">
        <v>85</v>
      </c>
      <c r="F31" s="124">
        <v>0</v>
      </c>
      <c r="G31" s="124">
        <v>0</v>
      </c>
      <c r="H31" s="98">
        <v>85</v>
      </c>
      <c r="I31" s="98">
        <v>0</v>
      </c>
      <c r="J31" s="155">
        <v>101</v>
      </c>
      <c r="K31" s="124">
        <v>0</v>
      </c>
      <c r="L31" s="124">
        <v>0</v>
      </c>
      <c r="M31" s="98">
        <v>101</v>
      </c>
      <c r="N31" s="801">
        <v>0</v>
      </c>
    </row>
    <row r="32" spans="1:14" ht="21.95" customHeight="1">
      <c r="A32" s="498">
        <v>2019</v>
      </c>
      <c r="B32" s="155">
        <v>245</v>
      </c>
      <c r="C32" s="98" t="s">
        <v>701</v>
      </c>
      <c r="D32" s="98" t="s">
        <v>701</v>
      </c>
      <c r="E32" s="155">
        <v>203</v>
      </c>
      <c r="F32" s="124" t="s">
        <v>701</v>
      </c>
      <c r="G32" s="124" t="s">
        <v>701</v>
      </c>
      <c r="H32" s="98">
        <v>203</v>
      </c>
      <c r="I32" s="98">
        <v>0</v>
      </c>
      <c r="J32" s="155">
        <v>42</v>
      </c>
      <c r="K32" s="124" t="s">
        <v>701</v>
      </c>
      <c r="L32" s="124" t="s">
        <v>701</v>
      </c>
      <c r="M32" s="98">
        <v>42</v>
      </c>
      <c r="N32" s="801">
        <v>0</v>
      </c>
    </row>
    <row r="33" spans="1:14" s="53" customFormat="1" ht="21.95" customHeight="1">
      <c r="A33" s="486">
        <v>2020</v>
      </c>
      <c r="B33" s="1072">
        <v>162</v>
      </c>
      <c r="C33" s="22" t="s">
        <v>698</v>
      </c>
      <c r="D33" s="22" t="s">
        <v>698</v>
      </c>
      <c r="E33" s="1072">
        <v>103</v>
      </c>
      <c r="F33" s="55" t="s">
        <v>698</v>
      </c>
      <c r="G33" s="55" t="s">
        <v>698</v>
      </c>
      <c r="H33" s="22">
        <v>103</v>
      </c>
      <c r="I33" s="22">
        <v>0</v>
      </c>
      <c r="J33" s="1072">
        <v>59</v>
      </c>
      <c r="K33" s="55" t="s">
        <v>698</v>
      </c>
      <c r="L33" s="55" t="s">
        <v>698</v>
      </c>
      <c r="M33" s="22">
        <v>59</v>
      </c>
      <c r="N33" s="453">
        <v>0</v>
      </c>
    </row>
    <row r="34" spans="1:14" s="441" customFormat="1" ht="21.95" customHeight="1">
      <c r="A34" s="656">
        <v>2021</v>
      </c>
      <c r="B34" s="1213">
        <v>138</v>
      </c>
      <c r="C34" s="142" t="s">
        <v>901</v>
      </c>
      <c r="D34" s="142" t="s">
        <v>901</v>
      </c>
      <c r="E34" s="1213">
        <v>69</v>
      </c>
      <c r="F34" s="648" t="s">
        <v>901</v>
      </c>
      <c r="G34" s="648" t="s">
        <v>901</v>
      </c>
      <c r="H34" s="142">
        <v>69</v>
      </c>
      <c r="I34" s="142">
        <v>0</v>
      </c>
      <c r="J34" s="1213">
        <v>69</v>
      </c>
      <c r="K34" s="648" t="s">
        <v>901</v>
      </c>
      <c r="L34" s="648" t="s">
        <v>901</v>
      </c>
      <c r="M34" s="142">
        <v>69</v>
      </c>
      <c r="N34" s="653">
        <v>0</v>
      </c>
    </row>
    <row r="35" spans="1:14" s="111" customFormat="1" ht="9.9499999999999993" customHeight="1" thickBot="1">
      <c r="A35" s="542"/>
      <c r="B35" s="521"/>
      <c r="C35" s="521"/>
      <c r="D35" s="521"/>
      <c r="E35" s="800"/>
      <c r="F35" s="800"/>
      <c r="G35" s="800"/>
      <c r="H35" s="152"/>
      <c r="I35" s="521"/>
      <c r="J35" s="521"/>
      <c r="K35" s="521"/>
      <c r="L35" s="152"/>
      <c r="M35" s="152"/>
      <c r="N35" s="543"/>
    </row>
    <row r="36" spans="1:14" s="95" customFormat="1" ht="9.9499999999999993" customHeight="1" thickBot="1"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14" ht="18.75" customHeight="1">
      <c r="A37" s="1537" t="s">
        <v>258</v>
      </c>
      <c r="B37" s="1421" t="s">
        <v>1023</v>
      </c>
      <c r="C37" s="1564"/>
      <c r="D37" s="1564"/>
      <c r="E37" s="1564"/>
      <c r="F37" s="1564"/>
      <c r="G37" s="1564"/>
      <c r="H37" s="1564"/>
      <c r="I37" s="1564"/>
      <c r="J37" s="1564"/>
      <c r="K37" s="1564"/>
      <c r="L37" s="1564"/>
      <c r="M37" s="1564"/>
      <c r="N37" s="1565"/>
    </row>
    <row r="38" spans="1:14" ht="22.5" customHeight="1">
      <c r="A38" s="1538"/>
      <c r="B38" s="524" t="s">
        <v>277</v>
      </c>
      <c r="C38" s="524"/>
      <c r="D38" s="524"/>
      <c r="E38" s="524"/>
      <c r="F38" s="524"/>
      <c r="G38" s="1017"/>
      <c r="H38" s="524" t="s">
        <v>278</v>
      </c>
      <c r="I38" s="524"/>
      <c r="J38" s="524"/>
      <c r="K38" s="524"/>
      <c r="L38" s="524"/>
      <c r="M38" s="1017"/>
      <c r="N38" s="970" t="s">
        <v>266</v>
      </c>
    </row>
    <row r="39" spans="1:14" ht="17.25" customHeight="1">
      <c r="A39" s="1538"/>
      <c r="B39" s="1007" t="s">
        <v>267</v>
      </c>
      <c r="C39" s="1007"/>
      <c r="D39" s="1007"/>
      <c r="E39" s="1008"/>
      <c r="F39" s="1566" t="s">
        <v>268</v>
      </c>
      <c r="G39" s="1567"/>
      <c r="H39" s="1007" t="s">
        <v>265</v>
      </c>
      <c r="I39" s="1007"/>
      <c r="J39" s="1007"/>
      <c r="K39" s="1008"/>
      <c r="L39" s="1018" t="s">
        <v>269</v>
      </c>
      <c r="M39" s="1019" t="s">
        <v>270</v>
      </c>
      <c r="N39" s="1015"/>
    </row>
    <row r="40" spans="1:14" ht="14.25" customHeight="1">
      <c r="A40" s="1538"/>
      <c r="B40" s="967"/>
      <c r="C40" s="295"/>
      <c r="D40" s="298" t="s">
        <v>249</v>
      </c>
      <c r="E40" s="298" t="s">
        <v>250</v>
      </c>
      <c r="F40" s="1549" t="s">
        <v>279</v>
      </c>
      <c r="G40" s="1550"/>
      <c r="H40" s="967"/>
      <c r="I40" s="1020"/>
      <c r="J40" s="298" t="s">
        <v>249</v>
      </c>
      <c r="K40" s="298" t="s">
        <v>250</v>
      </c>
      <c r="L40" s="93"/>
      <c r="M40" s="92"/>
      <c r="N40" s="1015"/>
    </row>
    <row r="41" spans="1:14" ht="6" customHeight="1">
      <c r="A41" s="1538"/>
      <c r="B41" s="967"/>
      <c r="C41" s="1021"/>
      <c r="D41" s="93"/>
      <c r="E41" s="92"/>
      <c r="F41" s="1549"/>
      <c r="G41" s="1550"/>
      <c r="H41" s="967"/>
      <c r="I41" s="1022"/>
      <c r="J41" s="93"/>
      <c r="K41" s="92"/>
      <c r="L41" s="1428" t="s">
        <v>773</v>
      </c>
      <c r="M41" s="1428" t="s">
        <v>280</v>
      </c>
      <c r="N41" s="1563" t="s">
        <v>770</v>
      </c>
    </row>
    <row r="42" spans="1:14" ht="22.5" customHeight="1">
      <c r="A42" s="1539"/>
      <c r="B42" s="971"/>
      <c r="C42" s="1023"/>
      <c r="D42" s="972" t="s">
        <v>251</v>
      </c>
      <c r="E42" s="969" t="s">
        <v>252</v>
      </c>
      <c r="F42" s="1551"/>
      <c r="G42" s="1552"/>
      <c r="H42" s="971"/>
      <c r="I42" s="518"/>
      <c r="J42" s="972" t="s">
        <v>251</v>
      </c>
      <c r="K42" s="969" t="s">
        <v>252</v>
      </c>
      <c r="L42" s="1429"/>
      <c r="M42" s="1429"/>
      <c r="N42" s="1432"/>
    </row>
    <row r="43" spans="1:14" ht="21.95" hidden="1" customHeight="1">
      <c r="A43" s="498">
        <v>2015</v>
      </c>
      <c r="B43" s="1553">
        <v>2958</v>
      </c>
      <c r="C43" s="1548"/>
      <c r="D43" s="426" t="s">
        <v>242</v>
      </c>
      <c r="E43" s="426" t="s">
        <v>242</v>
      </c>
      <c r="F43" s="247"/>
      <c r="G43" s="247">
        <v>2354</v>
      </c>
      <c r="H43" s="1548">
        <v>14</v>
      </c>
      <c r="I43" s="1548"/>
      <c r="J43" s="426">
        <v>10</v>
      </c>
      <c r="K43" s="426">
        <v>4</v>
      </c>
      <c r="L43" s="247">
        <v>2</v>
      </c>
      <c r="M43" s="247">
        <v>12</v>
      </c>
      <c r="N43" s="805">
        <v>38</v>
      </c>
    </row>
    <row r="44" spans="1:14" ht="21.95" customHeight="1">
      <c r="A44" s="498">
        <v>2016</v>
      </c>
      <c r="B44" s="1547">
        <v>8707</v>
      </c>
      <c r="C44" s="1546"/>
      <c r="D44" s="426" t="s">
        <v>242</v>
      </c>
      <c r="E44" s="426" t="s">
        <v>242</v>
      </c>
      <c r="F44" s="247"/>
      <c r="G44" s="247">
        <v>7938</v>
      </c>
      <c r="H44" s="1546">
        <v>19</v>
      </c>
      <c r="I44" s="1546"/>
      <c r="J44" s="426">
        <v>11</v>
      </c>
      <c r="K44" s="426">
        <v>8</v>
      </c>
      <c r="L44" s="247">
        <v>3</v>
      </c>
      <c r="M44" s="247">
        <v>16</v>
      </c>
      <c r="N44" s="805">
        <v>83</v>
      </c>
    </row>
    <row r="45" spans="1:14" ht="21.95" customHeight="1">
      <c r="A45" s="498">
        <v>2017</v>
      </c>
      <c r="B45" s="1547">
        <v>8931</v>
      </c>
      <c r="C45" s="1546"/>
      <c r="D45" s="426" t="s">
        <v>242</v>
      </c>
      <c r="E45" s="426" t="s">
        <v>242</v>
      </c>
      <c r="F45" s="247"/>
      <c r="G45" s="247">
        <v>8354</v>
      </c>
      <c r="H45" s="1546">
        <v>22</v>
      </c>
      <c r="I45" s="1546"/>
      <c r="J45" s="247">
        <v>9</v>
      </c>
      <c r="K45" s="247">
        <v>13</v>
      </c>
      <c r="L45" s="247">
        <v>2</v>
      </c>
      <c r="M45" s="247">
        <v>20</v>
      </c>
      <c r="N45" s="805">
        <v>46</v>
      </c>
    </row>
    <row r="46" spans="1:14" ht="21.95" customHeight="1">
      <c r="A46" s="498">
        <v>2018</v>
      </c>
      <c r="B46" s="1547">
        <v>8856</v>
      </c>
      <c r="C46" s="1546"/>
      <c r="D46" s="426" t="s">
        <v>242</v>
      </c>
      <c r="E46" s="426" t="s">
        <v>242</v>
      </c>
      <c r="F46" s="247"/>
      <c r="G46" s="247">
        <v>8393</v>
      </c>
      <c r="H46" s="1546">
        <v>14</v>
      </c>
      <c r="I46" s="1546"/>
      <c r="J46" s="247">
        <v>9</v>
      </c>
      <c r="K46" s="247">
        <v>5</v>
      </c>
      <c r="L46" s="247">
        <v>0</v>
      </c>
      <c r="M46" s="247">
        <v>14</v>
      </c>
      <c r="N46" s="805">
        <v>69</v>
      </c>
    </row>
    <row r="47" spans="1:14" ht="21.95" customHeight="1">
      <c r="A47" s="498">
        <v>2019</v>
      </c>
      <c r="B47" s="1547">
        <v>8741</v>
      </c>
      <c r="C47" s="1546"/>
      <c r="D47" s="426" t="s">
        <v>701</v>
      </c>
      <c r="E47" s="426" t="s">
        <v>701</v>
      </c>
      <c r="F47" s="247"/>
      <c r="G47" s="247">
        <v>8594</v>
      </c>
      <c r="H47" s="1546">
        <f>SUM(J47:K47)</f>
        <v>9</v>
      </c>
      <c r="I47" s="1546"/>
      <c r="J47" s="247">
        <v>5</v>
      </c>
      <c r="K47" s="247">
        <v>4</v>
      </c>
      <c r="L47" s="247">
        <v>0</v>
      </c>
      <c r="M47" s="247">
        <v>9</v>
      </c>
      <c r="N47" s="805">
        <v>0</v>
      </c>
    </row>
    <row r="48" spans="1:14" s="53" customFormat="1" ht="21.95" customHeight="1">
      <c r="A48" s="486">
        <v>2020</v>
      </c>
      <c r="B48" s="1562">
        <f>SUM(D48:E48)</f>
        <v>0</v>
      </c>
      <c r="C48" s="1561"/>
      <c r="D48" s="435" t="s">
        <v>704</v>
      </c>
      <c r="E48" s="435" t="s">
        <v>704</v>
      </c>
      <c r="F48" s="434"/>
      <c r="G48" s="434">
        <v>0</v>
      </c>
      <c r="H48" s="1561">
        <f>SUM(J48:K48)</f>
        <v>8</v>
      </c>
      <c r="I48" s="1561"/>
      <c r="J48" s="434">
        <v>5</v>
      </c>
      <c r="K48" s="434">
        <v>3</v>
      </c>
      <c r="L48" s="434">
        <v>3</v>
      </c>
      <c r="M48" s="434">
        <v>5</v>
      </c>
      <c r="N48" s="1073">
        <v>14</v>
      </c>
    </row>
    <row r="49" spans="1:14" s="441" customFormat="1" ht="21.95" customHeight="1">
      <c r="A49" s="656">
        <v>2021</v>
      </c>
      <c r="B49" s="1544">
        <v>6683</v>
      </c>
      <c r="C49" s="1545"/>
      <c r="D49" s="806" t="s">
        <v>901</v>
      </c>
      <c r="E49" s="806" t="s">
        <v>901</v>
      </c>
      <c r="F49" s="678"/>
      <c r="G49" s="678">
        <v>6593</v>
      </c>
      <c r="H49" s="1545">
        <f>SUM(J49:K49)</f>
        <v>11</v>
      </c>
      <c r="I49" s="1545"/>
      <c r="J49" s="678">
        <v>2</v>
      </c>
      <c r="K49" s="678">
        <v>9</v>
      </c>
      <c r="L49" s="678">
        <v>0</v>
      </c>
      <c r="M49" s="678">
        <v>11</v>
      </c>
      <c r="N49" s="807">
        <v>47</v>
      </c>
    </row>
    <row r="50" spans="1:14" ht="9.9499999999999993" customHeight="1" thickBot="1">
      <c r="A50" s="542"/>
      <c r="B50" s="808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543"/>
    </row>
    <row r="51" spans="1:14" ht="9.9499999999999993" customHeight="1">
      <c r="A51" s="126"/>
      <c r="B51" s="126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</row>
    <row r="52" spans="1:14" ht="15" customHeight="1">
      <c r="A52" s="1580" t="s">
        <v>1022</v>
      </c>
      <c r="B52" s="1580"/>
      <c r="C52" s="1580"/>
      <c r="D52" s="1580"/>
      <c r="E52" s="1580"/>
      <c r="F52" s="1580"/>
      <c r="G52" s="1580"/>
      <c r="H52" s="1580"/>
      <c r="I52" s="1580"/>
      <c r="J52" s="1580"/>
      <c r="K52" s="1580"/>
      <c r="L52" s="1580"/>
      <c r="M52" s="1580"/>
      <c r="N52" s="1580"/>
    </row>
    <row r="53" spans="1:14" ht="15" customHeight="1">
      <c r="A53" s="1281" t="s">
        <v>1024</v>
      </c>
      <c r="B53" s="1281"/>
      <c r="C53" s="1281"/>
      <c r="D53" s="1281"/>
      <c r="E53" s="1281"/>
      <c r="F53" s="1281"/>
      <c r="G53" s="1281"/>
      <c r="H53" s="1281"/>
      <c r="I53" s="1281"/>
      <c r="J53" s="1281"/>
      <c r="K53" s="1281"/>
      <c r="L53" s="1281"/>
      <c r="M53" s="1281"/>
      <c r="N53" s="1281"/>
    </row>
    <row r="54" spans="1:14" ht="16.5" customHeight="1">
      <c r="A54" s="130" t="s">
        <v>985</v>
      </c>
      <c r="N54" s="1032"/>
    </row>
  </sheetData>
  <mergeCells count="60">
    <mergeCell ref="A52:N52"/>
    <mergeCell ref="L41:L42"/>
    <mergeCell ref="M10:M12"/>
    <mergeCell ref="M7:M9"/>
    <mergeCell ref="K25:K26"/>
    <mergeCell ref="L25:L26"/>
    <mergeCell ref="B14:C14"/>
    <mergeCell ref="B22:N22"/>
    <mergeCell ref="B7:E8"/>
    <mergeCell ref="D9:D10"/>
    <mergeCell ref="E9:E10"/>
    <mergeCell ref="I8:I9"/>
    <mergeCell ref="K8:K10"/>
    <mergeCell ref="J11:J12"/>
    <mergeCell ref="J8:J10"/>
    <mergeCell ref="F9:F12"/>
    <mergeCell ref="K11:K12"/>
    <mergeCell ref="L8:L9"/>
    <mergeCell ref="L10:L12"/>
    <mergeCell ref="B17:C17"/>
    <mergeCell ref="B18:C18"/>
    <mergeCell ref="B13:C13"/>
    <mergeCell ref="N41:N42"/>
    <mergeCell ref="M41:M42"/>
    <mergeCell ref="B37:N37"/>
    <mergeCell ref="F39:G39"/>
    <mergeCell ref="J24:L24"/>
    <mergeCell ref="N24:N26"/>
    <mergeCell ref="M24:M26"/>
    <mergeCell ref="C25:C26"/>
    <mergeCell ref="D25:D26"/>
    <mergeCell ref="F25:F26"/>
    <mergeCell ref="G25:G26"/>
    <mergeCell ref="H24:H26"/>
    <mergeCell ref="I24:I26"/>
    <mergeCell ref="B23:D24"/>
    <mergeCell ref="E24:G24"/>
    <mergeCell ref="E23:G23"/>
    <mergeCell ref="H48:I48"/>
    <mergeCell ref="B48:C48"/>
    <mergeCell ref="H47:I47"/>
    <mergeCell ref="B47:C47"/>
    <mergeCell ref="H46:I46"/>
    <mergeCell ref="B46:C46"/>
    <mergeCell ref="B49:C49"/>
    <mergeCell ref="H49:I49"/>
    <mergeCell ref="A37:A42"/>
    <mergeCell ref="A22:A27"/>
    <mergeCell ref="A6:A12"/>
    <mergeCell ref="H45:I45"/>
    <mergeCell ref="B45:C45"/>
    <mergeCell ref="H44:I44"/>
    <mergeCell ref="H43:I43"/>
    <mergeCell ref="F40:G42"/>
    <mergeCell ref="B43:C43"/>
    <mergeCell ref="B44:C44"/>
    <mergeCell ref="B6:N6"/>
    <mergeCell ref="B15:C15"/>
    <mergeCell ref="B16:C16"/>
    <mergeCell ref="B19:C19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8" pageOrder="overThenDown" orientation="portrait" r:id="rId1"/>
  <headerFooter alignWithMargins="0"/>
  <rowBreaks count="1" manualBreakCount="1">
    <brk id="54" max="1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K21"/>
  <sheetViews>
    <sheetView view="pageBreakPreview" zoomScaleNormal="100" zoomScaleSheetLayoutView="100" workbookViewId="0"/>
  </sheetViews>
  <sheetFormatPr defaultRowHeight="17.25"/>
  <cols>
    <col min="1" max="1" width="9.44140625" style="160" customWidth="1"/>
    <col min="2" max="2" width="8.6640625" style="160" customWidth="1"/>
    <col min="3" max="3" width="8.88671875" style="160" customWidth="1"/>
    <col min="4" max="4" width="8.6640625" style="160" customWidth="1"/>
    <col min="5" max="5" width="8.109375" style="160" customWidth="1"/>
    <col min="6" max="6" width="8.5546875" style="160" customWidth="1"/>
    <col min="7" max="7" width="9" style="160" customWidth="1"/>
    <col min="8" max="8" width="8" style="160" customWidth="1"/>
    <col min="9" max="9" width="9.33203125" style="160" customWidth="1"/>
    <col min="10" max="16384" width="8.88671875" style="160"/>
  </cols>
  <sheetData>
    <row r="1" spans="1:11" s="84" customFormat="1" ht="15" customHeight="1">
      <c r="A1" s="83"/>
      <c r="B1" s="83"/>
      <c r="C1" s="83"/>
      <c r="D1" s="83"/>
      <c r="E1" s="83"/>
      <c r="F1" s="83"/>
      <c r="G1" s="83"/>
      <c r="H1" s="83"/>
      <c r="I1" s="83"/>
    </row>
    <row r="2" spans="1:11" s="553" customFormat="1" ht="30" customHeight="1">
      <c r="A2" s="505" t="s">
        <v>675</v>
      </c>
      <c r="B2" s="505"/>
      <c r="C2" s="505"/>
      <c r="D2" s="505"/>
      <c r="E2" s="505"/>
      <c r="F2" s="505"/>
      <c r="G2" s="505"/>
      <c r="H2" s="505"/>
      <c r="I2" s="505"/>
    </row>
    <row r="3" spans="1:11" s="546" customFormat="1" ht="30" customHeight="1">
      <c r="A3" s="554" t="s">
        <v>281</v>
      </c>
      <c r="B3" s="554"/>
      <c r="C3" s="555"/>
      <c r="D3" s="554"/>
      <c r="E3" s="554"/>
      <c r="F3" s="554"/>
      <c r="G3" s="554"/>
      <c r="H3" s="554"/>
      <c r="I3" s="554"/>
    </row>
    <row r="4" spans="1:11" s="146" customFormat="1" ht="15" customHeight="1">
      <c r="A4" s="158"/>
      <c r="B4" s="158"/>
      <c r="C4" s="159"/>
      <c r="D4" s="158"/>
      <c r="E4" s="158"/>
      <c r="F4" s="158"/>
      <c r="G4" s="158"/>
      <c r="H4" s="158"/>
      <c r="I4" s="158"/>
    </row>
    <row r="5" spans="1:11" s="99" customFormat="1" ht="14.25" thickBot="1">
      <c r="A5" s="799" t="s">
        <v>1025</v>
      </c>
      <c r="B5" s="799"/>
      <c r="C5" s="799"/>
      <c r="D5" s="799"/>
      <c r="E5" s="799"/>
      <c r="F5" s="799"/>
      <c r="G5" s="799"/>
      <c r="H5" s="799"/>
      <c r="I5" s="758" t="s">
        <v>73</v>
      </c>
    </row>
    <row r="6" spans="1:11" ht="17.25" customHeight="1">
      <c r="A6" s="1537" t="s">
        <v>318</v>
      </c>
      <c r="B6" s="1584" t="s">
        <v>282</v>
      </c>
      <c r="C6" s="1603"/>
      <c r="D6" s="1599" t="s">
        <v>288</v>
      </c>
      <c r="E6" s="1600"/>
      <c r="F6" s="1604" t="s">
        <v>283</v>
      </c>
      <c r="G6" s="1605"/>
      <c r="H6" s="1584" t="s">
        <v>289</v>
      </c>
      <c r="I6" s="1556"/>
    </row>
    <row r="7" spans="1:11" ht="14.25" customHeight="1">
      <c r="A7" s="1538"/>
      <c r="B7" s="1549" t="s">
        <v>284</v>
      </c>
      <c r="C7" s="1550"/>
      <c r="D7" s="1601"/>
      <c r="E7" s="1602"/>
      <c r="F7" s="1549" t="s">
        <v>286</v>
      </c>
      <c r="G7" s="1550"/>
      <c r="H7" s="1585" t="s">
        <v>287</v>
      </c>
      <c r="I7" s="1586"/>
    </row>
    <row r="8" spans="1:11" ht="29.25" customHeight="1">
      <c r="A8" s="1538"/>
      <c r="B8" s="1549"/>
      <c r="C8" s="1550"/>
      <c r="D8" s="1585" t="s">
        <v>285</v>
      </c>
      <c r="E8" s="1597"/>
      <c r="F8" s="1549"/>
      <c r="G8" s="1550"/>
      <c r="H8" s="1585"/>
      <c r="I8" s="1586"/>
    </row>
    <row r="9" spans="1:11" ht="17.25" customHeight="1">
      <c r="A9" s="1538"/>
      <c r="B9" s="1549"/>
      <c r="C9" s="1550"/>
      <c r="D9" s="1585"/>
      <c r="E9" s="1597"/>
      <c r="F9" s="1549"/>
      <c r="G9" s="1550"/>
      <c r="H9" s="1585"/>
      <c r="I9" s="1586"/>
    </row>
    <row r="10" spans="1:11" ht="25.5" customHeight="1">
      <c r="A10" s="1539"/>
      <c r="B10" s="1551"/>
      <c r="C10" s="1552"/>
      <c r="D10" s="1587"/>
      <c r="E10" s="1598"/>
      <c r="F10" s="1551"/>
      <c r="G10" s="1552"/>
      <c r="H10" s="1587"/>
      <c r="I10" s="1588"/>
    </row>
    <row r="11" spans="1:11" ht="54.95" hidden="1" customHeight="1">
      <c r="A11" s="498">
        <v>2015</v>
      </c>
      <c r="B11" s="1606">
        <v>10100</v>
      </c>
      <c r="C11" s="1596"/>
      <c r="D11" s="1596">
        <v>668</v>
      </c>
      <c r="E11" s="1596"/>
      <c r="F11" s="1596">
        <v>7024</v>
      </c>
      <c r="G11" s="1596"/>
      <c r="H11" s="1596">
        <v>3861</v>
      </c>
      <c r="I11" s="1608"/>
    </row>
    <row r="12" spans="1:11" ht="54.95" customHeight="1">
      <c r="A12" s="809">
        <v>2016</v>
      </c>
      <c r="B12" s="1592">
        <v>9349</v>
      </c>
      <c r="C12" s="1593"/>
      <c r="D12" s="1593">
        <v>515</v>
      </c>
      <c r="E12" s="1593"/>
      <c r="F12" s="1593">
        <v>4696</v>
      </c>
      <c r="G12" s="1593"/>
      <c r="H12" s="1593">
        <v>3547</v>
      </c>
      <c r="I12" s="1609"/>
    </row>
    <row r="13" spans="1:11" s="161" customFormat="1" ht="54.95" customHeight="1">
      <c r="A13" s="809">
        <v>2017</v>
      </c>
      <c r="B13" s="1592">
        <v>16937</v>
      </c>
      <c r="C13" s="1593"/>
      <c r="D13" s="1593">
        <v>395</v>
      </c>
      <c r="E13" s="1593"/>
      <c r="F13" s="1593">
        <v>4902</v>
      </c>
      <c r="G13" s="1593"/>
      <c r="H13" s="1593">
        <v>3093</v>
      </c>
      <c r="I13" s="1609"/>
    </row>
    <row r="14" spans="1:11" s="161" customFormat="1" ht="54.95" customHeight="1">
      <c r="A14" s="809">
        <v>2018</v>
      </c>
      <c r="B14" s="1592">
        <v>9163</v>
      </c>
      <c r="C14" s="1593"/>
      <c r="D14" s="1593">
        <v>851</v>
      </c>
      <c r="E14" s="1593"/>
      <c r="F14" s="1593">
        <v>4579</v>
      </c>
      <c r="G14" s="1593"/>
      <c r="H14" s="1593">
        <v>2936</v>
      </c>
      <c r="I14" s="1609"/>
    </row>
    <row r="15" spans="1:11" s="161" customFormat="1" ht="54.95" customHeight="1">
      <c r="A15" s="809">
        <v>2019</v>
      </c>
      <c r="B15" s="1592">
        <v>9460</v>
      </c>
      <c r="C15" s="1593"/>
      <c r="D15" s="1593">
        <v>592</v>
      </c>
      <c r="E15" s="1593"/>
      <c r="F15" s="1593">
        <v>4645</v>
      </c>
      <c r="G15" s="1593"/>
      <c r="H15" s="1593">
        <v>2413</v>
      </c>
      <c r="I15" s="1609"/>
      <c r="K15" s="166"/>
    </row>
    <row r="16" spans="1:11" s="626" customFormat="1" ht="54.95" customHeight="1">
      <c r="A16" s="1054">
        <v>2020</v>
      </c>
      <c r="B16" s="1594">
        <v>1767</v>
      </c>
      <c r="C16" s="1595"/>
      <c r="D16" s="1595">
        <v>669</v>
      </c>
      <c r="E16" s="1595"/>
      <c r="F16" s="1595">
        <v>2158</v>
      </c>
      <c r="G16" s="1595"/>
      <c r="H16" s="1595">
        <v>383</v>
      </c>
      <c r="I16" s="1607"/>
    </row>
    <row r="17" spans="1:11" s="626" customFormat="1" ht="54.95" customHeight="1">
      <c r="A17" s="655">
        <v>2021</v>
      </c>
      <c r="B17" s="1589">
        <v>6879</v>
      </c>
      <c r="C17" s="1590"/>
      <c r="D17" s="1590">
        <v>490</v>
      </c>
      <c r="E17" s="1590"/>
      <c r="F17" s="1590">
        <v>1803</v>
      </c>
      <c r="G17" s="1590"/>
      <c r="H17" s="1590">
        <v>1151</v>
      </c>
      <c r="I17" s="1591"/>
    </row>
    <row r="18" spans="1:11" s="162" customFormat="1" ht="9.9499999999999993" customHeight="1" thickBot="1">
      <c r="A18" s="810"/>
      <c r="B18" s="811"/>
      <c r="C18" s="812"/>
      <c r="D18" s="812"/>
      <c r="E18" s="812"/>
      <c r="F18" s="812"/>
      <c r="G18" s="812"/>
      <c r="H18" s="812"/>
      <c r="I18" s="813"/>
    </row>
    <row r="19" spans="1:11" s="162" customFormat="1" ht="9.9499999999999993" customHeight="1">
      <c r="A19" s="163"/>
      <c r="B19" s="164"/>
      <c r="C19" s="164"/>
      <c r="D19" s="164"/>
      <c r="E19" s="164"/>
      <c r="F19" s="164"/>
      <c r="G19" s="164"/>
      <c r="H19" s="164"/>
      <c r="I19" s="164"/>
    </row>
    <row r="20" spans="1:11" s="162" customFormat="1" ht="15" customHeight="1">
      <c r="A20" s="167" t="s">
        <v>290</v>
      </c>
      <c r="B20" s="164"/>
      <c r="C20" s="164"/>
      <c r="D20" s="164"/>
      <c r="E20" s="164"/>
      <c r="F20" s="164"/>
      <c r="G20" s="164"/>
      <c r="H20" s="164"/>
      <c r="I20" s="164"/>
    </row>
    <row r="21" spans="1:11" s="95" customFormat="1" ht="15" customHeight="1">
      <c r="A21" s="129" t="s">
        <v>57</v>
      </c>
      <c r="B21" s="129"/>
      <c r="C21" s="129"/>
      <c r="D21" s="129"/>
      <c r="E21" s="129"/>
      <c r="F21" s="129"/>
      <c r="G21" s="129"/>
      <c r="H21" s="129"/>
      <c r="I21" s="129"/>
      <c r="K21" s="160"/>
    </row>
  </sheetData>
  <mergeCells count="37">
    <mergeCell ref="H16:I16"/>
    <mergeCell ref="H11:I11"/>
    <mergeCell ref="H12:I12"/>
    <mergeCell ref="H13:I13"/>
    <mergeCell ref="H14:I14"/>
    <mergeCell ref="H15:I15"/>
    <mergeCell ref="B14:C14"/>
    <mergeCell ref="D11:E11"/>
    <mergeCell ref="D12:E12"/>
    <mergeCell ref="D13:E13"/>
    <mergeCell ref="D14:E14"/>
    <mergeCell ref="B11:C11"/>
    <mergeCell ref="A6:A10"/>
    <mergeCell ref="F11:G11"/>
    <mergeCell ref="F12:G12"/>
    <mergeCell ref="B7:C10"/>
    <mergeCell ref="D8:E10"/>
    <mergeCell ref="F7:G10"/>
    <mergeCell ref="D6:E7"/>
    <mergeCell ref="B6:C6"/>
    <mergeCell ref="F6:G6"/>
    <mergeCell ref="H6:I6"/>
    <mergeCell ref="H7:I10"/>
    <mergeCell ref="B17:C17"/>
    <mergeCell ref="D17:E17"/>
    <mergeCell ref="F17:G17"/>
    <mergeCell ref="H17:I17"/>
    <mergeCell ref="B12:C12"/>
    <mergeCell ref="B13:C13"/>
    <mergeCell ref="F13:G13"/>
    <mergeCell ref="F14:G14"/>
    <mergeCell ref="B16:C16"/>
    <mergeCell ref="D16:E16"/>
    <mergeCell ref="F16:G16"/>
    <mergeCell ref="B15:C15"/>
    <mergeCell ref="D15:E15"/>
    <mergeCell ref="F15:G15"/>
  </mergeCells>
  <phoneticPr fontId="4" type="noConversion"/>
  <printOptions gridLinesSet="0"/>
  <pageMargins left="0.49" right="0.39370078740157483" top="0.55118110236220474" bottom="0.55118110236220474" header="0.51181102362204722" footer="0.51181102362204722"/>
  <pageSetup paperSize="9" scale="90" pageOrder="overThenDown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49"/>
  <sheetViews>
    <sheetView view="pageBreakPreview" zoomScaleNormal="100" workbookViewId="0"/>
  </sheetViews>
  <sheetFormatPr defaultRowHeight="17.25" outlineLevelRow="1"/>
  <cols>
    <col min="1" max="1" width="12.6640625" style="170" customWidth="1"/>
    <col min="2" max="5" width="15.77734375" style="170" customWidth="1"/>
    <col min="6" max="16384" width="8.88671875" style="170"/>
  </cols>
  <sheetData>
    <row r="1" spans="1:5" s="36" customFormat="1" ht="15" customHeight="1">
      <c r="A1" s="37"/>
      <c r="B1" s="168"/>
      <c r="C1" s="168"/>
      <c r="D1" s="168"/>
    </row>
    <row r="2" spans="1:5" s="557" customFormat="1" ht="30" customHeight="1">
      <c r="A2" s="465" t="s">
        <v>676</v>
      </c>
      <c r="B2" s="556"/>
      <c r="C2" s="556"/>
      <c r="D2" s="556"/>
      <c r="E2" s="556"/>
    </row>
    <row r="3" spans="1:5" s="557" customFormat="1" ht="30" customHeight="1">
      <c r="A3" s="558" t="s">
        <v>291</v>
      </c>
      <c r="B3" s="556"/>
      <c r="C3" s="556"/>
      <c r="D3" s="556"/>
      <c r="E3" s="556"/>
    </row>
    <row r="4" spans="1:5" ht="15" customHeight="1">
      <c r="A4" s="77"/>
      <c r="B4" s="169"/>
      <c r="C4" s="169"/>
      <c r="D4" s="169"/>
      <c r="E4" s="169"/>
    </row>
    <row r="5" spans="1:5" s="53" customFormat="1" ht="14.25" thickBot="1">
      <c r="A5" s="757" t="s">
        <v>1</v>
      </c>
      <c r="E5" s="758" t="s">
        <v>292</v>
      </c>
    </row>
    <row r="6" spans="1:5" ht="19.5" customHeight="1">
      <c r="A6" s="479" t="s">
        <v>718</v>
      </c>
      <c r="B6" s="171" t="s">
        <v>721</v>
      </c>
      <c r="C6" s="172"/>
      <c r="D6" s="172"/>
      <c r="E6" s="814"/>
    </row>
    <row r="7" spans="1:5">
      <c r="A7" s="481"/>
      <c r="B7" s="1460" t="s">
        <v>293</v>
      </c>
      <c r="C7" s="1497"/>
      <c r="D7" s="1460" t="s">
        <v>294</v>
      </c>
      <c r="E7" s="1610"/>
    </row>
    <row r="8" spans="1:5" ht="15" customHeight="1">
      <c r="A8" s="481"/>
      <c r="B8" s="66"/>
      <c r="C8" s="730"/>
      <c r="D8" s="174"/>
      <c r="E8" s="815"/>
    </row>
    <row r="9" spans="1:5" ht="15" customHeight="1">
      <c r="A9" s="482" t="s">
        <v>46</v>
      </c>
      <c r="B9" s="1534" t="s">
        <v>296</v>
      </c>
      <c r="C9" s="1535"/>
      <c r="D9" s="1611" t="s">
        <v>295</v>
      </c>
      <c r="E9" s="1612"/>
    </row>
    <row r="10" spans="1:5" s="53" customFormat="1" ht="25.5" hidden="1" customHeight="1">
      <c r="A10" s="510">
        <v>2015</v>
      </c>
      <c r="B10" s="1561">
        <v>428</v>
      </c>
      <c r="C10" s="1561"/>
      <c r="D10" s="1561">
        <v>352</v>
      </c>
      <c r="E10" s="1613"/>
    </row>
    <row r="11" spans="1:5" s="53" customFormat="1" ht="25.5" customHeight="1">
      <c r="A11" s="486">
        <v>2016</v>
      </c>
      <c r="B11" s="1561">
        <v>419</v>
      </c>
      <c r="C11" s="1561"/>
      <c r="D11" s="1561">
        <v>354</v>
      </c>
      <c r="E11" s="1613"/>
    </row>
    <row r="12" spans="1:5" s="53" customFormat="1" ht="25.5" customHeight="1">
      <c r="A12" s="486">
        <v>2017</v>
      </c>
      <c r="B12" s="1561">
        <v>411</v>
      </c>
      <c r="C12" s="1561"/>
      <c r="D12" s="1561">
        <v>345</v>
      </c>
      <c r="E12" s="1613"/>
    </row>
    <row r="13" spans="1:5" s="53" customFormat="1" ht="25.5" customHeight="1">
      <c r="A13" s="486">
        <v>2018</v>
      </c>
      <c r="B13" s="1561">
        <v>369</v>
      </c>
      <c r="C13" s="1561"/>
      <c r="D13" s="1561">
        <v>361</v>
      </c>
      <c r="E13" s="1613"/>
    </row>
    <row r="14" spans="1:5" s="53" customFormat="1" ht="25.5" customHeight="1">
      <c r="A14" s="486">
        <v>2019</v>
      </c>
      <c r="B14" s="1562">
        <f>SUM(B15:C24)</f>
        <v>294</v>
      </c>
      <c r="C14" s="1561"/>
      <c r="D14" s="1561">
        <f>SUM(D15:E24)</f>
        <v>316</v>
      </c>
      <c r="E14" s="1613"/>
    </row>
    <row r="15" spans="1:5" s="53" customFormat="1" ht="27" hidden="1" customHeight="1" outlineLevel="1">
      <c r="A15" s="493" t="s">
        <v>47</v>
      </c>
      <c r="B15" s="1614">
        <v>216</v>
      </c>
      <c r="C15" s="1615"/>
      <c r="D15" s="1615">
        <v>226</v>
      </c>
      <c r="E15" s="1616"/>
    </row>
    <row r="16" spans="1:5" s="53" customFormat="1" ht="27" hidden="1" customHeight="1" outlineLevel="1">
      <c r="A16" s="493" t="s">
        <v>48</v>
      </c>
      <c r="B16" s="1614">
        <v>8</v>
      </c>
      <c r="C16" s="1615"/>
      <c r="D16" s="1615">
        <v>4</v>
      </c>
      <c r="E16" s="1616"/>
    </row>
    <row r="17" spans="1:5" s="53" customFormat="1" ht="27" hidden="1" customHeight="1" outlineLevel="1">
      <c r="A17" s="493" t="s">
        <v>49</v>
      </c>
      <c r="B17" s="1614">
        <v>3</v>
      </c>
      <c r="C17" s="1615"/>
      <c r="D17" s="1615">
        <v>2</v>
      </c>
      <c r="E17" s="1616"/>
    </row>
    <row r="18" spans="1:5" s="53" customFormat="1" ht="27" hidden="1" customHeight="1" outlineLevel="1">
      <c r="A18" s="493" t="s">
        <v>50</v>
      </c>
      <c r="B18" s="1614">
        <v>3</v>
      </c>
      <c r="C18" s="1615"/>
      <c r="D18" s="1615">
        <v>6</v>
      </c>
      <c r="E18" s="1616"/>
    </row>
    <row r="19" spans="1:5" s="53" customFormat="1" ht="27" hidden="1" customHeight="1" outlineLevel="1">
      <c r="A19" s="493" t="s">
        <v>51</v>
      </c>
      <c r="B19" s="1614">
        <v>7</v>
      </c>
      <c r="C19" s="1615"/>
      <c r="D19" s="1615">
        <v>5</v>
      </c>
      <c r="E19" s="1616"/>
    </row>
    <row r="20" spans="1:5" s="53" customFormat="1" ht="27" hidden="1" customHeight="1" outlineLevel="1">
      <c r="A20" s="493" t="s">
        <v>597</v>
      </c>
      <c r="B20" s="1614">
        <v>4</v>
      </c>
      <c r="C20" s="1615"/>
      <c r="D20" s="1615">
        <v>3</v>
      </c>
      <c r="E20" s="1616"/>
    </row>
    <row r="21" spans="1:5" s="53" customFormat="1" ht="27" hidden="1" customHeight="1" outlineLevel="1">
      <c r="A21" s="493" t="s">
        <v>52</v>
      </c>
      <c r="B21" s="1614">
        <v>36</v>
      </c>
      <c r="C21" s="1615"/>
      <c r="D21" s="1615">
        <v>45</v>
      </c>
      <c r="E21" s="1616"/>
    </row>
    <row r="22" spans="1:5" s="53" customFormat="1" ht="27" hidden="1" customHeight="1" outlineLevel="1">
      <c r="A22" s="493" t="s">
        <v>53</v>
      </c>
      <c r="B22" s="1614">
        <v>3</v>
      </c>
      <c r="C22" s="1615"/>
      <c r="D22" s="1615">
        <v>8</v>
      </c>
      <c r="E22" s="1616"/>
    </row>
    <row r="23" spans="1:5" s="53" customFormat="1" ht="27" hidden="1" customHeight="1" outlineLevel="1">
      <c r="A23" s="493" t="s">
        <v>54</v>
      </c>
      <c r="B23" s="1614">
        <v>7</v>
      </c>
      <c r="C23" s="1615"/>
      <c r="D23" s="1615">
        <v>8</v>
      </c>
      <c r="E23" s="1616"/>
    </row>
    <row r="24" spans="1:5" s="53" customFormat="1" ht="27" hidden="1" customHeight="1" outlineLevel="1">
      <c r="A24" s="493" t="s">
        <v>55</v>
      </c>
      <c r="B24" s="1614">
        <v>7</v>
      </c>
      <c r="C24" s="1615"/>
      <c r="D24" s="1615">
        <v>9</v>
      </c>
      <c r="E24" s="1616"/>
    </row>
    <row r="25" spans="1:5" s="53" customFormat="1" ht="24.95" customHeight="1" collapsed="1">
      <c r="A25" s="1054">
        <v>2020</v>
      </c>
      <c r="B25" s="1562">
        <f>SUM(B26:C35)</f>
        <v>301</v>
      </c>
      <c r="C25" s="1561"/>
      <c r="D25" s="1561">
        <f>SUM(D26:E35)</f>
        <v>296</v>
      </c>
      <c r="E25" s="1613"/>
    </row>
    <row r="26" spans="1:5" s="53" customFormat="1" ht="27" hidden="1" customHeight="1" outlineLevel="1">
      <c r="A26" s="493" t="s">
        <v>47</v>
      </c>
      <c r="B26" s="1614">
        <v>210</v>
      </c>
      <c r="C26" s="1615"/>
      <c r="D26" s="1615">
        <v>202</v>
      </c>
      <c r="E26" s="1616"/>
    </row>
    <row r="27" spans="1:5" s="53" customFormat="1" ht="27" hidden="1" customHeight="1" outlineLevel="1">
      <c r="A27" s="493" t="s">
        <v>48</v>
      </c>
      <c r="B27" s="1614">
        <v>9</v>
      </c>
      <c r="C27" s="1615"/>
      <c r="D27" s="1615">
        <v>11</v>
      </c>
      <c r="E27" s="1616"/>
    </row>
    <row r="28" spans="1:5" s="53" customFormat="1" ht="27" hidden="1" customHeight="1" outlineLevel="1">
      <c r="A28" s="493" t="s">
        <v>49</v>
      </c>
      <c r="B28" s="1614">
        <v>5</v>
      </c>
      <c r="C28" s="1615"/>
      <c r="D28" s="1615">
        <v>4</v>
      </c>
      <c r="E28" s="1616"/>
    </row>
    <row r="29" spans="1:5" s="53" customFormat="1" ht="27" hidden="1" customHeight="1" outlineLevel="1">
      <c r="A29" s="493" t="s">
        <v>50</v>
      </c>
      <c r="B29" s="1614">
        <v>0</v>
      </c>
      <c r="C29" s="1615"/>
      <c r="D29" s="1615">
        <v>0</v>
      </c>
      <c r="E29" s="1616"/>
    </row>
    <row r="30" spans="1:5" s="53" customFormat="1" ht="27" hidden="1" customHeight="1" outlineLevel="1">
      <c r="A30" s="493" t="s">
        <v>51</v>
      </c>
      <c r="B30" s="1614">
        <v>5</v>
      </c>
      <c r="C30" s="1615"/>
      <c r="D30" s="1615">
        <v>11</v>
      </c>
      <c r="E30" s="1616"/>
    </row>
    <row r="31" spans="1:5" s="53" customFormat="1" ht="27" hidden="1" customHeight="1" outlineLevel="1">
      <c r="A31" s="493" t="s">
        <v>597</v>
      </c>
      <c r="B31" s="1614">
        <v>7</v>
      </c>
      <c r="C31" s="1615"/>
      <c r="D31" s="1615">
        <v>10</v>
      </c>
      <c r="E31" s="1616"/>
    </row>
    <row r="32" spans="1:5" s="53" customFormat="1" ht="27" hidden="1" customHeight="1" outlineLevel="1">
      <c r="A32" s="493" t="s">
        <v>52</v>
      </c>
      <c r="B32" s="1614">
        <v>39</v>
      </c>
      <c r="C32" s="1615"/>
      <c r="D32" s="1615">
        <v>34</v>
      </c>
      <c r="E32" s="1616"/>
    </row>
    <row r="33" spans="1:5" s="53" customFormat="1" ht="27" hidden="1" customHeight="1" outlineLevel="1">
      <c r="A33" s="493" t="s">
        <v>53</v>
      </c>
      <c r="B33" s="1614">
        <v>9</v>
      </c>
      <c r="C33" s="1615"/>
      <c r="D33" s="1615">
        <v>8</v>
      </c>
      <c r="E33" s="1616"/>
    </row>
    <row r="34" spans="1:5" s="53" customFormat="1" ht="27" hidden="1" customHeight="1" outlineLevel="1">
      <c r="A34" s="493" t="s">
        <v>54</v>
      </c>
      <c r="B34" s="1614">
        <v>8</v>
      </c>
      <c r="C34" s="1615"/>
      <c r="D34" s="1615">
        <v>9</v>
      </c>
      <c r="E34" s="1616"/>
    </row>
    <row r="35" spans="1:5" s="53" customFormat="1" ht="27" hidden="1" customHeight="1" outlineLevel="1">
      <c r="A35" s="493" t="s">
        <v>55</v>
      </c>
      <c r="B35" s="1614">
        <v>9</v>
      </c>
      <c r="C35" s="1615"/>
      <c r="D35" s="1615">
        <v>7</v>
      </c>
      <c r="E35" s="1616"/>
    </row>
    <row r="36" spans="1:5" s="614" customFormat="1" ht="24.95" customHeight="1" collapsed="1">
      <c r="A36" s="655">
        <v>2021</v>
      </c>
      <c r="B36" s="1544">
        <f>SUM(B37:C46)</f>
        <v>239</v>
      </c>
      <c r="C36" s="1545"/>
      <c r="D36" s="1545">
        <f>SUM(D37:E46)</f>
        <v>260</v>
      </c>
      <c r="E36" s="1617"/>
    </row>
    <row r="37" spans="1:5" s="53" customFormat="1" ht="24.95" customHeight="1">
      <c r="A37" s="493" t="s">
        <v>47</v>
      </c>
      <c r="B37" s="1562">
        <v>175</v>
      </c>
      <c r="C37" s="1561"/>
      <c r="D37" s="1561">
        <v>186</v>
      </c>
      <c r="E37" s="1613"/>
    </row>
    <row r="38" spans="1:5" s="53" customFormat="1" ht="24.95" customHeight="1">
      <c r="A38" s="493" t="s">
        <v>48</v>
      </c>
      <c r="B38" s="1562">
        <v>6</v>
      </c>
      <c r="C38" s="1561"/>
      <c r="D38" s="1561">
        <v>9</v>
      </c>
      <c r="E38" s="1613"/>
    </row>
    <row r="39" spans="1:5" ht="24.95" customHeight="1">
      <c r="A39" s="493" t="s">
        <v>49</v>
      </c>
      <c r="B39" s="1562">
        <v>1</v>
      </c>
      <c r="C39" s="1561"/>
      <c r="D39" s="1561">
        <v>3</v>
      </c>
      <c r="E39" s="1613"/>
    </row>
    <row r="40" spans="1:5" ht="24.95" customHeight="1">
      <c r="A40" s="493" t="s">
        <v>50</v>
      </c>
      <c r="B40" s="1562">
        <v>3</v>
      </c>
      <c r="C40" s="1561"/>
      <c r="D40" s="1561">
        <v>1</v>
      </c>
      <c r="E40" s="1613"/>
    </row>
    <row r="41" spans="1:5" ht="24.95" customHeight="1">
      <c r="A41" s="493" t="s">
        <v>51</v>
      </c>
      <c r="B41" s="1562">
        <v>5</v>
      </c>
      <c r="C41" s="1561"/>
      <c r="D41" s="1561">
        <v>5</v>
      </c>
      <c r="E41" s="1613"/>
    </row>
    <row r="42" spans="1:5" ht="24.95" customHeight="1">
      <c r="A42" s="493" t="s">
        <v>787</v>
      </c>
      <c r="B42" s="1562">
        <v>8</v>
      </c>
      <c r="C42" s="1561"/>
      <c r="D42" s="1561">
        <v>6</v>
      </c>
      <c r="E42" s="1613"/>
    </row>
    <row r="43" spans="1:5" ht="24.95" customHeight="1">
      <c r="A43" s="493" t="s">
        <v>52</v>
      </c>
      <c r="B43" s="1562">
        <v>26</v>
      </c>
      <c r="C43" s="1561"/>
      <c r="D43" s="1561">
        <v>31</v>
      </c>
      <c r="E43" s="1613"/>
    </row>
    <row r="44" spans="1:5" ht="24.95" customHeight="1">
      <c r="A44" s="493" t="s">
        <v>53</v>
      </c>
      <c r="B44" s="1562">
        <v>4</v>
      </c>
      <c r="C44" s="1561"/>
      <c r="D44" s="1561">
        <v>7</v>
      </c>
      <c r="E44" s="1613"/>
    </row>
    <row r="45" spans="1:5" ht="24.95" customHeight="1">
      <c r="A45" s="493" t="s">
        <v>54</v>
      </c>
      <c r="B45" s="1562">
        <v>7</v>
      </c>
      <c r="C45" s="1561"/>
      <c r="D45" s="1561">
        <v>6</v>
      </c>
      <c r="E45" s="1613"/>
    </row>
    <row r="46" spans="1:5" ht="24.95" customHeight="1">
      <c r="A46" s="493" t="s">
        <v>55</v>
      </c>
      <c r="B46" s="1562">
        <v>4</v>
      </c>
      <c r="C46" s="1561"/>
      <c r="D46" s="1561">
        <v>6</v>
      </c>
      <c r="E46" s="1613"/>
    </row>
    <row r="47" spans="1:5" ht="9.9499999999999993" customHeight="1" thickBot="1">
      <c r="A47" s="631"/>
      <c r="B47" s="618"/>
      <c r="C47" s="618"/>
      <c r="D47" s="618"/>
      <c r="E47" s="775"/>
    </row>
    <row r="48" spans="1:5" ht="9.9499999999999993" customHeight="1">
      <c r="A48" s="69"/>
      <c r="B48" s="173"/>
      <c r="C48" s="173"/>
      <c r="D48" s="173"/>
      <c r="E48" s="173"/>
    </row>
    <row r="49" spans="1:5">
      <c r="A49" s="798" t="s">
        <v>57</v>
      </c>
      <c r="B49" s="53"/>
      <c r="C49" s="53"/>
      <c r="D49" s="53"/>
      <c r="E49" s="53"/>
    </row>
  </sheetData>
  <mergeCells count="78">
    <mergeCell ref="B45:C45"/>
    <mergeCell ref="D45:E45"/>
    <mergeCell ref="B46:C46"/>
    <mergeCell ref="D46:E46"/>
    <mergeCell ref="B42:C42"/>
    <mergeCell ref="D42:E42"/>
    <mergeCell ref="B43:C43"/>
    <mergeCell ref="D43:E43"/>
    <mergeCell ref="B44:C44"/>
    <mergeCell ref="D44:E44"/>
    <mergeCell ref="B39:C39"/>
    <mergeCell ref="D39:E39"/>
    <mergeCell ref="B40:C40"/>
    <mergeCell ref="D40:E40"/>
    <mergeCell ref="B41:C41"/>
    <mergeCell ref="D41:E41"/>
    <mergeCell ref="B36:C36"/>
    <mergeCell ref="D36:E36"/>
    <mergeCell ref="B37:C37"/>
    <mergeCell ref="D37:E37"/>
    <mergeCell ref="B38:C38"/>
    <mergeCell ref="D38:E38"/>
    <mergeCell ref="D33:E33"/>
    <mergeCell ref="D34:E34"/>
    <mergeCell ref="D35:E35"/>
    <mergeCell ref="B33:C33"/>
    <mergeCell ref="B34:C34"/>
    <mergeCell ref="B35:C35"/>
    <mergeCell ref="B32:C32"/>
    <mergeCell ref="D26:E26"/>
    <mergeCell ref="D27:E27"/>
    <mergeCell ref="D28:E28"/>
    <mergeCell ref="D29:E29"/>
    <mergeCell ref="D30:E30"/>
    <mergeCell ref="B27:C27"/>
    <mergeCell ref="B28:C28"/>
    <mergeCell ref="B29:C29"/>
    <mergeCell ref="B30:C30"/>
    <mergeCell ref="B31:C31"/>
    <mergeCell ref="B26:C26"/>
    <mergeCell ref="D22:E22"/>
    <mergeCell ref="D23:E23"/>
    <mergeCell ref="D24:E24"/>
    <mergeCell ref="D31:E31"/>
    <mergeCell ref="D32:E32"/>
    <mergeCell ref="B20:C20"/>
    <mergeCell ref="B21:C21"/>
    <mergeCell ref="B22:C22"/>
    <mergeCell ref="B23:C23"/>
    <mergeCell ref="B24:C24"/>
    <mergeCell ref="B14:C14"/>
    <mergeCell ref="D14:E14"/>
    <mergeCell ref="B25:C25"/>
    <mergeCell ref="D25:E25"/>
    <mergeCell ref="B15:C15"/>
    <mergeCell ref="B16:C16"/>
    <mergeCell ref="B17:C17"/>
    <mergeCell ref="B18:C18"/>
    <mergeCell ref="B19:C19"/>
    <mergeCell ref="D15:E15"/>
    <mergeCell ref="D16:E16"/>
    <mergeCell ref="D17:E17"/>
    <mergeCell ref="D18:E18"/>
    <mergeCell ref="D19:E19"/>
    <mergeCell ref="D20:E20"/>
    <mergeCell ref="D21:E21"/>
    <mergeCell ref="B11:C11"/>
    <mergeCell ref="D11:E11"/>
    <mergeCell ref="B12:C12"/>
    <mergeCell ref="D12:E12"/>
    <mergeCell ref="B13:C13"/>
    <mergeCell ref="D13:E13"/>
    <mergeCell ref="B7:C7"/>
    <mergeCell ref="B9:C9"/>
    <mergeCell ref="D7:E7"/>
    <mergeCell ref="D9:E9"/>
    <mergeCell ref="B10:C10"/>
    <mergeCell ref="D10:E10"/>
  </mergeCells>
  <phoneticPr fontId="4" type="noConversion"/>
  <printOptions gridLinesSet="0"/>
  <pageMargins left="0.70866141732283472" right="0.39370078740157483" top="0.55118110236220474" bottom="0.55118110236220474" header="0.51181102362204722" footer="0.51181102362204722"/>
  <pageSetup paperSize="9" pageOrder="overThenDown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39"/>
  <sheetViews>
    <sheetView view="pageBreakPreview" zoomScaleNormal="100" workbookViewId="0"/>
  </sheetViews>
  <sheetFormatPr defaultRowHeight="13.5"/>
  <cols>
    <col min="1" max="12" width="11.77734375" style="182" customWidth="1"/>
    <col min="13" max="16384" width="8.88671875" style="182"/>
  </cols>
  <sheetData>
    <row r="1" spans="1:12" s="175" customFormat="1" ht="15" customHeight="1">
      <c r="A1" s="37"/>
      <c r="B1" s="168"/>
      <c r="C1" s="168"/>
      <c r="D1" s="168"/>
      <c r="E1" s="168"/>
      <c r="F1" s="168"/>
      <c r="G1" s="36"/>
    </row>
    <row r="2" spans="1:12" s="562" customFormat="1" ht="30" customHeight="1">
      <c r="A2" s="560" t="s">
        <v>677</v>
      </c>
      <c r="B2" s="560"/>
      <c r="C2" s="560"/>
      <c r="D2" s="560"/>
      <c r="E2" s="560"/>
      <c r="F2" s="561"/>
      <c r="G2" s="1618" t="s">
        <v>674</v>
      </c>
      <c r="H2" s="1618"/>
      <c r="I2" s="1618"/>
      <c r="J2" s="1618"/>
      <c r="K2" s="1618"/>
      <c r="L2" s="1618"/>
    </row>
    <row r="3" spans="1:12" s="565" customFormat="1" ht="30" customHeight="1">
      <c r="A3" s="563"/>
      <c r="B3" s="564"/>
      <c r="C3" s="564"/>
      <c r="D3" s="564"/>
      <c r="E3" s="564"/>
      <c r="F3" s="564"/>
      <c r="G3" s="1618"/>
      <c r="H3" s="1618"/>
      <c r="I3" s="1618"/>
      <c r="J3" s="1618"/>
      <c r="K3" s="1618"/>
      <c r="L3" s="1618"/>
    </row>
    <row r="4" spans="1:12" s="178" customFormat="1" ht="15" customHeight="1">
      <c r="A4" s="559"/>
      <c r="B4" s="559"/>
      <c r="C4" s="559"/>
      <c r="D4" s="559"/>
      <c r="E4" s="559"/>
      <c r="F4" s="559"/>
      <c r="G4" s="177"/>
    </row>
    <row r="5" spans="1:12" ht="14.25" thickBot="1">
      <c r="A5" s="816" t="s">
        <v>1038</v>
      </c>
      <c r="B5" s="816"/>
      <c r="C5" s="816"/>
      <c r="D5" s="816"/>
      <c r="E5" s="816"/>
      <c r="F5" s="186"/>
      <c r="G5" s="758"/>
      <c r="L5" s="758" t="s">
        <v>1039</v>
      </c>
    </row>
    <row r="6" spans="1:12" s="179" customFormat="1" ht="13.5" customHeight="1">
      <c r="A6" s="1644" t="s">
        <v>25</v>
      </c>
      <c r="B6" s="1646" t="s">
        <v>20</v>
      </c>
      <c r="C6" s="1635"/>
      <c r="D6" s="1635"/>
      <c r="E6" s="1635"/>
      <c r="F6" s="1636"/>
      <c r="G6" s="1372" t="s">
        <v>21</v>
      </c>
      <c r="H6" s="1371"/>
      <c r="I6" s="1371"/>
      <c r="J6" s="1371"/>
      <c r="K6" s="1371"/>
      <c r="L6" s="1622"/>
    </row>
    <row r="7" spans="1:12" s="179" customFormat="1" ht="13.5" customHeight="1">
      <c r="A7" s="1645"/>
      <c r="B7" s="1631"/>
      <c r="C7" s="1632"/>
      <c r="D7" s="1632"/>
      <c r="E7" s="1632"/>
      <c r="F7" s="1647"/>
      <c r="G7" s="1623"/>
      <c r="H7" s="1624"/>
      <c r="I7" s="1624"/>
      <c r="J7" s="1624"/>
      <c r="K7" s="1624"/>
      <c r="L7" s="1625"/>
    </row>
    <row r="8" spans="1:12" s="179" customFormat="1" ht="13.5" customHeight="1">
      <c r="A8" s="1645"/>
      <c r="B8" s="1626" t="s">
        <v>10</v>
      </c>
      <c r="C8" s="1627"/>
      <c r="D8" s="1627"/>
      <c r="E8" s="1627"/>
      <c r="F8" s="1628"/>
      <c r="G8" s="1623" t="s">
        <v>32</v>
      </c>
      <c r="H8" s="1629" t="s">
        <v>679</v>
      </c>
      <c r="I8" s="1629"/>
      <c r="J8" s="1629"/>
      <c r="K8" s="1629"/>
      <c r="L8" s="1630"/>
    </row>
    <row r="9" spans="1:12" s="179" customFormat="1" ht="13.5" customHeight="1">
      <c r="A9" s="1645"/>
      <c r="B9" s="1631" t="s">
        <v>11</v>
      </c>
      <c r="C9" s="1632"/>
      <c r="D9" s="1633"/>
      <c r="E9" s="1381" t="s">
        <v>12</v>
      </c>
      <c r="F9" s="1358" t="s">
        <v>13</v>
      </c>
      <c r="G9" s="1623"/>
      <c r="H9" s="1631" t="s">
        <v>11</v>
      </c>
      <c r="I9" s="1632"/>
      <c r="J9" s="1633"/>
      <c r="K9" s="1381" t="s">
        <v>12</v>
      </c>
      <c r="L9" s="1358" t="s">
        <v>13</v>
      </c>
    </row>
    <row r="10" spans="1:12" s="179" customFormat="1" ht="30" customHeight="1">
      <c r="A10" s="1645"/>
      <c r="B10" s="1165"/>
      <c r="C10" s="1100" t="s">
        <v>9</v>
      </c>
      <c r="D10" s="1100" t="s">
        <v>15</v>
      </c>
      <c r="E10" s="1634"/>
      <c r="F10" s="1359"/>
      <c r="G10" s="1623"/>
      <c r="H10" s="1165"/>
      <c r="I10" s="1100" t="s">
        <v>9</v>
      </c>
      <c r="J10" s="1100" t="s">
        <v>15</v>
      </c>
      <c r="K10" s="1634"/>
      <c r="L10" s="1359"/>
    </row>
    <row r="11" spans="1:12" ht="23.25" hidden="1" customHeight="1">
      <c r="A11" s="817">
        <v>2015</v>
      </c>
      <c r="B11" s="183">
        <v>69068</v>
      </c>
      <c r="C11" s="180">
        <v>34906</v>
      </c>
      <c r="D11" s="180">
        <v>33311</v>
      </c>
      <c r="E11" s="180">
        <v>46858</v>
      </c>
      <c r="F11" s="818">
        <v>21359</v>
      </c>
      <c r="G11" s="824" t="s">
        <v>706</v>
      </c>
      <c r="H11" s="825">
        <v>32530</v>
      </c>
      <c r="I11" s="825">
        <v>12288</v>
      </c>
      <c r="J11" s="825">
        <v>20242</v>
      </c>
      <c r="K11" s="825">
        <v>16064</v>
      </c>
      <c r="L11" s="826">
        <v>16466</v>
      </c>
    </row>
    <row r="12" spans="1:12" ht="23.25" customHeight="1">
      <c r="A12" s="817">
        <v>2016</v>
      </c>
      <c r="B12" s="183">
        <v>68453</v>
      </c>
      <c r="C12" s="180">
        <v>34764</v>
      </c>
      <c r="D12" s="180">
        <v>33228</v>
      </c>
      <c r="E12" s="180">
        <v>40751</v>
      </c>
      <c r="F12" s="818">
        <v>27241</v>
      </c>
      <c r="G12" s="824" t="s">
        <v>707</v>
      </c>
      <c r="H12" s="825">
        <v>33195</v>
      </c>
      <c r="I12" s="825">
        <v>16374</v>
      </c>
      <c r="J12" s="825">
        <v>16821</v>
      </c>
      <c r="K12" s="825">
        <v>12873</v>
      </c>
      <c r="L12" s="826">
        <v>20322</v>
      </c>
    </row>
    <row r="13" spans="1:12" ht="23.25" customHeight="1">
      <c r="A13" s="817">
        <v>2017</v>
      </c>
      <c r="B13" s="183">
        <v>67992</v>
      </c>
      <c r="C13" s="180">
        <v>34946</v>
      </c>
      <c r="D13" s="180">
        <v>33507</v>
      </c>
      <c r="E13" s="180">
        <v>41554</v>
      </c>
      <c r="F13" s="818">
        <v>26899</v>
      </c>
      <c r="G13" s="824" t="s">
        <v>708</v>
      </c>
      <c r="H13" s="825">
        <v>33709</v>
      </c>
      <c r="I13" s="825">
        <v>16604</v>
      </c>
      <c r="J13" s="825">
        <v>17105</v>
      </c>
      <c r="K13" s="825">
        <v>13594</v>
      </c>
      <c r="L13" s="826">
        <v>20115</v>
      </c>
    </row>
    <row r="14" spans="1:12" ht="23.25" customHeight="1">
      <c r="A14" s="817">
        <v>2018</v>
      </c>
      <c r="B14" s="183">
        <v>68156</v>
      </c>
      <c r="C14" s="180">
        <v>34814</v>
      </c>
      <c r="D14" s="180">
        <v>33342</v>
      </c>
      <c r="E14" s="180">
        <v>42089</v>
      </c>
      <c r="F14" s="818">
        <v>26067</v>
      </c>
      <c r="G14" s="824" t="s">
        <v>709</v>
      </c>
      <c r="H14" s="825">
        <v>33754</v>
      </c>
      <c r="I14" s="825">
        <v>16645</v>
      </c>
      <c r="J14" s="825">
        <v>17109</v>
      </c>
      <c r="K14" s="825">
        <v>14082</v>
      </c>
      <c r="L14" s="826">
        <v>19672</v>
      </c>
    </row>
    <row r="15" spans="1:12" ht="23.25" customHeight="1">
      <c r="A15" s="817">
        <v>2019</v>
      </c>
      <c r="B15" s="183">
        <v>67621</v>
      </c>
      <c r="C15" s="183">
        <v>34691</v>
      </c>
      <c r="D15" s="183">
        <v>32930</v>
      </c>
      <c r="E15" s="180">
        <v>42616</v>
      </c>
      <c r="F15" s="818">
        <v>25005</v>
      </c>
      <c r="G15" s="824">
        <v>2253</v>
      </c>
      <c r="H15" s="825">
        <v>33655</v>
      </c>
      <c r="I15" s="825">
        <v>16635</v>
      </c>
      <c r="J15" s="825">
        <v>17020</v>
      </c>
      <c r="K15" s="825">
        <v>14684</v>
      </c>
      <c r="L15" s="826">
        <v>18971</v>
      </c>
    </row>
    <row r="16" spans="1:12" ht="23.25" customHeight="1">
      <c r="A16" s="817">
        <v>2020</v>
      </c>
      <c r="B16" s="183">
        <f>SUM(C16:D16)</f>
        <v>67676</v>
      </c>
      <c r="C16" s="1077">
        <v>34967</v>
      </c>
      <c r="D16" s="1077">
        <v>32709</v>
      </c>
      <c r="E16" s="180">
        <f t="shared" ref="E16" si="0">SUM(K16,F30,L30)</f>
        <v>43649</v>
      </c>
      <c r="F16" s="818">
        <f t="shared" ref="F16" si="1">SUM(L16,G30)</f>
        <v>24027</v>
      </c>
      <c r="G16" s="1078">
        <v>2333</v>
      </c>
      <c r="H16" s="825">
        <f>SUM(I16:J16)</f>
        <v>33611</v>
      </c>
      <c r="I16" s="1079">
        <v>16651</v>
      </c>
      <c r="J16" s="1079">
        <v>16960</v>
      </c>
      <c r="K16" s="1079">
        <v>15318</v>
      </c>
      <c r="L16" s="1080">
        <v>18293</v>
      </c>
    </row>
    <row r="17" spans="1:13" s="628" customFormat="1" ht="23.25" customHeight="1">
      <c r="A17" s="819">
        <v>2021</v>
      </c>
      <c r="B17" s="1214">
        <f>SUM(C17:D17)</f>
        <v>67141</v>
      </c>
      <c r="C17" s="700">
        <v>34562</v>
      </c>
      <c r="D17" s="700">
        <v>32579</v>
      </c>
      <c r="E17" s="1187">
        <f>SUM(K17,L31,F31)</f>
        <v>43895</v>
      </c>
      <c r="F17" s="820">
        <f>SUM(L17,G31)</f>
        <v>23246</v>
      </c>
      <c r="G17" s="827">
        <v>2407</v>
      </c>
      <c r="H17" s="1215">
        <f>SUM(I17:J17)</f>
        <v>33300</v>
      </c>
      <c r="I17" s="828">
        <v>16441</v>
      </c>
      <c r="J17" s="828">
        <v>16859</v>
      </c>
      <c r="K17" s="828">
        <v>15519</v>
      </c>
      <c r="L17" s="829">
        <v>17781</v>
      </c>
    </row>
    <row r="18" spans="1:13" ht="9.9499999999999993" customHeight="1" thickBot="1">
      <c r="A18" s="821"/>
      <c r="B18" s="822"/>
      <c r="C18" s="822"/>
      <c r="D18" s="822"/>
      <c r="E18" s="822"/>
      <c r="F18" s="823"/>
      <c r="G18" s="830"/>
      <c r="H18" s="831"/>
      <c r="I18" s="831"/>
      <c r="J18" s="831"/>
      <c r="K18" s="831"/>
      <c r="L18" s="832"/>
    </row>
    <row r="19" spans="1:13" ht="9.9499999999999993" customHeight="1" thickBot="1">
      <c r="A19" s="186" t="s">
        <v>28</v>
      </c>
      <c r="B19" s="186"/>
      <c r="C19" s="186"/>
      <c r="D19" s="186"/>
      <c r="E19" s="186"/>
      <c r="F19" s="186"/>
      <c r="G19" s="186"/>
    </row>
    <row r="20" spans="1:13" ht="17.25" customHeight="1">
      <c r="A20" s="1648" t="s">
        <v>25</v>
      </c>
      <c r="B20" s="1635" t="s">
        <v>22</v>
      </c>
      <c r="C20" s="1635"/>
      <c r="D20" s="1635"/>
      <c r="E20" s="1635"/>
      <c r="F20" s="1636"/>
      <c r="G20" s="1639" t="s">
        <v>897</v>
      </c>
      <c r="H20" s="1635" t="s">
        <v>23</v>
      </c>
      <c r="I20" s="1635"/>
      <c r="J20" s="1635"/>
      <c r="K20" s="1635"/>
      <c r="L20" s="1636"/>
    </row>
    <row r="21" spans="1:13" ht="17.25" customHeight="1">
      <c r="A21" s="1649"/>
      <c r="B21" s="1637"/>
      <c r="C21" s="1637"/>
      <c r="D21" s="1637"/>
      <c r="E21" s="1637"/>
      <c r="F21" s="1638"/>
      <c r="G21" s="1640"/>
      <c r="H21" s="1637"/>
      <c r="I21" s="1637"/>
      <c r="J21" s="1637"/>
      <c r="K21" s="1637"/>
      <c r="L21" s="1638"/>
    </row>
    <row r="22" spans="1:13" ht="17.25" customHeight="1">
      <c r="A22" s="1649"/>
      <c r="B22" s="1624" t="s">
        <v>32</v>
      </c>
      <c r="C22" s="1619" t="s">
        <v>679</v>
      </c>
      <c r="D22" s="1620"/>
      <c r="E22" s="1620"/>
      <c r="F22" s="1621"/>
      <c r="G22" s="1166" t="s">
        <v>898</v>
      </c>
      <c r="H22" s="1619" t="s">
        <v>10</v>
      </c>
      <c r="I22" s="1620"/>
      <c r="J22" s="1620"/>
      <c r="K22" s="1620"/>
      <c r="L22" s="1621"/>
      <c r="M22" s="198"/>
    </row>
    <row r="23" spans="1:13" ht="17.25" customHeight="1">
      <c r="A23" s="1649"/>
      <c r="B23" s="1624"/>
      <c r="C23" s="1631" t="s">
        <v>11</v>
      </c>
      <c r="D23" s="1632"/>
      <c r="E23" s="1633"/>
      <c r="F23" s="1358" t="s">
        <v>12</v>
      </c>
      <c r="G23" s="1642" t="s">
        <v>13</v>
      </c>
      <c r="H23" s="1631" t="s">
        <v>11</v>
      </c>
      <c r="I23" s="1632"/>
      <c r="J23" s="1633"/>
      <c r="K23" s="1380" t="s">
        <v>14</v>
      </c>
      <c r="L23" s="1641" t="s">
        <v>24</v>
      </c>
      <c r="M23" s="198"/>
    </row>
    <row r="24" spans="1:13" ht="27" customHeight="1">
      <c r="A24" s="1650"/>
      <c r="B24" s="1624"/>
      <c r="C24" s="1165"/>
      <c r="D24" s="1100" t="s">
        <v>9</v>
      </c>
      <c r="E24" s="1100" t="s">
        <v>15</v>
      </c>
      <c r="F24" s="1359"/>
      <c r="G24" s="1643"/>
      <c r="H24" s="1165"/>
      <c r="I24" s="1100" t="s">
        <v>9</v>
      </c>
      <c r="J24" s="1100" t="s">
        <v>15</v>
      </c>
      <c r="K24" s="1634"/>
      <c r="L24" s="1359"/>
      <c r="M24" s="198"/>
    </row>
    <row r="25" spans="1:13" ht="24" hidden="1" customHeight="1">
      <c r="A25" s="817">
        <v>2015</v>
      </c>
      <c r="B25" s="697">
        <v>19</v>
      </c>
      <c r="C25" s="200">
        <v>10928</v>
      </c>
      <c r="D25" s="200">
        <v>3800</v>
      </c>
      <c r="E25" s="200">
        <v>7128</v>
      </c>
      <c r="F25" s="833">
        <v>6035</v>
      </c>
      <c r="G25" s="824">
        <v>4893</v>
      </c>
      <c r="H25" s="200">
        <v>24759</v>
      </c>
      <c r="I25" s="837">
        <v>12807</v>
      </c>
      <c r="J25" s="837">
        <v>11952</v>
      </c>
      <c r="K25" s="837">
        <v>13306</v>
      </c>
      <c r="L25" s="838">
        <v>24759</v>
      </c>
      <c r="M25" s="198"/>
    </row>
    <row r="26" spans="1:13" ht="24" customHeight="1">
      <c r="A26" s="817">
        <v>2016</v>
      </c>
      <c r="B26" s="698">
        <v>19</v>
      </c>
      <c r="C26" s="200">
        <v>10710</v>
      </c>
      <c r="D26" s="200">
        <v>5968</v>
      </c>
      <c r="E26" s="200">
        <v>4742</v>
      </c>
      <c r="F26" s="833">
        <v>3791</v>
      </c>
      <c r="G26" s="824">
        <v>6919</v>
      </c>
      <c r="H26" s="200">
        <v>24087</v>
      </c>
      <c r="I26" s="837">
        <v>12422</v>
      </c>
      <c r="J26" s="837">
        <v>11665</v>
      </c>
      <c r="K26" s="837">
        <v>13117</v>
      </c>
      <c r="L26" s="838">
        <v>24087</v>
      </c>
    </row>
    <row r="27" spans="1:13" ht="24" customHeight="1">
      <c r="A27" s="817">
        <v>2017</v>
      </c>
      <c r="B27" s="698">
        <v>19</v>
      </c>
      <c r="C27" s="200">
        <v>10547</v>
      </c>
      <c r="D27" s="200">
        <v>5860</v>
      </c>
      <c r="E27" s="200">
        <v>4687</v>
      </c>
      <c r="F27" s="833">
        <v>3763</v>
      </c>
      <c r="G27" s="824">
        <v>6784</v>
      </c>
      <c r="H27" s="200">
        <v>24197</v>
      </c>
      <c r="I27" s="837">
        <v>12482</v>
      </c>
      <c r="J27" s="837">
        <v>11715</v>
      </c>
      <c r="K27" s="837">
        <v>13501</v>
      </c>
      <c r="L27" s="838">
        <v>24197</v>
      </c>
    </row>
    <row r="28" spans="1:13" ht="24" customHeight="1">
      <c r="A28" s="817">
        <v>2018</v>
      </c>
      <c r="B28" s="698">
        <v>19</v>
      </c>
      <c r="C28" s="200">
        <v>10126</v>
      </c>
      <c r="D28" s="200">
        <v>5623</v>
      </c>
      <c r="E28" s="200">
        <v>4503</v>
      </c>
      <c r="F28" s="833">
        <v>3731</v>
      </c>
      <c r="G28" s="824">
        <v>6395</v>
      </c>
      <c r="H28" s="200">
        <v>24276</v>
      </c>
      <c r="I28" s="837">
        <v>12546</v>
      </c>
      <c r="J28" s="837">
        <v>11730</v>
      </c>
      <c r="K28" s="837">
        <v>13846</v>
      </c>
      <c r="L28" s="838">
        <v>24276</v>
      </c>
    </row>
    <row r="29" spans="1:13" ht="24" customHeight="1">
      <c r="A29" s="817">
        <v>2019</v>
      </c>
      <c r="B29" s="698">
        <v>19</v>
      </c>
      <c r="C29" s="181">
        <v>9775</v>
      </c>
      <c r="D29" s="699">
        <v>5479</v>
      </c>
      <c r="E29" s="22">
        <v>4296</v>
      </c>
      <c r="F29" s="453">
        <v>3741</v>
      </c>
      <c r="G29" s="824">
        <v>6034</v>
      </c>
      <c r="H29" s="200">
        <v>24191</v>
      </c>
      <c r="I29" s="837">
        <v>12577</v>
      </c>
      <c r="J29" s="837">
        <v>11614</v>
      </c>
      <c r="K29" s="837">
        <v>14317</v>
      </c>
      <c r="L29" s="838">
        <v>24191</v>
      </c>
    </row>
    <row r="30" spans="1:13" ht="24" customHeight="1">
      <c r="A30" s="817">
        <v>2020</v>
      </c>
      <c r="B30" s="698">
        <v>19</v>
      </c>
      <c r="C30" s="181">
        <f>SUM(D30:E30)</f>
        <v>10055</v>
      </c>
      <c r="D30" s="699">
        <v>5801</v>
      </c>
      <c r="E30" s="699">
        <v>4254</v>
      </c>
      <c r="F30" s="1074">
        <v>4321</v>
      </c>
      <c r="G30" s="1075">
        <v>5734</v>
      </c>
      <c r="H30" s="200">
        <f>SUM(I30:J30)</f>
        <v>24010</v>
      </c>
      <c r="I30" s="1076">
        <v>12515</v>
      </c>
      <c r="J30" s="1076">
        <v>11495</v>
      </c>
      <c r="K30" s="1076">
        <v>14448</v>
      </c>
      <c r="L30" s="826">
        <v>24010</v>
      </c>
    </row>
    <row r="31" spans="1:13" s="628" customFormat="1" ht="24" customHeight="1">
      <c r="A31" s="819">
        <v>2021</v>
      </c>
      <c r="B31" s="702">
        <v>19</v>
      </c>
      <c r="C31" s="701">
        <f>SUM(D31:E31)</f>
        <v>9682</v>
      </c>
      <c r="D31" s="627">
        <v>5569</v>
      </c>
      <c r="E31" s="627">
        <v>4113</v>
      </c>
      <c r="F31" s="834">
        <v>4217</v>
      </c>
      <c r="G31" s="839">
        <v>5465</v>
      </c>
      <c r="H31" s="1216">
        <f>SUM(I31:J31)</f>
        <v>24159</v>
      </c>
      <c r="I31" s="840">
        <v>12552</v>
      </c>
      <c r="J31" s="840">
        <v>11607</v>
      </c>
      <c r="K31" s="840">
        <v>14779</v>
      </c>
      <c r="L31" s="841">
        <v>24159</v>
      </c>
    </row>
    <row r="32" spans="1:13" ht="9.9499999999999993" customHeight="1" thickBot="1">
      <c r="A32" s="821"/>
      <c r="B32" s="822"/>
      <c r="C32" s="835"/>
      <c r="D32" s="835"/>
      <c r="E32" s="835"/>
      <c r="F32" s="836"/>
      <c r="G32" s="830"/>
      <c r="H32" s="842"/>
      <c r="I32" s="831"/>
      <c r="J32" s="831"/>
      <c r="K32" s="831"/>
      <c r="L32" s="832"/>
    </row>
    <row r="33" spans="1:8" ht="9.9499999999999993" customHeight="1">
      <c r="A33" s="360"/>
      <c r="B33" s="188"/>
      <c r="C33" s="187"/>
      <c r="D33" s="187"/>
      <c r="E33" s="187"/>
      <c r="F33" s="187"/>
      <c r="G33" s="181"/>
      <c r="H33" s="181"/>
    </row>
    <row r="34" spans="1:8" s="191" customFormat="1" ht="15" customHeight="1">
      <c r="A34" s="201" t="s">
        <v>298</v>
      </c>
      <c r="B34" s="199"/>
      <c r="C34" s="189"/>
      <c r="D34" s="189"/>
      <c r="E34" s="189"/>
      <c r="F34" s="189"/>
      <c r="G34" s="189"/>
      <c r="H34" s="190"/>
    </row>
    <row r="35" spans="1:8" s="192" customFormat="1" ht="15" customHeight="1">
      <c r="A35" s="193" t="s">
        <v>678</v>
      </c>
      <c r="G35" s="194"/>
    </row>
    <row r="37" spans="1:8">
      <c r="A37" s="195"/>
      <c r="G37" s="196"/>
    </row>
    <row r="38" spans="1:8">
      <c r="A38" s="197"/>
    </row>
    <row r="39" spans="1:8">
      <c r="A39" s="195"/>
    </row>
  </sheetData>
  <mergeCells count="26">
    <mergeCell ref="A6:A10"/>
    <mergeCell ref="B6:F7"/>
    <mergeCell ref="H23:J23"/>
    <mergeCell ref="K23:K24"/>
    <mergeCell ref="A20:A24"/>
    <mergeCell ref="L23:L24"/>
    <mergeCell ref="B22:B24"/>
    <mergeCell ref="C23:E23"/>
    <mergeCell ref="F23:F24"/>
    <mergeCell ref="G23:G24"/>
    <mergeCell ref="G2:L3"/>
    <mergeCell ref="C22:F22"/>
    <mergeCell ref="H22:L22"/>
    <mergeCell ref="G6:L7"/>
    <mergeCell ref="B8:F8"/>
    <mergeCell ref="G8:G10"/>
    <mergeCell ref="H8:L8"/>
    <mergeCell ref="B9:D9"/>
    <mergeCell ref="E9:E10"/>
    <mergeCell ref="F9:F10"/>
    <mergeCell ref="H9:J9"/>
    <mergeCell ref="K9:K10"/>
    <mergeCell ref="L9:L10"/>
    <mergeCell ref="B20:F21"/>
    <mergeCell ref="H20:L21"/>
    <mergeCell ref="G20:G21"/>
  </mergeCells>
  <phoneticPr fontId="4" type="noConversion"/>
  <printOptions gridLinesSet="0"/>
  <pageMargins left="0.57999999999999996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  <colBreaks count="1" manualBreakCount="1">
    <brk id="6" max="34" man="1"/>
  </colBreaks>
  <ignoredErrors>
    <ignoredError sqref="H16 H30 C30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Q45"/>
  <sheetViews>
    <sheetView view="pageBreakPreview" zoomScaleNormal="100" zoomScaleSheetLayoutView="100" workbookViewId="0"/>
  </sheetViews>
  <sheetFormatPr defaultRowHeight="13.5" outlineLevelRow="1"/>
  <cols>
    <col min="1" max="1" width="8.21875" style="53" customWidth="1"/>
    <col min="2" max="9" width="4.77734375" style="56" customWidth="1"/>
    <col min="10" max="17" width="4.77734375" style="53" customWidth="1"/>
    <col min="18" max="16384" width="8.88671875" style="53"/>
  </cols>
  <sheetData>
    <row r="1" spans="1:17" s="36" customFormat="1" ht="15" customHeight="1">
      <c r="A1" s="37"/>
      <c r="B1" s="168"/>
      <c r="C1" s="168"/>
      <c r="D1" s="168"/>
      <c r="E1" s="168"/>
      <c r="F1" s="168"/>
      <c r="G1" s="168"/>
      <c r="H1" s="168"/>
    </row>
    <row r="2" spans="1:17" s="470" customFormat="1" ht="30" customHeight="1">
      <c r="A2" s="1664" t="s">
        <v>680</v>
      </c>
      <c r="B2" s="1664"/>
      <c r="C2" s="1664"/>
      <c r="D2" s="1664"/>
      <c r="E2" s="1664"/>
      <c r="F2" s="1664"/>
      <c r="G2" s="1664"/>
      <c r="H2" s="1664"/>
      <c r="I2" s="1664"/>
      <c r="J2" s="1664"/>
      <c r="K2" s="1664"/>
      <c r="L2" s="1664"/>
      <c r="M2" s="1664"/>
      <c r="N2" s="1664"/>
      <c r="O2" s="1664"/>
      <c r="P2" s="1664"/>
      <c r="Q2" s="1664"/>
    </row>
    <row r="3" spans="1:17" s="471" customFormat="1" ht="30" customHeight="1">
      <c r="A3" s="1665" t="s">
        <v>332</v>
      </c>
      <c r="B3" s="1665"/>
      <c r="C3" s="1665"/>
      <c r="D3" s="1665"/>
      <c r="E3" s="1665"/>
      <c r="F3" s="1665"/>
      <c r="G3" s="1665"/>
      <c r="H3" s="1665"/>
      <c r="I3" s="1665"/>
      <c r="J3" s="1665"/>
      <c r="K3" s="1665"/>
      <c r="L3" s="1665"/>
      <c r="M3" s="1665"/>
      <c r="N3" s="1665"/>
      <c r="O3" s="1665"/>
      <c r="P3" s="1665"/>
      <c r="Q3" s="1665"/>
    </row>
    <row r="4" spans="1:17" s="64" customFormat="1" ht="15" customHeight="1">
      <c r="A4" s="202"/>
      <c r="B4" s="202"/>
      <c r="C4" s="202"/>
      <c r="D4" s="202"/>
      <c r="E4" s="202"/>
      <c r="F4" s="202"/>
      <c r="G4" s="202"/>
      <c r="H4" s="203"/>
      <c r="I4" s="203"/>
    </row>
    <row r="5" spans="1:17" ht="14.25" thickBot="1">
      <c r="A5" s="843" t="s">
        <v>333</v>
      </c>
      <c r="B5" s="843"/>
      <c r="C5" s="843"/>
      <c r="D5" s="843"/>
      <c r="E5" s="843"/>
      <c r="F5" s="844"/>
      <c r="G5" s="567"/>
      <c r="H5" s="844"/>
      <c r="I5" s="567"/>
      <c r="J5" s="488"/>
      <c r="K5" s="488"/>
      <c r="L5" s="488"/>
      <c r="M5" s="488"/>
      <c r="N5" s="1655" t="s">
        <v>681</v>
      </c>
      <c r="O5" s="1655"/>
      <c r="P5" s="1655"/>
      <c r="Q5" s="1655"/>
    </row>
    <row r="6" spans="1:17" ht="35.1" customHeight="1">
      <c r="A6" s="1663" t="s">
        <v>712</v>
      </c>
      <c r="B6" s="1658" t="s">
        <v>20</v>
      </c>
      <c r="C6" s="1658"/>
      <c r="D6" s="1658"/>
      <c r="E6" s="1658"/>
      <c r="F6" s="1658" t="s">
        <v>4</v>
      </c>
      <c r="G6" s="1658"/>
      <c r="H6" s="1658"/>
      <c r="I6" s="1658"/>
      <c r="J6" s="1658" t="s">
        <v>5</v>
      </c>
      <c r="K6" s="1658"/>
      <c r="L6" s="1658"/>
      <c r="M6" s="1658"/>
      <c r="N6" s="1658" t="s">
        <v>6</v>
      </c>
      <c r="O6" s="1658"/>
      <c r="P6" s="1658"/>
      <c r="Q6" s="1659"/>
    </row>
    <row r="7" spans="1:17" ht="35.1" customHeight="1">
      <c r="A7" s="1373"/>
      <c r="B7" s="1660"/>
      <c r="C7" s="1660"/>
      <c r="D7" s="1660"/>
      <c r="E7" s="1660"/>
      <c r="F7" s="1660"/>
      <c r="G7" s="1660"/>
      <c r="H7" s="1660"/>
      <c r="I7" s="1660"/>
      <c r="J7" s="1660"/>
      <c r="K7" s="1660"/>
      <c r="L7" s="1660"/>
      <c r="M7" s="1660"/>
      <c r="N7" s="1660"/>
      <c r="O7" s="1660"/>
      <c r="P7" s="1660"/>
      <c r="Q7" s="1661"/>
    </row>
    <row r="8" spans="1:17" ht="35.1" customHeight="1">
      <c r="A8" s="1373"/>
      <c r="B8" s="1660" t="s">
        <v>7</v>
      </c>
      <c r="C8" s="1660"/>
      <c r="D8" s="1660" t="s">
        <v>26</v>
      </c>
      <c r="E8" s="1660"/>
      <c r="F8" s="1660" t="s">
        <v>7</v>
      </c>
      <c r="G8" s="1660"/>
      <c r="H8" s="1660" t="s">
        <v>26</v>
      </c>
      <c r="I8" s="1660"/>
      <c r="J8" s="1660" t="s">
        <v>7</v>
      </c>
      <c r="K8" s="1660"/>
      <c r="L8" s="1660" t="s">
        <v>26</v>
      </c>
      <c r="M8" s="1660"/>
      <c r="N8" s="1660" t="s">
        <v>7</v>
      </c>
      <c r="O8" s="1660"/>
      <c r="P8" s="1660" t="s">
        <v>26</v>
      </c>
      <c r="Q8" s="1661"/>
    </row>
    <row r="9" spans="1:17" s="54" customFormat="1" ht="35.1" customHeight="1">
      <c r="A9" s="1373"/>
      <c r="B9" s="1660"/>
      <c r="C9" s="1660"/>
      <c r="D9" s="1660"/>
      <c r="E9" s="1660"/>
      <c r="F9" s="1660"/>
      <c r="G9" s="1660"/>
      <c r="H9" s="1660"/>
      <c r="I9" s="1660"/>
      <c r="J9" s="1660"/>
      <c r="K9" s="1660"/>
      <c r="L9" s="1660"/>
      <c r="M9" s="1660"/>
      <c r="N9" s="1660"/>
      <c r="O9" s="1660"/>
      <c r="P9" s="1660"/>
      <c r="Q9" s="1661"/>
    </row>
    <row r="10" spans="1:17" ht="39.950000000000003" hidden="1" customHeight="1">
      <c r="A10" s="510">
        <v>2015</v>
      </c>
      <c r="B10" s="1656">
        <f t="shared" ref="B10:B15" si="0">SUM(F10,J10,N10)</f>
        <v>1947231</v>
      </c>
      <c r="C10" s="1656"/>
      <c r="D10" s="1656">
        <f t="shared" ref="D10:D15" si="1">SUM(H10,L10,P10)</f>
        <v>68858884</v>
      </c>
      <c r="E10" s="1656"/>
      <c r="F10" s="1656">
        <v>969101</v>
      </c>
      <c r="G10" s="1656"/>
      <c r="H10" s="1656">
        <v>33133464</v>
      </c>
      <c r="I10" s="1656"/>
      <c r="J10" s="1656">
        <v>311945</v>
      </c>
      <c r="K10" s="1656"/>
      <c r="L10" s="1656">
        <v>10553887</v>
      </c>
      <c r="M10" s="1656"/>
      <c r="N10" s="1656">
        <v>666185</v>
      </c>
      <c r="O10" s="1656"/>
      <c r="P10" s="1656">
        <v>25171533</v>
      </c>
      <c r="Q10" s="1657"/>
    </row>
    <row r="11" spans="1:17" s="54" customFormat="1" ht="50.1" customHeight="1" outlineLevel="1">
      <c r="A11" s="486">
        <v>2016</v>
      </c>
      <c r="B11" s="1656">
        <f t="shared" si="0"/>
        <v>1963455</v>
      </c>
      <c r="C11" s="1656"/>
      <c r="D11" s="1656">
        <f t="shared" si="1"/>
        <v>76379699</v>
      </c>
      <c r="E11" s="1656"/>
      <c r="F11" s="1656">
        <v>1004346</v>
      </c>
      <c r="G11" s="1656"/>
      <c r="H11" s="1656">
        <v>37994465</v>
      </c>
      <c r="I11" s="1656"/>
      <c r="J11" s="1656">
        <v>305728</v>
      </c>
      <c r="K11" s="1656"/>
      <c r="L11" s="1656">
        <v>10597371</v>
      </c>
      <c r="M11" s="1656"/>
      <c r="N11" s="1656">
        <v>653381</v>
      </c>
      <c r="O11" s="1656"/>
      <c r="P11" s="1656">
        <v>27787863</v>
      </c>
      <c r="Q11" s="1657"/>
    </row>
    <row r="12" spans="1:17" s="54" customFormat="1" ht="50.1" customHeight="1" outlineLevel="1">
      <c r="A12" s="486">
        <v>2017</v>
      </c>
      <c r="B12" s="1656">
        <f t="shared" si="0"/>
        <v>2012985</v>
      </c>
      <c r="C12" s="1656"/>
      <c r="D12" s="1656">
        <f t="shared" si="1"/>
        <v>82665398</v>
      </c>
      <c r="E12" s="1656"/>
      <c r="F12" s="1656">
        <v>1042048</v>
      </c>
      <c r="G12" s="1656"/>
      <c r="H12" s="1656">
        <v>41632010</v>
      </c>
      <c r="I12" s="1656"/>
      <c r="J12" s="1656">
        <v>306049</v>
      </c>
      <c r="K12" s="1656"/>
      <c r="L12" s="1656">
        <v>11239840</v>
      </c>
      <c r="M12" s="1656"/>
      <c r="N12" s="1656">
        <v>664888</v>
      </c>
      <c r="O12" s="1656"/>
      <c r="P12" s="1656">
        <v>29793548</v>
      </c>
      <c r="Q12" s="1657"/>
    </row>
    <row r="13" spans="1:17" s="54" customFormat="1" ht="50.1" customHeight="1" outlineLevel="1">
      <c r="A13" s="486">
        <v>2018</v>
      </c>
      <c r="B13" s="1656">
        <f t="shared" si="0"/>
        <v>2017012</v>
      </c>
      <c r="C13" s="1656"/>
      <c r="D13" s="1656">
        <f t="shared" si="1"/>
        <v>93787359</v>
      </c>
      <c r="E13" s="1656"/>
      <c r="F13" s="1656">
        <v>1047215</v>
      </c>
      <c r="G13" s="1656"/>
      <c r="H13" s="1656">
        <v>47157107</v>
      </c>
      <c r="I13" s="1656"/>
      <c r="J13" s="1656">
        <v>296452</v>
      </c>
      <c r="K13" s="1656"/>
      <c r="L13" s="1656">
        <v>12476325</v>
      </c>
      <c r="M13" s="1656"/>
      <c r="N13" s="1656">
        <v>673345</v>
      </c>
      <c r="O13" s="1656"/>
      <c r="P13" s="1656">
        <v>34153927</v>
      </c>
      <c r="Q13" s="1657"/>
    </row>
    <row r="14" spans="1:17" s="56" customFormat="1" ht="50.1" customHeight="1" outlineLevel="1">
      <c r="A14" s="486">
        <v>2019</v>
      </c>
      <c r="B14" s="1656">
        <f t="shared" si="0"/>
        <v>2023778</v>
      </c>
      <c r="C14" s="1656"/>
      <c r="D14" s="1656">
        <f t="shared" si="1"/>
        <v>103182968</v>
      </c>
      <c r="E14" s="1656"/>
      <c r="F14" s="1656">
        <f>SUM(F15:G17)</f>
        <v>1059127</v>
      </c>
      <c r="G14" s="1656"/>
      <c r="H14" s="1656">
        <f>SUM(H15:I17)</f>
        <v>52290535</v>
      </c>
      <c r="I14" s="1656"/>
      <c r="J14" s="1656">
        <f t="shared" ref="J14" si="2">SUM(J15:K17)</f>
        <v>284184</v>
      </c>
      <c r="K14" s="1656"/>
      <c r="L14" s="1656">
        <f t="shared" ref="L14" si="3">SUM(L15:M17)</f>
        <v>12508621</v>
      </c>
      <c r="M14" s="1656"/>
      <c r="N14" s="1656">
        <f t="shared" ref="N14" si="4">SUM(N15:O17)</f>
        <v>680467</v>
      </c>
      <c r="O14" s="1656"/>
      <c r="P14" s="1656">
        <f t="shared" ref="P14" si="5">SUM(P15:Q17)</f>
        <v>38383812</v>
      </c>
      <c r="Q14" s="1657"/>
    </row>
    <row r="15" spans="1:17" s="54" customFormat="1" ht="24.95" hidden="1" customHeight="1">
      <c r="A15" s="486" t="s">
        <v>306</v>
      </c>
      <c r="B15" s="1651">
        <f t="shared" si="0"/>
        <v>24627</v>
      </c>
      <c r="C15" s="1651"/>
      <c r="D15" s="1651">
        <f t="shared" si="1"/>
        <v>44160218</v>
      </c>
      <c r="E15" s="1651"/>
      <c r="F15" s="1651">
        <v>11682</v>
      </c>
      <c r="G15" s="1651"/>
      <c r="H15" s="1651">
        <v>21480892</v>
      </c>
      <c r="I15" s="1651"/>
      <c r="J15" s="1651">
        <v>3284</v>
      </c>
      <c r="K15" s="1651"/>
      <c r="L15" s="1651">
        <v>5189067</v>
      </c>
      <c r="M15" s="1651"/>
      <c r="N15" s="1651">
        <v>9661</v>
      </c>
      <c r="O15" s="1651"/>
      <c r="P15" s="1651">
        <v>17490259</v>
      </c>
      <c r="Q15" s="1652"/>
    </row>
    <row r="16" spans="1:17" s="54" customFormat="1" ht="24.95" hidden="1" customHeight="1" outlineLevel="1">
      <c r="A16" s="486" t="s">
        <v>307</v>
      </c>
      <c r="B16" s="1651">
        <f t="shared" ref="B16:B17" si="6">SUM(F16,J16,N16)</f>
        <v>1290327</v>
      </c>
      <c r="C16" s="1651"/>
      <c r="D16" s="1651">
        <f t="shared" ref="D16:D17" si="7">SUM(H16,L16,P16)</f>
        <v>37609798</v>
      </c>
      <c r="E16" s="1651"/>
      <c r="F16" s="1651">
        <v>673279</v>
      </c>
      <c r="G16" s="1651"/>
      <c r="H16" s="1651">
        <v>19576711</v>
      </c>
      <c r="I16" s="1651"/>
      <c r="J16" s="1651">
        <v>180752</v>
      </c>
      <c r="K16" s="1651"/>
      <c r="L16" s="1651">
        <v>4769591</v>
      </c>
      <c r="M16" s="1651"/>
      <c r="N16" s="1651">
        <v>436296</v>
      </c>
      <c r="O16" s="1651"/>
      <c r="P16" s="1651">
        <v>13263496</v>
      </c>
      <c r="Q16" s="1652"/>
    </row>
    <row r="17" spans="1:17" s="54" customFormat="1" ht="24.95" hidden="1" customHeight="1" outlineLevel="1">
      <c r="A17" s="486" t="s">
        <v>308</v>
      </c>
      <c r="B17" s="1651">
        <f t="shared" si="6"/>
        <v>708824</v>
      </c>
      <c r="C17" s="1651"/>
      <c r="D17" s="1651">
        <f t="shared" si="7"/>
        <v>21412952</v>
      </c>
      <c r="E17" s="1651"/>
      <c r="F17" s="1651">
        <v>374166</v>
      </c>
      <c r="G17" s="1651"/>
      <c r="H17" s="1651">
        <v>11232932</v>
      </c>
      <c r="I17" s="1651"/>
      <c r="J17" s="1651">
        <v>100148</v>
      </c>
      <c r="K17" s="1651"/>
      <c r="L17" s="1651">
        <v>2549963</v>
      </c>
      <c r="M17" s="1651"/>
      <c r="N17" s="1651">
        <v>234510</v>
      </c>
      <c r="O17" s="1651"/>
      <c r="P17" s="1651">
        <v>7630057</v>
      </c>
      <c r="Q17" s="1652"/>
    </row>
    <row r="18" spans="1:17" s="56" customFormat="1" ht="50.1" customHeight="1" outlineLevel="1">
      <c r="A18" s="486">
        <v>2020</v>
      </c>
      <c r="B18" s="1656">
        <f t="shared" ref="B18:B25" si="8">SUM(F18,J18,N18)</f>
        <v>1836421</v>
      </c>
      <c r="C18" s="1656"/>
      <c r="D18" s="1656">
        <f>SUM(H18,L18,P18)</f>
        <v>104805583</v>
      </c>
      <c r="E18" s="1656"/>
      <c r="F18" s="1656">
        <f>SUM(F19:G21)</f>
        <v>969175</v>
      </c>
      <c r="G18" s="1656"/>
      <c r="H18" s="1656">
        <f>SUM(H19:I21)</f>
        <v>52430290</v>
      </c>
      <c r="I18" s="1656"/>
      <c r="J18" s="1656">
        <f t="shared" ref="J18" si="9">SUM(J19:K21)</f>
        <v>243097</v>
      </c>
      <c r="K18" s="1656"/>
      <c r="L18" s="1656">
        <f t="shared" ref="L18" si="10">SUM(L19:M21)</f>
        <v>12359717</v>
      </c>
      <c r="M18" s="1656"/>
      <c r="N18" s="1656">
        <f t="shared" ref="N18" si="11">SUM(N19:O21)</f>
        <v>624149</v>
      </c>
      <c r="O18" s="1656"/>
      <c r="P18" s="1656">
        <f t="shared" ref="P18" si="12">SUM(P19:Q21)</f>
        <v>40015576</v>
      </c>
      <c r="Q18" s="1657"/>
    </row>
    <row r="19" spans="1:17" s="43" customFormat="1" ht="24.95" hidden="1" customHeight="1" outlineLevel="1">
      <c r="A19" s="486" t="s">
        <v>306</v>
      </c>
      <c r="B19" s="1651">
        <f t="shared" si="8"/>
        <v>22434</v>
      </c>
      <c r="C19" s="1651"/>
      <c r="D19" s="1651">
        <f>SUM(H19,L19,P19)</f>
        <v>45470359</v>
      </c>
      <c r="E19" s="1651"/>
      <c r="F19" s="1662">
        <v>10693</v>
      </c>
      <c r="G19" s="1662"/>
      <c r="H19" s="1662">
        <v>21497786</v>
      </c>
      <c r="I19" s="1662"/>
      <c r="J19" s="1662">
        <v>2886</v>
      </c>
      <c r="K19" s="1662"/>
      <c r="L19" s="1662">
        <v>5148431</v>
      </c>
      <c r="M19" s="1662"/>
      <c r="N19" s="1662">
        <v>8855</v>
      </c>
      <c r="O19" s="1662"/>
      <c r="P19" s="1662">
        <v>18824142</v>
      </c>
      <c r="Q19" s="1666"/>
    </row>
    <row r="20" spans="1:17" s="136" customFormat="1" ht="24.95" hidden="1" customHeight="1">
      <c r="A20" s="486" t="s">
        <v>307</v>
      </c>
      <c r="B20" s="1651">
        <f t="shared" si="8"/>
        <v>1176781</v>
      </c>
      <c r="C20" s="1651"/>
      <c r="D20" s="1651">
        <f>SUM(H20,L20,P20)</f>
        <v>37207112</v>
      </c>
      <c r="E20" s="1651"/>
      <c r="F20" s="1662">
        <v>619967</v>
      </c>
      <c r="G20" s="1662"/>
      <c r="H20" s="1662">
        <v>19312918</v>
      </c>
      <c r="I20" s="1662"/>
      <c r="J20" s="1662">
        <v>157143</v>
      </c>
      <c r="K20" s="1662"/>
      <c r="L20" s="1662">
        <v>4736236</v>
      </c>
      <c r="M20" s="1662"/>
      <c r="N20" s="1662">
        <v>399671</v>
      </c>
      <c r="O20" s="1662"/>
      <c r="P20" s="1662">
        <v>13157958</v>
      </c>
      <c r="Q20" s="1666"/>
    </row>
    <row r="21" spans="1:17" s="136" customFormat="1" ht="24.95" hidden="1" customHeight="1">
      <c r="A21" s="486" t="s">
        <v>308</v>
      </c>
      <c r="B21" s="1651">
        <f t="shared" si="8"/>
        <v>637206</v>
      </c>
      <c r="C21" s="1651"/>
      <c r="D21" s="1651">
        <f t="shared" ref="D21" si="13">SUM(H21,L21,P21)</f>
        <v>22128112</v>
      </c>
      <c r="E21" s="1651"/>
      <c r="F21" s="1662">
        <v>338515</v>
      </c>
      <c r="G21" s="1662"/>
      <c r="H21" s="1662">
        <v>11619586</v>
      </c>
      <c r="I21" s="1662"/>
      <c r="J21" s="1662">
        <v>83068</v>
      </c>
      <c r="K21" s="1662"/>
      <c r="L21" s="1662">
        <v>2475050</v>
      </c>
      <c r="M21" s="1662"/>
      <c r="N21" s="1662">
        <v>215623</v>
      </c>
      <c r="O21" s="1662"/>
      <c r="P21" s="1662">
        <v>8033476</v>
      </c>
      <c r="Q21" s="1666"/>
    </row>
    <row r="22" spans="1:17" s="136" customFormat="1" ht="50.1" customHeight="1">
      <c r="A22" s="656">
        <v>2021</v>
      </c>
      <c r="B22" s="1653">
        <f t="shared" si="8"/>
        <v>1770577</v>
      </c>
      <c r="C22" s="1653"/>
      <c r="D22" s="1653">
        <f>SUM(H22,L22,P22)</f>
        <v>108682890</v>
      </c>
      <c r="E22" s="1653"/>
      <c r="F22" s="1653">
        <f>SUM(F23:G25)</f>
        <v>927035</v>
      </c>
      <c r="G22" s="1653"/>
      <c r="H22" s="1653">
        <f>SUM(H23:I25)</f>
        <v>54330103</v>
      </c>
      <c r="I22" s="1653"/>
      <c r="J22" s="1653">
        <f t="shared" ref="J22" si="14">SUM(J23:K25)</f>
        <v>220531</v>
      </c>
      <c r="K22" s="1653"/>
      <c r="L22" s="1653">
        <f t="shared" ref="L22" si="15">SUM(L23:M25)</f>
        <v>12530325</v>
      </c>
      <c r="M22" s="1653"/>
      <c r="N22" s="1653">
        <f t="shared" ref="N22" si="16">SUM(N23:O25)</f>
        <v>623011</v>
      </c>
      <c r="O22" s="1653"/>
      <c r="P22" s="1653">
        <f t="shared" ref="P22" si="17">SUM(P23:Q25)</f>
        <v>41822462</v>
      </c>
      <c r="Q22" s="1654"/>
    </row>
    <row r="23" spans="1:17" s="40" customFormat="1" ht="30" customHeight="1">
      <c r="A23" s="486" t="s">
        <v>306</v>
      </c>
      <c r="B23" s="1651">
        <f t="shared" si="8"/>
        <v>21959</v>
      </c>
      <c r="C23" s="1651"/>
      <c r="D23" s="1651">
        <f>SUM(H23,L23,P23)</f>
        <v>45804452</v>
      </c>
      <c r="E23" s="1651"/>
      <c r="F23" s="1651">
        <v>10439</v>
      </c>
      <c r="G23" s="1651"/>
      <c r="H23" s="1651">
        <v>21747375</v>
      </c>
      <c r="I23" s="1651"/>
      <c r="J23" s="1651">
        <v>2699</v>
      </c>
      <c r="K23" s="1651"/>
      <c r="L23" s="1651">
        <v>5388383</v>
      </c>
      <c r="M23" s="1651"/>
      <c r="N23" s="1651">
        <v>8821</v>
      </c>
      <c r="O23" s="1651"/>
      <c r="P23" s="1651">
        <v>18668694</v>
      </c>
      <c r="Q23" s="1652"/>
    </row>
    <row r="24" spans="1:17" s="50" customFormat="1" ht="30" customHeight="1">
      <c r="A24" s="486" t="s">
        <v>307</v>
      </c>
      <c r="B24" s="1651">
        <f t="shared" si="8"/>
        <v>1140070</v>
      </c>
      <c r="C24" s="1651"/>
      <c r="D24" s="1651">
        <f>SUM(H24,L24,P24)</f>
        <v>39460344</v>
      </c>
      <c r="E24" s="1651"/>
      <c r="F24" s="1651">
        <v>595015</v>
      </c>
      <c r="G24" s="1651"/>
      <c r="H24" s="1651">
        <v>20336654</v>
      </c>
      <c r="I24" s="1651"/>
      <c r="J24" s="1651">
        <v>143906</v>
      </c>
      <c r="K24" s="1651"/>
      <c r="L24" s="1651">
        <v>4700272</v>
      </c>
      <c r="M24" s="1651"/>
      <c r="N24" s="1651">
        <v>401149</v>
      </c>
      <c r="O24" s="1651"/>
      <c r="P24" s="1651">
        <v>14423418</v>
      </c>
      <c r="Q24" s="1652"/>
    </row>
    <row r="25" spans="1:17" s="50" customFormat="1" ht="30" customHeight="1">
      <c r="A25" s="486" t="s">
        <v>308</v>
      </c>
      <c r="B25" s="1651">
        <f t="shared" si="8"/>
        <v>608548</v>
      </c>
      <c r="C25" s="1651"/>
      <c r="D25" s="1651">
        <f t="shared" ref="D25" si="18">SUM(H25,L25,P25)</f>
        <v>23418094</v>
      </c>
      <c r="E25" s="1651"/>
      <c r="F25" s="1651">
        <v>321581</v>
      </c>
      <c r="G25" s="1651"/>
      <c r="H25" s="1651">
        <v>12246074</v>
      </c>
      <c r="I25" s="1651"/>
      <c r="J25" s="1651">
        <v>73926</v>
      </c>
      <c r="K25" s="1651"/>
      <c r="L25" s="1651">
        <v>2441670</v>
      </c>
      <c r="M25" s="1651"/>
      <c r="N25" s="1651">
        <v>213041</v>
      </c>
      <c r="O25" s="1651"/>
      <c r="P25" s="1651">
        <v>8730350</v>
      </c>
      <c r="Q25" s="1652"/>
    </row>
    <row r="26" spans="1:17" ht="9.9499999999999993" customHeight="1" thickBot="1">
      <c r="A26" s="511"/>
      <c r="B26" s="846"/>
      <c r="C26" s="460"/>
      <c r="D26" s="460"/>
      <c r="E26" s="459"/>
      <c r="F26" s="459"/>
      <c r="G26" s="460"/>
      <c r="H26" s="460"/>
      <c r="I26" s="460"/>
      <c r="J26" s="847"/>
      <c r="K26" s="848"/>
      <c r="L26" s="848"/>
      <c r="M26" s="848"/>
      <c r="N26" s="848"/>
      <c r="O26" s="848"/>
      <c r="P26" s="848"/>
      <c r="Q26" s="849"/>
    </row>
    <row r="27" spans="1:17" ht="9.9499999999999993" customHeight="1">
      <c r="A27" s="69"/>
      <c r="B27" s="22"/>
      <c r="C27" s="22"/>
      <c r="D27" s="22"/>
      <c r="E27" s="61"/>
      <c r="F27" s="61"/>
      <c r="G27" s="22"/>
      <c r="H27" s="22"/>
      <c r="I27" s="22"/>
      <c r="J27" s="60"/>
      <c r="K27" s="43"/>
      <c r="L27" s="43"/>
      <c r="M27" s="43"/>
      <c r="N27" s="43"/>
      <c r="O27" s="43"/>
      <c r="P27" s="43"/>
      <c r="Q27" s="43"/>
    </row>
    <row r="28" spans="1:17" ht="15" customHeight="1">
      <c r="A28" s="845" t="s">
        <v>678</v>
      </c>
      <c r="B28" s="781"/>
      <c r="C28" s="781"/>
      <c r="D28" s="781"/>
      <c r="E28" s="781"/>
      <c r="F28" s="781"/>
      <c r="G28" s="781"/>
      <c r="H28" s="781"/>
      <c r="I28" s="781"/>
    </row>
    <row r="29" spans="1:17" ht="35.1" customHeight="1">
      <c r="J29" s="43"/>
      <c r="K29" s="43"/>
      <c r="L29" s="43"/>
      <c r="M29" s="43"/>
      <c r="N29" s="43"/>
      <c r="O29" s="43"/>
      <c r="P29" s="43"/>
      <c r="Q29" s="43"/>
    </row>
    <row r="30" spans="1:17" s="54" customFormat="1" ht="35.1" customHeight="1">
      <c r="A30" s="53"/>
      <c r="B30" s="56"/>
      <c r="C30" s="56"/>
      <c r="D30" s="56"/>
      <c r="E30" s="56"/>
      <c r="F30" s="56"/>
      <c r="G30" s="56"/>
      <c r="H30" s="56"/>
      <c r="I30" s="56"/>
      <c r="J30" s="219"/>
      <c r="K30" s="219"/>
      <c r="L30" s="219"/>
      <c r="M30" s="219"/>
      <c r="N30" s="219"/>
      <c r="O30" s="219"/>
      <c r="P30" s="219"/>
      <c r="Q30" s="219"/>
    </row>
    <row r="31" spans="1:17" s="56" customFormat="1" ht="35.1" customHeight="1">
      <c r="A31" s="53"/>
      <c r="J31" s="50"/>
      <c r="K31" s="50"/>
      <c r="L31" s="50"/>
      <c r="M31" s="50"/>
      <c r="N31" s="50"/>
      <c r="O31" s="50"/>
      <c r="P31" s="50"/>
      <c r="Q31" s="50"/>
    </row>
    <row r="32" spans="1:17" s="56" customFormat="1" ht="35.1" customHeight="1">
      <c r="A32" s="53"/>
      <c r="J32" s="50"/>
      <c r="K32" s="50"/>
      <c r="L32" s="50"/>
      <c r="M32" s="50"/>
      <c r="N32" s="50"/>
      <c r="O32" s="50"/>
      <c r="P32" s="50"/>
      <c r="Q32" s="50"/>
    </row>
    <row r="33" spans="1:17" s="56" customFormat="1" ht="35.1" customHeight="1">
      <c r="A33" s="53"/>
      <c r="J33" s="50"/>
      <c r="K33" s="50"/>
      <c r="L33" s="50"/>
      <c r="M33" s="50"/>
      <c r="N33" s="50"/>
      <c r="O33" s="50"/>
      <c r="P33" s="50"/>
      <c r="Q33" s="50"/>
    </row>
    <row r="34" spans="1:17" s="56" customFormat="1" ht="35.1" customHeight="1">
      <c r="A34" s="53"/>
      <c r="J34" s="53"/>
      <c r="K34" s="53"/>
      <c r="L34" s="53"/>
      <c r="M34" s="53"/>
      <c r="N34" s="53"/>
      <c r="O34" s="53"/>
      <c r="P34" s="53"/>
      <c r="Q34" s="53"/>
    </row>
    <row r="35" spans="1:17" s="43" customFormat="1" ht="6" customHeight="1">
      <c r="A35" s="53"/>
      <c r="B35" s="56"/>
      <c r="C35" s="56"/>
      <c r="D35" s="56"/>
      <c r="E35" s="56"/>
      <c r="F35" s="56"/>
      <c r="G35" s="56"/>
      <c r="H35" s="56"/>
      <c r="I35" s="56"/>
      <c r="J35" s="53"/>
      <c r="K35" s="53"/>
      <c r="L35" s="53"/>
      <c r="M35" s="53"/>
      <c r="N35" s="53"/>
      <c r="O35" s="53"/>
      <c r="P35" s="53"/>
      <c r="Q35" s="53"/>
    </row>
    <row r="36" spans="1:17" s="43" customFormat="1" ht="6" customHeight="1">
      <c r="A36" s="53"/>
      <c r="B36" s="56"/>
      <c r="C36" s="56"/>
      <c r="D36" s="56"/>
      <c r="E36" s="56"/>
      <c r="F36" s="56"/>
      <c r="G36" s="56"/>
      <c r="H36" s="56"/>
      <c r="I36" s="56"/>
      <c r="J36" s="53"/>
      <c r="K36" s="53"/>
      <c r="L36" s="53"/>
      <c r="M36" s="53"/>
      <c r="N36" s="53"/>
      <c r="O36" s="53"/>
      <c r="P36" s="53"/>
      <c r="Q36" s="53"/>
    </row>
    <row r="37" spans="1:17" s="43" customFormat="1" ht="7.5" customHeight="1">
      <c r="A37" s="53"/>
      <c r="B37" s="56"/>
      <c r="C37" s="56"/>
      <c r="D37" s="56"/>
      <c r="E37" s="56"/>
      <c r="F37" s="56"/>
      <c r="G37" s="56"/>
      <c r="H37" s="56"/>
      <c r="I37" s="56"/>
      <c r="J37" s="53"/>
      <c r="K37" s="53"/>
      <c r="L37" s="53"/>
      <c r="M37" s="53"/>
      <c r="N37" s="53"/>
      <c r="O37" s="53"/>
      <c r="P37" s="53"/>
      <c r="Q37" s="53"/>
    </row>
    <row r="38" spans="1:17">
      <c r="J38" s="220"/>
      <c r="K38" s="54"/>
      <c r="L38" s="54"/>
      <c r="M38" s="54"/>
      <c r="N38" s="54"/>
      <c r="O38" s="54"/>
      <c r="P38" s="54"/>
      <c r="Q38" s="54"/>
    </row>
    <row r="39" spans="1:17">
      <c r="J39" s="56"/>
      <c r="K39" s="56"/>
      <c r="L39" s="56"/>
      <c r="M39" s="56"/>
      <c r="N39" s="56"/>
      <c r="O39" s="56"/>
      <c r="P39" s="56"/>
      <c r="Q39" s="56"/>
    </row>
    <row r="40" spans="1:17">
      <c r="J40" s="56"/>
      <c r="K40" s="56"/>
      <c r="L40" s="56"/>
      <c r="M40" s="56"/>
      <c r="N40" s="56"/>
      <c r="O40" s="56"/>
      <c r="P40" s="56"/>
      <c r="Q40" s="56"/>
    </row>
    <row r="41" spans="1:17">
      <c r="J41" s="56"/>
      <c r="K41" s="56"/>
      <c r="L41" s="56"/>
      <c r="M41" s="56"/>
      <c r="N41" s="56"/>
      <c r="O41" s="56"/>
      <c r="P41" s="56"/>
      <c r="Q41" s="56"/>
    </row>
    <row r="42" spans="1:17">
      <c r="J42" s="56"/>
      <c r="K42" s="56"/>
      <c r="L42" s="56"/>
      <c r="M42" s="56"/>
      <c r="N42" s="56"/>
      <c r="O42" s="56"/>
      <c r="P42" s="56"/>
      <c r="Q42" s="56"/>
    </row>
    <row r="43" spans="1:17">
      <c r="J43" s="221"/>
      <c r="K43" s="43"/>
      <c r="L43" s="43"/>
      <c r="M43" s="43"/>
      <c r="N43" s="43"/>
      <c r="O43" s="43"/>
      <c r="P43" s="43"/>
      <c r="Q43" s="43"/>
    </row>
    <row r="44" spans="1:17">
      <c r="J44" s="221"/>
      <c r="K44" s="43"/>
      <c r="L44" s="43"/>
      <c r="M44" s="43"/>
      <c r="N44" s="43"/>
      <c r="O44" s="43"/>
      <c r="P44" s="43"/>
      <c r="Q44" s="43"/>
    </row>
    <row r="45" spans="1:17">
      <c r="J45" s="221"/>
      <c r="K45" s="43"/>
      <c r="L45" s="43"/>
      <c r="M45" s="43"/>
      <c r="N45" s="43"/>
      <c r="O45" s="43"/>
      <c r="P45" s="43"/>
      <c r="Q45" s="43"/>
    </row>
  </sheetData>
  <mergeCells count="144">
    <mergeCell ref="B14:C14"/>
    <mergeCell ref="D14:E14"/>
    <mergeCell ref="P10:Q10"/>
    <mergeCell ref="A2:Q2"/>
    <mergeCell ref="A3:Q3"/>
    <mergeCell ref="N19:O19"/>
    <mergeCell ref="N20:O20"/>
    <mergeCell ref="N21:O21"/>
    <mergeCell ref="P19:Q19"/>
    <mergeCell ref="P20:Q20"/>
    <mergeCell ref="P21:Q21"/>
    <mergeCell ref="J19:K19"/>
    <mergeCell ref="J20:K20"/>
    <mergeCell ref="J21:K21"/>
    <mergeCell ref="L20:M20"/>
    <mergeCell ref="L19:M19"/>
    <mergeCell ref="L21:M21"/>
    <mergeCell ref="B19:C19"/>
    <mergeCell ref="B20:C20"/>
    <mergeCell ref="B21:C21"/>
    <mergeCell ref="D20:E20"/>
    <mergeCell ref="D19:E19"/>
    <mergeCell ref="D21:E21"/>
    <mergeCell ref="F14:G14"/>
    <mergeCell ref="H14:I14"/>
    <mergeCell ref="D16:E16"/>
    <mergeCell ref="D17:E17"/>
    <mergeCell ref="N18:O18"/>
    <mergeCell ref="P14:Q14"/>
    <mergeCell ref="P18:Q18"/>
    <mergeCell ref="L14:M14"/>
    <mergeCell ref="L18:M18"/>
    <mergeCell ref="N14:O14"/>
    <mergeCell ref="N16:O16"/>
    <mergeCell ref="N17:O17"/>
    <mergeCell ref="P16:Q16"/>
    <mergeCell ref="P17:Q17"/>
    <mergeCell ref="L16:M16"/>
    <mergeCell ref="L17:M17"/>
    <mergeCell ref="J18:K18"/>
    <mergeCell ref="A6:A9"/>
    <mergeCell ref="B6:E7"/>
    <mergeCell ref="F6:I7"/>
    <mergeCell ref="J6:M7"/>
    <mergeCell ref="B10:C10"/>
    <mergeCell ref="D10:E10"/>
    <mergeCell ref="F10:G10"/>
    <mergeCell ref="B16:C16"/>
    <mergeCell ref="B17:C17"/>
    <mergeCell ref="B8:C9"/>
    <mergeCell ref="D8:E9"/>
    <mergeCell ref="F8:G9"/>
    <mergeCell ref="H8:I9"/>
    <mergeCell ref="J8:K9"/>
    <mergeCell ref="B11:C11"/>
    <mergeCell ref="D11:E11"/>
    <mergeCell ref="F11:G11"/>
    <mergeCell ref="H11:I11"/>
    <mergeCell ref="H10:I10"/>
    <mergeCell ref="B13:C13"/>
    <mergeCell ref="D13:E13"/>
    <mergeCell ref="F13:G13"/>
    <mergeCell ref="H13:I13"/>
    <mergeCell ref="B12:C12"/>
    <mergeCell ref="L8:M9"/>
    <mergeCell ref="F15:G15"/>
    <mergeCell ref="H15:I15"/>
    <mergeCell ref="B15:C15"/>
    <mergeCell ref="D15:E15"/>
    <mergeCell ref="H21:I21"/>
    <mergeCell ref="F16:G16"/>
    <mergeCell ref="H16:I16"/>
    <mergeCell ref="F17:G17"/>
    <mergeCell ref="H17:I17"/>
    <mergeCell ref="F18:G18"/>
    <mergeCell ref="H18:I18"/>
    <mergeCell ref="F20:G20"/>
    <mergeCell ref="H20:I20"/>
    <mergeCell ref="F21:G21"/>
    <mergeCell ref="J16:K16"/>
    <mergeCell ref="J17:K17"/>
    <mergeCell ref="B18:C18"/>
    <mergeCell ref="D18:E18"/>
    <mergeCell ref="F19:G19"/>
    <mergeCell ref="H19:I19"/>
    <mergeCell ref="D12:E12"/>
    <mergeCell ref="F12:G12"/>
    <mergeCell ref="H12:I12"/>
    <mergeCell ref="N5:Q5"/>
    <mergeCell ref="J15:K15"/>
    <mergeCell ref="L15:M15"/>
    <mergeCell ref="N15:O15"/>
    <mergeCell ref="P15:Q15"/>
    <mergeCell ref="J14:K14"/>
    <mergeCell ref="L11:M11"/>
    <mergeCell ref="N11:O11"/>
    <mergeCell ref="P11:Q11"/>
    <mergeCell ref="L12:M12"/>
    <mergeCell ref="N12:O12"/>
    <mergeCell ref="P12:Q12"/>
    <mergeCell ref="L13:M13"/>
    <mergeCell ref="N13:O13"/>
    <mergeCell ref="P13:Q13"/>
    <mergeCell ref="J11:K11"/>
    <mergeCell ref="J10:K10"/>
    <mergeCell ref="L10:M10"/>
    <mergeCell ref="N10:O10"/>
    <mergeCell ref="J13:K13"/>
    <mergeCell ref="J12:K12"/>
    <mergeCell ref="N6:Q7"/>
    <mergeCell ref="N8:O9"/>
    <mergeCell ref="P8:Q9"/>
    <mergeCell ref="B22:C22"/>
    <mergeCell ref="D22:E22"/>
    <mergeCell ref="F22:G22"/>
    <mergeCell ref="H22:I22"/>
    <mergeCell ref="J22:K22"/>
    <mergeCell ref="L22:M22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  <ignoredErrors>
    <ignoredError sqref="B21:E21 B19:C19 E19 B20:C20 E20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O44"/>
  <sheetViews>
    <sheetView view="pageBreakPreview" zoomScaleNormal="100" zoomScaleSheetLayoutView="100" workbookViewId="0"/>
  </sheetViews>
  <sheetFormatPr defaultRowHeight="13.5" outlineLevelRow="1"/>
  <cols>
    <col min="1" max="1" width="8.21875" style="53" customWidth="1"/>
    <col min="2" max="2" width="8.88671875" style="56" customWidth="1"/>
    <col min="3" max="3" width="12.33203125" style="56" customWidth="1"/>
    <col min="4" max="4" width="12" style="56" customWidth="1"/>
    <col min="5" max="5" width="9.77734375" style="56" customWidth="1"/>
    <col min="6" max="9" width="8.77734375" style="56" customWidth="1"/>
    <col min="10" max="10" width="9.33203125" style="53" bestFit="1" customWidth="1"/>
    <col min="11" max="11" width="10" style="53" bestFit="1" customWidth="1"/>
    <col min="12" max="16384" width="8.88671875" style="53"/>
  </cols>
  <sheetData>
    <row r="1" spans="1:15" s="36" customFormat="1" ht="15" customHeight="1">
      <c r="A1" s="37"/>
      <c r="B1" s="168"/>
      <c r="C1" s="168"/>
      <c r="D1" s="168"/>
      <c r="E1" s="168"/>
      <c r="F1" s="168"/>
      <c r="G1" s="168"/>
      <c r="H1" s="168"/>
    </row>
    <row r="2" spans="1:15" s="470" customFormat="1" ht="30" customHeight="1">
      <c r="A2" s="1664" t="s">
        <v>682</v>
      </c>
      <c r="B2" s="1664"/>
      <c r="C2" s="1664"/>
      <c r="D2" s="1664"/>
      <c r="E2" s="1664"/>
      <c r="F2" s="1664"/>
      <c r="G2" s="1664"/>
      <c r="H2" s="1664"/>
      <c r="I2" s="1664"/>
    </row>
    <row r="3" spans="1:15" s="471" customFormat="1" ht="40.5" customHeight="1">
      <c r="A3" s="1672" t="s">
        <v>324</v>
      </c>
      <c r="B3" s="1672"/>
      <c r="C3" s="1672"/>
      <c r="D3" s="1672"/>
      <c r="E3" s="1672"/>
      <c r="F3" s="1672"/>
      <c r="G3" s="1672"/>
      <c r="H3" s="1672"/>
      <c r="I3" s="1672"/>
    </row>
    <row r="4" spans="1:15" s="64" customFormat="1" ht="15" customHeight="1">
      <c r="A4" s="202"/>
      <c r="B4" s="202"/>
      <c r="C4" s="202"/>
      <c r="D4" s="202"/>
      <c r="E4" s="202"/>
      <c r="F4" s="202"/>
      <c r="G4" s="202"/>
      <c r="H4" s="203"/>
      <c r="I4" s="203"/>
    </row>
    <row r="5" spans="1:15" s="81" customFormat="1" ht="17.25" thickBot="1">
      <c r="A5" s="566" t="s">
        <v>299</v>
      </c>
      <c r="B5" s="204"/>
      <c r="C5" s="204"/>
      <c r="D5" s="204"/>
      <c r="E5" s="205"/>
      <c r="F5" s="206"/>
      <c r="G5" s="207"/>
      <c r="H5" s="206"/>
      <c r="I5" s="567" t="s">
        <v>300</v>
      </c>
    </row>
    <row r="6" spans="1:15" s="50" customFormat="1" ht="16.5" customHeight="1">
      <c r="A6" s="1454" t="s">
        <v>297</v>
      </c>
      <c r="B6" s="48" t="s">
        <v>301</v>
      </c>
      <c r="C6" s="47" t="s">
        <v>302</v>
      </c>
      <c r="D6" s="47"/>
      <c r="E6" s="1678" t="s">
        <v>722</v>
      </c>
      <c r="F6" s="1679"/>
      <c r="G6" s="1679"/>
      <c r="H6" s="1679"/>
      <c r="I6" s="1680"/>
    </row>
    <row r="7" spans="1:15" s="50" customFormat="1" ht="16.5" customHeight="1">
      <c r="A7" s="1389"/>
      <c r="B7" s="51"/>
      <c r="C7" s="208" t="s">
        <v>303</v>
      </c>
      <c r="D7" s="208"/>
      <c r="E7" s="1418" t="s">
        <v>329</v>
      </c>
      <c r="F7" s="1681"/>
      <c r="G7" s="1681"/>
      <c r="H7" s="1681"/>
      <c r="I7" s="1682"/>
    </row>
    <row r="8" spans="1:15" s="50" customFormat="1" ht="16.5" customHeight="1">
      <c r="A8" s="1389"/>
      <c r="B8" s="1350" t="s">
        <v>699</v>
      </c>
      <c r="C8" s="51" t="s">
        <v>327</v>
      </c>
      <c r="D8" s="51" t="s">
        <v>326</v>
      </c>
      <c r="E8" s="51" t="s">
        <v>235</v>
      </c>
      <c r="F8" s="1673" t="s">
        <v>304</v>
      </c>
      <c r="G8" s="1674"/>
      <c r="H8" s="1673" t="s">
        <v>305</v>
      </c>
      <c r="I8" s="1675"/>
    </row>
    <row r="9" spans="1:15" s="50" customFormat="1" ht="16.5" customHeight="1">
      <c r="A9" s="1389"/>
      <c r="B9" s="1350"/>
      <c r="C9" s="1677" t="s">
        <v>325</v>
      </c>
      <c r="D9" s="1350" t="s">
        <v>328</v>
      </c>
      <c r="E9" s="51"/>
      <c r="F9" s="1519" t="s">
        <v>330</v>
      </c>
      <c r="G9" s="1676"/>
      <c r="H9" s="1519" t="s">
        <v>331</v>
      </c>
      <c r="I9" s="1683"/>
    </row>
    <row r="10" spans="1:15" s="50" customFormat="1" ht="16.5" customHeight="1">
      <c r="A10" s="1390"/>
      <c r="B10" s="1351"/>
      <c r="C10" s="1386"/>
      <c r="D10" s="1351"/>
      <c r="E10" s="327" t="s">
        <v>101</v>
      </c>
      <c r="F10" s="1346"/>
      <c r="G10" s="1492"/>
      <c r="H10" s="1346"/>
      <c r="I10" s="1684"/>
    </row>
    <row r="11" spans="1:15" ht="35.1" hidden="1" customHeight="1">
      <c r="A11" s="486">
        <v>2015</v>
      </c>
      <c r="B11" s="209">
        <v>1947231</v>
      </c>
      <c r="C11" s="210">
        <v>1456478</v>
      </c>
      <c r="D11" s="210">
        <v>13092279</v>
      </c>
      <c r="E11" s="210">
        <f>SUM(F11:I11)</f>
        <v>91739671</v>
      </c>
      <c r="F11" s="1656">
        <v>68858884</v>
      </c>
      <c r="G11" s="1656"/>
      <c r="H11" s="1670">
        <v>22880787</v>
      </c>
      <c r="I11" s="1671"/>
    </row>
    <row r="12" spans="1:15" ht="50.1" customHeight="1">
      <c r="A12" s="486">
        <v>2016</v>
      </c>
      <c r="B12" s="209">
        <v>1963455</v>
      </c>
      <c r="C12" s="210">
        <v>1458507</v>
      </c>
      <c r="D12" s="210">
        <v>13903645</v>
      </c>
      <c r="E12" s="210">
        <f t="shared" ref="E12:E14" si="0">SUM(F12:I12)</f>
        <v>101504260</v>
      </c>
      <c r="F12" s="1656">
        <v>76379699</v>
      </c>
      <c r="G12" s="1656"/>
      <c r="H12" s="1670">
        <v>25124561</v>
      </c>
      <c r="I12" s="1671"/>
    </row>
    <row r="13" spans="1:15" ht="50.1" customHeight="1">
      <c r="A13" s="486">
        <v>2017</v>
      </c>
      <c r="B13" s="209">
        <v>2012985</v>
      </c>
      <c r="C13" s="210">
        <v>1495661</v>
      </c>
      <c r="D13" s="210">
        <v>14788768</v>
      </c>
      <c r="E13" s="210">
        <f t="shared" si="0"/>
        <v>110282017</v>
      </c>
      <c r="F13" s="1656">
        <v>82665398</v>
      </c>
      <c r="G13" s="1656"/>
      <c r="H13" s="1670">
        <v>27616619</v>
      </c>
      <c r="I13" s="1671"/>
      <c r="J13" s="211"/>
      <c r="K13" s="211"/>
      <c r="L13" s="211"/>
      <c r="M13" s="211"/>
      <c r="N13" s="212"/>
    </row>
    <row r="14" spans="1:15" s="54" customFormat="1" ht="50.1" customHeight="1">
      <c r="A14" s="486">
        <v>2018</v>
      </c>
      <c r="B14" s="209">
        <v>2017012</v>
      </c>
      <c r="C14" s="210">
        <v>1499931</v>
      </c>
      <c r="D14" s="210">
        <v>15621860</v>
      </c>
      <c r="E14" s="210">
        <f t="shared" si="0"/>
        <v>123540402</v>
      </c>
      <c r="F14" s="1656">
        <v>93787359</v>
      </c>
      <c r="G14" s="1656"/>
      <c r="H14" s="1670">
        <v>29753043</v>
      </c>
      <c r="I14" s="1671"/>
      <c r="J14" s="211"/>
      <c r="K14" s="211"/>
      <c r="L14" s="211"/>
      <c r="M14" s="211"/>
      <c r="N14" s="211"/>
      <c r="O14" s="210"/>
    </row>
    <row r="15" spans="1:15" ht="50.1" customHeight="1">
      <c r="A15" s="486">
        <v>2019</v>
      </c>
      <c r="B15" s="705">
        <f>SUM(B16:B18)</f>
        <v>2023778</v>
      </c>
      <c r="C15" s="706">
        <v>1509484</v>
      </c>
      <c r="D15" s="706">
        <f>SUM(D16:D18)</f>
        <v>16499939</v>
      </c>
      <c r="E15" s="706">
        <f>SUM(E16:E18)</f>
        <v>135871509</v>
      </c>
      <c r="F15" s="1687">
        <f>SUM(F16:G18)</f>
        <v>103182968</v>
      </c>
      <c r="G15" s="1687"/>
      <c r="H15" s="1688">
        <f>SUM(H16:I18)</f>
        <v>32688541</v>
      </c>
      <c r="I15" s="1689"/>
      <c r="J15" s="210"/>
      <c r="K15" s="210"/>
      <c r="L15" s="210"/>
      <c r="M15" s="210"/>
    </row>
    <row r="16" spans="1:15" s="54" customFormat="1" ht="35.1" hidden="1" customHeight="1" outlineLevel="1">
      <c r="A16" s="486" t="s">
        <v>306</v>
      </c>
      <c r="B16" s="707">
        <v>24627</v>
      </c>
      <c r="C16" s="708">
        <v>211366</v>
      </c>
      <c r="D16" s="708">
        <v>354494</v>
      </c>
      <c r="E16" s="709">
        <f>SUM(F16:I16)</f>
        <v>53809207</v>
      </c>
      <c r="F16" s="1685">
        <v>44160218</v>
      </c>
      <c r="G16" s="1685"/>
      <c r="H16" s="1685">
        <v>9648989</v>
      </c>
      <c r="I16" s="1686"/>
      <c r="J16" s="213"/>
      <c r="K16" s="214"/>
      <c r="L16" s="213"/>
      <c r="M16" s="213"/>
      <c r="N16" s="213"/>
    </row>
    <row r="17" spans="1:14" s="54" customFormat="1" ht="35.1" hidden="1" customHeight="1" outlineLevel="1">
      <c r="A17" s="486" t="s">
        <v>307</v>
      </c>
      <c r="B17" s="707">
        <v>1290327</v>
      </c>
      <c r="C17" s="708">
        <v>1288874</v>
      </c>
      <c r="D17" s="708">
        <v>2501612</v>
      </c>
      <c r="E17" s="709">
        <f t="shared" ref="E17:E18" si="1">SUM(F17:I17)</f>
        <v>52393585</v>
      </c>
      <c r="F17" s="1685">
        <v>37609798</v>
      </c>
      <c r="G17" s="1685"/>
      <c r="H17" s="1685">
        <v>14783787</v>
      </c>
      <c r="I17" s="1686"/>
      <c r="J17" s="213"/>
      <c r="K17" s="214"/>
      <c r="L17" s="213"/>
      <c r="M17" s="213"/>
      <c r="N17" s="213"/>
    </row>
    <row r="18" spans="1:14" s="56" customFormat="1" ht="35.1" hidden="1" customHeight="1" outlineLevel="1">
      <c r="A18" s="486" t="s">
        <v>308</v>
      </c>
      <c r="B18" s="707">
        <v>708824</v>
      </c>
      <c r="C18" s="708">
        <v>708824</v>
      </c>
      <c r="D18" s="708">
        <v>13643833</v>
      </c>
      <c r="E18" s="709">
        <f t="shared" si="1"/>
        <v>29668717</v>
      </c>
      <c r="F18" s="1685">
        <v>21412952</v>
      </c>
      <c r="G18" s="1685"/>
      <c r="H18" s="1685">
        <v>8255765</v>
      </c>
      <c r="I18" s="1686"/>
      <c r="J18" s="215"/>
      <c r="K18" s="214"/>
      <c r="L18" s="215"/>
      <c r="M18" s="215"/>
      <c r="N18" s="215"/>
    </row>
    <row r="19" spans="1:14" ht="50.1" customHeight="1" collapsed="1">
      <c r="A19" s="486">
        <v>2020</v>
      </c>
      <c r="B19" s="705">
        <f>SUM(B20:B22)</f>
        <v>1836421</v>
      </c>
      <c r="C19" s="706">
        <v>1378449</v>
      </c>
      <c r="D19" s="706">
        <f>SUM(D20:D22)</f>
        <v>16726409</v>
      </c>
      <c r="E19" s="706">
        <f>SUM(E20:E22)</f>
        <v>137601940</v>
      </c>
      <c r="F19" s="1687">
        <f>SUM(F20:G22)</f>
        <v>104805583</v>
      </c>
      <c r="G19" s="1687"/>
      <c r="H19" s="1688">
        <f>SUM(H20:I22)</f>
        <v>32796357</v>
      </c>
      <c r="I19" s="1689"/>
      <c r="J19" s="210"/>
      <c r="K19" s="210"/>
      <c r="L19" s="210"/>
      <c r="M19" s="210"/>
    </row>
    <row r="20" spans="1:14" s="54" customFormat="1" ht="35.1" hidden="1" customHeight="1" outlineLevel="1">
      <c r="A20" s="486" t="s">
        <v>306</v>
      </c>
      <c r="B20" s="703">
        <v>22434</v>
      </c>
      <c r="C20" s="704">
        <v>195527</v>
      </c>
      <c r="D20" s="704">
        <v>323538</v>
      </c>
      <c r="E20" s="216">
        <f>SUM(F20:I20)</f>
        <v>55221442</v>
      </c>
      <c r="F20" s="1651">
        <v>45470359</v>
      </c>
      <c r="G20" s="1651"/>
      <c r="H20" s="1651">
        <v>9751083</v>
      </c>
      <c r="I20" s="1652"/>
      <c r="J20" s="213"/>
      <c r="K20" s="214"/>
      <c r="L20" s="213"/>
      <c r="M20" s="213"/>
      <c r="N20" s="213"/>
    </row>
    <row r="21" spans="1:14" s="54" customFormat="1" ht="35.1" hidden="1" customHeight="1" outlineLevel="1">
      <c r="A21" s="486" t="s">
        <v>307</v>
      </c>
      <c r="B21" s="703">
        <v>1176781</v>
      </c>
      <c r="C21" s="704">
        <v>1173965</v>
      </c>
      <c r="D21" s="704">
        <v>2427271</v>
      </c>
      <c r="E21" s="216">
        <f t="shared" ref="E21" si="2">SUM(F21:I21)</f>
        <v>51801522</v>
      </c>
      <c r="F21" s="1651">
        <v>37207112</v>
      </c>
      <c r="G21" s="1651"/>
      <c r="H21" s="1651">
        <v>14594410</v>
      </c>
      <c r="I21" s="1652"/>
      <c r="J21" s="213"/>
      <c r="K21" s="214"/>
      <c r="L21" s="213"/>
      <c r="M21" s="213"/>
      <c r="N21" s="213"/>
    </row>
    <row r="22" spans="1:14" s="56" customFormat="1" ht="35.1" hidden="1" customHeight="1" outlineLevel="1">
      <c r="A22" s="486" t="s">
        <v>723</v>
      </c>
      <c r="B22" s="703">
        <v>637206</v>
      </c>
      <c r="C22" s="704">
        <v>637206</v>
      </c>
      <c r="D22" s="704">
        <v>13975600</v>
      </c>
      <c r="E22" s="216">
        <f>SUM(F22:I22)</f>
        <v>30578976</v>
      </c>
      <c r="F22" s="1651">
        <v>22128112</v>
      </c>
      <c r="G22" s="1651"/>
      <c r="H22" s="1651">
        <v>8450864</v>
      </c>
      <c r="I22" s="1652"/>
      <c r="J22" s="215"/>
      <c r="K22" s="214"/>
      <c r="L22" s="215"/>
      <c r="M22" s="215"/>
      <c r="N22" s="215"/>
    </row>
    <row r="23" spans="1:14" s="43" customFormat="1" ht="50.1" customHeight="1" outlineLevel="1">
      <c r="A23" s="656">
        <v>2021</v>
      </c>
      <c r="B23" s="1190">
        <f>SUM(B24:B26)</f>
        <v>1770577</v>
      </c>
      <c r="C23" s="1191">
        <v>1332889</v>
      </c>
      <c r="D23" s="1191">
        <f>SUM(D24:D26)</f>
        <v>17501133</v>
      </c>
      <c r="E23" s="1191">
        <f>SUM(E24:E26)</f>
        <v>143375800</v>
      </c>
      <c r="F23" s="1667">
        <f>SUM(F24:G26)</f>
        <v>108682890</v>
      </c>
      <c r="G23" s="1667"/>
      <c r="H23" s="1668">
        <f>SUM(H24:I26)</f>
        <v>34692910</v>
      </c>
      <c r="I23" s="1669"/>
      <c r="J23" s="60"/>
    </row>
    <row r="24" spans="1:14" s="43" customFormat="1" ht="39.950000000000003" customHeight="1" outlineLevel="1">
      <c r="A24" s="486" t="s">
        <v>306</v>
      </c>
      <c r="B24" s="703">
        <v>21959</v>
      </c>
      <c r="C24" s="704">
        <v>185900</v>
      </c>
      <c r="D24" s="704">
        <v>310278</v>
      </c>
      <c r="E24" s="216">
        <f>SUM(F24:I24)</f>
        <v>55792217</v>
      </c>
      <c r="F24" s="1651">
        <v>45804452</v>
      </c>
      <c r="G24" s="1651"/>
      <c r="H24" s="1651">
        <v>9987765</v>
      </c>
      <c r="I24" s="1652"/>
      <c r="J24" s="60"/>
    </row>
    <row r="25" spans="1:14" s="136" customFormat="1" ht="39.950000000000003" customHeight="1">
      <c r="A25" s="486" t="s">
        <v>307</v>
      </c>
      <c r="B25" s="703">
        <v>1140070</v>
      </c>
      <c r="C25" s="704">
        <v>1138176</v>
      </c>
      <c r="D25" s="704">
        <v>2397892</v>
      </c>
      <c r="E25" s="216">
        <f t="shared" ref="E25" si="3">SUM(F25:I25)</f>
        <v>55254788</v>
      </c>
      <c r="F25" s="1651">
        <v>39460344</v>
      </c>
      <c r="G25" s="1651"/>
      <c r="H25" s="1651">
        <v>15794444</v>
      </c>
      <c r="I25" s="1652"/>
      <c r="J25" s="217"/>
    </row>
    <row r="26" spans="1:14" s="136" customFormat="1" ht="39.950000000000003" customHeight="1">
      <c r="A26" s="486" t="s">
        <v>723</v>
      </c>
      <c r="B26" s="703">
        <v>608548</v>
      </c>
      <c r="C26" s="704">
        <v>608548</v>
      </c>
      <c r="D26" s="704">
        <v>14792963</v>
      </c>
      <c r="E26" s="216">
        <f>SUM(F26:I26)</f>
        <v>32328795</v>
      </c>
      <c r="F26" s="1651">
        <v>23418094</v>
      </c>
      <c r="G26" s="1651"/>
      <c r="H26" s="1651">
        <v>8910701</v>
      </c>
      <c r="I26" s="1652"/>
      <c r="J26" s="217"/>
    </row>
    <row r="27" spans="1:14" s="629" customFormat="1" ht="9.9499999999999993" customHeight="1" thickBot="1">
      <c r="A27" s="511"/>
      <c r="B27" s="846"/>
      <c r="C27" s="460"/>
      <c r="D27" s="460"/>
      <c r="E27" s="459"/>
      <c r="F27" s="459"/>
      <c r="G27" s="460"/>
      <c r="H27" s="460"/>
      <c r="I27" s="464"/>
    </row>
    <row r="28" spans="1:14" s="43" customFormat="1" ht="9.9499999999999993" customHeight="1">
      <c r="A28" s="69"/>
      <c r="B28" s="22"/>
      <c r="C28" s="22"/>
      <c r="D28" s="22"/>
      <c r="E28" s="61"/>
      <c r="F28" s="61"/>
      <c r="G28" s="22"/>
      <c r="H28" s="22"/>
      <c r="I28" s="22"/>
    </row>
    <row r="29" spans="1:14" s="50" customFormat="1" ht="15" customHeight="1">
      <c r="A29" s="56" t="s">
        <v>309</v>
      </c>
      <c r="B29" s="56"/>
      <c r="C29" s="56"/>
      <c r="D29" s="56"/>
      <c r="E29" s="56"/>
      <c r="F29" s="56"/>
      <c r="G29" s="781"/>
      <c r="H29" s="781"/>
      <c r="I29" s="781"/>
    </row>
    <row r="30" spans="1:14" s="50" customFormat="1" ht="15" customHeight="1">
      <c r="A30" s="111" t="s">
        <v>310</v>
      </c>
      <c r="B30" s="56"/>
      <c r="C30" s="56"/>
      <c r="D30" s="56"/>
      <c r="E30" s="56"/>
      <c r="F30" s="56"/>
      <c r="G30" s="781"/>
      <c r="H30" s="781"/>
      <c r="I30" s="781"/>
    </row>
    <row r="31" spans="1:14" s="50" customFormat="1" ht="15" customHeight="1">
      <c r="A31" s="1167" t="s">
        <v>678</v>
      </c>
      <c r="B31" s="1062"/>
      <c r="C31" s="1062"/>
      <c r="D31" s="1062"/>
      <c r="E31" s="1062"/>
      <c r="F31" s="1062"/>
      <c r="G31" s="1062"/>
      <c r="H31" s="1062"/>
      <c r="I31" s="1062"/>
    </row>
    <row r="32" spans="1:14" s="50" customFormat="1" ht="18" customHeight="1">
      <c r="A32" s="53"/>
      <c r="B32" s="56"/>
      <c r="C32" s="56"/>
      <c r="D32" s="225"/>
      <c r="E32" s="56"/>
      <c r="F32" s="56"/>
      <c r="G32" s="56"/>
      <c r="H32" s="56"/>
      <c r="I32" s="56"/>
    </row>
    <row r="33" spans="1:10" ht="18" customHeight="1"/>
    <row r="34" spans="1:10" ht="22.5" customHeight="1"/>
    <row r="35" spans="1:10" ht="35.1" customHeight="1"/>
    <row r="36" spans="1:10" ht="35.1" customHeight="1"/>
    <row r="37" spans="1:10" s="54" customFormat="1" ht="35.1" customHeight="1">
      <c r="A37" s="53"/>
      <c r="B37" s="56"/>
      <c r="C37" s="56"/>
      <c r="D37" s="56"/>
      <c r="E37" s="56"/>
      <c r="F37" s="56"/>
      <c r="G37" s="56"/>
      <c r="H37" s="56"/>
      <c r="I37" s="56"/>
      <c r="J37" s="220"/>
    </row>
    <row r="38" spans="1:10" s="56" customFormat="1" ht="35.1" customHeight="1">
      <c r="A38" s="53"/>
    </row>
    <row r="39" spans="1:10" s="56" customFormat="1" ht="35.1" customHeight="1">
      <c r="A39" s="53"/>
    </row>
    <row r="40" spans="1:10" s="56" customFormat="1" ht="35.1" customHeight="1">
      <c r="A40" s="53"/>
    </row>
    <row r="41" spans="1:10" s="56" customFormat="1" ht="35.1" customHeight="1">
      <c r="A41" s="53"/>
    </row>
    <row r="42" spans="1:10" s="43" customFormat="1" ht="6" customHeight="1">
      <c r="A42" s="53"/>
      <c r="B42" s="56"/>
      <c r="C42" s="56"/>
      <c r="D42" s="56"/>
      <c r="E42" s="56"/>
      <c r="F42" s="56"/>
      <c r="G42" s="56"/>
      <c r="H42" s="56"/>
      <c r="I42" s="56"/>
      <c r="J42" s="221"/>
    </row>
    <row r="43" spans="1:10" s="43" customFormat="1" ht="6" customHeight="1">
      <c r="A43" s="53"/>
      <c r="B43" s="56"/>
      <c r="C43" s="56"/>
      <c r="D43" s="56"/>
      <c r="E43" s="56"/>
      <c r="F43" s="56"/>
      <c r="G43" s="56"/>
      <c r="H43" s="56"/>
      <c r="I43" s="56"/>
      <c r="J43" s="221"/>
    </row>
    <row r="44" spans="1:10" s="43" customFormat="1" ht="7.5" customHeight="1">
      <c r="A44" s="53"/>
      <c r="B44" s="56"/>
      <c r="C44" s="56"/>
      <c r="D44" s="56"/>
      <c r="E44" s="56"/>
      <c r="F44" s="56"/>
      <c r="G44" s="56"/>
      <c r="H44" s="56"/>
      <c r="I44" s="56"/>
      <c r="J44" s="221"/>
    </row>
  </sheetData>
  <mergeCells count="44">
    <mergeCell ref="F22:G22"/>
    <mergeCell ref="H22:I22"/>
    <mergeCell ref="F19:G19"/>
    <mergeCell ref="H19:I19"/>
    <mergeCell ref="F20:G20"/>
    <mergeCell ref="H20:I20"/>
    <mergeCell ref="F21:G21"/>
    <mergeCell ref="H21:I21"/>
    <mergeCell ref="F18:G18"/>
    <mergeCell ref="H18:I18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1:G11"/>
    <mergeCell ref="H11:I11"/>
    <mergeCell ref="F12:G12"/>
    <mergeCell ref="H12:I12"/>
    <mergeCell ref="A2:I2"/>
    <mergeCell ref="A3:I3"/>
    <mergeCell ref="F8:G8"/>
    <mergeCell ref="H8:I8"/>
    <mergeCell ref="F9:G10"/>
    <mergeCell ref="C9:C10"/>
    <mergeCell ref="D9:D10"/>
    <mergeCell ref="E6:I6"/>
    <mergeCell ref="E7:I7"/>
    <mergeCell ref="H9:I10"/>
    <mergeCell ref="B8:B10"/>
    <mergeCell ref="A6:A10"/>
    <mergeCell ref="F26:G26"/>
    <mergeCell ref="H26:I26"/>
    <mergeCell ref="F23:G23"/>
    <mergeCell ref="H23:I23"/>
    <mergeCell ref="F24:G24"/>
    <mergeCell ref="H24:I24"/>
    <mergeCell ref="F25:G25"/>
    <mergeCell ref="H25:I25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19"/>
  <sheetViews>
    <sheetView view="pageBreakPreview" zoomScaleNormal="100" zoomScaleSheetLayoutView="100" workbookViewId="0"/>
  </sheetViews>
  <sheetFormatPr defaultRowHeight="13.5"/>
  <cols>
    <col min="1" max="1" width="8.21875" style="53" customWidth="1"/>
    <col min="2" max="2" width="7.44140625" style="56" bestFit="1" customWidth="1"/>
    <col min="3" max="4" width="7.21875" style="56" bestFit="1" customWidth="1"/>
    <col min="5" max="5" width="9" style="56" bestFit="1" customWidth="1"/>
    <col min="6" max="6" width="7.5546875" style="56" bestFit="1" customWidth="1"/>
    <col min="7" max="7" width="10.33203125" style="56" bestFit="1" customWidth="1"/>
    <col min="8" max="8" width="8.5546875" style="56" bestFit="1" customWidth="1"/>
    <col min="9" max="9" width="10.77734375" style="56" customWidth="1"/>
    <col min="10" max="10" width="9.33203125" style="53" bestFit="1" customWidth="1"/>
    <col min="11" max="11" width="10" style="53" bestFit="1" customWidth="1"/>
    <col min="12" max="16384" width="8.88671875" style="53"/>
  </cols>
  <sheetData>
    <row r="1" spans="1:10" ht="15" customHeight="1"/>
    <row r="2" spans="1:10" s="471" customFormat="1" ht="30" customHeight="1">
      <c r="A2" s="467" t="s">
        <v>689</v>
      </c>
      <c r="B2" s="568"/>
      <c r="C2" s="568"/>
      <c r="D2" s="568"/>
      <c r="E2" s="568"/>
      <c r="F2" s="568"/>
      <c r="G2" s="568"/>
      <c r="H2" s="568"/>
      <c r="I2" s="568"/>
    </row>
    <row r="3" spans="1:10" s="471" customFormat="1" ht="30" customHeight="1">
      <c r="A3" s="558" t="s">
        <v>993</v>
      </c>
      <c r="B3" s="569"/>
      <c r="C3" s="569"/>
      <c r="D3" s="569"/>
      <c r="E3" s="569"/>
      <c r="F3" s="569"/>
      <c r="G3" s="569"/>
      <c r="H3" s="569"/>
      <c r="I3" s="569"/>
    </row>
    <row r="4" spans="1:10" s="43" customFormat="1" ht="15" customHeight="1">
      <c r="A4" s="77"/>
      <c r="B4" s="218"/>
      <c r="C4" s="218"/>
      <c r="D4" s="218"/>
      <c r="E4" s="218"/>
      <c r="F4" s="218"/>
      <c r="G4" s="218"/>
      <c r="H4" s="218"/>
      <c r="I4" s="218"/>
    </row>
    <row r="5" spans="1:10" s="50" customFormat="1" ht="16.5" customHeight="1" thickBot="1">
      <c r="A5" s="757" t="s">
        <v>311</v>
      </c>
      <c r="B5" s="566"/>
      <c r="C5" s="566"/>
      <c r="D5" s="566"/>
      <c r="E5" s="566"/>
      <c r="F5" s="781"/>
      <c r="G5" s="781" t="s">
        <v>28</v>
      </c>
      <c r="H5" s="781"/>
      <c r="I5" s="853" t="s">
        <v>312</v>
      </c>
    </row>
    <row r="6" spans="1:10" s="50" customFormat="1" ht="18" customHeight="1">
      <c r="A6" s="479"/>
      <c r="B6" s="1391" t="s">
        <v>313</v>
      </c>
      <c r="C6" s="1392"/>
      <c r="D6" s="1690"/>
      <c r="E6" s="49" t="s">
        <v>314</v>
      </c>
      <c r="F6" s="47"/>
      <c r="G6" s="48" t="s">
        <v>315</v>
      </c>
      <c r="H6" s="48" t="s">
        <v>316</v>
      </c>
      <c r="I6" s="796" t="s">
        <v>317</v>
      </c>
    </row>
    <row r="7" spans="1:10" s="50" customFormat="1" ht="27" customHeight="1">
      <c r="A7" s="1389" t="s">
        <v>318</v>
      </c>
      <c r="B7" s="1673"/>
      <c r="C7" s="1674"/>
      <c r="D7" s="1691"/>
      <c r="E7" s="1513" t="s">
        <v>1028</v>
      </c>
      <c r="F7" s="1514"/>
      <c r="G7" s="1350" t="s">
        <v>1029</v>
      </c>
      <c r="H7" s="1350" t="s">
        <v>724</v>
      </c>
      <c r="I7" s="1348" t="s">
        <v>334</v>
      </c>
    </row>
    <row r="8" spans="1:10" s="50" customFormat="1" ht="27" customHeight="1">
      <c r="A8" s="1389"/>
      <c r="B8" s="1350" t="s">
        <v>1026</v>
      </c>
      <c r="C8" s="1692" t="s">
        <v>30</v>
      </c>
      <c r="D8" s="1692" t="s">
        <v>319</v>
      </c>
      <c r="E8" s="51" t="s">
        <v>320</v>
      </c>
      <c r="F8" s="51" t="s">
        <v>321</v>
      </c>
      <c r="G8" s="1350"/>
      <c r="H8" s="1350"/>
      <c r="I8" s="1348"/>
    </row>
    <row r="9" spans="1:10" ht="18" customHeight="1">
      <c r="A9" s="482"/>
      <c r="B9" s="1351"/>
      <c r="C9" s="1693"/>
      <c r="D9" s="1692"/>
      <c r="E9" s="327" t="s">
        <v>322</v>
      </c>
      <c r="F9" s="327" t="s">
        <v>323</v>
      </c>
      <c r="G9" s="1351"/>
      <c r="H9" s="1351"/>
      <c r="I9" s="1349"/>
    </row>
    <row r="10" spans="1:10" ht="50.1" hidden="1" customHeight="1">
      <c r="A10" s="486">
        <v>2015</v>
      </c>
      <c r="B10" s="22">
        <v>26007</v>
      </c>
      <c r="C10" s="22">
        <v>14804</v>
      </c>
      <c r="D10" s="22">
        <v>11203</v>
      </c>
      <c r="E10" s="22">
        <v>1846</v>
      </c>
      <c r="F10" s="710">
        <v>12558</v>
      </c>
      <c r="G10" s="22">
        <v>12917</v>
      </c>
      <c r="H10" s="22">
        <v>104</v>
      </c>
      <c r="I10" s="453">
        <v>428</v>
      </c>
    </row>
    <row r="11" spans="1:10" s="54" customFormat="1" ht="50.1" customHeight="1">
      <c r="A11" s="486">
        <v>2016</v>
      </c>
      <c r="B11" s="22" t="s">
        <v>1027</v>
      </c>
      <c r="C11" s="22">
        <v>14841</v>
      </c>
      <c r="D11" s="22">
        <v>11705</v>
      </c>
      <c r="E11" s="710">
        <v>2084</v>
      </c>
      <c r="F11" s="710">
        <v>13075</v>
      </c>
      <c r="G11" s="710">
        <v>12633</v>
      </c>
      <c r="H11" s="710">
        <v>141</v>
      </c>
      <c r="I11" s="683">
        <v>697</v>
      </c>
      <c r="J11" s="220"/>
    </row>
    <row r="12" spans="1:10" s="56" customFormat="1" ht="50.1" customHeight="1">
      <c r="A12" s="486">
        <v>2017</v>
      </c>
      <c r="B12" s="22">
        <v>25827</v>
      </c>
      <c r="C12" s="22">
        <v>14319</v>
      </c>
      <c r="D12" s="22">
        <v>11508</v>
      </c>
      <c r="E12" s="710">
        <v>2327</v>
      </c>
      <c r="F12" s="710">
        <v>13037</v>
      </c>
      <c r="G12" s="710">
        <v>11767</v>
      </c>
      <c r="H12" s="710">
        <v>178</v>
      </c>
      <c r="I12" s="683">
        <v>845</v>
      </c>
    </row>
    <row r="13" spans="1:10" s="56" customFormat="1" ht="50.1" customHeight="1">
      <c r="A13" s="486">
        <v>2018</v>
      </c>
      <c r="B13" s="22">
        <v>26009</v>
      </c>
      <c r="C13" s="22">
        <v>14348</v>
      </c>
      <c r="D13" s="22">
        <v>11661</v>
      </c>
      <c r="E13" s="710">
        <v>2482</v>
      </c>
      <c r="F13" s="710">
        <v>13323</v>
      </c>
      <c r="G13" s="710">
        <v>11329</v>
      </c>
      <c r="H13" s="710">
        <v>164</v>
      </c>
      <c r="I13" s="683">
        <v>1193</v>
      </c>
    </row>
    <row r="14" spans="1:10" s="56" customFormat="1" ht="50.1" customHeight="1">
      <c r="A14" s="486">
        <v>2019</v>
      </c>
      <c r="B14" s="22">
        <f>SUM(C14:D14)</f>
        <v>25059</v>
      </c>
      <c r="C14" s="22">
        <v>13666</v>
      </c>
      <c r="D14" s="22">
        <v>11393</v>
      </c>
      <c r="E14" s="710">
        <v>2670</v>
      </c>
      <c r="F14" s="710">
        <v>13393</v>
      </c>
      <c r="G14" s="710">
        <v>10317</v>
      </c>
      <c r="H14" s="710">
        <v>160</v>
      </c>
      <c r="I14" s="683">
        <v>1189</v>
      </c>
    </row>
    <row r="15" spans="1:10" s="611" customFormat="1" ht="50.1" customHeight="1">
      <c r="A15" s="486">
        <v>2020</v>
      </c>
      <c r="B15" s="22">
        <f>SUM(C15:D15)</f>
        <v>24215</v>
      </c>
      <c r="C15" s="22">
        <v>13093</v>
      </c>
      <c r="D15" s="22">
        <v>11122</v>
      </c>
      <c r="E15" s="976">
        <v>2779</v>
      </c>
      <c r="F15" s="976">
        <v>13350</v>
      </c>
      <c r="G15" s="976">
        <v>9581</v>
      </c>
      <c r="H15" s="976">
        <v>189</v>
      </c>
      <c r="I15" s="683">
        <v>1095</v>
      </c>
    </row>
    <row r="16" spans="1:10" s="611" customFormat="1" ht="50.1" customHeight="1">
      <c r="A16" s="656">
        <v>2021</v>
      </c>
      <c r="B16" s="142">
        <f>SUM(C16:D16)</f>
        <v>23839</v>
      </c>
      <c r="C16" s="142">
        <v>12906</v>
      </c>
      <c r="D16" s="142">
        <v>10933</v>
      </c>
      <c r="E16" s="977">
        <v>2947</v>
      </c>
      <c r="F16" s="977">
        <v>13459</v>
      </c>
      <c r="G16" s="977">
        <v>8950</v>
      </c>
      <c r="H16" s="977">
        <v>228</v>
      </c>
      <c r="I16" s="684">
        <v>1202</v>
      </c>
    </row>
    <row r="17" spans="1:10" s="43" customFormat="1" ht="9.9499999999999993" customHeight="1" thickBot="1">
      <c r="A17" s="792"/>
      <c r="B17" s="846"/>
      <c r="C17" s="460"/>
      <c r="D17" s="460"/>
      <c r="E17" s="850"/>
      <c r="F17" s="850"/>
      <c r="G17" s="851"/>
      <c r="H17" s="851"/>
      <c r="I17" s="852"/>
      <c r="J17" s="221"/>
    </row>
    <row r="18" spans="1:10" s="43" customFormat="1" ht="9.9499999999999993" customHeight="1">
      <c r="A18" s="69"/>
      <c r="B18" s="22"/>
      <c r="C18" s="22"/>
      <c r="D18" s="22"/>
      <c r="E18" s="222"/>
      <c r="F18" s="222"/>
      <c r="G18" s="223"/>
      <c r="H18" s="223"/>
      <c r="I18" s="223"/>
      <c r="J18" s="221"/>
    </row>
    <row r="19" spans="1:10">
      <c r="A19" s="289" t="s">
        <v>902</v>
      </c>
      <c r="B19" s="781"/>
      <c r="C19" s="781"/>
      <c r="D19" s="781"/>
      <c r="E19" s="781"/>
      <c r="F19" s="781"/>
      <c r="G19" s="781"/>
      <c r="H19" s="781"/>
      <c r="I19" s="781"/>
    </row>
  </sheetData>
  <mergeCells count="9">
    <mergeCell ref="H7:H9"/>
    <mergeCell ref="I7:I9"/>
    <mergeCell ref="B6:D7"/>
    <mergeCell ref="A7:A8"/>
    <mergeCell ref="C8:C9"/>
    <mergeCell ref="D8:D9"/>
    <mergeCell ref="G7:G9"/>
    <mergeCell ref="E7:F7"/>
    <mergeCell ref="B8:B9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48"/>
  <sheetViews>
    <sheetView view="pageBreakPreview" zoomScaleNormal="100" workbookViewId="0"/>
  </sheetViews>
  <sheetFormatPr defaultRowHeight="17.25"/>
  <cols>
    <col min="1" max="1" width="8.77734375" style="160" customWidth="1"/>
    <col min="2" max="7" width="9.77734375" style="160" customWidth="1"/>
    <col min="8" max="8" width="9.6640625" style="160" customWidth="1"/>
    <col min="9" max="14" width="10.77734375" style="160" customWidth="1"/>
    <col min="15" max="16384" width="8.88671875" style="160"/>
  </cols>
  <sheetData>
    <row r="1" spans="1:14" s="84" customFormat="1" ht="15" customHeight="1">
      <c r="A1" s="83"/>
      <c r="B1" s="83"/>
      <c r="C1" s="83"/>
      <c r="D1" s="226"/>
      <c r="E1" s="226"/>
      <c r="F1" s="226"/>
      <c r="G1" s="226"/>
      <c r="H1" s="83"/>
      <c r="I1" s="226"/>
      <c r="K1" s="145"/>
      <c r="L1" s="145"/>
      <c r="M1" s="145"/>
    </row>
    <row r="2" spans="1:14" s="506" customFormat="1" ht="30" customHeight="1">
      <c r="A2" s="1721" t="s">
        <v>690</v>
      </c>
      <c r="B2" s="1721"/>
      <c r="C2" s="1721"/>
      <c r="D2" s="1721"/>
      <c r="E2" s="1721"/>
      <c r="F2" s="1721"/>
      <c r="G2" s="1721"/>
      <c r="H2" s="1726" t="s">
        <v>994</v>
      </c>
      <c r="I2" s="1726"/>
      <c r="J2" s="1726"/>
      <c r="K2" s="1726"/>
      <c r="L2" s="1726"/>
      <c r="M2" s="1726"/>
      <c r="N2" s="1726"/>
    </row>
    <row r="3" spans="1:14" s="546" customFormat="1" ht="30" customHeight="1">
      <c r="A3" s="1081"/>
      <c r="B3" s="1081"/>
      <c r="C3" s="1081"/>
      <c r="D3" s="1081"/>
      <c r="E3" s="1081"/>
      <c r="F3" s="1081"/>
      <c r="G3" s="1081"/>
      <c r="H3" s="1726"/>
      <c r="I3" s="1726"/>
      <c r="J3" s="1726"/>
      <c r="K3" s="1726"/>
      <c r="L3" s="1726"/>
      <c r="M3" s="1726"/>
      <c r="N3" s="1726"/>
    </row>
    <row r="4" spans="1:14" s="546" customFormat="1" ht="30" customHeight="1">
      <c r="A4" s="1081"/>
      <c r="B4" s="1081"/>
      <c r="C4" s="1081"/>
      <c r="D4" s="1081"/>
      <c r="E4" s="1081"/>
      <c r="F4" s="1081"/>
      <c r="G4" s="1081"/>
      <c r="H4" s="1081"/>
      <c r="I4" s="1081"/>
      <c r="J4" s="1081"/>
      <c r="K4" s="1081"/>
      <c r="L4" s="1081"/>
      <c r="M4" s="1081"/>
      <c r="N4" s="1081"/>
    </row>
    <row r="5" spans="1:14" s="146" customFormat="1" ht="15" customHeight="1">
      <c r="A5" s="227"/>
      <c r="B5" s="227"/>
      <c r="C5" s="227"/>
      <c r="D5" s="228"/>
      <c r="E5" s="228"/>
      <c r="F5" s="228"/>
      <c r="G5" s="228"/>
      <c r="H5" s="227"/>
      <c r="I5" s="228"/>
      <c r="J5" s="228"/>
      <c r="K5" s="228"/>
      <c r="L5" s="228"/>
      <c r="M5" s="228"/>
      <c r="N5" s="228"/>
    </row>
    <row r="6" spans="1:14" s="99" customFormat="1" ht="14.25" thickBot="1">
      <c r="A6" s="869" t="s">
        <v>335</v>
      </c>
      <c r="B6" s="869"/>
      <c r="C6" s="869"/>
      <c r="D6" s="869"/>
      <c r="E6" s="870"/>
      <c r="F6" s="870"/>
      <c r="G6" s="152"/>
      <c r="H6" s="869"/>
      <c r="N6" s="871" t="s">
        <v>336</v>
      </c>
    </row>
    <row r="7" spans="1:14" s="161" customFormat="1" ht="15.75" customHeight="1">
      <c r="A7" s="1711" t="s">
        <v>353</v>
      </c>
      <c r="B7" s="1722" t="s">
        <v>337</v>
      </c>
      <c r="C7" s="1723"/>
      <c r="D7" s="1696" t="s">
        <v>338</v>
      </c>
      <c r="E7" s="1697"/>
      <c r="F7" s="1697"/>
      <c r="G7" s="1705"/>
      <c r="H7" s="1711" t="s">
        <v>353</v>
      </c>
      <c r="I7" s="1696" t="s">
        <v>820</v>
      </c>
      <c r="J7" s="1697"/>
      <c r="K7" s="1697"/>
      <c r="L7" s="1697"/>
      <c r="M7" s="1697"/>
      <c r="N7" s="1698"/>
    </row>
    <row r="8" spans="1:14" ht="20.25" customHeight="1">
      <c r="A8" s="1712"/>
      <c r="B8" s="1724"/>
      <c r="C8" s="1725"/>
      <c r="D8" s="1702" t="s">
        <v>339</v>
      </c>
      <c r="E8" s="1703"/>
      <c r="F8" s="1703"/>
      <c r="G8" s="1704"/>
      <c r="H8" s="1712"/>
      <c r="I8" s="1699" t="s">
        <v>821</v>
      </c>
      <c r="J8" s="1700"/>
      <c r="K8" s="1700"/>
      <c r="L8" s="1700"/>
      <c r="M8" s="1700"/>
      <c r="N8" s="1701"/>
    </row>
    <row r="9" spans="1:14" ht="15.75" customHeight="1">
      <c r="A9" s="1712"/>
      <c r="B9" s="230"/>
      <c r="C9" s="230"/>
      <c r="D9" s="231" t="s">
        <v>340</v>
      </c>
      <c r="E9" s="232"/>
      <c r="F9" s="233" t="s">
        <v>1030</v>
      </c>
      <c r="G9" s="232"/>
      <c r="H9" s="1712"/>
      <c r="I9" s="233" t="s">
        <v>341</v>
      </c>
      <c r="J9" s="234"/>
      <c r="K9" s="229" t="s">
        <v>342</v>
      </c>
      <c r="L9" s="232"/>
      <c r="M9" s="229" t="s">
        <v>343</v>
      </c>
      <c r="N9" s="854"/>
    </row>
    <row r="10" spans="1:14" s="161" customFormat="1" ht="25.5" customHeight="1">
      <c r="A10" s="1712"/>
      <c r="B10" s="1745" t="s">
        <v>344</v>
      </c>
      <c r="C10" s="1746"/>
      <c r="D10" s="1727" t="s">
        <v>365</v>
      </c>
      <c r="E10" s="1735"/>
      <c r="F10" s="1729" t="s">
        <v>1031</v>
      </c>
      <c r="G10" s="1730"/>
      <c r="H10" s="1712"/>
      <c r="I10" s="1747" t="s">
        <v>345</v>
      </c>
      <c r="J10" s="1748"/>
      <c r="K10" s="1727" t="s">
        <v>358</v>
      </c>
      <c r="L10" s="1735"/>
      <c r="M10" s="1727" t="s">
        <v>359</v>
      </c>
      <c r="N10" s="1728"/>
    </row>
    <row r="11" spans="1:14" s="239" customFormat="1" ht="15.75" customHeight="1">
      <c r="A11" s="1712"/>
      <c r="B11" s="235" t="s">
        <v>346</v>
      </c>
      <c r="C11" s="236" t="s">
        <v>347</v>
      </c>
      <c r="D11" s="237" t="s">
        <v>346</v>
      </c>
      <c r="E11" s="237" t="s">
        <v>348</v>
      </c>
      <c r="F11" s="237" t="s">
        <v>346</v>
      </c>
      <c r="G11" s="237" t="s">
        <v>348</v>
      </c>
      <c r="H11" s="1712"/>
      <c r="I11" s="237" t="s">
        <v>346</v>
      </c>
      <c r="J11" s="237" t="s">
        <v>348</v>
      </c>
      <c r="K11" s="238" t="s">
        <v>346</v>
      </c>
      <c r="L11" s="238" t="s">
        <v>348</v>
      </c>
      <c r="M11" s="238" t="s">
        <v>346</v>
      </c>
      <c r="N11" s="855" t="s">
        <v>348</v>
      </c>
    </row>
    <row r="12" spans="1:14" s="889" customFormat="1" ht="15.75" customHeight="1">
      <c r="A12" s="1712"/>
      <c r="B12" s="1694" t="s">
        <v>725</v>
      </c>
      <c r="C12" s="1003"/>
      <c r="D12" s="1694" t="s">
        <v>725</v>
      </c>
      <c r="E12" s="1003"/>
      <c r="F12" s="1694" t="s">
        <v>725</v>
      </c>
      <c r="G12" s="1003"/>
      <c r="H12" s="1712"/>
      <c r="I12" s="1694" t="s">
        <v>725</v>
      </c>
      <c r="J12" s="1003"/>
      <c r="K12" s="1694" t="s">
        <v>725</v>
      </c>
      <c r="L12" s="1003"/>
      <c r="M12" s="1694" t="s">
        <v>725</v>
      </c>
      <c r="N12" s="1003"/>
    </row>
    <row r="13" spans="1:14" s="889" customFormat="1" ht="15.75" customHeight="1">
      <c r="A13" s="1713"/>
      <c r="B13" s="1695"/>
      <c r="C13" s="1004" t="s">
        <v>349</v>
      </c>
      <c r="D13" s="1695"/>
      <c r="E13" s="1004" t="s">
        <v>349</v>
      </c>
      <c r="F13" s="1695"/>
      <c r="G13" s="1004" t="s">
        <v>349</v>
      </c>
      <c r="H13" s="1713"/>
      <c r="I13" s="1695"/>
      <c r="J13" s="1004" t="s">
        <v>349</v>
      </c>
      <c r="K13" s="1695"/>
      <c r="L13" s="1004" t="s">
        <v>349</v>
      </c>
      <c r="M13" s="1695"/>
      <c r="N13" s="1004" t="s">
        <v>349</v>
      </c>
    </row>
    <row r="14" spans="1:14" s="99" customFormat="1" ht="35.1" hidden="1" customHeight="1">
      <c r="A14" s="498">
        <v>2015</v>
      </c>
      <c r="B14" s="240">
        <v>7752</v>
      </c>
      <c r="C14" s="240">
        <v>25425035</v>
      </c>
      <c r="D14" s="873">
        <v>3587</v>
      </c>
      <c r="E14" s="856">
        <v>8613245</v>
      </c>
      <c r="F14" s="856">
        <v>188</v>
      </c>
      <c r="G14" s="856">
        <v>1778687</v>
      </c>
      <c r="H14" s="498">
        <v>2015</v>
      </c>
      <c r="I14" s="241">
        <v>1490</v>
      </c>
      <c r="J14" s="856">
        <v>6619378</v>
      </c>
      <c r="K14" s="856">
        <v>692</v>
      </c>
      <c r="L14" s="856">
        <v>3916762</v>
      </c>
      <c r="M14" s="856">
        <v>19</v>
      </c>
      <c r="N14" s="857">
        <v>32064</v>
      </c>
    </row>
    <row r="15" spans="1:14" s="99" customFormat="1" ht="35.1" customHeight="1">
      <c r="A15" s="498">
        <v>2016</v>
      </c>
      <c r="B15" s="242">
        <v>8483</v>
      </c>
      <c r="C15" s="243">
        <v>29109127</v>
      </c>
      <c r="D15" s="875">
        <v>3553</v>
      </c>
      <c r="E15" s="244">
        <v>8622581</v>
      </c>
      <c r="F15" s="245">
        <v>332</v>
      </c>
      <c r="G15" s="244">
        <v>2635403</v>
      </c>
      <c r="H15" s="498">
        <v>2016</v>
      </c>
      <c r="I15" s="245">
        <v>1894</v>
      </c>
      <c r="J15" s="245">
        <v>8421011</v>
      </c>
      <c r="K15" s="245">
        <v>759</v>
      </c>
      <c r="L15" s="244">
        <v>4398354</v>
      </c>
      <c r="M15" s="245">
        <v>28</v>
      </c>
      <c r="N15" s="858">
        <v>45346</v>
      </c>
    </row>
    <row r="16" spans="1:14" s="99" customFormat="1" ht="35.1" customHeight="1">
      <c r="A16" s="498">
        <v>2017</v>
      </c>
      <c r="B16" s="242">
        <v>9300</v>
      </c>
      <c r="C16" s="243">
        <v>33574884</v>
      </c>
      <c r="D16" s="875">
        <v>3485</v>
      </c>
      <c r="E16" s="244">
        <v>8520416</v>
      </c>
      <c r="F16" s="245">
        <v>553</v>
      </c>
      <c r="G16" s="244">
        <v>4288121</v>
      </c>
      <c r="H16" s="498">
        <v>2017</v>
      </c>
      <c r="I16" s="245">
        <v>2311</v>
      </c>
      <c r="J16" s="245">
        <v>10320529</v>
      </c>
      <c r="K16" s="245">
        <v>855</v>
      </c>
      <c r="L16" s="244">
        <v>4998330</v>
      </c>
      <c r="M16" s="245">
        <v>40</v>
      </c>
      <c r="N16" s="858">
        <v>71901</v>
      </c>
    </row>
    <row r="17" spans="1:14" s="99" customFormat="1" ht="35.1" customHeight="1">
      <c r="A17" s="498">
        <v>2018</v>
      </c>
      <c r="B17" s="242">
        <v>9487</v>
      </c>
      <c r="C17" s="243">
        <v>36956339</v>
      </c>
      <c r="D17" s="875">
        <v>3379</v>
      </c>
      <c r="E17" s="244">
        <v>8402732</v>
      </c>
      <c r="F17" s="245">
        <v>605</v>
      </c>
      <c r="G17" s="244">
        <v>5646189</v>
      </c>
      <c r="H17" s="498">
        <v>2018</v>
      </c>
      <c r="I17" s="245">
        <v>2458</v>
      </c>
      <c r="J17" s="245">
        <v>11516211</v>
      </c>
      <c r="K17" s="245">
        <v>934</v>
      </c>
      <c r="L17" s="244">
        <v>5561276</v>
      </c>
      <c r="M17" s="245">
        <v>46</v>
      </c>
      <c r="N17" s="858">
        <v>84898</v>
      </c>
    </row>
    <row r="18" spans="1:14" s="99" customFormat="1" ht="35.1" customHeight="1">
      <c r="A18" s="498">
        <v>2019</v>
      </c>
      <c r="B18" s="242">
        <v>10271</v>
      </c>
      <c r="C18" s="243">
        <v>40919434</v>
      </c>
      <c r="D18" s="875">
        <v>3282</v>
      </c>
      <c r="E18" s="244">
        <v>8349179</v>
      </c>
      <c r="F18" s="245">
        <v>864</v>
      </c>
      <c r="G18" s="244">
        <v>7136521</v>
      </c>
      <c r="H18" s="498">
        <v>2019</v>
      </c>
      <c r="I18" s="245">
        <v>2850</v>
      </c>
      <c r="J18" s="245">
        <v>12697661</v>
      </c>
      <c r="K18" s="245">
        <v>987</v>
      </c>
      <c r="L18" s="244">
        <v>6159447</v>
      </c>
      <c r="M18" s="111">
        <v>59</v>
      </c>
      <c r="N18" s="859">
        <v>115219</v>
      </c>
    </row>
    <row r="19" spans="1:14" s="613" customFormat="1" ht="35.1" customHeight="1">
      <c r="A19" s="486">
        <v>2020</v>
      </c>
      <c r="B19" s="1082">
        <v>11398</v>
      </c>
      <c r="C19" s="1083">
        <v>46827576</v>
      </c>
      <c r="D19" s="1084">
        <v>3214</v>
      </c>
      <c r="E19" s="1085">
        <v>8251879</v>
      </c>
      <c r="F19" s="1086">
        <v>1185</v>
      </c>
      <c r="G19" s="1085">
        <v>9998493</v>
      </c>
      <c r="H19" s="486">
        <v>2020</v>
      </c>
      <c r="I19" s="1086">
        <v>3440</v>
      </c>
      <c r="J19" s="1086">
        <v>14819874</v>
      </c>
      <c r="K19" s="1086">
        <v>1070</v>
      </c>
      <c r="L19" s="1085">
        <v>6748389</v>
      </c>
      <c r="M19" s="56">
        <v>76</v>
      </c>
      <c r="N19" s="1087">
        <v>143974</v>
      </c>
    </row>
    <row r="20" spans="1:14" s="614" customFormat="1" ht="35.1" customHeight="1">
      <c r="A20" s="656">
        <v>2021</v>
      </c>
      <c r="B20" s="1236">
        <f>SUM(D20,F20,I20,K20,M20,C36,F36,I36,K36,M36)</f>
        <v>12171</v>
      </c>
      <c r="C20" s="1237">
        <f>SUM(E20,G20,J20,L20,N20,E36,G36,J36,L36,N36)</f>
        <v>52916148</v>
      </c>
      <c r="D20" s="874">
        <v>3125</v>
      </c>
      <c r="E20" s="662">
        <v>8086901</v>
      </c>
      <c r="F20" s="663">
        <v>1461</v>
      </c>
      <c r="G20" s="662">
        <v>13189999</v>
      </c>
      <c r="H20" s="656">
        <v>2021</v>
      </c>
      <c r="I20" s="663">
        <v>3907</v>
      </c>
      <c r="J20" s="663">
        <v>16937510</v>
      </c>
      <c r="K20" s="663">
        <v>1180</v>
      </c>
      <c r="L20" s="662">
        <v>7522137</v>
      </c>
      <c r="M20" s="657">
        <v>91</v>
      </c>
      <c r="N20" s="860">
        <v>181057</v>
      </c>
    </row>
    <row r="21" spans="1:14" s="99" customFormat="1" ht="9.9499999999999993" customHeight="1" thickBot="1">
      <c r="A21" s="535"/>
      <c r="B21" s="861"/>
      <c r="C21" s="536"/>
      <c r="D21" s="152"/>
      <c r="E21" s="152"/>
      <c r="F21" s="152"/>
      <c r="G21" s="152"/>
      <c r="H21" s="535"/>
      <c r="I21" s="862"/>
      <c r="J21" s="152"/>
      <c r="K21" s="152"/>
      <c r="L21" s="152"/>
      <c r="M21" s="152"/>
      <c r="N21" s="543"/>
    </row>
    <row r="22" spans="1:14" s="99" customFormat="1" ht="9.9499999999999993" customHeight="1" thickBot="1">
      <c r="A22" s="156"/>
      <c r="B22" s="246"/>
      <c r="C22" s="156"/>
      <c r="D22" s="111"/>
      <c r="E22" s="111"/>
      <c r="F22" s="111"/>
      <c r="G22" s="111"/>
      <c r="H22" s="156"/>
      <c r="I22" s="247"/>
      <c r="J22" s="111"/>
      <c r="K22" s="111"/>
      <c r="L22" s="111"/>
      <c r="M22" s="111"/>
      <c r="N22" s="111"/>
    </row>
    <row r="23" spans="1:14" ht="20.25" customHeight="1">
      <c r="A23" s="1711" t="s">
        <v>353</v>
      </c>
      <c r="B23" s="1696" t="s">
        <v>27</v>
      </c>
      <c r="C23" s="1697"/>
      <c r="D23" s="1697"/>
      <c r="E23" s="1697"/>
      <c r="F23" s="1697"/>
      <c r="G23" s="1705"/>
      <c r="H23" s="1711" t="s">
        <v>353</v>
      </c>
      <c r="I23" s="1696" t="s">
        <v>1037</v>
      </c>
      <c r="J23" s="1697"/>
      <c r="K23" s="1697"/>
      <c r="L23" s="1697"/>
      <c r="M23" s="1697"/>
      <c r="N23" s="1698"/>
    </row>
    <row r="24" spans="1:14" ht="15" customHeight="1">
      <c r="A24" s="1712"/>
      <c r="B24" s="1736" t="s">
        <v>350</v>
      </c>
      <c r="C24" s="1738"/>
      <c r="D24" s="1738"/>
      <c r="E24" s="1739"/>
      <c r="F24" s="1707" t="s">
        <v>351</v>
      </c>
      <c r="G24" s="1740"/>
      <c r="H24" s="1712"/>
      <c r="I24" s="231" t="s">
        <v>352</v>
      </c>
      <c r="J24" s="232"/>
      <c r="K24" s="1736" t="s">
        <v>362</v>
      </c>
      <c r="L24" s="1739"/>
      <c r="M24" s="1736" t="s">
        <v>363</v>
      </c>
      <c r="N24" s="1737"/>
    </row>
    <row r="25" spans="1:14" s="161" customFormat="1" ht="15" customHeight="1">
      <c r="A25" s="1712"/>
      <c r="B25" s="1706" t="s">
        <v>354</v>
      </c>
      <c r="C25" s="1707"/>
      <c r="D25" s="1707"/>
      <c r="E25" s="1708"/>
      <c r="F25" s="1707" t="s">
        <v>355</v>
      </c>
      <c r="G25" s="1720"/>
      <c r="H25" s="1712"/>
      <c r="I25" s="1731" t="s">
        <v>360</v>
      </c>
      <c r="J25" s="1741"/>
      <c r="K25" s="250"/>
      <c r="L25" s="165"/>
      <c r="M25" s="1731" t="s">
        <v>364</v>
      </c>
      <c r="N25" s="1732"/>
    </row>
    <row r="26" spans="1:14" s="161" customFormat="1" ht="15" customHeight="1">
      <c r="A26" s="1712"/>
      <c r="B26" s="1706" t="s">
        <v>356</v>
      </c>
      <c r="C26" s="1707"/>
      <c r="D26" s="1707"/>
      <c r="E26" s="1708"/>
      <c r="F26" s="1743" t="s">
        <v>356</v>
      </c>
      <c r="G26" s="1744"/>
      <c r="H26" s="1712"/>
      <c r="I26" s="1733"/>
      <c r="J26" s="1742"/>
      <c r="K26" s="1709" t="s">
        <v>361</v>
      </c>
      <c r="L26" s="1710"/>
      <c r="M26" s="1733"/>
      <c r="N26" s="1734"/>
    </row>
    <row r="27" spans="1:14" s="239" customFormat="1" ht="15" customHeight="1">
      <c r="A27" s="1712"/>
      <c r="B27" s="1714" t="s">
        <v>346</v>
      </c>
      <c r="C27" s="1715"/>
      <c r="D27" s="1716" t="s">
        <v>348</v>
      </c>
      <c r="E27" s="1717"/>
      <c r="F27" s="734" t="s">
        <v>346</v>
      </c>
      <c r="G27" s="251" t="s">
        <v>348</v>
      </c>
      <c r="H27" s="1712"/>
      <c r="I27" s="251" t="s">
        <v>346</v>
      </c>
      <c r="J27" s="251" t="s">
        <v>348</v>
      </c>
      <c r="K27" s="251" t="s">
        <v>346</v>
      </c>
      <c r="L27" s="251" t="s">
        <v>348</v>
      </c>
      <c r="M27" s="251" t="s">
        <v>346</v>
      </c>
      <c r="N27" s="863" t="s">
        <v>348</v>
      </c>
    </row>
    <row r="28" spans="1:14" s="99" customFormat="1" ht="15" customHeight="1">
      <c r="A28" s="1712"/>
      <c r="B28" s="1706" t="s">
        <v>366</v>
      </c>
      <c r="C28" s="1708"/>
      <c r="D28" s="1718"/>
      <c r="E28" s="1719"/>
      <c r="F28" s="1694" t="s">
        <v>725</v>
      </c>
      <c r="G28" s="1003"/>
      <c r="H28" s="1712"/>
      <c r="I28" s="1694" t="s">
        <v>725</v>
      </c>
      <c r="J28" s="1003"/>
      <c r="K28" s="1694" t="s">
        <v>725</v>
      </c>
      <c r="L28" s="1003"/>
      <c r="M28" s="1694" t="s">
        <v>725</v>
      </c>
      <c r="N28" s="1003"/>
    </row>
    <row r="29" spans="1:14" s="99" customFormat="1" ht="15" customHeight="1">
      <c r="A29" s="1713"/>
      <c r="B29" s="1709"/>
      <c r="C29" s="1710"/>
      <c r="D29" s="1727" t="s">
        <v>357</v>
      </c>
      <c r="E29" s="1735"/>
      <c r="F29" s="1695"/>
      <c r="G29" s="1004" t="s">
        <v>349</v>
      </c>
      <c r="H29" s="1713"/>
      <c r="I29" s="1695"/>
      <c r="J29" s="1004" t="s">
        <v>349</v>
      </c>
      <c r="K29" s="1695"/>
      <c r="L29" s="1004" t="s">
        <v>349</v>
      </c>
      <c r="M29" s="1695"/>
      <c r="N29" s="1004" t="s">
        <v>349</v>
      </c>
    </row>
    <row r="30" spans="1:14" s="101" customFormat="1" ht="30" hidden="1" customHeight="1">
      <c r="A30" s="498">
        <v>2015</v>
      </c>
      <c r="B30" s="252"/>
      <c r="C30" s="253">
        <v>130</v>
      </c>
      <c r="D30" s="254"/>
      <c r="E30" s="254">
        <v>565546</v>
      </c>
      <c r="F30" s="254">
        <v>1314</v>
      </c>
      <c r="G30" s="254">
        <v>2946123</v>
      </c>
      <c r="H30" s="498">
        <v>2015</v>
      </c>
      <c r="I30" s="254">
        <v>0</v>
      </c>
      <c r="J30" s="254">
        <v>0</v>
      </c>
      <c r="K30" s="155">
        <v>286</v>
      </c>
      <c r="L30" s="155">
        <v>900585</v>
      </c>
      <c r="M30" s="155">
        <v>46</v>
      </c>
      <c r="N30" s="864">
        <v>52645</v>
      </c>
    </row>
    <row r="31" spans="1:14" s="99" customFormat="1" ht="30" customHeight="1">
      <c r="A31" s="498">
        <v>2016</v>
      </c>
      <c r="B31" s="252"/>
      <c r="C31" s="253">
        <v>128</v>
      </c>
      <c r="D31" s="255"/>
      <c r="E31" s="255">
        <v>541892</v>
      </c>
      <c r="F31" s="256">
        <v>1422</v>
      </c>
      <c r="G31" s="256">
        <v>3222453</v>
      </c>
      <c r="H31" s="498">
        <v>2016</v>
      </c>
      <c r="I31" s="1091">
        <v>2</v>
      </c>
      <c r="J31" s="1091">
        <v>36617</v>
      </c>
      <c r="K31" s="1091">
        <v>309</v>
      </c>
      <c r="L31" s="1091">
        <v>1093056</v>
      </c>
      <c r="M31" s="1091">
        <v>56</v>
      </c>
      <c r="N31" s="1092">
        <v>92414</v>
      </c>
    </row>
    <row r="32" spans="1:14" s="99" customFormat="1" ht="30" customHeight="1">
      <c r="A32" s="498">
        <v>2017</v>
      </c>
      <c r="B32" s="252"/>
      <c r="C32" s="253">
        <v>127</v>
      </c>
      <c r="D32" s="255"/>
      <c r="E32" s="255">
        <v>555756</v>
      </c>
      <c r="F32" s="256">
        <v>1520</v>
      </c>
      <c r="G32" s="256">
        <v>3487096</v>
      </c>
      <c r="H32" s="498">
        <v>2017</v>
      </c>
      <c r="I32" s="1091">
        <v>2</v>
      </c>
      <c r="J32" s="1091">
        <v>39540</v>
      </c>
      <c r="K32" s="1091">
        <v>360</v>
      </c>
      <c r="L32" s="1091">
        <v>1171846</v>
      </c>
      <c r="M32" s="1091">
        <v>47</v>
      </c>
      <c r="N32" s="1092">
        <v>121349</v>
      </c>
    </row>
    <row r="33" spans="1:14" s="99" customFormat="1" ht="30" customHeight="1">
      <c r="A33" s="498">
        <v>2018</v>
      </c>
      <c r="B33" s="252"/>
      <c r="C33" s="253">
        <v>133</v>
      </c>
      <c r="D33" s="255"/>
      <c r="E33" s="255">
        <v>611525</v>
      </c>
      <c r="F33" s="256">
        <v>1642</v>
      </c>
      <c r="G33" s="256">
        <v>3890730</v>
      </c>
      <c r="H33" s="498">
        <v>2018</v>
      </c>
      <c r="I33" s="1091">
        <v>7</v>
      </c>
      <c r="J33" s="1091">
        <v>111104</v>
      </c>
      <c r="K33" s="1091">
        <v>239</v>
      </c>
      <c r="L33" s="1091">
        <v>1027993</v>
      </c>
      <c r="M33" s="1091">
        <v>44</v>
      </c>
      <c r="N33" s="1092">
        <v>103681</v>
      </c>
    </row>
    <row r="34" spans="1:14" s="99" customFormat="1" ht="30" customHeight="1">
      <c r="A34" s="498">
        <v>2019</v>
      </c>
      <c r="B34" s="252"/>
      <c r="C34" s="253">
        <v>140</v>
      </c>
      <c r="D34" s="255"/>
      <c r="E34" s="255">
        <v>635650</v>
      </c>
      <c r="F34" s="256">
        <v>1729</v>
      </c>
      <c r="G34" s="256">
        <v>4211462</v>
      </c>
      <c r="H34" s="498">
        <v>2019</v>
      </c>
      <c r="I34" s="1091">
        <v>3</v>
      </c>
      <c r="J34" s="1091">
        <v>38206</v>
      </c>
      <c r="K34" s="1091">
        <v>323</v>
      </c>
      <c r="L34" s="1091">
        <v>1475582</v>
      </c>
      <c r="M34" s="1091">
        <v>34</v>
      </c>
      <c r="N34" s="1092">
        <v>100507</v>
      </c>
    </row>
    <row r="35" spans="1:14" s="613" customFormat="1" ht="30" customHeight="1">
      <c r="A35" s="486">
        <v>2020</v>
      </c>
      <c r="B35" s="1088"/>
      <c r="C35" s="756">
        <v>136</v>
      </c>
      <c r="D35" s="1089"/>
      <c r="E35" s="1089">
        <v>612607</v>
      </c>
      <c r="F35" s="1090">
        <v>1836</v>
      </c>
      <c r="G35" s="1090">
        <v>4496281</v>
      </c>
      <c r="H35" s="486">
        <v>2020</v>
      </c>
      <c r="I35" s="1093">
        <v>4</v>
      </c>
      <c r="J35" s="1093">
        <v>62839</v>
      </c>
      <c r="K35" s="1093">
        <v>380</v>
      </c>
      <c r="L35" s="1093">
        <v>1541056</v>
      </c>
      <c r="M35" s="1093">
        <v>57</v>
      </c>
      <c r="N35" s="1094">
        <v>152184</v>
      </c>
    </row>
    <row r="36" spans="1:14" s="614" customFormat="1" ht="30" customHeight="1">
      <c r="A36" s="656">
        <v>2021</v>
      </c>
      <c r="B36" s="664"/>
      <c r="C36" s="665">
        <v>124</v>
      </c>
      <c r="D36" s="666"/>
      <c r="E36" s="666">
        <v>539813</v>
      </c>
      <c r="F36" s="667">
        <v>1876</v>
      </c>
      <c r="G36" s="667">
        <v>4730322</v>
      </c>
      <c r="H36" s="656">
        <v>2021</v>
      </c>
      <c r="I36" s="667">
        <v>6</v>
      </c>
      <c r="J36" s="667">
        <v>120568</v>
      </c>
      <c r="K36" s="667">
        <v>372</v>
      </c>
      <c r="L36" s="667">
        <v>1468947</v>
      </c>
      <c r="M36" s="667">
        <v>29</v>
      </c>
      <c r="N36" s="865">
        <v>138894</v>
      </c>
    </row>
    <row r="37" spans="1:14" s="162" customFormat="1" ht="10.5" customHeight="1" thickBot="1">
      <c r="A37" s="866"/>
      <c r="B37" s="867"/>
      <c r="C37" s="867"/>
      <c r="D37" s="868"/>
      <c r="E37" s="868"/>
      <c r="F37" s="868"/>
      <c r="G37" s="868"/>
      <c r="H37" s="866"/>
      <c r="I37" s="868"/>
      <c r="J37" s="868"/>
      <c r="K37" s="521"/>
      <c r="L37" s="521"/>
      <c r="M37" s="521"/>
      <c r="N37" s="804"/>
    </row>
    <row r="38" spans="1:14" s="162" customFormat="1" ht="9.9499999999999993" customHeight="1">
      <c r="A38" s="163"/>
      <c r="B38" s="163"/>
      <c r="C38" s="163"/>
      <c r="D38" s="257"/>
      <c r="E38" s="257"/>
      <c r="F38" s="257"/>
      <c r="G38" s="257"/>
      <c r="H38" s="163"/>
      <c r="I38" s="257"/>
      <c r="J38" s="257"/>
      <c r="K38" s="98"/>
      <c r="L38" s="98"/>
      <c r="M38" s="98"/>
      <c r="N38" s="98"/>
    </row>
    <row r="39" spans="1:14" s="99" customFormat="1" ht="15" customHeight="1">
      <c r="A39" s="99" t="s">
        <v>367</v>
      </c>
      <c r="M39" s="111"/>
      <c r="N39" s="111"/>
    </row>
    <row r="40" spans="1:14" s="91" customFormat="1" ht="13.5" customHeight="1">
      <c r="A40" s="289" t="s">
        <v>902</v>
      </c>
      <c r="H40" s="289"/>
      <c r="M40" s="872"/>
      <c r="N40" s="872"/>
    </row>
    <row r="42" spans="1:14">
      <c r="A42" s="111"/>
      <c r="B42" s="111"/>
      <c r="C42" s="111"/>
      <c r="H42" s="111"/>
    </row>
    <row r="43" spans="1:14">
      <c r="A43" s="91"/>
      <c r="B43" s="91"/>
      <c r="C43" s="91"/>
      <c r="H43" s="91"/>
    </row>
    <row r="44" spans="1:14">
      <c r="A44" s="99"/>
      <c r="B44" s="99"/>
      <c r="C44" s="99"/>
      <c r="H44" s="99"/>
    </row>
    <row r="45" spans="1:14">
      <c r="A45" s="99"/>
      <c r="B45" s="99"/>
      <c r="C45" s="99"/>
      <c r="H45" s="99"/>
    </row>
    <row r="46" spans="1:14">
      <c r="A46" s="99"/>
      <c r="B46" s="99"/>
      <c r="C46" s="99"/>
      <c r="H46" s="99"/>
    </row>
    <row r="47" spans="1:14">
      <c r="A47" s="99"/>
      <c r="B47" s="99"/>
      <c r="C47" s="99"/>
      <c r="H47" s="99"/>
    </row>
    <row r="48" spans="1:14">
      <c r="A48" s="99"/>
      <c r="B48" s="99"/>
      <c r="C48" s="99"/>
      <c r="H48" s="99"/>
    </row>
  </sheetData>
  <mergeCells count="45">
    <mergeCell ref="K28:K29"/>
    <mergeCell ref="A23:A29"/>
    <mergeCell ref="B10:C10"/>
    <mergeCell ref="I10:J10"/>
    <mergeCell ref="K10:L10"/>
    <mergeCell ref="D29:E29"/>
    <mergeCell ref="M25:N26"/>
    <mergeCell ref="D10:E10"/>
    <mergeCell ref="M24:N24"/>
    <mergeCell ref="B12:B13"/>
    <mergeCell ref="B24:E24"/>
    <mergeCell ref="F24:G24"/>
    <mergeCell ref="K24:L24"/>
    <mergeCell ref="B23:G23"/>
    <mergeCell ref="I25:J26"/>
    <mergeCell ref="F26:G26"/>
    <mergeCell ref="I23:N23"/>
    <mergeCell ref="A2:G2"/>
    <mergeCell ref="H7:H13"/>
    <mergeCell ref="B7:C8"/>
    <mergeCell ref="H2:N3"/>
    <mergeCell ref="D12:D13"/>
    <mergeCell ref="F12:F13"/>
    <mergeCell ref="I12:I13"/>
    <mergeCell ref="K12:K13"/>
    <mergeCell ref="M12:M13"/>
    <mergeCell ref="M10:N10"/>
    <mergeCell ref="A7:A13"/>
    <mergeCell ref="F10:G10"/>
    <mergeCell ref="M28:M29"/>
    <mergeCell ref="F28:F29"/>
    <mergeCell ref="I7:N7"/>
    <mergeCell ref="I8:N8"/>
    <mergeCell ref="D8:G8"/>
    <mergeCell ref="D7:G7"/>
    <mergeCell ref="B25:E25"/>
    <mergeCell ref="B28:C29"/>
    <mergeCell ref="H23:H29"/>
    <mergeCell ref="I28:I29"/>
    <mergeCell ref="K26:L26"/>
    <mergeCell ref="B27:C27"/>
    <mergeCell ref="D27:E27"/>
    <mergeCell ref="D28:E28"/>
    <mergeCell ref="F25:G25"/>
    <mergeCell ref="B26:E26"/>
  </mergeCells>
  <phoneticPr fontId="4" type="noConversion"/>
  <pageMargins left="0.54" right="0.39370078740157483" top="0.55118110236220474" bottom="0.55118110236220474" header="0.51181102362204722" footer="0.51181102362204722"/>
  <pageSetup paperSize="9" scale="77" pageOrder="overThenDown" orientation="portrait" blackAndWhite="1" r:id="rId1"/>
  <headerFooter alignWithMargins="0"/>
  <colBreaks count="1" manualBreakCount="1">
    <brk id="7" max="3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C55"/>
  <sheetViews>
    <sheetView view="pageBreakPreview" zoomScaleNormal="70" zoomScaleSheetLayoutView="85" workbookViewId="0"/>
  </sheetViews>
  <sheetFormatPr defaultRowHeight="13.5" outlineLevelRow="2"/>
  <cols>
    <col min="1" max="1" width="6.5546875" style="23" customWidth="1"/>
    <col min="2" max="2" width="6.6640625" style="23" customWidth="1"/>
    <col min="3" max="3" width="6.5546875" style="23" customWidth="1"/>
    <col min="4" max="13" width="5.77734375" style="23" customWidth="1"/>
    <col min="14" max="23" width="4.77734375" style="23" customWidth="1"/>
    <col min="24" max="25" width="5.77734375" style="23" customWidth="1"/>
    <col min="26" max="26" width="6.44140625" style="23" customWidth="1"/>
    <col min="27" max="27" width="5.77734375" style="23" customWidth="1"/>
    <col min="28" max="16384" width="8.88671875" style="23"/>
  </cols>
  <sheetData>
    <row r="1" spans="1:29" s="6" customFormat="1" ht="15" customHeight="1">
      <c r="J1" s="7"/>
      <c r="K1" s="7"/>
      <c r="L1" s="7"/>
      <c r="O1" s="7"/>
      <c r="P1" s="7"/>
      <c r="Q1" s="7"/>
      <c r="R1" s="7"/>
      <c r="S1" s="7"/>
    </row>
    <row r="2" spans="1:29" s="445" customFormat="1" ht="30" customHeight="1">
      <c r="A2" s="1322" t="s">
        <v>35</v>
      </c>
      <c r="B2" s="1322"/>
      <c r="C2" s="1322"/>
      <c r="D2" s="1322"/>
      <c r="E2" s="1322"/>
      <c r="F2" s="1322"/>
      <c r="G2" s="1322"/>
      <c r="H2" s="1322"/>
      <c r="I2" s="1322"/>
      <c r="J2" s="1322"/>
      <c r="K2" s="1322"/>
      <c r="L2" s="1322"/>
      <c r="M2" s="1322"/>
      <c r="N2" s="1323" t="s">
        <v>598</v>
      </c>
      <c r="O2" s="1323"/>
      <c r="P2" s="1323"/>
      <c r="Q2" s="1323"/>
      <c r="R2" s="1323"/>
      <c r="S2" s="1323"/>
      <c r="T2" s="1323"/>
      <c r="U2" s="1323"/>
      <c r="V2" s="1323"/>
      <c r="W2" s="1323"/>
      <c r="X2" s="1323"/>
      <c r="Y2" s="1323"/>
      <c r="Z2" s="1323"/>
      <c r="AA2" s="1323"/>
    </row>
    <row r="3" spans="1:29" s="450" customFormat="1" ht="30" customHeight="1">
      <c r="A3" s="446"/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8"/>
      <c r="O3" s="447"/>
      <c r="P3" s="447"/>
      <c r="Q3" s="447"/>
      <c r="R3" s="447"/>
      <c r="S3" s="447"/>
      <c r="T3" s="448"/>
      <c r="U3" s="447"/>
      <c r="V3" s="447"/>
      <c r="W3" s="447"/>
      <c r="X3" s="447"/>
      <c r="Y3" s="447"/>
      <c r="Z3" s="447"/>
      <c r="AA3" s="447"/>
      <c r="AB3" s="449"/>
      <c r="AC3" s="449"/>
    </row>
    <row r="4" spans="1:29" s="12" customFormat="1" ht="15" customHeight="1">
      <c r="A4" s="8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  <c r="N4" s="11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9" s="16" customFormat="1" ht="15" customHeight="1" thickBot="1">
      <c r="A5" s="13" t="s">
        <v>0</v>
      </c>
      <c r="B5" s="13"/>
      <c r="C5" s="14"/>
      <c r="D5" s="14" t="s">
        <v>28</v>
      </c>
      <c r="E5" s="14"/>
      <c r="F5" s="14"/>
      <c r="G5" s="14"/>
      <c r="H5" s="14"/>
      <c r="I5" s="14"/>
      <c r="J5" s="14"/>
      <c r="K5" s="14"/>
      <c r="L5" s="14"/>
      <c r="M5" s="15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 t="s">
        <v>1017</v>
      </c>
    </row>
    <row r="6" spans="1:29" s="20" customFormat="1" ht="15" customHeight="1">
      <c r="A6" s="1309" t="s">
        <v>729</v>
      </c>
      <c r="B6" s="17" t="s">
        <v>36</v>
      </c>
      <c r="C6" s="18"/>
      <c r="D6" s="17" t="s">
        <v>903</v>
      </c>
      <c r="E6" s="18"/>
      <c r="F6" s="1318" t="s">
        <v>904</v>
      </c>
      <c r="G6" s="1319"/>
      <c r="H6" s="17" t="s">
        <v>37</v>
      </c>
      <c r="I6" s="19"/>
      <c r="J6" s="1316" t="s">
        <v>38</v>
      </c>
      <c r="K6" s="1317"/>
      <c r="L6" s="19" t="s">
        <v>39</v>
      </c>
      <c r="M6" s="451"/>
      <c r="N6" s="461" t="s">
        <v>63</v>
      </c>
      <c r="O6" s="18"/>
      <c r="P6" s="1316" t="s">
        <v>40</v>
      </c>
      <c r="Q6" s="1317"/>
      <c r="R6" s="17" t="s">
        <v>41</v>
      </c>
      <c r="S6" s="18"/>
      <c r="T6" s="19" t="s">
        <v>1015</v>
      </c>
      <c r="U6" s="18"/>
      <c r="V6" s="17" t="s">
        <v>72</v>
      </c>
      <c r="W6" s="18"/>
      <c r="X6" s="1298" t="s">
        <v>603</v>
      </c>
      <c r="Y6" s="1305" t="s">
        <v>42</v>
      </c>
      <c r="Z6" s="1298" t="s">
        <v>1016</v>
      </c>
      <c r="AA6" s="1325" t="s">
        <v>71</v>
      </c>
    </row>
    <row r="7" spans="1:29" s="20" customFormat="1" ht="39.75" customHeight="1">
      <c r="A7" s="1310"/>
      <c r="B7" s="1307" t="s">
        <v>43</v>
      </c>
      <c r="C7" s="1308"/>
      <c r="D7" s="1312" t="s">
        <v>58</v>
      </c>
      <c r="E7" s="1313"/>
      <c r="F7" s="1307" t="s">
        <v>59</v>
      </c>
      <c r="G7" s="1308"/>
      <c r="H7" s="1307" t="s">
        <v>60</v>
      </c>
      <c r="I7" s="1308"/>
      <c r="J7" s="1312" t="s">
        <v>61</v>
      </c>
      <c r="K7" s="1313"/>
      <c r="L7" s="1302" t="s">
        <v>62</v>
      </c>
      <c r="M7" s="1328"/>
      <c r="N7" s="1327" t="s">
        <v>64</v>
      </c>
      <c r="O7" s="1303"/>
      <c r="P7" s="1302" t="s">
        <v>600</v>
      </c>
      <c r="Q7" s="1303"/>
      <c r="R7" s="1302" t="s">
        <v>65</v>
      </c>
      <c r="S7" s="1303"/>
      <c r="T7" s="1302" t="s">
        <v>66</v>
      </c>
      <c r="U7" s="1303"/>
      <c r="V7" s="1300" t="s">
        <v>67</v>
      </c>
      <c r="W7" s="1301"/>
      <c r="X7" s="1304"/>
      <c r="Y7" s="1299"/>
      <c r="Z7" s="1299"/>
      <c r="AA7" s="1326"/>
    </row>
    <row r="8" spans="1:29" s="20" customFormat="1" ht="30.75" customHeight="1">
      <c r="A8" s="975"/>
      <c r="B8" s="973" t="s">
        <v>44</v>
      </c>
      <c r="C8" s="974" t="s">
        <v>45</v>
      </c>
      <c r="D8" s="1314" t="s">
        <v>44</v>
      </c>
      <c r="E8" s="1314" t="s">
        <v>45</v>
      </c>
      <c r="F8" s="1314" t="s">
        <v>44</v>
      </c>
      <c r="G8" s="1314" t="s">
        <v>45</v>
      </c>
      <c r="H8" s="1314" t="s">
        <v>44</v>
      </c>
      <c r="I8" s="1314" t="s">
        <v>45</v>
      </c>
      <c r="J8" s="1314" t="s">
        <v>44</v>
      </c>
      <c r="K8" s="1314" t="s">
        <v>45</v>
      </c>
      <c r="L8" s="1314" t="s">
        <v>44</v>
      </c>
      <c r="M8" s="1330" t="s">
        <v>45</v>
      </c>
      <c r="N8" s="1324" t="s">
        <v>44</v>
      </c>
      <c r="O8" s="1314" t="s">
        <v>45</v>
      </c>
      <c r="P8" s="1314" t="s">
        <v>44</v>
      </c>
      <c r="Q8" s="1314" t="s">
        <v>45</v>
      </c>
      <c r="R8" s="1314" t="s">
        <v>44</v>
      </c>
      <c r="S8" s="1314" t="s">
        <v>45</v>
      </c>
      <c r="T8" s="1314" t="s">
        <v>44</v>
      </c>
      <c r="U8" s="1314" t="s">
        <v>45</v>
      </c>
      <c r="V8" s="1314" t="s">
        <v>44</v>
      </c>
      <c r="W8" s="1314" t="s">
        <v>45</v>
      </c>
      <c r="X8" s="34"/>
      <c r="Y8" s="35"/>
      <c r="Z8" s="1320" t="s">
        <v>735</v>
      </c>
      <c r="AA8" s="1333" t="s">
        <v>70</v>
      </c>
    </row>
    <row r="9" spans="1:29" s="20" customFormat="1" ht="19.5" customHeight="1">
      <c r="A9" s="1310" t="s">
        <v>46</v>
      </c>
      <c r="B9" s="1304" t="s">
        <v>602</v>
      </c>
      <c r="C9" s="1304" t="s">
        <v>601</v>
      </c>
      <c r="D9" s="1299"/>
      <c r="E9" s="1299"/>
      <c r="F9" s="1299"/>
      <c r="G9" s="1299"/>
      <c r="H9" s="1299"/>
      <c r="I9" s="1299"/>
      <c r="J9" s="1299"/>
      <c r="K9" s="1299"/>
      <c r="L9" s="1299"/>
      <c r="M9" s="1331"/>
      <c r="N9" s="1310"/>
      <c r="O9" s="1299"/>
      <c r="P9" s="1299"/>
      <c r="Q9" s="1299"/>
      <c r="R9" s="1299"/>
      <c r="S9" s="1299"/>
      <c r="T9" s="1299"/>
      <c r="U9" s="1299"/>
      <c r="V9" s="1299"/>
      <c r="W9" s="1299"/>
      <c r="X9" s="1320" t="s">
        <v>68</v>
      </c>
      <c r="Y9" s="1320" t="s">
        <v>69</v>
      </c>
      <c r="Z9" s="1320"/>
      <c r="AA9" s="1333"/>
    </row>
    <row r="10" spans="1:29" s="20" customFormat="1" ht="20.25" customHeight="1">
      <c r="A10" s="1311"/>
      <c r="B10" s="1306"/>
      <c r="C10" s="1306"/>
      <c r="D10" s="1315"/>
      <c r="E10" s="1315"/>
      <c r="F10" s="1315"/>
      <c r="G10" s="1315"/>
      <c r="H10" s="1315"/>
      <c r="I10" s="1315"/>
      <c r="J10" s="1315"/>
      <c r="K10" s="1315"/>
      <c r="L10" s="1315"/>
      <c r="M10" s="1332"/>
      <c r="N10" s="1311"/>
      <c r="O10" s="1315"/>
      <c r="P10" s="1315"/>
      <c r="Q10" s="1315"/>
      <c r="R10" s="1315"/>
      <c r="S10" s="1315"/>
      <c r="T10" s="1315"/>
      <c r="U10" s="1315"/>
      <c r="V10" s="1315"/>
      <c r="W10" s="1315"/>
      <c r="X10" s="1321"/>
      <c r="Y10" s="1321"/>
      <c r="Z10" s="1321"/>
      <c r="AA10" s="1334"/>
    </row>
    <row r="11" spans="1:29" ht="39.950000000000003" hidden="1" customHeight="1">
      <c r="A11" s="452">
        <v>2015</v>
      </c>
      <c r="B11" s="976">
        <v>62</v>
      </c>
      <c r="C11" s="976">
        <v>572</v>
      </c>
      <c r="D11" s="22">
        <v>1</v>
      </c>
      <c r="E11" s="22">
        <v>144</v>
      </c>
      <c r="F11" s="22">
        <v>1</v>
      </c>
      <c r="G11" s="22">
        <v>30</v>
      </c>
      <c r="H11" s="22">
        <v>31</v>
      </c>
      <c r="I11" s="22">
        <v>159</v>
      </c>
      <c r="J11" s="22">
        <v>0</v>
      </c>
      <c r="K11" s="22">
        <v>0</v>
      </c>
      <c r="L11" s="22">
        <v>2</v>
      </c>
      <c r="M11" s="453">
        <v>239</v>
      </c>
      <c r="N11" s="462">
        <v>15</v>
      </c>
      <c r="O11" s="22">
        <v>0</v>
      </c>
      <c r="P11" s="22">
        <v>0</v>
      </c>
      <c r="Q11" s="22">
        <v>0</v>
      </c>
      <c r="R11" s="22">
        <v>12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</v>
      </c>
      <c r="Z11" s="22">
        <v>8</v>
      </c>
      <c r="AA11" s="453">
        <v>18</v>
      </c>
    </row>
    <row r="12" spans="1:29" ht="39.950000000000003" customHeight="1">
      <c r="A12" s="452">
        <v>2016</v>
      </c>
      <c r="B12" s="976">
        <v>63</v>
      </c>
      <c r="C12" s="976">
        <v>620</v>
      </c>
      <c r="D12" s="22">
        <v>1</v>
      </c>
      <c r="E12" s="22">
        <v>144</v>
      </c>
      <c r="F12" s="22">
        <v>1</v>
      </c>
      <c r="G12" s="22">
        <v>30</v>
      </c>
      <c r="H12" s="22">
        <v>31</v>
      </c>
      <c r="I12" s="22">
        <v>159</v>
      </c>
      <c r="J12" s="22">
        <v>0</v>
      </c>
      <c r="K12" s="22">
        <v>0</v>
      </c>
      <c r="L12" s="22">
        <v>3</v>
      </c>
      <c r="M12" s="453">
        <v>287</v>
      </c>
      <c r="N12" s="462">
        <v>15</v>
      </c>
      <c r="O12" s="22">
        <v>0</v>
      </c>
      <c r="P12" s="22">
        <v>0</v>
      </c>
      <c r="Q12" s="22">
        <v>0</v>
      </c>
      <c r="R12" s="22">
        <v>12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</v>
      </c>
      <c r="Z12" s="22">
        <v>8</v>
      </c>
      <c r="AA12" s="453">
        <v>18</v>
      </c>
      <c r="AC12" s="24"/>
    </row>
    <row r="13" spans="1:29" ht="39.950000000000003" customHeight="1">
      <c r="A13" s="452">
        <v>2017</v>
      </c>
      <c r="B13" s="25">
        <v>60</v>
      </c>
      <c r="C13" s="25">
        <v>630</v>
      </c>
      <c r="D13" s="25">
        <v>1</v>
      </c>
      <c r="E13" s="25">
        <v>145</v>
      </c>
      <c r="F13" s="25">
        <v>1</v>
      </c>
      <c r="G13" s="25">
        <v>30</v>
      </c>
      <c r="H13" s="25">
        <v>30</v>
      </c>
      <c r="I13" s="25">
        <v>159</v>
      </c>
      <c r="J13" s="25">
        <v>0</v>
      </c>
      <c r="K13" s="25">
        <v>0</v>
      </c>
      <c r="L13" s="25">
        <v>3</v>
      </c>
      <c r="M13" s="454">
        <v>296</v>
      </c>
      <c r="N13" s="462">
        <v>14</v>
      </c>
      <c r="O13" s="22">
        <v>0</v>
      </c>
      <c r="P13" s="22">
        <v>0</v>
      </c>
      <c r="Q13" s="22">
        <v>0</v>
      </c>
      <c r="R13" s="22">
        <v>11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</v>
      </c>
      <c r="Z13" s="22">
        <v>8</v>
      </c>
      <c r="AA13" s="453">
        <v>18</v>
      </c>
      <c r="AC13" s="24"/>
    </row>
    <row r="14" spans="1:29" s="27" customFormat="1" ht="39.950000000000003" customHeight="1">
      <c r="A14" s="452">
        <v>2018</v>
      </c>
      <c r="B14" s="25">
        <v>62</v>
      </c>
      <c r="C14" s="25">
        <v>728</v>
      </c>
      <c r="D14" s="25">
        <v>1</v>
      </c>
      <c r="E14" s="25">
        <v>145</v>
      </c>
      <c r="F14" s="25">
        <v>2</v>
      </c>
      <c r="G14" s="25">
        <v>206</v>
      </c>
      <c r="H14" s="25">
        <v>29</v>
      </c>
      <c r="I14" s="25">
        <v>92</v>
      </c>
      <c r="J14" s="25">
        <v>0</v>
      </c>
      <c r="K14" s="25">
        <v>0</v>
      </c>
      <c r="L14" s="25">
        <v>3</v>
      </c>
      <c r="M14" s="454">
        <v>285</v>
      </c>
      <c r="N14" s="462">
        <v>16</v>
      </c>
      <c r="O14" s="22">
        <v>0</v>
      </c>
      <c r="P14" s="22">
        <v>0</v>
      </c>
      <c r="Q14" s="22">
        <v>0</v>
      </c>
      <c r="R14" s="22">
        <v>11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1</v>
      </c>
      <c r="Z14" s="22">
        <v>8</v>
      </c>
      <c r="AA14" s="453">
        <v>18</v>
      </c>
      <c r="AC14" s="28"/>
    </row>
    <row r="15" spans="1:29" ht="39.950000000000003" customHeight="1">
      <c r="A15" s="452">
        <v>2019</v>
      </c>
      <c r="B15" s="25">
        <v>65</v>
      </c>
      <c r="C15" s="25">
        <v>527</v>
      </c>
      <c r="D15" s="25">
        <v>1</v>
      </c>
      <c r="E15" s="25">
        <v>145</v>
      </c>
      <c r="F15" s="25">
        <v>1</v>
      </c>
      <c r="G15" s="25">
        <v>30</v>
      </c>
      <c r="H15" s="25">
        <v>29</v>
      </c>
      <c r="I15" s="25">
        <v>97</v>
      </c>
      <c r="J15" s="25">
        <v>0</v>
      </c>
      <c r="K15" s="25">
        <v>0</v>
      </c>
      <c r="L15" s="25">
        <v>3</v>
      </c>
      <c r="M15" s="454">
        <v>245</v>
      </c>
      <c r="N15" s="580">
        <v>16</v>
      </c>
      <c r="O15" s="25">
        <v>0</v>
      </c>
      <c r="P15" s="25">
        <v>0</v>
      </c>
      <c r="Q15" s="25">
        <v>0</v>
      </c>
      <c r="R15" s="25">
        <v>12</v>
      </c>
      <c r="S15" s="25">
        <v>0</v>
      </c>
      <c r="T15" s="25">
        <v>0</v>
      </c>
      <c r="U15" s="25">
        <v>0</v>
      </c>
      <c r="V15" s="25">
        <v>3</v>
      </c>
      <c r="W15" s="25">
        <v>10</v>
      </c>
      <c r="X15" s="25">
        <v>0</v>
      </c>
      <c r="Y15" s="25">
        <v>1</v>
      </c>
      <c r="Z15" s="25">
        <v>8</v>
      </c>
      <c r="AA15" s="454">
        <v>18</v>
      </c>
      <c r="AB15" s="29"/>
      <c r="AC15" s="24"/>
    </row>
    <row r="16" spans="1:29" ht="30" hidden="1" customHeight="1" outlineLevel="2">
      <c r="A16" s="455" t="s">
        <v>47</v>
      </c>
      <c r="B16" s="456">
        <v>51</v>
      </c>
      <c r="C16" s="456">
        <v>340</v>
      </c>
      <c r="D16" s="457">
        <v>1</v>
      </c>
      <c r="E16" s="457">
        <v>145</v>
      </c>
      <c r="F16" s="457">
        <v>1</v>
      </c>
      <c r="G16" s="457">
        <v>30</v>
      </c>
      <c r="H16" s="457">
        <v>24</v>
      </c>
      <c r="I16" s="457">
        <v>89</v>
      </c>
      <c r="J16" s="457">
        <v>0</v>
      </c>
      <c r="K16" s="457">
        <v>0</v>
      </c>
      <c r="L16" s="457">
        <v>1</v>
      </c>
      <c r="M16" s="458">
        <v>76</v>
      </c>
      <c r="N16" s="463">
        <v>14</v>
      </c>
      <c r="O16" s="457">
        <v>0</v>
      </c>
      <c r="P16" s="457">
        <v>0</v>
      </c>
      <c r="Q16" s="457">
        <v>0</v>
      </c>
      <c r="R16" s="457">
        <v>10</v>
      </c>
      <c r="S16" s="457">
        <v>0</v>
      </c>
      <c r="T16" s="457">
        <v>0</v>
      </c>
      <c r="U16" s="457">
        <v>0</v>
      </c>
      <c r="V16" s="457">
        <v>0</v>
      </c>
      <c r="W16" s="457">
        <v>0</v>
      </c>
      <c r="X16" s="457">
        <v>0</v>
      </c>
      <c r="Y16" s="457">
        <v>1</v>
      </c>
      <c r="Z16" s="457" t="s">
        <v>464</v>
      </c>
      <c r="AA16" s="458" t="s">
        <v>464</v>
      </c>
    </row>
    <row r="17" spans="1:29" ht="30" hidden="1" customHeight="1" outlineLevel="2">
      <c r="A17" s="455" t="s">
        <v>48</v>
      </c>
      <c r="B17" s="456">
        <v>1</v>
      </c>
      <c r="C17" s="456">
        <v>0</v>
      </c>
      <c r="D17" s="457">
        <v>0</v>
      </c>
      <c r="E17" s="457">
        <v>0</v>
      </c>
      <c r="F17" s="457">
        <v>0</v>
      </c>
      <c r="G17" s="457">
        <v>0</v>
      </c>
      <c r="H17" s="457">
        <v>0</v>
      </c>
      <c r="I17" s="457">
        <v>0</v>
      </c>
      <c r="J17" s="457">
        <v>0</v>
      </c>
      <c r="K17" s="457">
        <v>0</v>
      </c>
      <c r="L17" s="457">
        <v>0</v>
      </c>
      <c r="M17" s="458">
        <v>0</v>
      </c>
      <c r="N17" s="463">
        <v>0</v>
      </c>
      <c r="O17" s="457">
        <v>0</v>
      </c>
      <c r="P17" s="457">
        <v>0</v>
      </c>
      <c r="Q17" s="457">
        <v>0</v>
      </c>
      <c r="R17" s="457">
        <v>0</v>
      </c>
      <c r="S17" s="457">
        <v>0</v>
      </c>
      <c r="T17" s="457">
        <v>0</v>
      </c>
      <c r="U17" s="457">
        <v>0</v>
      </c>
      <c r="V17" s="457">
        <v>1</v>
      </c>
      <c r="W17" s="457">
        <v>0</v>
      </c>
      <c r="X17" s="457">
        <v>0</v>
      </c>
      <c r="Y17" s="457">
        <v>0</v>
      </c>
      <c r="Z17" s="457">
        <v>1</v>
      </c>
      <c r="AA17" s="458">
        <v>2</v>
      </c>
    </row>
    <row r="18" spans="1:29" ht="30" hidden="1" customHeight="1" outlineLevel="2">
      <c r="A18" s="455" t="s">
        <v>49</v>
      </c>
      <c r="B18" s="456">
        <v>1</v>
      </c>
      <c r="C18" s="456">
        <v>0</v>
      </c>
      <c r="D18" s="457">
        <v>0</v>
      </c>
      <c r="E18" s="457">
        <v>0</v>
      </c>
      <c r="F18" s="457">
        <v>0</v>
      </c>
      <c r="G18" s="457">
        <v>0</v>
      </c>
      <c r="H18" s="457">
        <v>0</v>
      </c>
      <c r="I18" s="457">
        <v>0</v>
      </c>
      <c r="J18" s="457">
        <v>0</v>
      </c>
      <c r="K18" s="457">
        <v>0</v>
      </c>
      <c r="L18" s="457">
        <v>1</v>
      </c>
      <c r="M18" s="458">
        <v>0</v>
      </c>
      <c r="N18" s="463">
        <v>0</v>
      </c>
      <c r="O18" s="457">
        <v>0</v>
      </c>
      <c r="P18" s="457">
        <v>0</v>
      </c>
      <c r="Q18" s="457">
        <v>0</v>
      </c>
      <c r="R18" s="457">
        <v>0</v>
      </c>
      <c r="S18" s="457">
        <v>0</v>
      </c>
      <c r="T18" s="457">
        <v>0</v>
      </c>
      <c r="U18" s="457">
        <v>0</v>
      </c>
      <c r="V18" s="457">
        <v>0</v>
      </c>
      <c r="W18" s="457">
        <v>0</v>
      </c>
      <c r="X18" s="457">
        <v>0</v>
      </c>
      <c r="Y18" s="457">
        <v>0</v>
      </c>
      <c r="Z18" s="457">
        <v>1</v>
      </c>
      <c r="AA18" s="458">
        <v>1</v>
      </c>
    </row>
    <row r="19" spans="1:29" ht="30" hidden="1" customHeight="1" outlineLevel="2">
      <c r="A19" s="455" t="s">
        <v>50</v>
      </c>
      <c r="B19" s="456">
        <v>0</v>
      </c>
      <c r="C19" s="456">
        <v>0</v>
      </c>
      <c r="D19" s="457">
        <v>0</v>
      </c>
      <c r="E19" s="457">
        <v>0</v>
      </c>
      <c r="F19" s="457">
        <v>0</v>
      </c>
      <c r="G19" s="457">
        <v>0</v>
      </c>
      <c r="H19" s="457">
        <v>0</v>
      </c>
      <c r="I19" s="457">
        <v>0</v>
      </c>
      <c r="J19" s="457">
        <v>0</v>
      </c>
      <c r="K19" s="457">
        <v>0</v>
      </c>
      <c r="L19" s="457">
        <v>0</v>
      </c>
      <c r="M19" s="458">
        <v>0</v>
      </c>
      <c r="N19" s="463">
        <v>0</v>
      </c>
      <c r="O19" s="457">
        <v>0</v>
      </c>
      <c r="P19" s="457">
        <v>0</v>
      </c>
      <c r="Q19" s="457">
        <v>0</v>
      </c>
      <c r="R19" s="457">
        <v>0</v>
      </c>
      <c r="S19" s="457">
        <v>0</v>
      </c>
      <c r="T19" s="457">
        <v>0</v>
      </c>
      <c r="U19" s="457">
        <v>0</v>
      </c>
      <c r="V19" s="457">
        <v>0</v>
      </c>
      <c r="W19" s="457">
        <v>0</v>
      </c>
      <c r="X19" s="457">
        <v>0</v>
      </c>
      <c r="Y19" s="457">
        <v>0</v>
      </c>
      <c r="Z19" s="457">
        <v>1</v>
      </c>
      <c r="AA19" s="458">
        <v>1</v>
      </c>
    </row>
    <row r="20" spans="1:29" ht="30" hidden="1" customHeight="1" outlineLevel="2">
      <c r="A20" s="455" t="s">
        <v>51</v>
      </c>
      <c r="B20" s="456">
        <v>3</v>
      </c>
      <c r="C20" s="456">
        <v>0</v>
      </c>
      <c r="D20" s="457">
        <v>0</v>
      </c>
      <c r="E20" s="457">
        <v>0</v>
      </c>
      <c r="F20" s="457">
        <v>0</v>
      </c>
      <c r="G20" s="457">
        <v>0</v>
      </c>
      <c r="H20" s="457">
        <v>1</v>
      </c>
      <c r="I20" s="457">
        <v>0</v>
      </c>
      <c r="J20" s="457">
        <v>0</v>
      </c>
      <c r="K20" s="457">
        <v>0</v>
      </c>
      <c r="L20" s="457">
        <v>0</v>
      </c>
      <c r="M20" s="458">
        <v>0</v>
      </c>
      <c r="N20" s="463">
        <v>1</v>
      </c>
      <c r="O20" s="457">
        <v>0</v>
      </c>
      <c r="P20" s="457">
        <v>0</v>
      </c>
      <c r="Q20" s="457">
        <v>0</v>
      </c>
      <c r="R20" s="457">
        <v>1</v>
      </c>
      <c r="S20" s="457">
        <v>0</v>
      </c>
      <c r="T20" s="457">
        <v>0</v>
      </c>
      <c r="U20" s="457">
        <v>0</v>
      </c>
      <c r="V20" s="457">
        <v>0</v>
      </c>
      <c r="W20" s="457">
        <v>0</v>
      </c>
      <c r="X20" s="457">
        <v>0</v>
      </c>
      <c r="Y20" s="457">
        <v>0</v>
      </c>
      <c r="Z20" s="457">
        <v>1</v>
      </c>
      <c r="AA20" s="458">
        <v>3</v>
      </c>
    </row>
    <row r="21" spans="1:29" ht="30" hidden="1" customHeight="1" outlineLevel="2">
      <c r="A21" s="455" t="s">
        <v>597</v>
      </c>
      <c r="B21" s="456">
        <v>0</v>
      </c>
      <c r="C21" s="456">
        <v>0</v>
      </c>
      <c r="D21" s="457">
        <v>0</v>
      </c>
      <c r="E21" s="457">
        <v>0</v>
      </c>
      <c r="F21" s="457">
        <v>0</v>
      </c>
      <c r="G21" s="457">
        <v>0</v>
      </c>
      <c r="H21" s="457">
        <v>0</v>
      </c>
      <c r="I21" s="457">
        <v>0</v>
      </c>
      <c r="J21" s="457">
        <v>0</v>
      </c>
      <c r="K21" s="457">
        <v>0</v>
      </c>
      <c r="L21" s="457">
        <v>0</v>
      </c>
      <c r="M21" s="458">
        <v>0</v>
      </c>
      <c r="N21" s="463">
        <v>0</v>
      </c>
      <c r="O21" s="457">
        <v>0</v>
      </c>
      <c r="P21" s="457">
        <v>0</v>
      </c>
      <c r="Q21" s="457">
        <v>0</v>
      </c>
      <c r="R21" s="457">
        <v>0</v>
      </c>
      <c r="S21" s="457">
        <v>0</v>
      </c>
      <c r="T21" s="457">
        <v>0</v>
      </c>
      <c r="U21" s="457">
        <v>0</v>
      </c>
      <c r="V21" s="457">
        <v>0</v>
      </c>
      <c r="W21" s="457">
        <v>0</v>
      </c>
      <c r="X21" s="457">
        <v>0</v>
      </c>
      <c r="Y21" s="457">
        <v>0</v>
      </c>
      <c r="Z21" s="457">
        <v>1</v>
      </c>
      <c r="AA21" s="458">
        <v>2</v>
      </c>
    </row>
    <row r="22" spans="1:29" ht="30" hidden="1" customHeight="1" outlineLevel="2">
      <c r="A22" s="455" t="s">
        <v>52</v>
      </c>
      <c r="B22" s="456">
        <v>5</v>
      </c>
      <c r="C22" s="456">
        <v>10</v>
      </c>
      <c r="D22" s="457">
        <v>0</v>
      </c>
      <c r="E22" s="457">
        <v>0</v>
      </c>
      <c r="F22" s="457">
        <v>0</v>
      </c>
      <c r="G22" s="457">
        <v>0</v>
      </c>
      <c r="H22" s="457">
        <v>2</v>
      </c>
      <c r="I22" s="457">
        <v>0</v>
      </c>
      <c r="J22" s="457">
        <v>0</v>
      </c>
      <c r="K22" s="457">
        <v>0</v>
      </c>
      <c r="L22" s="457">
        <v>0</v>
      </c>
      <c r="M22" s="458">
        <v>0</v>
      </c>
      <c r="N22" s="463">
        <v>1</v>
      </c>
      <c r="O22" s="457">
        <v>0</v>
      </c>
      <c r="P22" s="457">
        <v>0</v>
      </c>
      <c r="Q22" s="457">
        <v>0</v>
      </c>
      <c r="R22" s="457">
        <v>1</v>
      </c>
      <c r="S22" s="457">
        <v>0</v>
      </c>
      <c r="T22" s="457">
        <v>0</v>
      </c>
      <c r="U22" s="457">
        <v>0</v>
      </c>
      <c r="V22" s="457">
        <v>1</v>
      </c>
      <c r="W22" s="457">
        <v>10</v>
      </c>
      <c r="X22" s="457">
        <v>0</v>
      </c>
      <c r="Y22" s="457">
        <v>0</v>
      </c>
      <c r="Z22" s="457">
        <v>1</v>
      </c>
      <c r="AA22" s="458">
        <v>2</v>
      </c>
      <c r="AB22" s="29"/>
      <c r="AC22" s="29"/>
    </row>
    <row r="23" spans="1:29" ht="30" hidden="1" customHeight="1" outlineLevel="2">
      <c r="A23" s="455" t="s">
        <v>53</v>
      </c>
      <c r="B23" s="456">
        <v>1</v>
      </c>
      <c r="C23" s="456">
        <v>0</v>
      </c>
      <c r="D23" s="457">
        <v>0</v>
      </c>
      <c r="E23" s="457">
        <v>0</v>
      </c>
      <c r="F23" s="457">
        <v>0</v>
      </c>
      <c r="G23" s="457">
        <v>0</v>
      </c>
      <c r="H23" s="457">
        <v>1</v>
      </c>
      <c r="I23" s="457">
        <v>0</v>
      </c>
      <c r="J23" s="457">
        <v>0</v>
      </c>
      <c r="K23" s="457">
        <v>0</v>
      </c>
      <c r="L23" s="457">
        <v>0</v>
      </c>
      <c r="M23" s="458">
        <v>0</v>
      </c>
      <c r="N23" s="463">
        <v>0</v>
      </c>
      <c r="O23" s="457">
        <v>0</v>
      </c>
      <c r="P23" s="457">
        <v>0</v>
      </c>
      <c r="Q23" s="457">
        <v>0</v>
      </c>
      <c r="R23" s="457">
        <v>0</v>
      </c>
      <c r="S23" s="457">
        <v>0</v>
      </c>
      <c r="T23" s="457">
        <v>0</v>
      </c>
      <c r="U23" s="457">
        <v>0</v>
      </c>
      <c r="V23" s="457">
        <v>0</v>
      </c>
      <c r="W23" s="457">
        <v>0</v>
      </c>
      <c r="X23" s="457">
        <v>0</v>
      </c>
      <c r="Y23" s="457">
        <v>0</v>
      </c>
      <c r="Z23" s="457">
        <v>1</v>
      </c>
      <c r="AA23" s="458">
        <v>3</v>
      </c>
    </row>
    <row r="24" spans="1:29" ht="30" hidden="1" customHeight="1" outlineLevel="2">
      <c r="A24" s="455" t="s">
        <v>54</v>
      </c>
      <c r="B24" s="456">
        <v>2</v>
      </c>
      <c r="C24" s="456">
        <v>169</v>
      </c>
      <c r="D24" s="457">
        <v>0</v>
      </c>
      <c r="E24" s="457">
        <v>0</v>
      </c>
      <c r="F24" s="457">
        <v>0</v>
      </c>
      <c r="G24" s="457">
        <v>0</v>
      </c>
      <c r="H24" s="457">
        <v>0</v>
      </c>
      <c r="I24" s="457">
        <v>0</v>
      </c>
      <c r="J24" s="457">
        <v>0</v>
      </c>
      <c r="K24" s="457">
        <v>0</v>
      </c>
      <c r="L24" s="457">
        <v>1</v>
      </c>
      <c r="M24" s="458">
        <v>169</v>
      </c>
      <c r="N24" s="463">
        <v>0</v>
      </c>
      <c r="O24" s="457">
        <v>0</v>
      </c>
      <c r="P24" s="457">
        <v>0</v>
      </c>
      <c r="Q24" s="457">
        <v>0</v>
      </c>
      <c r="R24" s="457">
        <v>0</v>
      </c>
      <c r="S24" s="457">
        <v>0</v>
      </c>
      <c r="T24" s="457">
        <v>0</v>
      </c>
      <c r="U24" s="457">
        <v>0</v>
      </c>
      <c r="V24" s="457">
        <v>1</v>
      </c>
      <c r="W24" s="457">
        <v>0</v>
      </c>
      <c r="X24" s="457">
        <v>0</v>
      </c>
      <c r="Y24" s="457">
        <v>0</v>
      </c>
      <c r="Z24" s="457" t="s">
        <v>464</v>
      </c>
      <c r="AA24" s="458">
        <v>2</v>
      </c>
    </row>
    <row r="25" spans="1:29" s="26" customFormat="1" ht="27" hidden="1" customHeight="1" outlineLevel="2">
      <c r="A25" s="455" t="s">
        <v>55</v>
      </c>
      <c r="B25" s="456">
        <v>1</v>
      </c>
      <c r="C25" s="456">
        <v>8</v>
      </c>
      <c r="D25" s="457">
        <v>0</v>
      </c>
      <c r="E25" s="457">
        <v>0</v>
      </c>
      <c r="F25" s="457">
        <v>0</v>
      </c>
      <c r="G25" s="457">
        <v>0</v>
      </c>
      <c r="H25" s="457">
        <v>1</v>
      </c>
      <c r="I25" s="457">
        <v>8</v>
      </c>
      <c r="J25" s="457">
        <v>0</v>
      </c>
      <c r="K25" s="457">
        <v>0</v>
      </c>
      <c r="L25" s="457">
        <v>0</v>
      </c>
      <c r="M25" s="458">
        <v>0</v>
      </c>
      <c r="N25" s="463">
        <v>0</v>
      </c>
      <c r="O25" s="457">
        <v>0</v>
      </c>
      <c r="P25" s="457">
        <v>0</v>
      </c>
      <c r="Q25" s="457">
        <v>0</v>
      </c>
      <c r="R25" s="457">
        <v>0</v>
      </c>
      <c r="S25" s="457">
        <v>0</v>
      </c>
      <c r="T25" s="457">
        <v>0</v>
      </c>
      <c r="U25" s="457">
        <v>0</v>
      </c>
      <c r="V25" s="457">
        <v>0</v>
      </c>
      <c r="W25" s="457">
        <v>0</v>
      </c>
      <c r="X25" s="457">
        <v>0</v>
      </c>
      <c r="Y25" s="457">
        <v>0</v>
      </c>
      <c r="Z25" s="457">
        <v>1</v>
      </c>
      <c r="AA25" s="458">
        <v>2</v>
      </c>
    </row>
    <row r="26" spans="1:29" ht="39.950000000000003" customHeight="1" collapsed="1">
      <c r="A26" s="452">
        <v>2020</v>
      </c>
      <c r="B26" s="25">
        <f>SUM(B27:B36)</f>
        <v>61</v>
      </c>
      <c r="C26" s="25">
        <f t="shared" ref="C26:M26" si="0">SUM(C27:C36)</f>
        <v>481</v>
      </c>
      <c r="D26" s="25">
        <f t="shared" si="0"/>
        <v>1</v>
      </c>
      <c r="E26" s="25">
        <f t="shared" si="0"/>
        <v>135</v>
      </c>
      <c r="F26" s="25">
        <f t="shared" si="0"/>
        <v>1</v>
      </c>
      <c r="G26" s="25">
        <f t="shared" si="0"/>
        <v>30</v>
      </c>
      <c r="H26" s="25">
        <f t="shared" si="0"/>
        <v>29</v>
      </c>
      <c r="I26" s="25">
        <f t="shared" si="0"/>
        <v>93</v>
      </c>
      <c r="J26" s="25">
        <f t="shared" si="0"/>
        <v>0</v>
      </c>
      <c r="K26" s="25">
        <f t="shared" si="0"/>
        <v>0</v>
      </c>
      <c r="L26" s="25">
        <f t="shared" si="0"/>
        <v>2</v>
      </c>
      <c r="M26" s="454">
        <f t="shared" si="0"/>
        <v>223</v>
      </c>
      <c r="N26" s="580">
        <f t="shared" ref="N26:AA26" si="1">SUM(N27:N36)</f>
        <v>16</v>
      </c>
      <c r="O26" s="25">
        <f t="shared" si="1"/>
        <v>0</v>
      </c>
      <c r="P26" s="25">
        <f t="shared" si="1"/>
        <v>0</v>
      </c>
      <c r="Q26" s="25">
        <f t="shared" si="1"/>
        <v>0</v>
      </c>
      <c r="R26" s="25">
        <f t="shared" si="1"/>
        <v>12</v>
      </c>
      <c r="S26" s="25">
        <f t="shared" si="1"/>
        <v>0</v>
      </c>
      <c r="T26" s="25">
        <f t="shared" si="1"/>
        <v>0</v>
      </c>
      <c r="U26" s="25">
        <f t="shared" si="1"/>
        <v>0</v>
      </c>
      <c r="V26" s="25">
        <f t="shared" si="1"/>
        <v>0</v>
      </c>
      <c r="W26" s="25">
        <f t="shared" si="1"/>
        <v>0</v>
      </c>
      <c r="X26" s="25">
        <f t="shared" si="1"/>
        <v>0</v>
      </c>
      <c r="Y26" s="25">
        <f t="shared" si="1"/>
        <v>1</v>
      </c>
      <c r="Z26" s="25">
        <f t="shared" si="1"/>
        <v>8</v>
      </c>
      <c r="AA26" s="454">
        <f t="shared" si="1"/>
        <v>18</v>
      </c>
      <c r="AB26" s="29"/>
      <c r="AC26" s="24"/>
    </row>
    <row r="27" spans="1:29" ht="24.95" hidden="1" customHeight="1" outlineLevel="1">
      <c r="A27" s="455" t="s">
        <v>47</v>
      </c>
      <c r="B27" s="456">
        <f t="shared" ref="B27:B36" si="2">SUM(D27,F27,H27,J27,L27,N27,P27,R27,T27,V27)</f>
        <v>51</v>
      </c>
      <c r="C27" s="456">
        <f t="shared" ref="C27:C36" si="3">SUM(E27,G27,I27,K27,M27,O27,Q27,S27,U27,W27)</f>
        <v>309</v>
      </c>
      <c r="D27" s="456">
        <v>1</v>
      </c>
      <c r="E27" s="456">
        <v>135</v>
      </c>
      <c r="F27" s="456">
        <v>1</v>
      </c>
      <c r="G27" s="456">
        <v>30</v>
      </c>
      <c r="H27" s="456">
        <v>24</v>
      </c>
      <c r="I27" s="456">
        <v>85</v>
      </c>
      <c r="J27" s="456">
        <v>0</v>
      </c>
      <c r="K27" s="456">
        <v>0</v>
      </c>
      <c r="L27" s="456">
        <v>1</v>
      </c>
      <c r="M27" s="747">
        <v>59</v>
      </c>
      <c r="N27" s="748">
        <v>14</v>
      </c>
      <c r="O27" s="456">
        <v>0</v>
      </c>
      <c r="P27" s="456">
        <v>0</v>
      </c>
      <c r="Q27" s="456">
        <v>0</v>
      </c>
      <c r="R27" s="456">
        <v>10</v>
      </c>
      <c r="S27" s="456">
        <v>0</v>
      </c>
      <c r="T27" s="456">
        <v>0</v>
      </c>
      <c r="U27" s="456">
        <v>0</v>
      </c>
      <c r="V27" s="456">
        <v>0</v>
      </c>
      <c r="W27" s="456">
        <v>0</v>
      </c>
      <c r="X27" s="456">
        <v>0</v>
      </c>
      <c r="Y27" s="456">
        <v>1</v>
      </c>
      <c r="Z27" s="749" t="s">
        <v>464</v>
      </c>
      <c r="AA27" s="750" t="s">
        <v>464</v>
      </c>
    </row>
    <row r="28" spans="1:29" ht="24.95" hidden="1" customHeight="1" outlineLevel="1">
      <c r="A28" s="455" t="s">
        <v>48</v>
      </c>
      <c r="B28" s="456">
        <f t="shared" si="2"/>
        <v>0</v>
      </c>
      <c r="C28" s="456">
        <f t="shared" si="3"/>
        <v>0</v>
      </c>
      <c r="D28" s="456">
        <v>0</v>
      </c>
      <c r="E28" s="456">
        <v>0</v>
      </c>
      <c r="F28" s="456">
        <v>0</v>
      </c>
      <c r="G28" s="456">
        <v>0</v>
      </c>
      <c r="H28" s="456">
        <v>0</v>
      </c>
      <c r="I28" s="456">
        <v>0</v>
      </c>
      <c r="J28" s="456">
        <v>0</v>
      </c>
      <c r="K28" s="456">
        <v>0</v>
      </c>
      <c r="L28" s="456">
        <v>0</v>
      </c>
      <c r="M28" s="747">
        <v>0</v>
      </c>
      <c r="N28" s="748">
        <v>0</v>
      </c>
      <c r="O28" s="456">
        <v>0</v>
      </c>
      <c r="P28" s="456">
        <v>0</v>
      </c>
      <c r="Q28" s="456">
        <v>0</v>
      </c>
      <c r="R28" s="456">
        <v>0</v>
      </c>
      <c r="S28" s="456">
        <v>0</v>
      </c>
      <c r="T28" s="456">
        <v>0</v>
      </c>
      <c r="U28" s="456">
        <v>0</v>
      </c>
      <c r="V28" s="456">
        <v>0</v>
      </c>
      <c r="W28" s="456">
        <v>0</v>
      </c>
      <c r="X28" s="456">
        <v>0</v>
      </c>
      <c r="Y28" s="456">
        <v>0</v>
      </c>
      <c r="Z28" s="456">
        <v>1</v>
      </c>
      <c r="AA28" s="747">
        <v>2</v>
      </c>
    </row>
    <row r="29" spans="1:29" ht="24.95" hidden="1" customHeight="1" outlineLevel="1">
      <c r="A29" s="455" t="s">
        <v>49</v>
      </c>
      <c r="B29" s="456">
        <f t="shared" si="2"/>
        <v>0</v>
      </c>
      <c r="C29" s="456">
        <f t="shared" si="3"/>
        <v>0</v>
      </c>
      <c r="D29" s="456">
        <v>0</v>
      </c>
      <c r="E29" s="456">
        <v>0</v>
      </c>
      <c r="F29" s="456">
        <v>0</v>
      </c>
      <c r="G29" s="456">
        <v>0</v>
      </c>
      <c r="H29" s="456">
        <v>0</v>
      </c>
      <c r="I29" s="456">
        <v>0</v>
      </c>
      <c r="J29" s="456">
        <v>0</v>
      </c>
      <c r="K29" s="456">
        <v>0</v>
      </c>
      <c r="L29" s="456">
        <v>0</v>
      </c>
      <c r="M29" s="747">
        <v>0</v>
      </c>
      <c r="N29" s="748">
        <v>0</v>
      </c>
      <c r="O29" s="456">
        <v>0</v>
      </c>
      <c r="P29" s="456">
        <v>0</v>
      </c>
      <c r="Q29" s="456">
        <v>0</v>
      </c>
      <c r="R29" s="456">
        <v>0</v>
      </c>
      <c r="S29" s="456">
        <v>0</v>
      </c>
      <c r="T29" s="456">
        <v>0</v>
      </c>
      <c r="U29" s="456">
        <v>0</v>
      </c>
      <c r="V29" s="456">
        <v>0</v>
      </c>
      <c r="W29" s="456">
        <v>0</v>
      </c>
      <c r="X29" s="456">
        <v>0</v>
      </c>
      <c r="Y29" s="456">
        <v>0</v>
      </c>
      <c r="Z29" s="749">
        <v>1</v>
      </c>
      <c r="AA29" s="747">
        <v>1</v>
      </c>
    </row>
    <row r="30" spans="1:29" ht="24.95" hidden="1" customHeight="1" outlineLevel="1">
      <c r="A30" s="455" t="s">
        <v>50</v>
      </c>
      <c r="B30" s="456">
        <f t="shared" si="2"/>
        <v>0</v>
      </c>
      <c r="C30" s="456">
        <f t="shared" si="3"/>
        <v>0</v>
      </c>
      <c r="D30" s="456">
        <v>0</v>
      </c>
      <c r="E30" s="456">
        <v>0</v>
      </c>
      <c r="F30" s="456">
        <v>0</v>
      </c>
      <c r="G30" s="456">
        <v>0</v>
      </c>
      <c r="H30" s="456">
        <v>0</v>
      </c>
      <c r="I30" s="456">
        <v>0</v>
      </c>
      <c r="J30" s="456">
        <v>0</v>
      </c>
      <c r="K30" s="456">
        <v>0</v>
      </c>
      <c r="L30" s="456">
        <v>0</v>
      </c>
      <c r="M30" s="747">
        <v>0</v>
      </c>
      <c r="N30" s="748">
        <v>0</v>
      </c>
      <c r="O30" s="456">
        <v>0</v>
      </c>
      <c r="P30" s="456">
        <v>0</v>
      </c>
      <c r="Q30" s="456">
        <v>0</v>
      </c>
      <c r="R30" s="456">
        <v>0</v>
      </c>
      <c r="S30" s="456">
        <v>0</v>
      </c>
      <c r="T30" s="456">
        <v>0</v>
      </c>
      <c r="U30" s="456">
        <v>0</v>
      </c>
      <c r="V30" s="456">
        <v>0</v>
      </c>
      <c r="W30" s="456">
        <v>0</v>
      </c>
      <c r="X30" s="456">
        <v>0</v>
      </c>
      <c r="Y30" s="456">
        <v>0</v>
      </c>
      <c r="Z30" s="456">
        <v>1</v>
      </c>
      <c r="AA30" s="747">
        <v>1</v>
      </c>
    </row>
    <row r="31" spans="1:29" ht="24.95" hidden="1" customHeight="1" outlineLevel="1">
      <c r="A31" s="455" t="s">
        <v>51</v>
      </c>
      <c r="B31" s="456">
        <f t="shared" si="2"/>
        <v>3</v>
      </c>
      <c r="C31" s="456">
        <f t="shared" si="3"/>
        <v>0</v>
      </c>
      <c r="D31" s="456">
        <v>0</v>
      </c>
      <c r="E31" s="456">
        <v>0</v>
      </c>
      <c r="F31" s="456">
        <v>0</v>
      </c>
      <c r="G31" s="456">
        <v>0</v>
      </c>
      <c r="H31" s="456">
        <v>1</v>
      </c>
      <c r="I31" s="456">
        <v>0</v>
      </c>
      <c r="J31" s="456">
        <v>0</v>
      </c>
      <c r="K31" s="456">
        <v>0</v>
      </c>
      <c r="L31" s="456">
        <v>0</v>
      </c>
      <c r="M31" s="747">
        <v>0</v>
      </c>
      <c r="N31" s="748">
        <v>1</v>
      </c>
      <c r="O31" s="456">
        <v>0</v>
      </c>
      <c r="P31" s="456">
        <v>0</v>
      </c>
      <c r="Q31" s="456">
        <v>0</v>
      </c>
      <c r="R31" s="456">
        <v>1</v>
      </c>
      <c r="S31" s="456">
        <v>0</v>
      </c>
      <c r="T31" s="456">
        <v>0</v>
      </c>
      <c r="U31" s="456">
        <v>0</v>
      </c>
      <c r="V31" s="456">
        <v>0</v>
      </c>
      <c r="W31" s="456">
        <v>0</v>
      </c>
      <c r="X31" s="456">
        <v>0</v>
      </c>
      <c r="Y31" s="456">
        <v>0</v>
      </c>
      <c r="Z31" s="456">
        <v>1</v>
      </c>
      <c r="AA31" s="747">
        <v>3</v>
      </c>
    </row>
    <row r="32" spans="1:29" ht="24.95" hidden="1" customHeight="1" outlineLevel="1">
      <c r="A32" s="455" t="s">
        <v>597</v>
      </c>
      <c r="B32" s="456">
        <f t="shared" si="2"/>
        <v>0</v>
      </c>
      <c r="C32" s="456">
        <f t="shared" si="3"/>
        <v>0</v>
      </c>
      <c r="D32" s="456">
        <v>0</v>
      </c>
      <c r="E32" s="456">
        <v>0</v>
      </c>
      <c r="F32" s="456">
        <v>0</v>
      </c>
      <c r="G32" s="456">
        <v>0</v>
      </c>
      <c r="H32" s="456">
        <v>0</v>
      </c>
      <c r="I32" s="456">
        <v>0</v>
      </c>
      <c r="J32" s="456">
        <v>0</v>
      </c>
      <c r="K32" s="456">
        <v>0</v>
      </c>
      <c r="L32" s="456">
        <v>0</v>
      </c>
      <c r="M32" s="747">
        <v>0</v>
      </c>
      <c r="N32" s="748">
        <v>0</v>
      </c>
      <c r="O32" s="456">
        <v>0</v>
      </c>
      <c r="P32" s="456">
        <v>0</v>
      </c>
      <c r="Q32" s="456">
        <v>0</v>
      </c>
      <c r="R32" s="456">
        <v>0</v>
      </c>
      <c r="S32" s="456">
        <v>0</v>
      </c>
      <c r="T32" s="456">
        <v>0</v>
      </c>
      <c r="U32" s="456">
        <v>0</v>
      </c>
      <c r="V32" s="456">
        <v>0</v>
      </c>
      <c r="W32" s="456">
        <v>0</v>
      </c>
      <c r="X32" s="456">
        <v>0</v>
      </c>
      <c r="Y32" s="456">
        <v>0</v>
      </c>
      <c r="Z32" s="456">
        <v>1</v>
      </c>
      <c r="AA32" s="747">
        <v>2</v>
      </c>
    </row>
    <row r="33" spans="1:29" ht="24.95" hidden="1" customHeight="1" outlineLevel="1">
      <c r="A33" s="455" t="s">
        <v>52</v>
      </c>
      <c r="B33" s="456">
        <f t="shared" si="2"/>
        <v>4</v>
      </c>
      <c r="C33" s="456">
        <f t="shared" si="3"/>
        <v>0</v>
      </c>
      <c r="D33" s="456">
        <v>0</v>
      </c>
      <c r="E33" s="456">
        <v>0</v>
      </c>
      <c r="F33" s="456">
        <v>0</v>
      </c>
      <c r="G33" s="456">
        <v>0</v>
      </c>
      <c r="H33" s="456">
        <v>2</v>
      </c>
      <c r="I33" s="456">
        <v>0</v>
      </c>
      <c r="J33" s="456">
        <v>0</v>
      </c>
      <c r="K33" s="456">
        <v>0</v>
      </c>
      <c r="L33" s="456">
        <v>0</v>
      </c>
      <c r="M33" s="747">
        <v>0</v>
      </c>
      <c r="N33" s="748">
        <v>1</v>
      </c>
      <c r="O33" s="456">
        <v>0</v>
      </c>
      <c r="P33" s="456">
        <v>0</v>
      </c>
      <c r="Q33" s="456">
        <v>0</v>
      </c>
      <c r="R33" s="456">
        <v>1</v>
      </c>
      <c r="S33" s="456">
        <v>0</v>
      </c>
      <c r="T33" s="456">
        <v>0</v>
      </c>
      <c r="U33" s="456">
        <v>0</v>
      </c>
      <c r="V33" s="456">
        <v>0</v>
      </c>
      <c r="W33" s="456">
        <v>0</v>
      </c>
      <c r="X33" s="456">
        <v>0</v>
      </c>
      <c r="Y33" s="456">
        <v>0</v>
      </c>
      <c r="Z33" s="456">
        <v>1</v>
      </c>
      <c r="AA33" s="747">
        <v>2</v>
      </c>
      <c r="AB33" s="29"/>
      <c r="AC33" s="29"/>
    </row>
    <row r="34" spans="1:29" ht="24.95" hidden="1" customHeight="1" outlineLevel="1">
      <c r="A34" s="455" t="s">
        <v>53</v>
      </c>
      <c r="B34" s="456">
        <f t="shared" si="2"/>
        <v>1</v>
      </c>
      <c r="C34" s="456">
        <f t="shared" si="3"/>
        <v>0</v>
      </c>
      <c r="D34" s="456">
        <v>0</v>
      </c>
      <c r="E34" s="456">
        <v>0</v>
      </c>
      <c r="F34" s="456">
        <v>0</v>
      </c>
      <c r="G34" s="456">
        <v>0</v>
      </c>
      <c r="H34" s="456">
        <v>1</v>
      </c>
      <c r="I34" s="456">
        <v>0</v>
      </c>
      <c r="J34" s="456">
        <v>0</v>
      </c>
      <c r="K34" s="456">
        <v>0</v>
      </c>
      <c r="L34" s="456">
        <v>0</v>
      </c>
      <c r="M34" s="747">
        <v>0</v>
      </c>
      <c r="N34" s="748">
        <v>0</v>
      </c>
      <c r="O34" s="456">
        <v>0</v>
      </c>
      <c r="P34" s="456">
        <v>0</v>
      </c>
      <c r="Q34" s="456">
        <v>0</v>
      </c>
      <c r="R34" s="456">
        <v>0</v>
      </c>
      <c r="S34" s="456">
        <v>0</v>
      </c>
      <c r="T34" s="456">
        <v>0</v>
      </c>
      <c r="U34" s="456">
        <v>0</v>
      </c>
      <c r="V34" s="456">
        <v>0</v>
      </c>
      <c r="W34" s="456">
        <v>0</v>
      </c>
      <c r="X34" s="456">
        <v>0</v>
      </c>
      <c r="Y34" s="456">
        <v>0</v>
      </c>
      <c r="Z34" s="456">
        <v>1</v>
      </c>
      <c r="AA34" s="747">
        <v>3</v>
      </c>
    </row>
    <row r="35" spans="1:29" ht="24.95" hidden="1" customHeight="1" outlineLevel="1">
      <c r="A35" s="455" t="s">
        <v>54</v>
      </c>
      <c r="B35" s="456">
        <f t="shared" si="2"/>
        <v>1</v>
      </c>
      <c r="C35" s="456">
        <f t="shared" si="3"/>
        <v>164</v>
      </c>
      <c r="D35" s="456">
        <v>0</v>
      </c>
      <c r="E35" s="456">
        <v>0</v>
      </c>
      <c r="F35" s="456">
        <v>0</v>
      </c>
      <c r="G35" s="456">
        <v>0</v>
      </c>
      <c r="H35" s="456">
        <v>0</v>
      </c>
      <c r="I35" s="456">
        <v>0</v>
      </c>
      <c r="J35" s="456">
        <v>0</v>
      </c>
      <c r="K35" s="456">
        <v>0</v>
      </c>
      <c r="L35" s="456">
        <v>1</v>
      </c>
      <c r="M35" s="747">
        <v>164</v>
      </c>
      <c r="N35" s="748">
        <v>0</v>
      </c>
      <c r="O35" s="456">
        <v>0</v>
      </c>
      <c r="P35" s="456">
        <v>0</v>
      </c>
      <c r="Q35" s="456">
        <v>0</v>
      </c>
      <c r="R35" s="456">
        <v>0</v>
      </c>
      <c r="S35" s="456">
        <v>0</v>
      </c>
      <c r="T35" s="456">
        <v>0</v>
      </c>
      <c r="U35" s="456">
        <v>0</v>
      </c>
      <c r="V35" s="456">
        <v>0</v>
      </c>
      <c r="W35" s="456">
        <v>0</v>
      </c>
      <c r="X35" s="456">
        <v>0</v>
      </c>
      <c r="Y35" s="456">
        <v>0</v>
      </c>
      <c r="Z35" s="749" t="s">
        <v>464</v>
      </c>
      <c r="AA35" s="747">
        <v>2</v>
      </c>
    </row>
    <row r="36" spans="1:29" s="26" customFormat="1" ht="24.95" hidden="1" customHeight="1" outlineLevel="1">
      <c r="A36" s="455" t="s">
        <v>55</v>
      </c>
      <c r="B36" s="456">
        <f t="shared" si="2"/>
        <v>1</v>
      </c>
      <c r="C36" s="456">
        <f t="shared" si="3"/>
        <v>8</v>
      </c>
      <c r="D36" s="456">
        <v>0</v>
      </c>
      <c r="E36" s="456">
        <v>0</v>
      </c>
      <c r="F36" s="456">
        <v>0</v>
      </c>
      <c r="G36" s="456">
        <v>0</v>
      </c>
      <c r="H36" s="456">
        <v>1</v>
      </c>
      <c r="I36" s="456">
        <v>8</v>
      </c>
      <c r="J36" s="456">
        <v>0</v>
      </c>
      <c r="K36" s="456">
        <v>0</v>
      </c>
      <c r="L36" s="456">
        <v>0</v>
      </c>
      <c r="M36" s="747">
        <v>0</v>
      </c>
      <c r="N36" s="748">
        <v>0</v>
      </c>
      <c r="O36" s="456">
        <v>0</v>
      </c>
      <c r="P36" s="456">
        <v>0</v>
      </c>
      <c r="Q36" s="456">
        <v>0</v>
      </c>
      <c r="R36" s="456">
        <v>0</v>
      </c>
      <c r="S36" s="456">
        <v>0</v>
      </c>
      <c r="T36" s="456">
        <v>0</v>
      </c>
      <c r="U36" s="456">
        <v>0</v>
      </c>
      <c r="V36" s="456">
        <v>0</v>
      </c>
      <c r="W36" s="456">
        <v>0</v>
      </c>
      <c r="X36" s="456">
        <v>0</v>
      </c>
      <c r="Y36" s="456">
        <v>0</v>
      </c>
      <c r="Z36" s="456">
        <v>1</v>
      </c>
      <c r="AA36" s="747">
        <v>2</v>
      </c>
    </row>
    <row r="37" spans="1:29" s="610" customFormat="1" ht="39.950000000000003" customHeight="1" collapsed="1">
      <c r="A37" s="751">
        <v>2021</v>
      </c>
      <c r="B37" s="650">
        <f>SUM(B38:B47)</f>
        <v>64</v>
      </c>
      <c r="C37" s="650">
        <f>SUM(C38:C47)</f>
        <v>495</v>
      </c>
      <c r="D37" s="650">
        <f>SUM(D38:D47)</f>
        <v>1</v>
      </c>
      <c r="E37" s="650">
        <f t="shared" ref="E37:AA37" si="4">SUM(E38:E47)</f>
        <v>135</v>
      </c>
      <c r="F37" s="650">
        <f t="shared" si="4"/>
        <v>1</v>
      </c>
      <c r="G37" s="650">
        <f t="shared" si="4"/>
        <v>30</v>
      </c>
      <c r="H37" s="650">
        <f t="shared" si="4"/>
        <v>30</v>
      </c>
      <c r="I37" s="650">
        <f t="shared" si="4"/>
        <v>105</v>
      </c>
      <c r="J37" s="650">
        <f t="shared" si="4"/>
        <v>0</v>
      </c>
      <c r="K37" s="650">
        <f t="shared" si="4"/>
        <v>0</v>
      </c>
      <c r="L37" s="650">
        <f t="shared" si="4"/>
        <v>2</v>
      </c>
      <c r="M37" s="694">
        <f t="shared" si="4"/>
        <v>225</v>
      </c>
      <c r="N37" s="695">
        <f t="shared" si="4"/>
        <v>17</v>
      </c>
      <c r="O37" s="650">
        <f t="shared" si="4"/>
        <v>0</v>
      </c>
      <c r="P37" s="650">
        <f t="shared" si="4"/>
        <v>0</v>
      </c>
      <c r="Q37" s="650">
        <f t="shared" si="4"/>
        <v>0</v>
      </c>
      <c r="R37" s="650">
        <f t="shared" si="4"/>
        <v>13</v>
      </c>
      <c r="S37" s="650">
        <f t="shared" si="4"/>
        <v>0</v>
      </c>
      <c r="T37" s="650">
        <f t="shared" si="4"/>
        <v>0</v>
      </c>
      <c r="U37" s="650">
        <f t="shared" si="4"/>
        <v>0</v>
      </c>
      <c r="V37" s="650">
        <f t="shared" si="4"/>
        <v>0</v>
      </c>
      <c r="W37" s="650">
        <f t="shared" si="4"/>
        <v>0</v>
      </c>
      <c r="X37" s="650">
        <f t="shared" si="4"/>
        <v>0</v>
      </c>
      <c r="Y37" s="650">
        <f t="shared" si="4"/>
        <v>1</v>
      </c>
      <c r="Z37" s="650">
        <f t="shared" si="4"/>
        <v>8</v>
      </c>
      <c r="AA37" s="694">
        <f t="shared" si="4"/>
        <v>18</v>
      </c>
    </row>
    <row r="38" spans="1:29" s="26" customFormat="1" ht="24.95" customHeight="1">
      <c r="A38" s="455" t="s">
        <v>47</v>
      </c>
      <c r="B38" s="456">
        <f>SUM(D38,F38,H38,J38,L38,N38,P38,R38,T38,V38)</f>
        <v>53</v>
      </c>
      <c r="C38" s="456">
        <f>SUM(E38,G38,I38,K38,M38,O38,Q38,S38,U38,W38)</f>
        <v>309</v>
      </c>
      <c r="D38" s="456">
        <v>1</v>
      </c>
      <c r="E38" s="456">
        <v>135</v>
      </c>
      <c r="F38" s="456">
        <v>1</v>
      </c>
      <c r="G38" s="456">
        <v>30</v>
      </c>
      <c r="H38" s="456">
        <v>24</v>
      </c>
      <c r="I38" s="456">
        <v>85</v>
      </c>
      <c r="J38" s="456">
        <v>0</v>
      </c>
      <c r="K38" s="456">
        <v>0</v>
      </c>
      <c r="L38" s="456">
        <v>1</v>
      </c>
      <c r="M38" s="747">
        <v>59</v>
      </c>
      <c r="N38" s="748">
        <v>15</v>
      </c>
      <c r="O38" s="456">
        <v>0</v>
      </c>
      <c r="P38" s="456">
        <v>0</v>
      </c>
      <c r="Q38" s="456">
        <v>0</v>
      </c>
      <c r="R38" s="456">
        <v>11</v>
      </c>
      <c r="S38" s="456">
        <v>0</v>
      </c>
      <c r="T38" s="456">
        <v>0</v>
      </c>
      <c r="U38" s="456">
        <v>0</v>
      </c>
      <c r="V38" s="456">
        <v>0</v>
      </c>
      <c r="W38" s="456">
        <v>0</v>
      </c>
      <c r="X38" s="456">
        <v>0</v>
      </c>
      <c r="Y38" s="456">
        <v>1</v>
      </c>
      <c r="Z38" s="749">
        <v>0</v>
      </c>
      <c r="AA38" s="750">
        <v>0</v>
      </c>
    </row>
    <row r="39" spans="1:29" s="26" customFormat="1" ht="24.95" customHeight="1">
      <c r="A39" s="455" t="s">
        <v>48</v>
      </c>
      <c r="B39" s="456">
        <f t="shared" ref="B39:B47" si="5">SUM(D39,F39,H39,J39,L39,N39,P39,R39,T39,V39)</f>
        <v>0</v>
      </c>
      <c r="C39" s="456">
        <f t="shared" ref="C39:C47" si="6">SUM(E39,G39,I39,K39,M39,O39,Q39,S39,U39,W39)</f>
        <v>0</v>
      </c>
      <c r="D39" s="456">
        <v>0</v>
      </c>
      <c r="E39" s="456">
        <v>0</v>
      </c>
      <c r="F39" s="456">
        <v>0</v>
      </c>
      <c r="G39" s="456">
        <v>0</v>
      </c>
      <c r="H39" s="456">
        <v>0</v>
      </c>
      <c r="I39" s="456">
        <v>0</v>
      </c>
      <c r="J39" s="456">
        <v>0</v>
      </c>
      <c r="K39" s="456">
        <v>0</v>
      </c>
      <c r="L39" s="456">
        <v>0</v>
      </c>
      <c r="M39" s="747">
        <v>0</v>
      </c>
      <c r="N39" s="748">
        <v>0</v>
      </c>
      <c r="O39" s="456">
        <v>0</v>
      </c>
      <c r="P39" s="456">
        <v>0</v>
      </c>
      <c r="Q39" s="456">
        <v>0</v>
      </c>
      <c r="R39" s="456">
        <v>0</v>
      </c>
      <c r="S39" s="456">
        <v>0</v>
      </c>
      <c r="T39" s="456">
        <v>0</v>
      </c>
      <c r="U39" s="456">
        <v>0</v>
      </c>
      <c r="V39" s="456">
        <v>0</v>
      </c>
      <c r="W39" s="456">
        <v>0</v>
      </c>
      <c r="X39" s="456">
        <v>0</v>
      </c>
      <c r="Y39" s="456">
        <v>0</v>
      </c>
      <c r="Z39" s="456">
        <v>1</v>
      </c>
      <c r="AA39" s="747">
        <v>2</v>
      </c>
    </row>
    <row r="40" spans="1:29" s="26" customFormat="1" ht="24.95" customHeight="1">
      <c r="A40" s="455" t="s">
        <v>49</v>
      </c>
      <c r="B40" s="456">
        <f t="shared" si="5"/>
        <v>0</v>
      </c>
      <c r="C40" s="456">
        <f t="shared" si="6"/>
        <v>0</v>
      </c>
      <c r="D40" s="456">
        <v>0</v>
      </c>
      <c r="E40" s="456">
        <v>0</v>
      </c>
      <c r="F40" s="456">
        <v>0</v>
      </c>
      <c r="G40" s="456">
        <v>0</v>
      </c>
      <c r="H40" s="456">
        <v>0</v>
      </c>
      <c r="I40" s="456">
        <v>0</v>
      </c>
      <c r="J40" s="456">
        <v>0</v>
      </c>
      <c r="K40" s="456">
        <v>0</v>
      </c>
      <c r="L40" s="456">
        <v>0</v>
      </c>
      <c r="M40" s="747">
        <v>0</v>
      </c>
      <c r="N40" s="748">
        <v>0</v>
      </c>
      <c r="O40" s="456">
        <v>0</v>
      </c>
      <c r="P40" s="456">
        <v>0</v>
      </c>
      <c r="Q40" s="456">
        <v>0</v>
      </c>
      <c r="R40" s="456">
        <v>0</v>
      </c>
      <c r="S40" s="456">
        <v>0</v>
      </c>
      <c r="T40" s="456">
        <v>0</v>
      </c>
      <c r="U40" s="456">
        <v>0</v>
      </c>
      <c r="V40" s="456">
        <v>0</v>
      </c>
      <c r="W40" s="456">
        <v>0</v>
      </c>
      <c r="X40" s="456">
        <v>0</v>
      </c>
      <c r="Y40" s="456">
        <v>0</v>
      </c>
      <c r="Z40" s="749">
        <v>1</v>
      </c>
      <c r="AA40" s="747">
        <v>1</v>
      </c>
    </row>
    <row r="41" spans="1:29" s="26" customFormat="1" ht="24.95" customHeight="1">
      <c r="A41" s="455" t="s">
        <v>50</v>
      </c>
      <c r="B41" s="456">
        <f t="shared" si="5"/>
        <v>0</v>
      </c>
      <c r="C41" s="456">
        <f t="shared" si="6"/>
        <v>0</v>
      </c>
      <c r="D41" s="456">
        <v>0</v>
      </c>
      <c r="E41" s="456">
        <v>0</v>
      </c>
      <c r="F41" s="456">
        <v>0</v>
      </c>
      <c r="G41" s="456">
        <v>0</v>
      </c>
      <c r="H41" s="456">
        <v>0</v>
      </c>
      <c r="I41" s="456">
        <v>0</v>
      </c>
      <c r="J41" s="456">
        <v>0</v>
      </c>
      <c r="K41" s="456">
        <v>0</v>
      </c>
      <c r="L41" s="456">
        <v>0</v>
      </c>
      <c r="M41" s="747">
        <v>0</v>
      </c>
      <c r="N41" s="748">
        <v>0</v>
      </c>
      <c r="O41" s="456">
        <v>0</v>
      </c>
      <c r="P41" s="456">
        <v>0</v>
      </c>
      <c r="Q41" s="456">
        <v>0</v>
      </c>
      <c r="R41" s="456">
        <v>0</v>
      </c>
      <c r="S41" s="456">
        <v>0</v>
      </c>
      <c r="T41" s="456">
        <v>0</v>
      </c>
      <c r="U41" s="456">
        <v>0</v>
      </c>
      <c r="V41" s="456">
        <v>0</v>
      </c>
      <c r="W41" s="456">
        <v>0</v>
      </c>
      <c r="X41" s="456">
        <v>0</v>
      </c>
      <c r="Y41" s="456">
        <v>0</v>
      </c>
      <c r="Z41" s="456">
        <v>1</v>
      </c>
      <c r="AA41" s="747">
        <v>1</v>
      </c>
    </row>
    <row r="42" spans="1:29" ht="24.95" customHeight="1">
      <c r="A42" s="455" t="s">
        <v>51</v>
      </c>
      <c r="B42" s="456">
        <f t="shared" si="5"/>
        <v>3</v>
      </c>
      <c r="C42" s="456">
        <f t="shared" si="6"/>
        <v>0</v>
      </c>
      <c r="D42" s="456">
        <v>0</v>
      </c>
      <c r="E42" s="456">
        <v>0</v>
      </c>
      <c r="F42" s="456">
        <v>0</v>
      </c>
      <c r="G42" s="456">
        <v>0</v>
      </c>
      <c r="H42" s="456">
        <v>1</v>
      </c>
      <c r="I42" s="456">
        <v>0</v>
      </c>
      <c r="J42" s="456">
        <v>0</v>
      </c>
      <c r="K42" s="456">
        <v>0</v>
      </c>
      <c r="L42" s="456">
        <v>0</v>
      </c>
      <c r="M42" s="747">
        <v>0</v>
      </c>
      <c r="N42" s="748">
        <v>1</v>
      </c>
      <c r="O42" s="456">
        <v>0</v>
      </c>
      <c r="P42" s="456">
        <v>0</v>
      </c>
      <c r="Q42" s="456">
        <v>0</v>
      </c>
      <c r="R42" s="456">
        <v>1</v>
      </c>
      <c r="S42" s="456">
        <v>0</v>
      </c>
      <c r="T42" s="456">
        <v>0</v>
      </c>
      <c r="U42" s="456">
        <v>0</v>
      </c>
      <c r="V42" s="456">
        <v>0</v>
      </c>
      <c r="W42" s="456">
        <v>0</v>
      </c>
      <c r="X42" s="456">
        <v>0</v>
      </c>
      <c r="Y42" s="456">
        <v>0</v>
      </c>
      <c r="Z42" s="456">
        <v>1</v>
      </c>
      <c r="AA42" s="747">
        <v>3</v>
      </c>
    </row>
    <row r="43" spans="1:29" ht="24.95" customHeight="1">
      <c r="A43" s="455" t="s">
        <v>787</v>
      </c>
      <c r="B43" s="456">
        <f t="shared" si="5"/>
        <v>0</v>
      </c>
      <c r="C43" s="456">
        <f t="shared" si="6"/>
        <v>0</v>
      </c>
      <c r="D43" s="456">
        <v>0</v>
      </c>
      <c r="E43" s="456">
        <v>0</v>
      </c>
      <c r="F43" s="456">
        <v>0</v>
      </c>
      <c r="G43" s="456">
        <v>0</v>
      </c>
      <c r="H43" s="456">
        <v>0</v>
      </c>
      <c r="I43" s="456">
        <v>0</v>
      </c>
      <c r="J43" s="456">
        <v>0</v>
      </c>
      <c r="K43" s="456">
        <v>0</v>
      </c>
      <c r="L43" s="456">
        <v>0</v>
      </c>
      <c r="M43" s="747">
        <v>0</v>
      </c>
      <c r="N43" s="748">
        <v>0</v>
      </c>
      <c r="O43" s="456">
        <v>0</v>
      </c>
      <c r="P43" s="456">
        <v>0</v>
      </c>
      <c r="Q43" s="456">
        <v>0</v>
      </c>
      <c r="R43" s="456">
        <v>0</v>
      </c>
      <c r="S43" s="456">
        <v>0</v>
      </c>
      <c r="T43" s="456">
        <v>0</v>
      </c>
      <c r="U43" s="456">
        <v>0</v>
      </c>
      <c r="V43" s="456">
        <v>0</v>
      </c>
      <c r="W43" s="456">
        <v>0</v>
      </c>
      <c r="X43" s="456">
        <v>0</v>
      </c>
      <c r="Y43" s="456">
        <v>0</v>
      </c>
      <c r="Z43" s="456">
        <v>1</v>
      </c>
      <c r="AA43" s="747">
        <v>2</v>
      </c>
    </row>
    <row r="44" spans="1:29" ht="24.95" customHeight="1">
      <c r="A44" s="455" t="s">
        <v>52</v>
      </c>
      <c r="B44" s="456">
        <f t="shared" si="5"/>
        <v>4</v>
      </c>
      <c r="C44" s="456">
        <f t="shared" si="6"/>
        <v>0</v>
      </c>
      <c r="D44" s="456">
        <v>0</v>
      </c>
      <c r="E44" s="456">
        <v>0</v>
      </c>
      <c r="F44" s="456">
        <v>0</v>
      </c>
      <c r="G44" s="456">
        <v>0</v>
      </c>
      <c r="H44" s="456">
        <v>2</v>
      </c>
      <c r="I44" s="456">
        <v>0</v>
      </c>
      <c r="J44" s="456">
        <v>0</v>
      </c>
      <c r="K44" s="456">
        <v>0</v>
      </c>
      <c r="L44" s="456">
        <v>0</v>
      </c>
      <c r="M44" s="747">
        <v>0</v>
      </c>
      <c r="N44" s="748">
        <v>1</v>
      </c>
      <c r="O44" s="456">
        <v>0</v>
      </c>
      <c r="P44" s="456">
        <v>0</v>
      </c>
      <c r="Q44" s="456">
        <v>0</v>
      </c>
      <c r="R44" s="456">
        <v>1</v>
      </c>
      <c r="S44" s="456">
        <v>0</v>
      </c>
      <c r="T44" s="456">
        <v>0</v>
      </c>
      <c r="U44" s="456">
        <v>0</v>
      </c>
      <c r="V44" s="456">
        <v>0</v>
      </c>
      <c r="W44" s="456">
        <v>0</v>
      </c>
      <c r="X44" s="456">
        <v>0</v>
      </c>
      <c r="Y44" s="456">
        <v>0</v>
      </c>
      <c r="Z44" s="456">
        <v>1</v>
      </c>
      <c r="AA44" s="747">
        <v>2</v>
      </c>
    </row>
    <row r="45" spans="1:29" ht="24.95" customHeight="1">
      <c r="A45" s="455" t="s">
        <v>53</v>
      </c>
      <c r="B45" s="456">
        <f t="shared" si="5"/>
        <v>1</v>
      </c>
      <c r="C45" s="456">
        <f t="shared" si="6"/>
        <v>0</v>
      </c>
      <c r="D45" s="456">
        <v>0</v>
      </c>
      <c r="E45" s="456">
        <v>0</v>
      </c>
      <c r="F45" s="456">
        <v>0</v>
      </c>
      <c r="G45" s="456">
        <v>0</v>
      </c>
      <c r="H45" s="456">
        <v>1</v>
      </c>
      <c r="I45" s="456">
        <v>0</v>
      </c>
      <c r="J45" s="456">
        <v>0</v>
      </c>
      <c r="K45" s="456">
        <v>0</v>
      </c>
      <c r="L45" s="456">
        <v>0</v>
      </c>
      <c r="M45" s="747">
        <v>0</v>
      </c>
      <c r="N45" s="748">
        <v>0</v>
      </c>
      <c r="O45" s="456">
        <v>0</v>
      </c>
      <c r="P45" s="456">
        <v>0</v>
      </c>
      <c r="Q45" s="456">
        <v>0</v>
      </c>
      <c r="R45" s="456">
        <v>0</v>
      </c>
      <c r="S45" s="456">
        <v>0</v>
      </c>
      <c r="T45" s="456">
        <v>0</v>
      </c>
      <c r="U45" s="456">
        <v>0</v>
      </c>
      <c r="V45" s="456">
        <v>0</v>
      </c>
      <c r="W45" s="456">
        <v>0</v>
      </c>
      <c r="X45" s="456">
        <v>0</v>
      </c>
      <c r="Y45" s="456">
        <v>0</v>
      </c>
      <c r="Z45" s="456">
        <v>1</v>
      </c>
      <c r="AA45" s="747">
        <v>3</v>
      </c>
    </row>
    <row r="46" spans="1:29" ht="24.95" customHeight="1">
      <c r="A46" s="455" t="s">
        <v>54</v>
      </c>
      <c r="B46" s="456">
        <f t="shared" si="5"/>
        <v>2</v>
      </c>
      <c r="C46" s="456">
        <f t="shared" si="6"/>
        <v>178</v>
      </c>
      <c r="D46" s="456">
        <v>0</v>
      </c>
      <c r="E46" s="456">
        <v>0</v>
      </c>
      <c r="F46" s="456">
        <v>0</v>
      </c>
      <c r="G46" s="456">
        <v>0</v>
      </c>
      <c r="H46" s="456">
        <v>1</v>
      </c>
      <c r="I46" s="456">
        <v>12</v>
      </c>
      <c r="J46" s="456">
        <v>0</v>
      </c>
      <c r="K46" s="456">
        <v>0</v>
      </c>
      <c r="L46" s="456">
        <v>1</v>
      </c>
      <c r="M46" s="747">
        <v>166</v>
      </c>
      <c r="N46" s="748">
        <v>0</v>
      </c>
      <c r="O46" s="456">
        <v>0</v>
      </c>
      <c r="P46" s="456">
        <v>0</v>
      </c>
      <c r="Q46" s="456">
        <v>0</v>
      </c>
      <c r="R46" s="456">
        <v>0</v>
      </c>
      <c r="S46" s="456">
        <v>0</v>
      </c>
      <c r="T46" s="456">
        <v>0</v>
      </c>
      <c r="U46" s="456">
        <v>0</v>
      </c>
      <c r="V46" s="456">
        <v>0</v>
      </c>
      <c r="W46" s="456">
        <v>0</v>
      </c>
      <c r="X46" s="456">
        <v>0</v>
      </c>
      <c r="Y46" s="456">
        <v>0</v>
      </c>
      <c r="Z46" s="749">
        <v>0</v>
      </c>
      <c r="AA46" s="747">
        <v>2</v>
      </c>
    </row>
    <row r="47" spans="1:29" ht="24.95" customHeight="1">
      <c r="A47" s="455" t="s">
        <v>55</v>
      </c>
      <c r="B47" s="456">
        <f t="shared" si="5"/>
        <v>1</v>
      </c>
      <c r="C47" s="456">
        <f t="shared" si="6"/>
        <v>8</v>
      </c>
      <c r="D47" s="456">
        <v>0</v>
      </c>
      <c r="E47" s="456">
        <v>0</v>
      </c>
      <c r="F47" s="456">
        <v>0</v>
      </c>
      <c r="G47" s="456">
        <v>0</v>
      </c>
      <c r="H47" s="456">
        <v>1</v>
      </c>
      <c r="I47" s="456">
        <v>8</v>
      </c>
      <c r="J47" s="456">
        <v>0</v>
      </c>
      <c r="K47" s="456">
        <v>0</v>
      </c>
      <c r="L47" s="456">
        <v>0</v>
      </c>
      <c r="M47" s="747">
        <v>0</v>
      </c>
      <c r="N47" s="748">
        <v>0</v>
      </c>
      <c r="O47" s="456">
        <v>0</v>
      </c>
      <c r="P47" s="456">
        <v>0</v>
      </c>
      <c r="Q47" s="456">
        <v>0</v>
      </c>
      <c r="R47" s="456">
        <v>0</v>
      </c>
      <c r="S47" s="456">
        <v>0</v>
      </c>
      <c r="T47" s="456">
        <v>0</v>
      </c>
      <c r="U47" s="456">
        <v>0</v>
      </c>
      <c r="V47" s="456">
        <v>0</v>
      </c>
      <c r="W47" s="456">
        <v>0</v>
      </c>
      <c r="X47" s="456">
        <v>0</v>
      </c>
      <c r="Y47" s="456">
        <v>0</v>
      </c>
      <c r="Z47" s="456">
        <v>1</v>
      </c>
      <c r="AA47" s="747">
        <v>2</v>
      </c>
    </row>
    <row r="48" spans="1:29" ht="9.9499999999999993" customHeight="1" thickBot="1">
      <c r="A48" s="604"/>
      <c r="B48" s="605"/>
      <c r="C48" s="605"/>
      <c r="D48" s="606"/>
      <c r="E48" s="606"/>
      <c r="F48" s="606"/>
      <c r="G48" s="606"/>
      <c r="H48" s="606"/>
      <c r="I48" s="606"/>
      <c r="J48" s="605"/>
      <c r="K48" s="605"/>
      <c r="L48" s="605"/>
      <c r="M48" s="607"/>
      <c r="N48" s="608"/>
      <c r="O48" s="606"/>
      <c r="P48" s="606"/>
      <c r="Q48" s="606"/>
      <c r="R48" s="606"/>
      <c r="S48" s="606"/>
      <c r="T48" s="606"/>
      <c r="U48" s="606"/>
      <c r="V48" s="606"/>
      <c r="W48" s="606"/>
      <c r="X48" s="606"/>
      <c r="Y48" s="606"/>
      <c r="Z48" s="606"/>
      <c r="AA48" s="609"/>
    </row>
    <row r="49" spans="1:27" ht="9.9499999999999993" customHeight="1">
      <c r="A49" s="30"/>
      <c r="B49" s="21"/>
      <c r="C49" s="2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</row>
    <row r="50" spans="1:27">
      <c r="A50" s="23" t="s">
        <v>56</v>
      </c>
      <c r="B50" s="710"/>
      <c r="C50" s="71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</row>
    <row r="51" spans="1:27">
      <c r="A51" s="23" t="s">
        <v>710</v>
      </c>
      <c r="B51" s="710"/>
      <c r="C51" s="71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</row>
    <row r="52" spans="1:27">
      <c r="A52" s="23" t="s">
        <v>711</v>
      </c>
      <c r="B52" s="710"/>
      <c r="C52" s="71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</row>
    <row r="53" spans="1:27">
      <c r="A53" s="746" t="s">
        <v>599</v>
      </c>
      <c r="E53" s="1329"/>
      <c r="F53" s="1329"/>
      <c r="G53" s="1329"/>
      <c r="H53" s="1329"/>
      <c r="I53" s="1329"/>
      <c r="M53" s="32"/>
      <c r="X53" s="1329"/>
      <c r="Y53" s="1329"/>
      <c r="Z53" s="1329"/>
      <c r="AA53" s="1329"/>
    </row>
    <row r="54" spans="1:27">
      <c r="M54" s="32"/>
      <c r="X54" s="32"/>
      <c r="Y54" s="32"/>
      <c r="Z54" s="32"/>
      <c r="AA54" s="32"/>
    </row>
    <row r="55" spans="1:27">
      <c r="A55" s="33"/>
      <c r="M55" s="32"/>
    </row>
  </sheetData>
  <mergeCells count="50">
    <mergeCell ref="Z8:Z10"/>
    <mergeCell ref="F7:G7"/>
    <mergeCell ref="N7:O7"/>
    <mergeCell ref="L7:M7"/>
    <mergeCell ref="E53:I53"/>
    <mergeCell ref="X53:AA53"/>
    <mergeCell ref="E8:E10"/>
    <mergeCell ref="F8:F10"/>
    <mergeCell ref="G8:G10"/>
    <mergeCell ref="H8:H10"/>
    <mergeCell ref="I8:I10"/>
    <mergeCell ref="L8:L10"/>
    <mergeCell ref="M8:M10"/>
    <mergeCell ref="AA8:AA10"/>
    <mergeCell ref="J8:J10"/>
    <mergeCell ref="K8:K10"/>
    <mergeCell ref="Y9:Y10"/>
    <mergeCell ref="A2:M2"/>
    <mergeCell ref="N2:AA2"/>
    <mergeCell ref="N8:N10"/>
    <mergeCell ref="O8:O10"/>
    <mergeCell ref="P8:P10"/>
    <mergeCell ref="Q8:Q10"/>
    <mergeCell ref="R8:R10"/>
    <mergeCell ref="S8:S10"/>
    <mergeCell ref="T8:T10"/>
    <mergeCell ref="U8:U10"/>
    <mergeCell ref="V8:V10"/>
    <mergeCell ref="W8:W10"/>
    <mergeCell ref="X9:X10"/>
    <mergeCell ref="C9:C10"/>
    <mergeCell ref="AA6:AA7"/>
    <mergeCell ref="R7:S7"/>
    <mergeCell ref="B9:B10"/>
    <mergeCell ref="H7:I7"/>
    <mergeCell ref="A6:A7"/>
    <mergeCell ref="A9:A10"/>
    <mergeCell ref="B7:C7"/>
    <mergeCell ref="D7:E7"/>
    <mergeCell ref="D8:D10"/>
    <mergeCell ref="J6:K6"/>
    <mergeCell ref="P6:Q6"/>
    <mergeCell ref="J7:K7"/>
    <mergeCell ref="P7:Q7"/>
    <mergeCell ref="F6:G6"/>
    <mergeCell ref="Z6:Z7"/>
    <mergeCell ref="V7:W7"/>
    <mergeCell ref="T7:U7"/>
    <mergeCell ref="X6:X7"/>
    <mergeCell ref="Y6:Y7"/>
  </mergeCells>
  <phoneticPr fontId="4" type="noConversion"/>
  <printOptions gridLinesSet="0"/>
  <pageMargins left="0.48" right="0.39370078740157483" top="0.55118110236220474" bottom="0.55118110236220474" header="0.51181102362204722" footer="0.51181102362204722"/>
  <pageSetup paperSize="9" scale="93" pageOrder="overThenDown" orientation="portrait" blackAndWhite="1" r:id="rId1"/>
  <headerFooter alignWithMargins="0"/>
  <colBreaks count="1" manualBreakCount="1">
    <brk id="13" max="39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52"/>
  <sheetViews>
    <sheetView view="pageBreakPreview" zoomScaleNormal="100" zoomScaleSheetLayoutView="75" workbookViewId="0"/>
  </sheetViews>
  <sheetFormatPr defaultRowHeight="13.5" outlineLevelRow="1"/>
  <cols>
    <col min="1" max="1" width="10.88671875" style="53" customWidth="1"/>
    <col min="2" max="2" width="11.5546875" style="53" customWidth="1"/>
    <col min="3" max="6" width="7.6640625" style="53" customWidth="1"/>
    <col min="7" max="7" width="13.33203125" style="53" customWidth="1"/>
    <col min="8" max="8" width="11.88671875" style="53" customWidth="1"/>
    <col min="9" max="16384" width="8.88671875" style="53"/>
  </cols>
  <sheetData>
    <row r="1" spans="1:8" s="36" customFormat="1" ht="15" customHeight="1">
      <c r="A1" s="62"/>
      <c r="B1" s="168"/>
      <c r="C1" s="168"/>
      <c r="D1" s="168"/>
      <c r="E1" s="168"/>
      <c r="F1" s="168"/>
      <c r="G1" s="168"/>
    </row>
    <row r="2" spans="1:8" s="470" customFormat="1" ht="30" customHeight="1">
      <c r="A2" s="467" t="s">
        <v>691</v>
      </c>
      <c r="B2" s="467"/>
      <c r="C2" s="467"/>
      <c r="D2" s="467"/>
      <c r="E2" s="467"/>
      <c r="F2" s="467"/>
      <c r="G2" s="477"/>
      <c r="H2" s="477"/>
    </row>
    <row r="3" spans="1:8" s="471" customFormat="1" ht="30" customHeight="1">
      <c r="A3" s="467" t="s">
        <v>380</v>
      </c>
      <c r="B3" s="477"/>
      <c r="C3" s="477"/>
      <c r="D3" s="477"/>
      <c r="E3" s="477"/>
      <c r="F3" s="477"/>
      <c r="G3" s="478"/>
      <c r="H3" s="478"/>
    </row>
    <row r="4" spans="1:8" s="64" customFormat="1" ht="15" customHeight="1">
      <c r="A4" s="38"/>
      <c r="B4" s="39"/>
      <c r="C4" s="39"/>
      <c r="D4" s="39"/>
      <c r="E4" s="39"/>
      <c r="F4" s="39"/>
      <c r="G4" s="63"/>
      <c r="H4" s="63"/>
    </row>
    <row r="5" spans="1:8" ht="14.25" thickBot="1">
      <c r="A5" s="757" t="s">
        <v>8</v>
      </c>
      <c r="B5" s="289"/>
      <c r="C5" s="289"/>
      <c r="D5" s="289"/>
      <c r="E5" s="289"/>
      <c r="F5" s="289"/>
      <c r="G5" s="289"/>
      <c r="H5" s="758" t="s">
        <v>312</v>
      </c>
    </row>
    <row r="6" spans="1:8" s="50" customFormat="1" ht="17.25" customHeight="1">
      <c r="A6" s="996" t="s">
        <v>368</v>
      </c>
      <c r="B6" s="47" t="s">
        <v>369</v>
      </c>
      <c r="C6" s="1391" t="s">
        <v>370</v>
      </c>
      <c r="D6" s="1392"/>
      <c r="E6" s="1392"/>
      <c r="F6" s="1690"/>
      <c r="G6" s="259" t="s">
        <v>371</v>
      </c>
      <c r="H6" s="796" t="s">
        <v>372</v>
      </c>
    </row>
    <row r="7" spans="1:8" s="50" customFormat="1" ht="28.5" customHeight="1">
      <c r="A7" s="1059"/>
      <c r="B7" s="980" t="s">
        <v>101</v>
      </c>
      <c r="C7" s="693" t="s">
        <v>373</v>
      </c>
      <c r="D7" s="208"/>
      <c r="E7" s="208"/>
      <c r="F7" s="261"/>
      <c r="G7" s="692" t="s">
        <v>374</v>
      </c>
      <c r="H7" s="1095" t="s">
        <v>375</v>
      </c>
    </row>
    <row r="8" spans="1:8" s="50" customFormat="1" ht="16.5" customHeight="1">
      <c r="A8" s="981"/>
      <c r="B8" s="51" t="s">
        <v>19</v>
      </c>
      <c r="C8" s="51" t="s">
        <v>19</v>
      </c>
      <c r="D8" s="1460" t="s">
        <v>376</v>
      </c>
      <c r="E8" s="1497"/>
      <c r="F8" s="1461"/>
      <c r="G8" s="1002" t="s">
        <v>19</v>
      </c>
      <c r="H8" s="485" t="s">
        <v>19</v>
      </c>
    </row>
    <row r="9" spans="1:8" s="50" customFormat="1" ht="12.75" customHeight="1">
      <c r="A9" s="981"/>
      <c r="B9" s="51"/>
      <c r="C9" s="51"/>
      <c r="D9" s="1002"/>
      <c r="E9" s="993" t="s">
        <v>236</v>
      </c>
      <c r="F9" s="52" t="s">
        <v>237</v>
      </c>
      <c r="G9" s="1002"/>
      <c r="H9" s="485"/>
    </row>
    <row r="10" spans="1:8" s="50" customFormat="1" ht="17.25" customHeight="1">
      <c r="A10" s="982" t="s">
        <v>46</v>
      </c>
      <c r="B10" s="327" t="s">
        <v>377</v>
      </c>
      <c r="C10" s="327" t="s">
        <v>377</v>
      </c>
      <c r="D10" s="990" t="s">
        <v>378</v>
      </c>
      <c r="E10" s="327" t="s">
        <v>240</v>
      </c>
      <c r="F10" s="990" t="s">
        <v>241</v>
      </c>
      <c r="G10" s="327" t="s">
        <v>377</v>
      </c>
      <c r="H10" s="584" t="s">
        <v>377</v>
      </c>
    </row>
    <row r="11" spans="1:8" ht="39.950000000000003" hidden="1" customHeight="1">
      <c r="A11" s="486">
        <v>2015</v>
      </c>
      <c r="B11" s="22">
        <v>200</v>
      </c>
      <c r="C11" s="22">
        <v>1</v>
      </c>
      <c r="D11" s="22">
        <v>18</v>
      </c>
      <c r="E11" s="22">
        <v>9</v>
      </c>
      <c r="F11" s="22">
        <v>9</v>
      </c>
      <c r="G11" s="22">
        <v>198</v>
      </c>
      <c r="H11" s="453">
        <v>1</v>
      </c>
    </row>
    <row r="12" spans="1:8" s="54" customFormat="1" ht="39.950000000000003" customHeight="1">
      <c r="A12" s="486">
        <v>2016</v>
      </c>
      <c r="B12" s="22">
        <v>201</v>
      </c>
      <c r="C12" s="22">
        <v>1</v>
      </c>
      <c r="D12" s="22">
        <v>116</v>
      </c>
      <c r="E12" s="22">
        <v>9</v>
      </c>
      <c r="F12" s="22">
        <v>9</v>
      </c>
      <c r="G12" s="22">
        <v>199</v>
      </c>
      <c r="H12" s="453">
        <v>1</v>
      </c>
    </row>
    <row r="13" spans="1:8" ht="39.950000000000003" customHeight="1">
      <c r="A13" s="486">
        <v>2017</v>
      </c>
      <c r="B13" s="22">
        <v>206</v>
      </c>
      <c r="C13" s="22">
        <v>1</v>
      </c>
      <c r="D13" s="22">
        <v>22</v>
      </c>
      <c r="E13" s="22">
        <v>9</v>
      </c>
      <c r="F13" s="22">
        <v>13</v>
      </c>
      <c r="G13" s="22">
        <v>204</v>
      </c>
      <c r="H13" s="453">
        <v>1</v>
      </c>
    </row>
    <row r="14" spans="1:8" s="54" customFormat="1" ht="39.950000000000003" customHeight="1">
      <c r="A14" s="486">
        <v>2018</v>
      </c>
      <c r="B14" s="22">
        <v>206</v>
      </c>
      <c r="C14" s="22">
        <v>1</v>
      </c>
      <c r="D14" s="22">
        <v>27</v>
      </c>
      <c r="E14" s="22">
        <v>10</v>
      </c>
      <c r="F14" s="22">
        <v>17</v>
      </c>
      <c r="G14" s="22">
        <v>204</v>
      </c>
      <c r="H14" s="453">
        <v>1</v>
      </c>
    </row>
    <row r="15" spans="1:8" ht="39.950000000000003" customHeight="1">
      <c r="A15" s="486">
        <v>2019</v>
      </c>
      <c r="B15" s="22">
        <f>SUM(B16:B25)</f>
        <v>206</v>
      </c>
      <c r="C15" s="22">
        <f>SUM(C16:C25)</f>
        <v>1</v>
      </c>
      <c r="D15" s="22">
        <f t="shared" ref="D15:H15" si="0">SUM(D16:D25)</f>
        <v>19</v>
      </c>
      <c r="E15" s="22">
        <f t="shared" si="0"/>
        <v>8</v>
      </c>
      <c r="F15" s="22">
        <f t="shared" si="0"/>
        <v>11</v>
      </c>
      <c r="G15" s="22">
        <f t="shared" si="0"/>
        <v>204</v>
      </c>
      <c r="H15" s="453">
        <f t="shared" si="0"/>
        <v>1</v>
      </c>
    </row>
    <row r="16" spans="1:8" ht="33" hidden="1" customHeight="1" outlineLevel="1">
      <c r="A16" s="493" t="s">
        <v>47</v>
      </c>
      <c r="B16" s="22">
        <f>SUM(C16,G16,H16)</f>
        <v>50</v>
      </c>
      <c r="C16" s="123">
        <v>1</v>
      </c>
      <c r="D16" s="22">
        <f>SUM(E16:F16)</f>
        <v>19</v>
      </c>
      <c r="E16" s="123">
        <v>8</v>
      </c>
      <c r="F16" s="123">
        <v>11</v>
      </c>
      <c r="G16" s="123">
        <v>48</v>
      </c>
      <c r="H16" s="950">
        <v>1</v>
      </c>
    </row>
    <row r="17" spans="1:12" ht="33" hidden="1" customHeight="1" outlineLevel="1">
      <c r="A17" s="493" t="s">
        <v>48</v>
      </c>
      <c r="B17" s="22">
        <f>SUM(C17,G17,H17)</f>
        <v>20</v>
      </c>
      <c r="C17" s="123">
        <v>0</v>
      </c>
      <c r="D17" s="22">
        <f t="shared" ref="D17:D25" si="1">SUM(E17:F17)</f>
        <v>0</v>
      </c>
      <c r="E17" s="123">
        <v>0</v>
      </c>
      <c r="F17" s="123">
        <v>0</v>
      </c>
      <c r="G17" s="123">
        <v>20</v>
      </c>
      <c r="H17" s="950">
        <v>0</v>
      </c>
      <c r="L17" s="262"/>
    </row>
    <row r="18" spans="1:12" ht="33" hidden="1" customHeight="1" outlineLevel="1">
      <c r="A18" s="493" t="s">
        <v>49</v>
      </c>
      <c r="B18" s="22">
        <f t="shared" ref="B18:B25" si="2">SUM(C18,G18,H18)</f>
        <v>16</v>
      </c>
      <c r="C18" s="123">
        <v>0</v>
      </c>
      <c r="D18" s="22">
        <f t="shared" si="1"/>
        <v>0</v>
      </c>
      <c r="E18" s="123">
        <v>0</v>
      </c>
      <c r="F18" s="123">
        <v>0</v>
      </c>
      <c r="G18" s="123">
        <v>16</v>
      </c>
      <c r="H18" s="950">
        <v>0</v>
      </c>
    </row>
    <row r="19" spans="1:12" ht="33" hidden="1" customHeight="1" outlineLevel="1">
      <c r="A19" s="493" t="s">
        <v>50</v>
      </c>
      <c r="B19" s="22">
        <f t="shared" si="2"/>
        <v>14</v>
      </c>
      <c r="C19" s="123">
        <v>0</v>
      </c>
      <c r="D19" s="22">
        <f t="shared" si="1"/>
        <v>0</v>
      </c>
      <c r="E19" s="123">
        <v>0</v>
      </c>
      <c r="F19" s="123">
        <v>0</v>
      </c>
      <c r="G19" s="123">
        <v>14</v>
      </c>
      <c r="H19" s="950">
        <v>0</v>
      </c>
    </row>
    <row r="20" spans="1:12" ht="33" hidden="1" customHeight="1" outlineLevel="1">
      <c r="A20" s="493" t="s">
        <v>51</v>
      </c>
      <c r="B20" s="22">
        <f t="shared" si="2"/>
        <v>14</v>
      </c>
      <c r="C20" s="123">
        <v>0</v>
      </c>
      <c r="D20" s="22">
        <f t="shared" si="1"/>
        <v>0</v>
      </c>
      <c r="E20" s="123">
        <v>0</v>
      </c>
      <c r="F20" s="123">
        <v>0</v>
      </c>
      <c r="G20" s="123">
        <v>14</v>
      </c>
      <c r="H20" s="950">
        <v>0</v>
      </c>
    </row>
    <row r="21" spans="1:12" ht="33" hidden="1" customHeight="1" outlineLevel="1">
      <c r="A21" s="493" t="s">
        <v>597</v>
      </c>
      <c r="B21" s="22">
        <f t="shared" si="2"/>
        <v>14</v>
      </c>
      <c r="C21" s="123">
        <v>0</v>
      </c>
      <c r="D21" s="22">
        <f t="shared" si="1"/>
        <v>0</v>
      </c>
      <c r="E21" s="123">
        <v>0</v>
      </c>
      <c r="F21" s="123">
        <v>0</v>
      </c>
      <c r="G21" s="123">
        <v>14</v>
      </c>
      <c r="H21" s="950">
        <v>0</v>
      </c>
    </row>
    <row r="22" spans="1:12" ht="33" hidden="1" customHeight="1" outlineLevel="1">
      <c r="A22" s="493" t="s">
        <v>52</v>
      </c>
      <c r="B22" s="22">
        <f t="shared" si="2"/>
        <v>21</v>
      </c>
      <c r="C22" s="123">
        <v>0</v>
      </c>
      <c r="D22" s="22">
        <f t="shared" si="1"/>
        <v>0</v>
      </c>
      <c r="E22" s="123">
        <v>0</v>
      </c>
      <c r="F22" s="123">
        <v>0</v>
      </c>
      <c r="G22" s="123">
        <v>21</v>
      </c>
      <c r="H22" s="950">
        <v>0</v>
      </c>
    </row>
    <row r="23" spans="1:12" ht="33" hidden="1" customHeight="1" outlineLevel="1">
      <c r="A23" s="493" t="s">
        <v>53</v>
      </c>
      <c r="B23" s="22">
        <f t="shared" si="2"/>
        <v>17</v>
      </c>
      <c r="C23" s="123">
        <v>0</v>
      </c>
      <c r="D23" s="22">
        <f t="shared" si="1"/>
        <v>0</v>
      </c>
      <c r="E23" s="123">
        <v>0</v>
      </c>
      <c r="F23" s="123">
        <v>0</v>
      </c>
      <c r="G23" s="123">
        <v>17</v>
      </c>
      <c r="H23" s="950">
        <v>0</v>
      </c>
    </row>
    <row r="24" spans="1:12" ht="33" hidden="1" customHeight="1" outlineLevel="1">
      <c r="A24" s="493" t="s">
        <v>54</v>
      </c>
      <c r="B24" s="22">
        <f t="shared" si="2"/>
        <v>20</v>
      </c>
      <c r="C24" s="123">
        <v>0</v>
      </c>
      <c r="D24" s="22">
        <f t="shared" si="1"/>
        <v>0</v>
      </c>
      <c r="E24" s="123">
        <v>0</v>
      </c>
      <c r="F24" s="123">
        <v>0</v>
      </c>
      <c r="G24" s="123">
        <v>20</v>
      </c>
      <c r="H24" s="950">
        <v>0</v>
      </c>
    </row>
    <row r="25" spans="1:12" ht="33" hidden="1" customHeight="1" outlineLevel="1">
      <c r="A25" s="493" t="s">
        <v>55</v>
      </c>
      <c r="B25" s="22">
        <f t="shared" si="2"/>
        <v>20</v>
      </c>
      <c r="C25" s="123">
        <v>0</v>
      </c>
      <c r="D25" s="22">
        <f t="shared" si="1"/>
        <v>0</v>
      </c>
      <c r="E25" s="123">
        <v>0</v>
      </c>
      <c r="F25" s="123">
        <v>0</v>
      </c>
      <c r="G25" s="123">
        <v>20</v>
      </c>
      <c r="H25" s="950">
        <v>0</v>
      </c>
    </row>
    <row r="26" spans="1:12" ht="39.950000000000003" customHeight="1" collapsed="1">
      <c r="A26" s="486">
        <v>2020</v>
      </c>
      <c r="B26" s="22">
        <f>SUM(B27:B36)</f>
        <v>207</v>
      </c>
      <c r="C26" s="22">
        <f>SUM(C27:C36)</f>
        <v>1</v>
      </c>
      <c r="D26" s="22">
        <f t="shared" ref="D26:H26" si="3">SUM(D27:D36)</f>
        <v>19</v>
      </c>
      <c r="E26" s="22">
        <f t="shared" si="3"/>
        <v>8</v>
      </c>
      <c r="F26" s="22">
        <f t="shared" si="3"/>
        <v>11</v>
      </c>
      <c r="G26" s="22">
        <f t="shared" si="3"/>
        <v>205</v>
      </c>
      <c r="H26" s="453">
        <f t="shared" si="3"/>
        <v>1</v>
      </c>
    </row>
    <row r="27" spans="1:12" ht="24.95" hidden="1" customHeight="1" outlineLevel="1">
      <c r="A27" s="493" t="s">
        <v>47</v>
      </c>
      <c r="B27" s="22">
        <f>SUM(C27,G27,H27)</f>
        <v>50</v>
      </c>
      <c r="C27" s="22">
        <v>1</v>
      </c>
      <c r="D27" s="22">
        <f>SUM(E27:F27)</f>
        <v>19</v>
      </c>
      <c r="E27" s="22">
        <v>8</v>
      </c>
      <c r="F27" s="22">
        <v>11</v>
      </c>
      <c r="G27" s="22">
        <v>48</v>
      </c>
      <c r="H27" s="453">
        <v>1</v>
      </c>
    </row>
    <row r="28" spans="1:12" ht="24.95" hidden="1" customHeight="1" outlineLevel="1">
      <c r="A28" s="493" t="s">
        <v>48</v>
      </c>
      <c r="B28" s="22">
        <f>SUM(C28,G28,H28)</f>
        <v>20</v>
      </c>
      <c r="C28" s="22">
        <v>0</v>
      </c>
      <c r="D28" s="22">
        <f t="shared" ref="D28:D36" si="4">SUM(E28:F28)</f>
        <v>0</v>
      </c>
      <c r="E28" s="22">
        <v>0</v>
      </c>
      <c r="F28" s="22">
        <v>0</v>
      </c>
      <c r="G28" s="22">
        <v>20</v>
      </c>
      <c r="H28" s="453">
        <v>0</v>
      </c>
      <c r="L28" s="262"/>
    </row>
    <row r="29" spans="1:12" ht="24.95" hidden="1" customHeight="1" outlineLevel="1">
      <c r="A29" s="493" t="s">
        <v>49</v>
      </c>
      <c r="B29" s="22">
        <f t="shared" ref="B29:B36" si="5">SUM(C29,G29,H29)</f>
        <v>16</v>
      </c>
      <c r="C29" s="22">
        <v>0</v>
      </c>
      <c r="D29" s="22">
        <f t="shared" si="4"/>
        <v>0</v>
      </c>
      <c r="E29" s="22">
        <v>0</v>
      </c>
      <c r="F29" s="22">
        <v>0</v>
      </c>
      <c r="G29" s="22">
        <v>16</v>
      </c>
      <c r="H29" s="453">
        <v>0</v>
      </c>
    </row>
    <row r="30" spans="1:12" ht="24.95" hidden="1" customHeight="1" outlineLevel="1">
      <c r="A30" s="493" t="s">
        <v>50</v>
      </c>
      <c r="B30" s="22">
        <f t="shared" si="5"/>
        <v>14</v>
      </c>
      <c r="C30" s="22">
        <v>0</v>
      </c>
      <c r="D30" s="22">
        <f t="shared" si="4"/>
        <v>0</v>
      </c>
      <c r="E30" s="22">
        <v>0</v>
      </c>
      <c r="F30" s="22">
        <v>0</v>
      </c>
      <c r="G30" s="22">
        <v>14</v>
      </c>
      <c r="H30" s="453">
        <v>0</v>
      </c>
    </row>
    <row r="31" spans="1:12" ht="24.95" hidden="1" customHeight="1" outlineLevel="1">
      <c r="A31" s="493" t="s">
        <v>51</v>
      </c>
      <c r="B31" s="22">
        <f t="shared" si="5"/>
        <v>14</v>
      </c>
      <c r="C31" s="22">
        <v>0</v>
      </c>
      <c r="D31" s="22">
        <f t="shared" si="4"/>
        <v>0</v>
      </c>
      <c r="E31" s="22">
        <v>0</v>
      </c>
      <c r="F31" s="22">
        <v>0</v>
      </c>
      <c r="G31" s="22">
        <v>14</v>
      </c>
      <c r="H31" s="453">
        <v>0</v>
      </c>
    </row>
    <row r="32" spans="1:12" ht="24.95" hidden="1" customHeight="1" outlineLevel="1">
      <c r="A32" s="493" t="s">
        <v>597</v>
      </c>
      <c r="B32" s="22">
        <f t="shared" si="5"/>
        <v>14</v>
      </c>
      <c r="C32" s="22">
        <v>0</v>
      </c>
      <c r="D32" s="22">
        <f t="shared" si="4"/>
        <v>0</v>
      </c>
      <c r="E32" s="22">
        <v>0</v>
      </c>
      <c r="F32" s="22">
        <v>0</v>
      </c>
      <c r="G32" s="22">
        <v>14</v>
      </c>
      <c r="H32" s="453">
        <v>0</v>
      </c>
    </row>
    <row r="33" spans="1:13" ht="24.95" hidden="1" customHeight="1" outlineLevel="1">
      <c r="A33" s="493" t="s">
        <v>52</v>
      </c>
      <c r="B33" s="22">
        <f t="shared" si="5"/>
        <v>22</v>
      </c>
      <c r="C33" s="22">
        <v>0</v>
      </c>
      <c r="D33" s="22">
        <f t="shared" si="4"/>
        <v>0</v>
      </c>
      <c r="E33" s="22">
        <v>0</v>
      </c>
      <c r="F33" s="22">
        <v>0</v>
      </c>
      <c r="G33" s="22">
        <v>22</v>
      </c>
      <c r="H33" s="453">
        <v>0</v>
      </c>
    </row>
    <row r="34" spans="1:13" ht="24.95" hidden="1" customHeight="1" outlineLevel="1">
      <c r="A34" s="493" t="s">
        <v>53</v>
      </c>
      <c r="B34" s="22">
        <f t="shared" si="5"/>
        <v>17</v>
      </c>
      <c r="C34" s="22">
        <v>0</v>
      </c>
      <c r="D34" s="22">
        <f t="shared" si="4"/>
        <v>0</v>
      </c>
      <c r="E34" s="22">
        <v>0</v>
      </c>
      <c r="F34" s="22">
        <v>0</v>
      </c>
      <c r="G34" s="22">
        <v>17</v>
      </c>
      <c r="H34" s="453">
        <v>0</v>
      </c>
    </row>
    <row r="35" spans="1:13" ht="24.95" hidden="1" customHeight="1" outlineLevel="1">
      <c r="A35" s="493" t="s">
        <v>54</v>
      </c>
      <c r="B35" s="22">
        <f t="shared" si="5"/>
        <v>20</v>
      </c>
      <c r="C35" s="22">
        <v>0</v>
      </c>
      <c r="D35" s="22">
        <f t="shared" si="4"/>
        <v>0</v>
      </c>
      <c r="E35" s="22">
        <v>0</v>
      </c>
      <c r="F35" s="22">
        <v>0</v>
      </c>
      <c r="G35" s="22">
        <v>20</v>
      </c>
      <c r="H35" s="453">
        <v>0</v>
      </c>
    </row>
    <row r="36" spans="1:13" ht="24.95" hidden="1" customHeight="1" outlineLevel="1">
      <c r="A36" s="493" t="s">
        <v>55</v>
      </c>
      <c r="B36" s="22">
        <f t="shared" si="5"/>
        <v>20</v>
      </c>
      <c r="C36" s="22">
        <v>0</v>
      </c>
      <c r="D36" s="22">
        <f t="shared" si="4"/>
        <v>0</v>
      </c>
      <c r="E36" s="22">
        <v>0</v>
      </c>
      <c r="F36" s="22">
        <v>0</v>
      </c>
      <c r="G36" s="22">
        <v>20</v>
      </c>
      <c r="H36" s="453">
        <v>0</v>
      </c>
    </row>
    <row r="37" spans="1:13" s="612" customFormat="1" ht="39.950000000000003" customHeight="1" collapsed="1">
      <c r="A37" s="656">
        <v>2021</v>
      </c>
      <c r="B37" s="142">
        <f>SUM(B38:B47)</f>
        <v>207</v>
      </c>
      <c r="C37" s="142">
        <f>SUM(C38:C47)</f>
        <v>1</v>
      </c>
      <c r="D37" s="142">
        <f t="shared" ref="D37:H37" si="6">SUM(D38:D47)</f>
        <v>19</v>
      </c>
      <c r="E37" s="142">
        <f t="shared" si="6"/>
        <v>9</v>
      </c>
      <c r="F37" s="142">
        <f t="shared" si="6"/>
        <v>10</v>
      </c>
      <c r="G37" s="142">
        <f>SUM(G38:G47)</f>
        <v>205</v>
      </c>
      <c r="H37" s="653">
        <f t="shared" si="6"/>
        <v>1</v>
      </c>
    </row>
    <row r="38" spans="1:13" s="56" customFormat="1" ht="24.95" customHeight="1">
      <c r="A38" s="493" t="s">
        <v>47</v>
      </c>
      <c r="B38" s="22">
        <f>SUM(G38:H38,C38)</f>
        <v>50</v>
      </c>
      <c r="C38" s="22">
        <v>1</v>
      </c>
      <c r="D38" s="22">
        <f>SUM(E38:F38)</f>
        <v>19</v>
      </c>
      <c r="E38" s="22">
        <v>9</v>
      </c>
      <c r="F38" s="22">
        <v>10</v>
      </c>
      <c r="G38" s="22">
        <v>48</v>
      </c>
      <c r="H38" s="453">
        <v>1</v>
      </c>
    </row>
    <row r="39" spans="1:13" ht="24.95" customHeight="1">
      <c r="A39" s="493" t="s">
        <v>48</v>
      </c>
      <c r="B39" s="22">
        <f>SUM(G39:H39,C39)</f>
        <v>20</v>
      </c>
      <c r="C39" s="22">
        <v>0</v>
      </c>
      <c r="D39" s="22">
        <f t="shared" ref="D39:D47" si="7">SUM(E39:F39)</f>
        <v>0</v>
      </c>
      <c r="E39" s="22">
        <v>0</v>
      </c>
      <c r="F39" s="22">
        <v>0</v>
      </c>
      <c r="G39" s="22">
        <v>20</v>
      </c>
      <c r="H39" s="453">
        <v>0</v>
      </c>
      <c r="I39" s="53" t="s">
        <v>28</v>
      </c>
      <c r="M39" s="53" t="s">
        <v>28</v>
      </c>
    </row>
    <row r="40" spans="1:13" ht="24.95" customHeight="1">
      <c r="A40" s="493" t="s">
        <v>49</v>
      </c>
      <c r="B40" s="22">
        <f t="shared" ref="B40:B47" si="8">SUM(G40:H40,C40)</f>
        <v>16</v>
      </c>
      <c r="C40" s="22">
        <v>0</v>
      </c>
      <c r="D40" s="22">
        <f t="shared" si="7"/>
        <v>0</v>
      </c>
      <c r="E40" s="22">
        <v>0</v>
      </c>
      <c r="F40" s="22">
        <v>0</v>
      </c>
      <c r="G40" s="22">
        <v>16</v>
      </c>
      <c r="H40" s="453">
        <v>0</v>
      </c>
    </row>
    <row r="41" spans="1:13" ht="24.95" customHeight="1">
      <c r="A41" s="493" t="s">
        <v>50</v>
      </c>
      <c r="B41" s="22">
        <f t="shared" si="8"/>
        <v>14</v>
      </c>
      <c r="C41" s="22">
        <v>0</v>
      </c>
      <c r="D41" s="22">
        <f t="shared" si="7"/>
        <v>0</v>
      </c>
      <c r="E41" s="22">
        <v>0</v>
      </c>
      <c r="F41" s="22">
        <v>0</v>
      </c>
      <c r="G41" s="22">
        <v>14</v>
      </c>
      <c r="H41" s="453">
        <v>0</v>
      </c>
    </row>
    <row r="42" spans="1:13" ht="24.95" customHeight="1">
      <c r="A42" s="493" t="s">
        <v>51</v>
      </c>
      <c r="B42" s="22">
        <f t="shared" si="8"/>
        <v>14</v>
      </c>
      <c r="C42" s="22">
        <v>0</v>
      </c>
      <c r="D42" s="22">
        <f t="shared" si="7"/>
        <v>0</v>
      </c>
      <c r="E42" s="22">
        <v>0</v>
      </c>
      <c r="F42" s="22">
        <v>0</v>
      </c>
      <c r="G42" s="22">
        <v>14</v>
      </c>
      <c r="H42" s="453">
        <v>0</v>
      </c>
    </row>
    <row r="43" spans="1:13" ht="24.95" customHeight="1">
      <c r="A43" s="493" t="s">
        <v>787</v>
      </c>
      <c r="B43" s="22">
        <f t="shared" si="8"/>
        <v>14</v>
      </c>
      <c r="C43" s="22">
        <v>0</v>
      </c>
      <c r="D43" s="22">
        <f t="shared" si="7"/>
        <v>0</v>
      </c>
      <c r="E43" s="22">
        <v>0</v>
      </c>
      <c r="F43" s="22">
        <v>0</v>
      </c>
      <c r="G43" s="22">
        <v>14</v>
      </c>
      <c r="H43" s="453">
        <v>0</v>
      </c>
    </row>
    <row r="44" spans="1:13" ht="24.95" customHeight="1">
      <c r="A44" s="493" t="s">
        <v>52</v>
      </c>
      <c r="B44" s="22">
        <f t="shared" si="8"/>
        <v>22</v>
      </c>
      <c r="C44" s="22">
        <v>0</v>
      </c>
      <c r="D44" s="22">
        <f t="shared" si="7"/>
        <v>0</v>
      </c>
      <c r="E44" s="22">
        <v>0</v>
      </c>
      <c r="F44" s="22">
        <v>0</v>
      </c>
      <c r="G44" s="22">
        <v>22</v>
      </c>
      <c r="H44" s="453">
        <v>0</v>
      </c>
    </row>
    <row r="45" spans="1:13" ht="24.95" customHeight="1">
      <c r="A45" s="493" t="s">
        <v>53</v>
      </c>
      <c r="B45" s="22">
        <f t="shared" si="8"/>
        <v>17</v>
      </c>
      <c r="C45" s="22">
        <v>0</v>
      </c>
      <c r="D45" s="22">
        <f t="shared" si="7"/>
        <v>0</v>
      </c>
      <c r="E45" s="22">
        <v>0</v>
      </c>
      <c r="F45" s="22">
        <v>0</v>
      </c>
      <c r="G45" s="22">
        <v>17</v>
      </c>
      <c r="H45" s="453">
        <v>0</v>
      </c>
    </row>
    <row r="46" spans="1:13" ht="24.95" customHeight="1">
      <c r="A46" s="493" t="s">
        <v>54</v>
      </c>
      <c r="B46" s="22">
        <f t="shared" si="8"/>
        <v>20</v>
      </c>
      <c r="C46" s="22">
        <v>0</v>
      </c>
      <c r="D46" s="22">
        <f t="shared" si="7"/>
        <v>0</v>
      </c>
      <c r="E46" s="22">
        <v>0</v>
      </c>
      <c r="F46" s="22">
        <v>0</v>
      </c>
      <c r="G46" s="22">
        <v>20</v>
      </c>
      <c r="H46" s="453">
        <v>0</v>
      </c>
    </row>
    <row r="47" spans="1:13" ht="24.95" customHeight="1">
      <c r="A47" s="493" t="s">
        <v>55</v>
      </c>
      <c r="B47" s="22">
        <f t="shared" si="8"/>
        <v>20</v>
      </c>
      <c r="C47" s="22">
        <v>0</v>
      </c>
      <c r="D47" s="22">
        <f t="shared" si="7"/>
        <v>0</v>
      </c>
      <c r="E47" s="22">
        <v>0</v>
      </c>
      <c r="F47" s="22">
        <v>0</v>
      </c>
      <c r="G47" s="22">
        <v>20</v>
      </c>
      <c r="H47" s="453">
        <v>0</v>
      </c>
    </row>
    <row r="48" spans="1:13" ht="9.9499999999999993" customHeight="1" thickBot="1">
      <c r="A48" s="616"/>
      <c r="B48" s="782"/>
      <c r="C48" s="606"/>
      <c r="D48" s="606"/>
      <c r="E48" s="606"/>
      <c r="F48" s="606"/>
      <c r="G48" s="606"/>
      <c r="H48" s="609"/>
    </row>
    <row r="49" spans="1:8" ht="9.9499999999999993" customHeight="1">
      <c r="A49" s="263"/>
      <c r="B49" s="264"/>
      <c r="C49" s="264"/>
      <c r="D49" s="264"/>
      <c r="E49" s="264"/>
      <c r="F49" s="264"/>
      <c r="G49" s="264"/>
      <c r="H49" s="264"/>
    </row>
    <row r="50" spans="1:8">
      <c r="A50" s="289" t="s">
        <v>379</v>
      </c>
      <c r="B50" s="289"/>
      <c r="C50" s="289"/>
      <c r="D50" s="289"/>
      <c r="E50" s="289"/>
      <c r="F50" s="289"/>
      <c r="G50" s="289"/>
      <c r="H50" s="289"/>
    </row>
    <row r="52" spans="1:8">
      <c r="A52" s="60"/>
    </row>
  </sheetData>
  <mergeCells count="2">
    <mergeCell ref="C6:F6"/>
    <mergeCell ref="D8:F8"/>
  </mergeCells>
  <phoneticPr fontId="4" type="noConversion"/>
  <printOptions gridLinesSet="0"/>
  <pageMargins left="0.49" right="0.39370078740157483" top="0.55118110236220474" bottom="0.55118110236220474" header="0.51181102362204722" footer="0.51181102362204722"/>
  <pageSetup paperSize="9" scale="96" pageOrder="overThenDown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H52"/>
  <sheetViews>
    <sheetView view="pageBreakPreview" zoomScaleNormal="110" zoomScaleSheetLayoutView="100" workbookViewId="0"/>
  </sheetViews>
  <sheetFormatPr defaultRowHeight="13.5" outlineLevelRow="1"/>
  <cols>
    <col min="1" max="1" width="10.77734375" style="274" customWidth="1"/>
    <col min="2" max="9" width="7.77734375" style="274" customWidth="1"/>
    <col min="10" max="10" width="8.77734375" style="274" customWidth="1"/>
    <col min="11" max="17" width="7.77734375" style="274" customWidth="1"/>
    <col min="18" max="18" width="10.77734375" style="274" customWidth="1"/>
    <col min="19" max="26" width="7.77734375" style="274" customWidth="1"/>
    <col min="27" max="27" width="8.77734375" style="274" customWidth="1"/>
    <col min="28" max="34" width="7.77734375" style="274" customWidth="1"/>
    <col min="35" max="16384" width="8.88671875" style="274"/>
  </cols>
  <sheetData>
    <row r="1" spans="1:34" s="36" customFormat="1" ht="24.95" customHeight="1">
      <c r="A1" s="37"/>
      <c r="B1" s="168"/>
      <c r="C1" s="168"/>
      <c r="D1" s="168"/>
      <c r="E1" s="168"/>
      <c r="F1" s="168"/>
      <c r="G1" s="168"/>
      <c r="H1" s="168"/>
      <c r="I1" s="168"/>
      <c r="J1" s="168"/>
      <c r="L1" s="62"/>
      <c r="M1" s="62"/>
      <c r="N1" s="62"/>
      <c r="R1" s="37"/>
      <c r="S1" s="37"/>
      <c r="T1" s="168"/>
      <c r="U1" s="168"/>
      <c r="V1" s="168"/>
      <c r="W1" s="168"/>
      <c r="X1" s="168"/>
      <c r="Y1" s="168"/>
      <c r="Z1" s="168"/>
    </row>
    <row r="2" spans="1:34" s="466" customFormat="1" ht="30" customHeight="1">
      <c r="A2" s="1749" t="s">
        <v>727</v>
      </c>
      <c r="B2" s="1749"/>
      <c r="C2" s="1749"/>
      <c r="D2" s="1749"/>
      <c r="E2" s="1749"/>
      <c r="F2" s="1749"/>
      <c r="G2" s="1749"/>
      <c r="H2" s="1749"/>
      <c r="I2" s="1749"/>
      <c r="J2" s="1401" t="s">
        <v>683</v>
      </c>
      <c r="K2" s="1749"/>
      <c r="L2" s="1749"/>
      <c r="M2" s="1749"/>
      <c r="N2" s="1749"/>
      <c r="O2" s="1749"/>
      <c r="P2" s="1749"/>
      <c r="Q2" s="1749"/>
      <c r="R2" s="1749" t="s">
        <v>726</v>
      </c>
      <c r="S2" s="1749"/>
      <c r="T2" s="1749"/>
      <c r="U2" s="1749"/>
      <c r="V2" s="1749"/>
      <c r="W2" s="1749"/>
      <c r="X2" s="1749"/>
      <c r="Y2" s="1749"/>
      <c r="Z2" s="1749"/>
      <c r="AA2" s="1401" t="s">
        <v>702</v>
      </c>
      <c r="AB2" s="1401"/>
      <c r="AC2" s="1401"/>
      <c r="AD2" s="1401"/>
      <c r="AE2" s="1401"/>
      <c r="AF2" s="1401"/>
      <c r="AG2" s="1401"/>
      <c r="AH2" s="1401"/>
    </row>
    <row r="3" spans="1:34" s="466" customFormat="1" ht="30" customHeight="1">
      <c r="A3" s="465"/>
      <c r="B3" s="465"/>
      <c r="C3" s="465"/>
      <c r="D3" s="465"/>
      <c r="E3" s="465"/>
      <c r="F3" s="465"/>
      <c r="G3" s="465"/>
      <c r="H3" s="465"/>
      <c r="I3" s="465"/>
      <c r="J3" s="1749"/>
      <c r="K3" s="1749"/>
      <c r="L3" s="1749"/>
      <c r="M3" s="1749"/>
      <c r="N3" s="1749"/>
      <c r="O3" s="1749"/>
      <c r="P3" s="1749"/>
      <c r="Q3" s="1749"/>
      <c r="R3" s="465"/>
      <c r="S3" s="465"/>
      <c r="T3" s="465"/>
      <c r="U3" s="465"/>
      <c r="V3" s="465"/>
      <c r="W3" s="465"/>
      <c r="X3" s="465"/>
      <c r="Y3" s="465"/>
      <c r="Z3" s="465"/>
      <c r="AA3" s="1401"/>
      <c r="AB3" s="1401"/>
      <c r="AC3" s="1401"/>
      <c r="AD3" s="1401"/>
      <c r="AE3" s="1401"/>
      <c r="AF3" s="1401"/>
      <c r="AG3" s="1401"/>
      <c r="AH3" s="1401"/>
    </row>
    <row r="4" spans="1:34" s="64" customFormat="1" ht="14.25" customHeight="1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</row>
    <row r="5" spans="1:34" s="53" customFormat="1" ht="15" customHeight="1" thickBot="1">
      <c r="A5" s="757" t="s">
        <v>8</v>
      </c>
      <c r="B5" s="757"/>
      <c r="C5" s="289"/>
      <c r="D5" s="289" t="s">
        <v>28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758" t="s">
        <v>312</v>
      </c>
      <c r="R5" s="757" t="s">
        <v>8</v>
      </c>
      <c r="S5" s="757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758" t="s">
        <v>312</v>
      </c>
    </row>
    <row r="6" spans="1:34" s="265" customFormat="1" ht="20.25" customHeight="1">
      <c r="A6" s="1454" t="s">
        <v>445</v>
      </c>
      <c r="B6" s="1391" t="s">
        <v>381</v>
      </c>
      <c r="C6" s="1392"/>
      <c r="D6" s="1392"/>
      <c r="E6" s="1392"/>
      <c r="F6" s="1392"/>
      <c r="G6" s="1392"/>
      <c r="H6" s="1392"/>
      <c r="I6" s="1393"/>
      <c r="J6" s="1750" t="s">
        <v>382</v>
      </c>
      <c r="K6" s="1392"/>
      <c r="L6" s="1392"/>
      <c r="M6" s="1392"/>
      <c r="N6" s="1392"/>
      <c r="O6" s="1392"/>
      <c r="P6" s="1392"/>
      <c r="Q6" s="1393"/>
      <c r="R6" s="1454" t="s">
        <v>445</v>
      </c>
      <c r="S6" s="1392" t="s">
        <v>383</v>
      </c>
      <c r="T6" s="1392"/>
      <c r="U6" s="1392"/>
      <c r="V6" s="1392"/>
      <c r="W6" s="1392"/>
      <c r="X6" s="1392"/>
      <c r="Y6" s="1392"/>
      <c r="Z6" s="1393"/>
      <c r="AA6" s="1750" t="s">
        <v>384</v>
      </c>
      <c r="AB6" s="1392"/>
      <c r="AC6" s="1392"/>
      <c r="AD6" s="1392"/>
      <c r="AE6" s="1392"/>
      <c r="AF6" s="1392"/>
      <c r="AG6" s="1392"/>
      <c r="AH6" s="1393"/>
    </row>
    <row r="7" spans="1:34" s="265" customFormat="1" ht="13.5" customHeight="1">
      <c r="A7" s="1389"/>
      <c r="B7" s="1511" t="s">
        <v>344</v>
      </c>
      <c r="C7" s="1483"/>
      <c r="D7" s="1483"/>
      <c r="E7" s="1483"/>
      <c r="F7" s="1483"/>
      <c r="G7" s="1483"/>
      <c r="H7" s="1483"/>
      <c r="I7" s="1751"/>
      <c r="J7" s="1752" t="s">
        <v>385</v>
      </c>
      <c r="K7" s="1483"/>
      <c r="L7" s="1483"/>
      <c r="M7" s="1483"/>
      <c r="N7" s="1483"/>
      <c r="O7" s="1483"/>
      <c r="P7" s="1483"/>
      <c r="Q7" s="1751"/>
      <c r="R7" s="1389"/>
      <c r="S7" s="1483" t="s">
        <v>405</v>
      </c>
      <c r="T7" s="1483"/>
      <c r="U7" s="1483"/>
      <c r="V7" s="1483"/>
      <c r="W7" s="1483"/>
      <c r="X7" s="1483"/>
      <c r="Y7" s="1483"/>
      <c r="Z7" s="1751"/>
      <c r="AA7" s="1752" t="s">
        <v>406</v>
      </c>
      <c r="AB7" s="1483"/>
      <c r="AC7" s="1483"/>
      <c r="AD7" s="1483"/>
      <c r="AE7" s="1483"/>
      <c r="AF7" s="1483"/>
      <c r="AG7" s="1483"/>
      <c r="AH7" s="1751"/>
    </row>
    <row r="8" spans="1:34" s="265" customFormat="1" ht="13.5" customHeight="1">
      <c r="A8" s="481"/>
      <c r="B8" s="52" t="s">
        <v>386</v>
      </c>
      <c r="C8" s="266" t="s">
        <v>387</v>
      </c>
      <c r="D8" s="267"/>
      <c r="E8" s="267"/>
      <c r="F8" s="268"/>
      <c r="G8" s="266" t="s">
        <v>388</v>
      </c>
      <c r="H8" s="269"/>
      <c r="I8" s="578"/>
      <c r="J8" s="783" t="s">
        <v>386</v>
      </c>
      <c r="K8" s="266" t="s">
        <v>387</v>
      </c>
      <c r="L8" s="267"/>
      <c r="M8" s="267"/>
      <c r="N8" s="268"/>
      <c r="O8" s="266" t="s">
        <v>388</v>
      </c>
      <c r="P8" s="269"/>
      <c r="Q8" s="578"/>
      <c r="R8" s="481"/>
      <c r="S8" s="735" t="s">
        <v>386</v>
      </c>
      <c r="T8" s="266" t="s">
        <v>387</v>
      </c>
      <c r="U8" s="267"/>
      <c r="V8" s="267"/>
      <c r="W8" s="268"/>
      <c r="X8" s="266" t="s">
        <v>388</v>
      </c>
      <c r="Y8" s="269"/>
      <c r="Z8" s="578"/>
      <c r="AA8" s="783" t="s">
        <v>386</v>
      </c>
      <c r="AB8" s="266" t="s">
        <v>387</v>
      </c>
      <c r="AC8" s="267"/>
      <c r="AD8" s="267"/>
      <c r="AE8" s="268"/>
      <c r="AF8" s="266" t="s">
        <v>388</v>
      </c>
      <c r="AG8" s="269"/>
      <c r="AH8" s="578"/>
    </row>
    <row r="9" spans="1:34" s="265" customFormat="1" ht="21.75" customHeight="1">
      <c r="A9" s="481"/>
      <c r="B9" s="51"/>
      <c r="C9" s="260" t="s">
        <v>400</v>
      </c>
      <c r="D9" s="271"/>
      <c r="E9" s="272"/>
      <c r="F9" s="273"/>
      <c r="G9" s="66" t="s">
        <v>404</v>
      </c>
      <c r="H9" s="73"/>
      <c r="I9" s="579"/>
      <c r="J9" s="481"/>
      <c r="K9" s="1511" t="s">
        <v>403</v>
      </c>
      <c r="L9" s="1483"/>
      <c r="M9" s="1483"/>
      <c r="N9" s="1499"/>
      <c r="O9" s="1673" t="s">
        <v>403</v>
      </c>
      <c r="P9" s="1674"/>
      <c r="Q9" s="1675"/>
      <c r="R9" s="481"/>
      <c r="S9" s="730"/>
      <c r="T9" s="1511" t="s">
        <v>403</v>
      </c>
      <c r="U9" s="1483"/>
      <c r="V9" s="1483"/>
      <c r="W9" s="1499"/>
      <c r="X9" s="1673" t="s">
        <v>403</v>
      </c>
      <c r="Y9" s="1674"/>
      <c r="Z9" s="1675"/>
      <c r="AA9" s="481"/>
      <c r="AB9" s="1511" t="s">
        <v>403</v>
      </c>
      <c r="AC9" s="1483"/>
      <c r="AD9" s="1483"/>
      <c r="AE9" s="1499"/>
      <c r="AF9" s="1673" t="s">
        <v>403</v>
      </c>
      <c r="AG9" s="1674"/>
      <c r="AH9" s="1675"/>
    </row>
    <row r="10" spans="1:34" s="265" customFormat="1" ht="22.5" customHeight="1">
      <c r="A10" s="481"/>
      <c r="B10" s="51"/>
      <c r="C10" s="51" t="s">
        <v>390</v>
      </c>
      <c r="D10" s="66" t="s">
        <v>402</v>
      </c>
      <c r="E10" s="269"/>
      <c r="F10" s="270"/>
      <c r="G10" s="51"/>
      <c r="H10" s="52" t="s">
        <v>392</v>
      </c>
      <c r="I10" s="573" t="s">
        <v>393</v>
      </c>
      <c r="J10" s="481"/>
      <c r="K10" s="51" t="s">
        <v>390</v>
      </c>
      <c r="L10" s="66" t="s">
        <v>402</v>
      </c>
      <c r="M10" s="269"/>
      <c r="N10" s="270"/>
      <c r="O10" s="51"/>
      <c r="P10" s="52" t="s">
        <v>392</v>
      </c>
      <c r="Q10" s="573" t="s">
        <v>393</v>
      </c>
      <c r="R10" s="481"/>
      <c r="S10" s="730"/>
      <c r="T10" s="51" t="s">
        <v>390</v>
      </c>
      <c r="U10" s="66" t="s">
        <v>402</v>
      </c>
      <c r="V10" s="269"/>
      <c r="W10" s="270"/>
      <c r="X10" s="51"/>
      <c r="Y10" s="52" t="s">
        <v>392</v>
      </c>
      <c r="Z10" s="573" t="s">
        <v>393</v>
      </c>
      <c r="AA10" s="481"/>
      <c r="AB10" s="51" t="s">
        <v>390</v>
      </c>
      <c r="AC10" s="66" t="s">
        <v>402</v>
      </c>
      <c r="AD10" s="269"/>
      <c r="AE10" s="270"/>
      <c r="AF10" s="51"/>
      <c r="AG10" s="52" t="s">
        <v>392</v>
      </c>
      <c r="AH10" s="573" t="s">
        <v>393</v>
      </c>
    </row>
    <row r="11" spans="1:34" s="265" customFormat="1" ht="15" customHeight="1">
      <c r="A11" s="481"/>
      <c r="B11" s="1677" t="s">
        <v>377</v>
      </c>
      <c r="C11" s="51"/>
      <c r="D11" s="51"/>
      <c r="E11" s="52" t="s">
        <v>392</v>
      </c>
      <c r="F11" s="52" t="s">
        <v>393</v>
      </c>
      <c r="G11" s="51"/>
      <c r="H11" s="51"/>
      <c r="I11" s="485"/>
      <c r="J11" s="481"/>
      <c r="K11" s="51"/>
      <c r="L11" s="51"/>
      <c r="M11" s="52" t="s">
        <v>392</v>
      </c>
      <c r="N11" s="52" t="s">
        <v>393</v>
      </c>
      <c r="O11" s="51"/>
      <c r="P11" s="51"/>
      <c r="Q11" s="485"/>
      <c r="R11" s="481"/>
      <c r="S11" s="730"/>
      <c r="T11" s="51"/>
      <c r="U11" s="51"/>
      <c r="V11" s="52" t="s">
        <v>392</v>
      </c>
      <c r="W11" s="52" t="s">
        <v>393</v>
      </c>
      <c r="X11" s="51"/>
      <c r="Y11" s="51"/>
      <c r="Z11" s="485"/>
      <c r="AA11" s="481"/>
      <c r="AB11" s="51"/>
      <c r="AC11" s="51"/>
      <c r="AD11" s="52" t="s">
        <v>392</v>
      </c>
      <c r="AE11" s="52" t="s">
        <v>393</v>
      </c>
      <c r="AF11" s="51"/>
      <c r="AG11" s="51"/>
      <c r="AH11" s="485"/>
    </row>
    <row r="12" spans="1:34" s="265" customFormat="1" ht="17.25" customHeight="1">
      <c r="A12" s="482" t="s">
        <v>149</v>
      </c>
      <c r="B12" s="1386"/>
      <c r="C12" s="327" t="s">
        <v>401</v>
      </c>
      <c r="D12" s="327"/>
      <c r="E12" s="135" t="s">
        <v>394</v>
      </c>
      <c r="F12" s="135" t="s">
        <v>395</v>
      </c>
      <c r="G12" s="327"/>
      <c r="H12" s="135" t="s">
        <v>394</v>
      </c>
      <c r="I12" s="574" t="s">
        <v>395</v>
      </c>
      <c r="J12" s="482" t="s">
        <v>407</v>
      </c>
      <c r="K12" s="327" t="s">
        <v>401</v>
      </c>
      <c r="L12" s="327"/>
      <c r="M12" s="135" t="s">
        <v>394</v>
      </c>
      <c r="N12" s="135" t="s">
        <v>395</v>
      </c>
      <c r="O12" s="327"/>
      <c r="P12" s="135" t="s">
        <v>394</v>
      </c>
      <c r="Q12" s="574" t="s">
        <v>395</v>
      </c>
      <c r="R12" s="482" t="s">
        <v>149</v>
      </c>
      <c r="S12" s="736" t="s">
        <v>407</v>
      </c>
      <c r="T12" s="327" t="s">
        <v>401</v>
      </c>
      <c r="U12" s="327"/>
      <c r="V12" s="135" t="s">
        <v>394</v>
      </c>
      <c r="W12" s="135" t="s">
        <v>395</v>
      </c>
      <c r="X12" s="327"/>
      <c r="Y12" s="135" t="s">
        <v>394</v>
      </c>
      <c r="Z12" s="574" t="s">
        <v>395</v>
      </c>
      <c r="AA12" s="482" t="s">
        <v>407</v>
      </c>
      <c r="AB12" s="327" t="s">
        <v>401</v>
      </c>
      <c r="AC12" s="327"/>
      <c r="AD12" s="135" t="s">
        <v>394</v>
      </c>
      <c r="AE12" s="135" t="s">
        <v>395</v>
      </c>
      <c r="AF12" s="327"/>
      <c r="AG12" s="135" t="s">
        <v>394</v>
      </c>
      <c r="AH12" s="574" t="s">
        <v>395</v>
      </c>
    </row>
    <row r="13" spans="1:34" ht="30" hidden="1" customHeight="1">
      <c r="A13" s="876">
        <v>2015</v>
      </c>
      <c r="B13" s="222">
        <v>10</v>
      </c>
      <c r="C13" s="222">
        <v>168</v>
      </c>
      <c r="D13" s="222">
        <v>73</v>
      </c>
      <c r="E13" s="222">
        <v>29</v>
      </c>
      <c r="F13" s="222">
        <v>44</v>
      </c>
      <c r="G13" s="222">
        <v>38</v>
      </c>
      <c r="H13" s="222">
        <v>12</v>
      </c>
      <c r="I13" s="877">
        <v>26</v>
      </c>
      <c r="J13" s="878">
        <v>3</v>
      </c>
      <c r="K13" s="222">
        <v>84</v>
      </c>
      <c r="L13" s="222">
        <v>40</v>
      </c>
      <c r="M13" s="222">
        <v>19</v>
      </c>
      <c r="N13" s="222">
        <v>21</v>
      </c>
      <c r="O13" s="222">
        <v>17</v>
      </c>
      <c r="P13" s="222">
        <v>5</v>
      </c>
      <c r="Q13" s="877">
        <v>12</v>
      </c>
      <c r="R13" s="876">
        <v>2015</v>
      </c>
      <c r="S13" s="222">
        <v>6</v>
      </c>
      <c r="T13" s="222">
        <v>54</v>
      </c>
      <c r="U13" s="222">
        <v>32</v>
      </c>
      <c r="V13" s="222">
        <v>10</v>
      </c>
      <c r="W13" s="222">
        <v>22</v>
      </c>
      <c r="X13" s="222">
        <v>21</v>
      </c>
      <c r="Y13" s="222">
        <v>7</v>
      </c>
      <c r="Z13" s="877">
        <v>14</v>
      </c>
      <c r="AA13" s="878">
        <v>1</v>
      </c>
      <c r="AB13" s="222">
        <v>30</v>
      </c>
      <c r="AC13" s="222">
        <v>1</v>
      </c>
      <c r="AD13" s="222">
        <v>0</v>
      </c>
      <c r="AE13" s="222">
        <v>1</v>
      </c>
      <c r="AF13" s="222">
        <v>0</v>
      </c>
      <c r="AG13" s="222">
        <v>0</v>
      </c>
      <c r="AH13" s="877">
        <v>0</v>
      </c>
    </row>
    <row r="14" spans="1:34" ht="30" customHeight="1" collapsed="1">
      <c r="A14" s="876">
        <v>2016</v>
      </c>
      <c r="B14" s="222">
        <v>7</v>
      </c>
      <c r="C14" s="222">
        <v>144</v>
      </c>
      <c r="D14" s="222">
        <v>53</v>
      </c>
      <c r="E14" s="222">
        <v>20</v>
      </c>
      <c r="F14" s="222">
        <v>33</v>
      </c>
      <c r="G14" s="222">
        <v>26</v>
      </c>
      <c r="H14" s="222">
        <v>7</v>
      </c>
      <c r="I14" s="877">
        <v>19</v>
      </c>
      <c r="J14" s="878">
        <v>2</v>
      </c>
      <c r="K14" s="222">
        <v>78</v>
      </c>
      <c r="L14" s="222">
        <v>32</v>
      </c>
      <c r="M14" s="222">
        <v>14</v>
      </c>
      <c r="N14" s="222">
        <v>18</v>
      </c>
      <c r="O14" s="222">
        <v>17</v>
      </c>
      <c r="P14" s="222">
        <v>3</v>
      </c>
      <c r="Q14" s="877">
        <v>14</v>
      </c>
      <c r="R14" s="876">
        <v>2016</v>
      </c>
      <c r="S14" s="222">
        <v>4</v>
      </c>
      <c r="T14" s="222">
        <v>36</v>
      </c>
      <c r="U14" s="222">
        <v>20</v>
      </c>
      <c r="V14" s="222">
        <v>6</v>
      </c>
      <c r="W14" s="222">
        <v>14</v>
      </c>
      <c r="X14" s="222">
        <v>9</v>
      </c>
      <c r="Y14" s="222">
        <v>4</v>
      </c>
      <c r="Z14" s="877">
        <v>5</v>
      </c>
      <c r="AA14" s="878">
        <v>1</v>
      </c>
      <c r="AB14" s="222">
        <v>30</v>
      </c>
      <c r="AC14" s="222">
        <v>1</v>
      </c>
      <c r="AD14" s="222">
        <v>0</v>
      </c>
      <c r="AE14" s="222">
        <v>1</v>
      </c>
      <c r="AF14" s="222">
        <v>0</v>
      </c>
      <c r="AG14" s="222">
        <v>0</v>
      </c>
      <c r="AH14" s="877">
        <v>0</v>
      </c>
    </row>
    <row r="15" spans="1:34" s="53" customFormat="1" ht="30" customHeight="1" collapsed="1">
      <c r="A15" s="876">
        <v>2017</v>
      </c>
      <c r="B15" s="222">
        <v>9</v>
      </c>
      <c r="C15" s="222">
        <v>153</v>
      </c>
      <c r="D15" s="222">
        <v>90</v>
      </c>
      <c r="E15" s="222">
        <v>42</v>
      </c>
      <c r="F15" s="222">
        <v>48</v>
      </c>
      <c r="G15" s="222">
        <v>30</v>
      </c>
      <c r="H15" s="222">
        <v>11</v>
      </c>
      <c r="I15" s="877">
        <v>19</v>
      </c>
      <c r="J15" s="878">
        <v>3</v>
      </c>
      <c r="K15" s="222">
        <v>78</v>
      </c>
      <c r="L15" s="222">
        <v>56</v>
      </c>
      <c r="M15" s="222">
        <v>29</v>
      </c>
      <c r="N15" s="222">
        <v>27</v>
      </c>
      <c r="O15" s="222">
        <v>18</v>
      </c>
      <c r="P15" s="222">
        <v>6</v>
      </c>
      <c r="Q15" s="877">
        <v>12</v>
      </c>
      <c r="R15" s="876">
        <v>2017</v>
      </c>
      <c r="S15" s="222">
        <v>5</v>
      </c>
      <c r="T15" s="222">
        <v>45</v>
      </c>
      <c r="U15" s="222">
        <v>33</v>
      </c>
      <c r="V15" s="222">
        <v>13</v>
      </c>
      <c r="W15" s="222">
        <v>20</v>
      </c>
      <c r="X15" s="222">
        <v>12</v>
      </c>
      <c r="Y15" s="222">
        <v>5</v>
      </c>
      <c r="Z15" s="877">
        <v>7</v>
      </c>
      <c r="AA15" s="878">
        <v>1</v>
      </c>
      <c r="AB15" s="222">
        <v>30</v>
      </c>
      <c r="AC15" s="222">
        <v>1</v>
      </c>
      <c r="AD15" s="222">
        <v>0</v>
      </c>
      <c r="AE15" s="222">
        <v>1</v>
      </c>
      <c r="AF15" s="222">
        <v>0</v>
      </c>
      <c r="AG15" s="222">
        <v>0</v>
      </c>
      <c r="AH15" s="877">
        <v>0</v>
      </c>
    </row>
    <row r="16" spans="1:34" s="275" customFormat="1" ht="30" customHeight="1">
      <c r="A16" s="876">
        <v>2018</v>
      </c>
      <c r="B16" s="222">
        <v>8</v>
      </c>
      <c r="C16" s="222">
        <v>115</v>
      </c>
      <c r="D16" s="222">
        <v>89</v>
      </c>
      <c r="E16" s="222">
        <v>42</v>
      </c>
      <c r="F16" s="222">
        <v>47</v>
      </c>
      <c r="G16" s="222">
        <v>51</v>
      </c>
      <c r="H16" s="222">
        <v>20</v>
      </c>
      <c r="I16" s="877">
        <v>31</v>
      </c>
      <c r="J16" s="878">
        <v>1</v>
      </c>
      <c r="K16" s="222">
        <v>50</v>
      </c>
      <c r="L16" s="222">
        <v>37</v>
      </c>
      <c r="M16" s="222">
        <v>18</v>
      </c>
      <c r="N16" s="222">
        <v>19</v>
      </c>
      <c r="O16" s="222">
        <v>30</v>
      </c>
      <c r="P16" s="222">
        <v>11</v>
      </c>
      <c r="Q16" s="877">
        <v>19</v>
      </c>
      <c r="R16" s="876">
        <v>2018</v>
      </c>
      <c r="S16" s="222">
        <v>7</v>
      </c>
      <c r="T16" s="222">
        <v>65</v>
      </c>
      <c r="U16" s="222">
        <v>52</v>
      </c>
      <c r="V16" s="222">
        <v>24</v>
      </c>
      <c r="W16" s="222">
        <v>28</v>
      </c>
      <c r="X16" s="222">
        <v>21</v>
      </c>
      <c r="Y16" s="222">
        <v>9</v>
      </c>
      <c r="Z16" s="877">
        <v>12</v>
      </c>
      <c r="AA16" s="878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877">
        <v>0</v>
      </c>
    </row>
    <row r="17" spans="1:34" s="53" customFormat="1" ht="30" customHeight="1">
      <c r="A17" s="876">
        <v>2019</v>
      </c>
      <c r="B17" s="222">
        <f>SUM(B18:B27)</f>
        <v>8</v>
      </c>
      <c r="C17" s="222">
        <f t="shared" ref="C17:AH17" si="0">SUM(C18:C27)</f>
        <v>113</v>
      </c>
      <c r="D17" s="222">
        <f t="shared" si="0"/>
        <v>78</v>
      </c>
      <c r="E17" s="222">
        <f t="shared" si="0"/>
        <v>39</v>
      </c>
      <c r="F17" s="222">
        <f t="shared" si="0"/>
        <v>39</v>
      </c>
      <c r="G17" s="222">
        <f t="shared" si="0"/>
        <v>29</v>
      </c>
      <c r="H17" s="222">
        <f t="shared" si="0"/>
        <v>8</v>
      </c>
      <c r="I17" s="877">
        <f t="shared" si="0"/>
        <v>21</v>
      </c>
      <c r="J17" s="878">
        <f t="shared" si="0"/>
        <v>1</v>
      </c>
      <c r="K17" s="222">
        <f t="shared" si="0"/>
        <v>50</v>
      </c>
      <c r="L17" s="222">
        <f t="shared" si="0"/>
        <v>30</v>
      </c>
      <c r="M17" s="222">
        <f t="shared" si="0"/>
        <v>15</v>
      </c>
      <c r="N17" s="222">
        <f t="shared" si="0"/>
        <v>15</v>
      </c>
      <c r="O17" s="222">
        <f t="shared" si="0"/>
        <v>11</v>
      </c>
      <c r="P17" s="222">
        <f t="shared" si="0"/>
        <v>0</v>
      </c>
      <c r="Q17" s="877">
        <f t="shared" si="0"/>
        <v>11</v>
      </c>
      <c r="R17" s="876">
        <v>2019</v>
      </c>
      <c r="S17" s="222">
        <f t="shared" si="0"/>
        <v>7</v>
      </c>
      <c r="T17" s="222">
        <f t="shared" si="0"/>
        <v>63</v>
      </c>
      <c r="U17" s="222">
        <f t="shared" si="0"/>
        <v>48</v>
      </c>
      <c r="V17" s="222">
        <f t="shared" si="0"/>
        <v>24</v>
      </c>
      <c r="W17" s="222">
        <f t="shared" si="0"/>
        <v>24</v>
      </c>
      <c r="X17" s="222">
        <f t="shared" si="0"/>
        <v>18</v>
      </c>
      <c r="Y17" s="222">
        <f t="shared" si="0"/>
        <v>8</v>
      </c>
      <c r="Z17" s="877">
        <f t="shared" si="0"/>
        <v>10</v>
      </c>
      <c r="AA17" s="878">
        <f t="shared" si="0"/>
        <v>0</v>
      </c>
      <c r="AB17" s="222">
        <f t="shared" si="0"/>
        <v>0</v>
      </c>
      <c r="AC17" s="222">
        <f t="shared" si="0"/>
        <v>0</v>
      </c>
      <c r="AD17" s="222">
        <f t="shared" si="0"/>
        <v>0</v>
      </c>
      <c r="AE17" s="222">
        <f t="shared" si="0"/>
        <v>0</v>
      </c>
      <c r="AF17" s="222">
        <f t="shared" si="0"/>
        <v>0</v>
      </c>
      <c r="AG17" s="222">
        <f t="shared" si="0"/>
        <v>0</v>
      </c>
      <c r="AH17" s="877">
        <f t="shared" si="0"/>
        <v>0</v>
      </c>
    </row>
    <row r="18" spans="1:34" ht="35.1" hidden="1" customHeight="1" outlineLevel="1">
      <c r="A18" s="486" t="s">
        <v>93</v>
      </c>
      <c r="B18" s="710">
        <f>SUM(J18,S18,AA18)</f>
        <v>2</v>
      </c>
      <c r="C18" s="710">
        <f>SUM(K18,T18,AB18)</f>
        <v>18</v>
      </c>
      <c r="D18" s="710">
        <f>SUM(L18,U18,AC18)</f>
        <v>14</v>
      </c>
      <c r="E18" s="710">
        <f>SUM(M18,V18,AD18)</f>
        <v>7</v>
      </c>
      <c r="F18" s="710">
        <f t="shared" ref="F18:F27" si="1">SUM(N18,W18,AE18)</f>
        <v>7</v>
      </c>
      <c r="G18" s="710">
        <f t="shared" ref="G18:G27" si="2">SUM(O18,X18,AF18)</f>
        <v>6</v>
      </c>
      <c r="H18" s="710">
        <f t="shared" ref="H18:H27" si="3">SUM(P18,Y18,AG18)</f>
        <v>3</v>
      </c>
      <c r="I18" s="683">
        <f t="shared" ref="I18:I27" si="4">SUM(Q18,Z18,AH18)</f>
        <v>3</v>
      </c>
      <c r="J18" s="879">
        <v>0</v>
      </c>
      <c r="K18" s="276">
        <v>0</v>
      </c>
      <c r="L18" s="277">
        <f>SUM(M18:N18)</f>
        <v>0</v>
      </c>
      <c r="M18" s="276">
        <v>0</v>
      </c>
      <c r="N18" s="276">
        <v>0</v>
      </c>
      <c r="O18" s="277">
        <f>SUM(P18:Q18)</f>
        <v>0</v>
      </c>
      <c r="P18" s="276">
        <v>0</v>
      </c>
      <c r="Q18" s="880">
        <v>0</v>
      </c>
      <c r="R18" s="486" t="s">
        <v>93</v>
      </c>
      <c r="S18" s="82">
        <v>2</v>
      </c>
      <c r="T18" s="82">
        <v>18</v>
      </c>
      <c r="U18" s="277">
        <f>SUM(V18:W18)</f>
        <v>14</v>
      </c>
      <c r="V18" s="82">
        <v>7</v>
      </c>
      <c r="W18" s="82">
        <v>7</v>
      </c>
      <c r="X18" s="277">
        <f>SUM(Y18:Z18)</f>
        <v>6</v>
      </c>
      <c r="Y18" s="82">
        <v>3</v>
      </c>
      <c r="Z18" s="494">
        <v>3</v>
      </c>
      <c r="AA18" s="879">
        <v>0</v>
      </c>
      <c r="AB18" s="276">
        <v>0</v>
      </c>
      <c r="AC18" s="277">
        <f>SUM(AD18:AE18)</f>
        <v>0</v>
      </c>
      <c r="AD18" s="276">
        <v>0</v>
      </c>
      <c r="AE18" s="276">
        <v>0</v>
      </c>
      <c r="AF18" s="277">
        <f>SUM(AG18:AH18)</f>
        <v>0</v>
      </c>
      <c r="AG18" s="276">
        <v>0</v>
      </c>
      <c r="AH18" s="880">
        <v>0</v>
      </c>
    </row>
    <row r="19" spans="1:34" ht="35.1" hidden="1" customHeight="1" outlineLevel="1">
      <c r="A19" s="486" t="s">
        <v>48</v>
      </c>
      <c r="B19" s="710">
        <f t="shared" ref="B19:B27" si="5">SUM(J19,S19,AA19)</f>
        <v>3</v>
      </c>
      <c r="C19" s="710">
        <f t="shared" ref="C19:C27" si="6">SUM(K19,T19,AB19)</f>
        <v>68</v>
      </c>
      <c r="D19" s="710">
        <f t="shared" ref="D19:D27" si="7">SUM(L19,U19,AC19)</f>
        <v>43</v>
      </c>
      <c r="E19" s="710">
        <f t="shared" ref="E19:E27" si="8">SUM(M19,V19,AD19)</f>
        <v>20</v>
      </c>
      <c r="F19" s="710">
        <f t="shared" si="1"/>
        <v>23</v>
      </c>
      <c r="G19" s="710">
        <f t="shared" si="2"/>
        <v>15</v>
      </c>
      <c r="H19" s="710">
        <f t="shared" si="3"/>
        <v>2</v>
      </c>
      <c r="I19" s="683">
        <f t="shared" si="4"/>
        <v>13</v>
      </c>
      <c r="J19" s="495">
        <v>1</v>
      </c>
      <c r="K19" s="82">
        <v>50</v>
      </c>
      <c r="L19" s="277">
        <f t="shared" ref="L19:L27" si="9">SUM(M19:N19)</f>
        <v>30</v>
      </c>
      <c r="M19" s="82">
        <v>15</v>
      </c>
      <c r="N19" s="82">
        <v>15</v>
      </c>
      <c r="O19" s="277">
        <f t="shared" ref="O19:O27" si="10">SUM(P19:Q19)</f>
        <v>11</v>
      </c>
      <c r="P19" s="82">
        <v>0</v>
      </c>
      <c r="Q19" s="494">
        <v>11</v>
      </c>
      <c r="R19" s="486" t="s">
        <v>48</v>
      </c>
      <c r="S19" s="82">
        <v>2</v>
      </c>
      <c r="T19" s="82">
        <v>18</v>
      </c>
      <c r="U19" s="277">
        <f t="shared" ref="U19:U27" si="11">SUM(V19:W19)</f>
        <v>13</v>
      </c>
      <c r="V19" s="82">
        <v>5</v>
      </c>
      <c r="W19" s="82">
        <v>8</v>
      </c>
      <c r="X19" s="277">
        <f t="shared" ref="X19:X27" si="12">SUM(Y19:Z19)</f>
        <v>4</v>
      </c>
      <c r="Y19" s="82">
        <v>2</v>
      </c>
      <c r="Z19" s="494">
        <v>2</v>
      </c>
      <c r="AA19" s="879">
        <v>0</v>
      </c>
      <c r="AB19" s="276">
        <v>0</v>
      </c>
      <c r="AC19" s="277">
        <f t="shared" ref="AC19:AC27" si="13">SUM(AD19:AE19)</f>
        <v>0</v>
      </c>
      <c r="AD19" s="276">
        <v>0</v>
      </c>
      <c r="AE19" s="276">
        <v>0</v>
      </c>
      <c r="AF19" s="277">
        <f t="shared" ref="AF19:AF27" si="14">SUM(AG19:AH19)</f>
        <v>0</v>
      </c>
      <c r="AG19" s="276">
        <v>0</v>
      </c>
      <c r="AH19" s="880">
        <v>0</v>
      </c>
    </row>
    <row r="20" spans="1:34" ht="35.1" hidden="1" customHeight="1" outlineLevel="1">
      <c r="A20" s="486" t="s">
        <v>49</v>
      </c>
      <c r="B20" s="710">
        <f t="shared" si="5"/>
        <v>1</v>
      </c>
      <c r="C20" s="710">
        <f t="shared" si="6"/>
        <v>9</v>
      </c>
      <c r="D20" s="710">
        <f t="shared" si="7"/>
        <v>7</v>
      </c>
      <c r="E20" s="710">
        <f t="shared" si="8"/>
        <v>4</v>
      </c>
      <c r="F20" s="710">
        <f t="shared" si="1"/>
        <v>3</v>
      </c>
      <c r="G20" s="710">
        <f t="shared" si="2"/>
        <v>2</v>
      </c>
      <c r="H20" s="710">
        <f t="shared" si="3"/>
        <v>1</v>
      </c>
      <c r="I20" s="683">
        <f t="shared" si="4"/>
        <v>1</v>
      </c>
      <c r="J20" s="879">
        <v>0</v>
      </c>
      <c r="K20" s="276">
        <v>0</v>
      </c>
      <c r="L20" s="277">
        <f t="shared" si="9"/>
        <v>0</v>
      </c>
      <c r="M20" s="276">
        <v>0</v>
      </c>
      <c r="N20" s="276">
        <v>0</v>
      </c>
      <c r="O20" s="277">
        <f t="shared" si="10"/>
        <v>0</v>
      </c>
      <c r="P20" s="276">
        <v>0</v>
      </c>
      <c r="Q20" s="880">
        <v>0</v>
      </c>
      <c r="R20" s="486" t="s">
        <v>49</v>
      </c>
      <c r="S20" s="82">
        <v>1</v>
      </c>
      <c r="T20" s="82">
        <v>9</v>
      </c>
      <c r="U20" s="277">
        <f t="shared" si="11"/>
        <v>7</v>
      </c>
      <c r="V20" s="82">
        <v>4</v>
      </c>
      <c r="W20" s="82">
        <v>3</v>
      </c>
      <c r="X20" s="277">
        <f t="shared" si="12"/>
        <v>2</v>
      </c>
      <c r="Y20" s="82">
        <v>1</v>
      </c>
      <c r="Z20" s="494">
        <v>1</v>
      </c>
      <c r="AA20" s="879">
        <v>0</v>
      </c>
      <c r="AB20" s="276">
        <v>0</v>
      </c>
      <c r="AC20" s="277">
        <f t="shared" si="13"/>
        <v>0</v>
      </c>
      <c r="AD20" s="276">
        <v>0</v>
      </c>
      <c r="AE20" s="276">
        <v>0</v>
      </c>
      <c r="AF20" s="277">
        <f t="shared" si="14"/>
        <v>0</v>
      </c>
      <c r="AG20" s="276">
        <v>0</v>
      </c>
      <c r="AH20" s="880">
        <v>0</v>
      </c>
    </row>
    <row r="21" spans="1:34" ht="35.1" hidden="1" customHeight="1" outlineLevel="1">
      <c r="A21" s="486" t="s">
        <v>50</v>
      </c>
      <c r="B21" s="710">
        <f t="shared" si="5"/>
        <v>0</v>
      </c>
      <c r="C21" s="710">
        <f t="shared" si="6"/>
        <v>0</v>
      </c>
      <c r="D21" s="710">
        <f t="shared" si="7"/>
        <v>0</v>
      </c>
      <c r="E21" s="710">
        <f>SUM(M21,V21,AD21)</f>
        <v>0</v>
      </c>
      <c r="F21" s="710">
        <f t="shared" si="1"/>
        <v>0</v>
      </c>
      <c r="G21" s="710">
        <f t="shared" si="2"/>
        <v>0</v>
      </c>
      <c r="H21" s="710">
        <f t="shared" si="3"/>
        <v>0</v>
      </c>
      <c r="I21" s="683">
        <f t="shared" si="4"/>
        <v>0</v>
      </c>
      <c r="J21" s="879">
        <v>0</v>
      </c>
      <c r="K21" s="276">
        <v>0</v>
      </c>
      <c r="L21" s="277">
        <f t="shared" si="9"/>
        <v>0</v>
      </c>
      <c r="M21" s="276">
        <v>0</v>
      </c>
      <c r="N21" s="276">
        <v>0</v>
      </c>
      <c r="O21" s="277">
        <f t="shared" si="10"/>
        <v>0</v>
      </c>
      <c r="P21" s="276">
        <v>0</v>
      </c>
      <c r="Q21" s="880">
        <v>0</v>
      </c>
      <c r="R21" s="486" t="s">
        <v>50</v>
      </c>
      <c r="S21" s="276">
        <v>0</v>
      </c>
      <c r="T21" s="276">
        <v>0</v>
      </c>
      <c r="U21" s="277">
        <f t="shared" si="11"/>
        <v>0</v>
      </c>
      <c r="V21" s="276">
        <v>0</v>
      </c>
      <c r="W21" s="276">
        <v>0</v>
      </c>
      <c r="X21" s="277">
        <f t="shared" si="12"/>
        <v>0</v>
      </c>
      <c r="Y21" s="276">
        <v>0</v>
      </c>
      <c r="Z21" s="880">
        <v>0</v>
      </c>
      <c r="AA21" s="879">
        <v>0</v>
      </c>
      <c r="AB21" s="276">
        <v>0</v>
      </c>
      <c r="AC21" s="277">
        <f t="shared" si="13"/>
        <v>0</v>
      </c>
      <c r="AD21" s="276">
        <v>0</v>
      </c>
      <c r="AE21" s="276">
        <v>0</v>
      </c>
      <c r="AF21" s="277">
        <f t="shared" si="14"/>
        <v>0</v>
      </c>
      <c r="AG21" s="276">
        <v>0</v>
      </c>
      <c r="AH21" s="880">
        <v>0</v>
      </c>
    </row>
    <row r="22" spans="1:34" ht="35.1" hidden="1" customHeight="1" outlineLevel="1">
      <c r="A22" s="486" t="s">
        <v>51</v>
      </c>
      <c r="B22" s="710">
        <f t="shared" si="5"/>
        <v>0</v>
      </c>
      <c r="C22" s="710">
        <f t="shared" si="6"/>
        <v>0</v>
      </c>
      <c r="D22" s="710">
        <f t="shared" si="7"/>
        <v>0</v>
      </c>
      <c r="E22" s="710">
        <f t="shared" si="8"/>
        <v>0</v>
      </c>
      <c r="F22" s="710">
        <f t="shared" si="1"/>
        <v>0</v>
      </c>
      <c r="G22" s="710">
        <f t="shared" si="2"/>
        <v>0</v>
      </c>
      <c r="H22" s="710">
        <f t="shared" si="3"/>
        <v>0</v>
      </c>
      <c r="I22" s="683">
        <f t="shared" si="4"/>
        <v>0</v>
      </c>
      <c r="J22" s="879">
        <v>0</v>
      </c>
      <c r="K22" s="276">
        <v>0</v>
      </c>
      <c r="L22" s="277">
        <f t="shared" si="9"/>
        <v>0</v>
      </c>
      <c r="M22" s="276">
        <v>0</v>
      </c>
      <c r="N22" s="276">
        <v>0</v>
      </c>
      <c r="O22" s="277">
        <f t="shared" si="10"/>
        <v>0</v>
      </c>
      <c r="P22" s="276">
        <v>0</v>
      </c>
      <c r="Q22" s="880">
        <v>0</v>
      </c>
      <c r="R22" s="486" t="s">
        <v>51</v>
      </c>
      <c r="S22" s="276">
        <v>0</v>
      </c>
      <c r="T22" s="276">
        <v>0</v>
      </c>
      <c r="U22" s="277">
        <f t="shared" si="11"/>
        <v>0</v>
      </c>
      <c r="V22" s="276">
        <v>0</v>
      </c>
      <c r="W22" s="276">
        <v>0</v>
      </c>
      <c r="X22" s="277">
        <f t="shared" si="12"/>
        <v>0</v>
      </c>
      <c r="Y22" s="276">
        <v>0</v>
      </c>
      <c r="Z22" s="880">
        <v>0</v>
      </c>
      <c r="AA22" s="495">
        <v>0</v>
      </c>
      <c r="AB22" s="82">
        <v>0</v>
      </c>
      <c r="AC22" s="277">
        <f t="shared" si="13"/>
        <v>0</v>
      </c>
      <c r="AD22" s="276">
        <v>0</v>
      </c>
      <c r="AE22" s="276">
        <v>0</v>
      </c>
      <c r="AF22" s="277">
        <f t="shared" si="14"/>
        <v>0</v>
      </c>
      <c r="AG22" s="276">
        <v>0</v>
      </c>
      <c r="AH22" s="880">
        <v>0</v>
      </c>
    </row>
    <row r="23" spans="1:34" ht="35.1" hidden="1" customHeight="1" outlineLevel="1">
      <c r="A23" s="486" t="s">
        <v>685</v>
      </c>
      <c r="B23" s="710">
        <f t="shared" si="5"/>
        <v>1</v>
      </c>
      <c r="C23" s="710">
        <f t="shared" si="6"/>
        <v>9</v>
      </c>
      <c r="D23" s="710">
        <f t="shared" si="7"/>
        <v>5</v>
      </c>
      <c r="E23" s="710">
        <f t="shared" si="8"/>
        <v>0</v>
      </c>
      <c r="F23" s="710">
        <f t="shared" si="1"/>
        <v>5</v>
      </c>
      <c r="G23" s="710">
        <f t="shared" si="2"/>
        <v>3</v>
      </c>
      <c r="H23" s="710">
        <f t="shared" si="3"/>
        <v>1</v>
      </c>
      <c r="I23" s="683">
        <f t="shared" si="4"/>
        <v>2</v>
      </c>
      <c r="J23" s="879">
        <v>0</v>
      </c>
      <c r="K23" s="276">
        <v>0</v>
      </c>
      <c r="L23" s="277">
        <f t="shared" si="9"/>
        <v>0</v>
      </c>
      <c r="M23" s="276">
        <v>0</v>
      </c>
      <c r="N23" s="276">
        <v>0</v>
      </c>
      <c r="O23" s="277">
        <f t="shared" si="10"/>
        <v>0</v>
      </c>
      <c r="P23" s="276">
        <v>0</v>
      </c>
      <c r="Q23" s="880">
        <v>0</v>
      </c>
      <c r="R23" s="486" t="s">
        <v>408</v>
      </c>
      <c r="S23" s="82">
        <v>1</v>
      </c>
      <c r="T23" s="82">
        <v>9</v>
      </c>
      <c r="U23" s="277">
        <f t="shared" si="11"/>
        <v>5</v>
      </c>
      <c r="V23" s="82">
        <v>0</v>
      </c>
      <c r="W23" s="82">
        <v>5</v>
      </c>
      <c r="X23" s="277">
        <f t="shared" si="12"/>
        <v>3</v>
      </c>
      <c r="Y23" s="82">
        <v>1</v>
      </c>
      <c r="Z23" s="494">
        <v>2</v>
      </c>
      <c r="AA23" s="879">
        <v>0</v>
      </c>
      <c r="AB23" s="276">
        <v>0</v>
      </c>
      <c r="AC23" s="277">
        <f t="shared" si="13"/>
        <v>0</v>
      </c>
      <c r="AD23" s="276">
        <v>0</v>
      </c>
      <c r="AE23" s="276">
        <v>0</v>
      </c>
      <c r="AF23" s="277">
        <f t="shared" si="14"/>
        <v>0</v>
      </c>
      <c r="AG23" s="276">
        <v>0</v>
      </c>
      <c r="AH23" s="880">
        <v>0</v>
      </c>
    </row>
    <row r="24" spans="1:34" ht="35.1" hidden="1" customHeight="1" outlineLevel="1">
      <c r="A24" s="486" t="s">
        <v>396</v>
      </c>
      <c r="B24" s="710">
        <f t="shared" si="5"/>
        <v>0</v>
      </c>
      <c r="C24" s="710">
        <f t="shared" si="6"/>
        <v>0</v>
      </c>
      <c r="D24" s="710">
        <f t="shared" si="7"/>
        <v>0</v>
      </c>
      <c r="E24" s="710">
        <f t="shared" si="8"/>
        <v>0</v>
      </c>
      <c r="F24" s="710">
        <f t="shared" si="1"/>
        <v>0</v>
      </c>
      <c r="G24" s="710">
        <f t="shared" si="2"/>
        <v>0</v>
      </c>
      <c r="H24" s="710">
        <f t="shared" si="3"/>
        <v>0</v>
      </c>
      <c r="I24" s="683">
        <f t="shared" si="4"/>
        <v>0</v>
      </c>
      <c r="J24" s="879">
        <v>0</v>
      </c>
      <c r="K24" s="276">
        <v>0</v>
      </c>
      <c r="L24" s="277">
        <f t="shared" si="9"/>
        <v>0</v>
      </c>
      <c r="M24" s="276">
        <v>0</v>
      </c>
      <c r="N24" s="276">
        <v>0</v>
      </c>
      <c r="O24" s="277">
        <f t="shared" si="10"/>
        <v>0</v>
      </c>
      <c r="P24" s="276">
        <v>0</v>
      </c>
      <c r="Q24" s="880">
        <v>0</v>
      </c>
      <c r="R24" s="486" t="s">
        <v>396</v>
      </c>
      <c r="S24" s="276">
        <v>0</v>
      </c>
      <c r="T24" s="276">
        <v>0</v>
      </c>
      <c r="U24" s="277">
        <f t="shared" si="11"/>
        <v>0</v>
      </c>
      <c r="V24" s="276">
        <v>0</v>
      </c>
      <c r="W24" s="276">
        <v>0</v>
      </c>
      <c r="X24" s="277">
        <f t="shared" si="12"/>
        <v>0</v>
      </c>
      <c r="Y24" s="276">
        <v>0</v>
      </c>
      <c r="Z24" s="880">
        <v>0</v>
      </c>
      <c r="AA24" s="879">
        <v>0</v>
      </c>
      <c r="AB24" s="276">
        <v>0</v>
      </c>
      <c r="AC24" s="277">
        <f t="shared" si="13"/>
        <v>0</v>
      </c>
      <c r="AD24" s="276">
        <v>0</v>
      </c>
      <c r="AE24" s="276">
        <v>0</v>
      </c>
      <c r="AF24" s="277">
        <f t="shared" si="14"/>
        <v>0</v>
      </c>
      <c r="AG24" s="276">
        <v>0</v>
      </c>
      <c r="AH24" s="880">
        <v>0</v>
      </c>
    </row>
    <row r="25" spans="1:34" ht="35.1" hidden="1" customHeight="1" outlineLevel="1">
      <c r="A25" s="486" t="s">
        <v>397</v>
      </c>
      <c r="B25" s="710">
        <f t="shared" si="5"/>
        <v>0</v>
      </c>
      <c r="C25" s="710">
        <f t="shared" si="6"/>
        <v>0</v>
      </c>
      <c r="D25" s="710">
        <f t="shared" si="7"/>
        <v>0</v>
      </c>
      <c r="E25" s="710">
        <f t="shared" si="8"/>
        <v>0</v>
      </c>
      <c r="F25" s="710">
        <f t="shared" si="1"/>
        <v>0</v>
      </c>
      <c r="G25" s="710">
        <f t="shared" si="2"/>
        <v>0</v>
      </c>
      <c r="H25" s="710">
        <f t="shared" si="3"/>
        <v>0</v>
      </c>
      <c r="I25" s="683">
        <f t="shared" si="4"/>
        <v>0</v>
      </c>
      <c r="J25" s="879">
        <v>0</v>
      </c>
      <c r="K25" s="276">
        <v>0</v>
      </c>
      <c r="L25" s="277">
        <f t="shared" si="9"/>
        <v>0</v>
      </c>
      <c r="M25" s="276">
        <v>0</v>
      </c>
      <c r="N25" s="276">
        <v>0</v>
      </c>
      <c r="O25" s="277">
        <f t="shared" si="10"/>
        <v>0</v>
      </c>
      <c r="P25" s="276">
        <v>0</v>
      </c>
      <c r="Q25" s="880">
        <v>0</v>
      </c>
      <c r="R25" s="486" t="s">
        <v>397</v>
      </c>
      <c r="S25" s="276">
        <v>0</v>
      </c>
      <c r="T25" s="276">
        <v>0</v>
      </c>
      <c r="U25" s="277">
        <f t="shared" si="11"/>
        <v>0</v>
      </c>
      <c r="V25" s="276">
        <v>0</v>
      </c>
      <c r="W25" s="276">
        <v>0</v>
      </c>
      <c r="X25" s="277">
        <f t="shared" si="12"/>
        <v>0</v>
      </c>
      <c r="Y25" s="276">
        <v>0</v>
      </c>
      <c r="Z25" s="880">
        <v>0</v>
      </c>
      <c r="AA25" s="879">
        <v>0</v>
      </c>
      <c r="AB25" s="276">
        <v>0</v>
      </c>
      <c r="AC25" s="277">
        <f t="shared" si="13"/>
        <v>0</v>
      </c>
      <c r="AD25" s="276">
        <v>0</v>
      </c>
      <c r="AE25" s="276">
        <v>0</v>
      </c>
      <c r="AF25" s="277">
        <f t="shared" si="14"/>
        <v>0</v>
      </c>
      <c r="AG25" s="276">
        <v>0</v>
      </c>
      <c r="AH25" s="880">
        <v>0</v>
      </c>
    </row>
    <row r="26" spans="1:34" ht="35.1" hidden="1" customHeight="1" outlineLevel="1">
      <c r="A26" s="486" t="s">
        <v>54</v>
      </c>
      <c r="B26" s="710">
        <f t="shared" si="5"/>
        <v>1</v>
      </c>
      <c r="C26" s="710">
        <f t="shared" si="6"/>
        <v>9</v>
      </c>
      <c r="D26" s="710">
        <f t="shared" si="7"/>
        <v>9</v>
      </c>
      <c r="E26" s="710">
        <f t="shared" si="8"/>
        <v>8</v>
      </c>
      <c r="F26" s="710">
        <f t="shared" si="1"/>
        <v>1</v>
      </c>
      <c r="G26" s="710">
        <f t="shared" si="2"/>
        <v>3</v>
      </c>
      <c r="H26" s="710">
        <f t="shared" si="3"/>
        <v>1</v>
      </c>
      <c r="I26" s="683">
        <f t="shared" si="4"/>
        <v>2</v>
      </c>
      <c r="J26" s="495">
        <v>0</v>
      </c>
      <c r="K26" s="82">
        <v>0</v>
      </c>
      <c r="L26" s="277">
        <f t="shared" si="9"/>
        <v>0</v>
      </c>
      <c r="M26" s="82">
        <v>0</v>
      </c>
      <c r="N26" s="82">
        <v>0</v>
      </c>
      <c r="O26" s="277">
        <f t="shared" si="10"/>
        <v>0</v>
      </c>
      <c r="P26" s="82">
        <v>0</v>
      </c>
      <c r="Q26" s="494">
        <v>0</v>
      </c>
      <c r="R26" s="486" t="s">
        <v>54</v>
      </c>
      <c r="S26" s="276">
        <v>1</v>
      </c>
      <c r="T26" s="276">
        <v>9</v>
      </c>
      <c r="U26" s="277">
        <f t="shared" si="11"/>
        <v>9</v>
      </c>
      <c r="V26" s="276">
        <v>8</v>
      </c>
      <c r="W26" s="276">
        <v>1</v>
      </c>
      <c r="X26" s="277">
        <f t="shared" si="12"/>
        <v>3</v>
      </c>
      <c r="Y26" s="276">
        <v>1</v>
      </c>
      <c r="Z26" s="880">
        <v>2</v>
      </c>
      <c r="AA26" s="879">
        <v>0</v>
      </c>
      <c r="AB26" s="276">
        <v>0</v>
      </c>
      <c r="AC26" s="277">
        <f t="shared" si="13"/>
        <v>0</v>
      </c>
      <c r="AD26" s="276">
        <v>0</v>
      </c>
      <c r="AE26" s="276">
        <v>0</v>
      </c>
      <c r="AF26" s="277">
        <f t="shared" si="14"/>
        <v>0</v>
      </c>
      <c r="AG26" s="276">
        <v>0</v>
      </c>
      <c r="AH26" s="880">
        <v>0</v>
      </c>
    </row>
    <row r="27" spans="1:34" ht="35.1" hidden="1" customHeight="1" outlineLevel="1">
      <c r="A27" s="486" t="s">
        <v>398</v>
      </c>
      <c r="B27" s="710">
        <f t="shared" si="5"/>
        <v>0</v>
      </c>
      <c r="C27" s="710">
        <f t="shared" si="6"/>
        <v>0</v>
      </c>
      <c r="D27" s="710">
        <f t="shared" si="7"/>
        <v>0</v>
      </c>
      <c r="E27" s="710">
        <f t="shared" si="8"/>
        <v>0</v>
      </c>
      <c r="F27" s="710">
        <f t="shared" si="1"/>
        <v>0</v>
      </c>
      <c r="G27" s="710">
        <f t="shared" si="2"/>
        <v>0</v>
      </c>
      <c r="H27" s="710">
        <f t="shared" si="3"/>
        <v>0</v>
      </c>
      <c r="I27" s="683">
        <f t="shared" si="4"/>
        <v>0</v>
      </c>
      <c r="J27" s="879">
        <v>0</v>
      </c>
      <c r="K27" s="276">
        <v>0</v>
      </c>
      <c r="L27" s="277">
        <f t="shared" si="9"/>
        <v>0</v>
      </c>
      <c r="M27" s="276">
        <v>0</v>
      </c>
      <c r="N27" s="276">
        <v>0</v>
      </c>
      <c r="O27" s="277">
        <f t="shared" si="10"/>
        <v>0</v>
      </c>
      <c r="P27" s="276">
        <v>0</v>
      </c>
      <c r="Q27" s="880">
        <v>0</v>
      </c>
      <c r="R27" s="486" t="s">
        <v>398</v>
      </c>
      <c r="S27" s="276">
        <v>0</v>
      </c>
      <c r="T27" s="276">
        <v>0</v>
      </c>
      <c r="U27" s="277">
        <f t="shared" si="11"/>
        <v>0</v>
      </c>
      <c r="V27" s="276">
        <v>0</v>
      </c>
      <c r="W27" s="276">
        <v>0</v>
      </c>
      <c r="X27" s="277">
        <f t="shared" si="12"/>
        <v>0</v>
      </c>
      <c r="Y27" s="276">
        <v>0</v>
      </c>
      <c r="Z27" s="880">
        <v>0</v>
      </c>
      <c r="AA27" s="879">
        <v>0</v>
      </c>
      <c r="AB27" s="276">
        <v>0</v>
      </c>
      <c r="AC27" s="277">
        <f t="shared" si="13"/>
        <v>0</v>
      </c>
      <c r="AD27" s="276">
        <v>0</v>
      </c>
      <c r="AE27" s="276">
        <v>0</v>
      </c>
      <c r="AF27" s="277">
        <f t="shared" si="14"/>
        <v>0</v>
      </c>
      <c r="AG27" s="276">
        <v>0</v>
      </c>
      <c r="AH27" s="880">
        <v>0</v>
      </c>
    </row>
    <row r="28" spans="1:34" s="53" customFormat="1" ht="30" customHeight="1" collapsed="1">
      <c r="A28" s="876">
        <v>2020</v>
      </c>
      <c r="B28" s="222">
        <f>SUM(B29:B38)</f>
        <v>8</v>
      </c>
      <c r="C28" s="222">
        <f t="shared" ref="C28:AH28" si="15">SUM(C29:C38)</f>
        <v>113</v>
      </c>
      <c r="D28" s="222">
        <f t="shared" si="15"/>
        <v>73</v>
      </c>
      <c r="E28" s="222">
        <f t="shared" si="15"/>
        <v>35</v>
      </c>
      <c r="F28" s="222">
        <f t="shared" si="15"/>
        <v>38</v>
      </c>
      <c r="G28" s="222">
        <f t="shared" si="15"/>
        <v>24</v>
      </c>
      <c r="H28" s="222">
        <f t="shared" si="15"/>
        <v>9</v>
      </c>
      <c r="I28" s="877">
        <f t="shared" si="15"/>
        <v>15</v>
      </c>
      <c r="J28" s="878">
        <f t="shared" si="15"/>
        <v>1</v>
      </c>
      <c r="K28" s="222">
        <f t="shared" si="15"/>
        <v>50</v>
      </c>
      <c r="L28" s="222">
        <f t="shared" si="15"/>
        <v>26</v>
      </c>
      <c r="M28" s="222">
        <f t="shared" si="15"/>
        <v>12</v>
      </c>
      <c r="N28" s="222">
        <f t="shared" si="15"/>
        <v>14</v>
      </c>
      <c r="O28" s="222">
        <f t="shared" si="15"/>
        <v>8</v>
      </c>
      <c r="P28" s="222">
        <f t="shared" si="15"/>
        <v>1</v>
      </c>
      <c r="Q28" s="877">
        <f t="shared" si="15"/>
        <v>7</v>
      </c>
      <c r="R28" s="876">
        <v>2020</v>
      </c>
      <c r="S28" s="222">
        <f t="shared" si="15"/>
        <v>7</v>
      </c>
      <c r="T28" s="222">
        <f t="shared" si="15"/>
        <v>63</v>
      </c>
      <c r="U28" s="222">
        <f t="shared" si="15"/>
        <v>47</v>
      </c>
      <c r="V28" s="222">
        <f t="shared" si="15"/>
        <v>23</v>
      </c>
      <c r="W28" s="222">
        <f t="shared" si="15"/>
        <v>24</v>
      </c>
      <c r="X28" s="222">
        <f>SUM(X29:X38)</f>
        <v>16</v>
      </c>
      <c r="Y28" s="222">
        <f>SUM(Y29:Y38)</f>
        <v>8</v>
      </c>
      <c r="Z28" s="877">
        <f>SUM(Z29:Z38)</f>
        <v>8</v>
      </c>
      <c r="AA28" s="878">
        <f t="shared" si="15"/>
        <v>0</v>
      </c>
      <c r="AB28" s="222">
        <f t="shared" si="15"/>
        <v>0</v>
      </c>
      <c r="AC28" s="222">
        <f t="shared" si="15"/>
        <v>0</v>
      </c>
      <c r="AD28" s="222">
        <f t="shared" si="15"/>
        <v>0</v>
      </c>
      <c r="AE28" s="222">
        <f t="shared" si="15"/>
        <v>0</v>
      </c>
      <c r="AF28" s="222">
        <f t="shared" si="15"/>
        <v>0</v>
      </c>
      <c r="AG28" s="222">
        <f t="shared" si="15"/>
        <v>0</v>
      </c>
      <c r="AH28" s="877">
        <f t="shared" si="15"/>
        <v>0</v>
      </c>
    </row>
    <row r="29" spans="1:34" s="53" customFormat="1" ht="35.1" hidden="1" customHeight="1" outlineLevel="1">
      <c r="A29" s="493" t="s">
        <v>47</v>
      </c>
      <c r="B29" s="710">
        <f t="shared" ref="B29:B38" si="16">SUM(J29,S29,AA29)</f>
        <v>2</v>
      </c>
      <c r="C29" s="710">
        <f t="shared" ref="C29:C38" si="17">SUM(K29,T29,AB29)</f>
        <v>18</v>
      </c>
      <c r="D29" s="710">
        <f t="shared" ref="D29:D38" si="18">SUM(L29,U29,AC29)</f>
        <v>17</v>
      </c>
      <c r="E29" s="710">
        <f t="shared" ref="E29:E38" si="19">SUM(M29,V29,AD29)</f>
        <v>9</v>
      </c>
      <c r="F29" s="710">
        <f t="shared" ref="F29:F38" si="20">SUM(N29,W29,AE29)</f>
        <v>8</v>
      </c>
      <c r="G29" s="710">
        <f t="shared" ref="G29:G38" si="21">SUM(O29,X29,AF29)</f>
        <v>5</v>
      </c>
      <c r="H29" s="710">
        <f t="shared" ref="H29:H38" si="22">SUM(P29,Y29,AG29)</f>
        <v>4</v>
      </c>
      <c r="I29" s="683">
        <f t="shared" ref="I29:I38" si="23">SUM(Q29,Z29,AH29)</f>
        <v>1</v>
      </c>
      <c r="J29" s="881">
        <v>0</v>
      </c>
      <c r="K29" s="277">
        <v>0</v>
      </c>
      <c r="L29" s="277">
        <f>SUM(M29:N29)</f>
        <v>0</v>
      </c>
      <c r="M29" s="277">
        <v>0</v>
      </c>
      <c r="N29" s="277">
        <v>0</v>
      </c>
      <c r="O29" s="277">
        <f>SUM(P29:Q29)</f>
        <v>0</v>
      </c>
      <c r="P29" s="277">
        <v>0</v>
      </c>
      <c r="Q29" s="882">
        <v>0</v>
      </c>
      <c r="R29" s="493" t="s">
        <v>47</v>
      </c>
      <c r="S29" s="225">
        <v>2</v>
      </c>
      <c r="T29" s="225">
        <v>18</v>
      </c>
      <c r="U29" s="277">
        <f>SUM(V29:W29)</f>
        <v>17</v>
      </c>
      <c r="V29" s="225">
        <v>9</v>
      </c>
      <c r="W29" s="225">
        <v>8</v>
      </c>
      <c r="X29" s="277">
        <f>SUM(Y29:Z29)</f>
        <v>5</v>
      </c>
      <c r="Y29" s="225">
        <v>4</v>
      </c>
      <c r="Z29" s="512">
        <v>1</v>
      </c>
      <c r="AA29" s="881">
        <v>0</v>
      </c>
      <c r="AB29" s="277">
        <v>0</v>
      </c>
      <c r="AC29" s="277">
        <f>SUM(AD29:AE29)</f>
        <v>0</v>
      </c>
      <c r="AD29" s="277">
        <v>0</v>
      </c>
      <c r="AE29" s="277">
        <v>0</v>
      </c>
      <c r="AF29" s="277">
        <f>SUM(AG29:AH29)</f>
        <v>0</v>
      </c>
      <c r="AG29" s="277">
        <v>0</v>
      </c>
      <c r="AH29" s="882">
        <v>0</v>
      </c>
    </row>
    <row r="30" spans="1:34" s="53" customFormat="1" ht="35.1" hidden="1" customHeight="1" outlineLevel="1">
      <c r="A30" s="493" t="s">
        <v>48</v>
      </c>
      <c r="B30" s="710">
        <f t="shared" si="16"/>
        <v>3</v>
      </c>
      <c r="C30" s="710">
        <f t="shared" si="17"/>
        <v>68</v>
      </c>
      <c r="D30" s="710">
        <f t="shared" si="18"/>
        <v>37</v>
      </c>
      <c r="E30" s="710">
        <f t="shared" si="19"/>
        <v>16</v>
      </c>
      <c r="F30" s="710">
        <f t="shared" si="20"/>
        <v>21</v>
      </c>
      <c r="G30" s="710">
        <f t="shared" si="21"/>
        <v>13</v>
      </c>
      <c r="H30" s="710">
        <f t="shared" si="22"/>
        <v>2</v>
      </c>
      <c r="I30" s="683">
        <f t="shared" si="23"/>
        <v>11</v>
      </c>
      <c r="J30" s="696">
        <v>1</v>
      </c>
      <c r="K30" s="225">
        <v>50</v>
      </c>
      <c r="L30" s="277">
        <f t="shared" ref="L30:L38" si="24">SUM(M30:N30)</f>
        <v>26</v>
      </c>
      <c r="M30" s="225">
        <v>12</v>
      </c>
      <c r="N30" s="225">
        <v>14</v>
      </c>
      <c r="O30" s="277">
        <f t="shared" ref="O30:O38" si="25">SUM(P30:Q30)</f>
        <v>8</v>
      </c>
      <c r="P30" s="225">
        <v>1</v>
      </c>
      <c r="Q30" s="512">
        <v>7</v>
      </c>
      <c r="R30" s="493" t="s">
        <v>48</v>
      </c>
      <c r="S30" s="225">
        <v>2</v>
      </c>
      <c r="T30" s="225">
        <v>18</v>
      </c>
      <c r="U30" s="277">
        <f t="shared" ref="U30:U38" si="26">SUM(V30:W30)</f>
        <v>11</v>
      </c>
      <c r="V30" s="225">
        <v>4</v>
      </c>
      <c r="W30" s="225">
        <v>7</v>
      </c>
      <c r="X30" s="277">
        <f t="shared" ref="X30:X38" si="27">SUM(Y30:Z30)</f>
        <v>5</v>
      </c>
      <c r="Y30" s="225">
        <v>1</v>
      </c>
      <c r="Z30" s="512">
        <v>4</v>
      </c>
      <c r="AA30" s="881">
        <v>0</v>
      </c>
      <c r="AB30" s="277">
        <v>0</v>
      </c>
      <c r="AC30" s="277">
        <f t="shared" ref="AC30:AC38" si="28">SUM(AD30:AE30)</f>
        <v>0</v>
      </c>
      <c r="AD30" s="277">
        <v>0</v>
      </c>
      <c r="AE30" s="277">
        <v>0</v>
      </c>
      <c r="AF30" s="277">
        <f t="shared" ref="AF30:AF38" si="29">SUM(AG30:AH30)</f>
        <v>0</v>
      </c>
      <c r="AG30" s="277">
        <v>0</v>
      </c>
      <c r="AH30" s="882">
        <v>0</v>
      </c>
    </row>
    <row r="31" spans="1:34" s="53" customFormat="1" ht="35.1" hidden="1" customHeight="1" outlineLevel="1">
      <c r="A31" s="493" t="s">
        <v>49</v>
      </c>
      <c r="B31" s="710">
        <f t="shared" si="16"/>
        <v>1</v>
      </c>
      <c r="C31" s="710">
        <f t="shared" si="17"/>
        <v>9</v>
      </c>
      <c r="D31" s="710">
        <f t="shared" si="18"/>
        <v>6</v>
      </c>
      <c r="E31" s="710">
        <f t="shared" si="19"/>
        <v>3</v>
      </c>
      <c r="F31" s="710">
        <f t="shared" si="20"/>
        <v>3</v>
      </c>
      <c r="G31" s="710">
        <f t="shared" si="21"/>
        <v>2</v>
      </c>
      <c r="H31" s="710">
        <f t="shared" si="22"/>
        <v>1</v>
      </c>
      <c r="I31" s="683">
        <f t="shared" si="23"/>
        <v>1</v>
      </c>
      <c r="J31" s="881">
        <v>0</v>
      </c>
      <c r="K31" s="277">
        <v>0</v>
      </c>
      <c r="L31" s="277">
        <f t="shared" si="24"/>
        <v>0</v>
      </c>
      <c r="M31" s="277">
        <v>0</v>
      </c>
      <c r="N31" s="277">
        <v>0</v>
      </c>
      <c r="O31" s="277">
        <f t="shared" si="25"/>
        <v>0</v>
      </c>
      <c r="P31" s="277">
        <v>0</v>
      </c>
      <c r="Q31" s="882">
        <v>0</v>
      </c>
      <c r="R31" s="493" t="s">
        <v>49</v>
      </c>
      <c r="S31" s="225">
        <v>1</v>
      </c>
      <c r="T31" s="225">
        <v>9</v>
      </c>
      <c r="U31" s="277">
        <f t="shared" si="26"/>
        <v>6</v>
      </c>
      <c r="V31" s="225">
        <v>3</v>
      </c>
      <c r="W31" s="225">
        <v>3</v>
      </c>
      <c r="X31" s="277">
        <f t="shared" si="27"/>
        <v>2</v>
      </c>
      <c r="Y31" s="225">
        <v>1</v>
      </c>
      <c r="Z31" s="512">
        <v>1</v>
      </c>
      <c r="AA31" s="881">
        <v>0</v>
      </c>
      <c r="AB31" s="277">
        <v>0</v>
      </c>
      <c r="AC31" s="277">
        <f t="shared" si="28"/>
        <v>0</v>
      </c>
      <c r="AD31" s="277">
        <v>0</v>
      </c>
      <c r="AE31" s="277">
        <v>0</v>
      </c>
      <c r="AF31" s="277">
        <f t="shared" si="29"/>
        <v>0</v>
      </c>
      <c r="AG31" s="277">
        <v>0</v>
      </c>
      <c r="AH31" s="882">
        <v>0</v>
      </c>
    </row>
    <row r="32" spans="1:34" s="53" customFormat="1" ht="35.1" hidden="1" customHeight="1" outlineLevel="1">
      <c r="A32" s="493" t="s">
        <v>50</v>
      </c>
      <c r="B32" s="710">
        <f t="shared" si="16"/>
        <v>0</v>
      </c>
      <c r="C32" s="710">
        <f t="shared" si="17"/>
        <v>0</v>
      </c>
      <c r="D32" s="710">
        <f t="shared" si="18"/>
        <v>0</v>
      </c>
      <c r="E32" s="710">
        <f t="shared" si="19"/>
        <v>0</v>
      </c>
      <c r="F32" s="710">
        <f t="shared" si="20"/>
        <v>0</v>
      </c>
      <c r="G32" s="710">
        <f t="shared" si="21"/>
        <v>0</v>
      </c>
      <c r="H32" s="710">
        <f t="shared" si="22"/>
        <v>0</v>
      </c>
      <c r="I32" s="683">
        <f t="shared" si="23"/>
        <v>0</v>
      </c>
      <c r="J32" s="881">
        <v>0</v>
      </c>
      <c r="K32" s="277">
        <v>0</v>
      </c>
      <c r="L32" s="277">
        <f t="shared" si="24"/>
        <v>0</v>
      </c>
      <c r="M32" s="277">
        <v>0</v>
      </c>
      <c r="N32" s="277">
        <v>0</v>
      </c>
      <c r="O32" s="277">
        <f t="shared" si="25"/>
        <v>0</v>
      </c>
      <c r="P32" s="277">
        <v>0</v>
      </c>
      <c r="Q32" s="882">
        <v>0</v>
      </c>
      <c r="R32" s="493" t="s">
        <v>50</v>
      </c>
      <c r="S32" s="277">
        <v>0</v>
      </c>
      <c r="T32" s="277">
        <v>0</v>
      </c>
      <c r="U32" s="277">
        <f t="shared" si="26"/>
        <v>0</v>
      </c>
      <c r="V32" s="277">
        <v>0</v>
      </c>
      <c r="W32" s="277">
        <v>0</v>
      </c>
      <c r="X32" s="277">
        <f t="shared" si="27"/>
        <v>0</v>
      </c>
      <c r="Y32" s="277">
        <v>0</v>
      </c>
      <c r="Z32" s="882">
        <v>0</v>
      </c>
      <c r="AA32" s="881">
        <v>0</v>
      </c>
      <c r="AB32" s="277">
        <v>0</v>
      </c>
      <c r="AC32" s="277">
        <f t="shared" si="28"/>
        <v>0</v>
      </c>
      <c r="AD32" s="277">
        <v>0</v>
      </c>
      <c r="AE32" s="277">
        <v>0</v>
      </c>
      <c r="AF32" s="277">
        <f t="shared" si="29"/>
        <v>0</v>
      </c>
      <c r="AG32" s="277">
        <v>0</v>
      </c>
      <c r="AH32" s="882">
        <v>0</v>
      </c>
    </row>
    <row r="33" spans="1:34" s="53" customFormat="1" ht="35.1" hidden="1" customHeight="1" outlineLevel="1">
      <c r="A33" s="493" t="s">
        <v>51</v>
      </c>
      <c r="B33" s="710">
        <f t="shared" si="16"/>
        <v>0</v>
      </c>
      <c r="C33" s="710">
        <f t="shared" si="17"/>
        <v>0</v>
      </c>
      <c r="D33" s="710">
        <f t="shared" si="18"/>
        <v>0</v>
      </c>
      <c r="E33" s="710">
        <f t="shared" si="19"/>
        <v>0</v>
      </c>
      <c r="F33" s="710">
        <f t="shared" si="20"/>
        <v>0</v>
      </c>
      <c r="G33" s="710">
        <f t="shared" si="21"/>
        <v>0</v>
      </c>
      <c r="H33" s="710">
        <f t="shared" si="22"/>
        <v>0</v>
      </c>
      <c r="I33" s="683">
        <f t="shared" si="23"/>
        <v>0</v>
      </c>
      <c r="J33" s="881">
        <v>0</v>
      </c>
      <c r="K33" s="277">
        <v>0</v>
      </c>
      <c r="L33" s="277">
        <f t="shared" si="24"/>
        <v>0</v>
      </c>
      <c r="M33" s="277">
        <v>0</v>
      </c>
      <c r="N33" s="277">
        <v>0</v>
      </c>
      <c r="O33" s="277">
        <f t="shared" si="25"/>
        <v>0</v>
      </c>
      <c r="P33" s="277">
        <v>0</v>
      </c>
      <c r="Q33" s="882">
        <v>0</v>
      </c>
      <c r="R33" s="493" t="s">
        <v>51</v>
      </c>
      <c r="S33" s="277">
        <v>0</v>
      </c>
      <c r="T33" s="277">
        <v>0</v>
      </c>
      <c r="U33" s="277">
        <f t="shared" si="26"/>
        <v>0</v>
      </c>
      <c r="V33" s="277">
        <v>0</v>
      </c>
      <c r="W33" s="277">
        <v>0</v>
      </c>
      <c r="X33" s="277">
        <f t="shared" si="27"/>
        <v>0</v>
      </c>
      <c r="Y33" s="277">
        <v>0</v>
      </c>
      <c r="Z33" s="882">
        <v>0</v>
      </c>
      <c r="AA33" s="881">
        <v>0</v>
      </c>
      <c r="AB33" s="277">
        <v>0</v>
      </c>
      <c r="AC33" s="277">
        <f t="shared" si="28"/>
        <v>0</v>
      </c>
      <c r="AD33" s="277">
        <v>0</v>
      </c>
      <c r="AE33" s="277">
        <v>0</v>
      </c>
      <c r="AF33" s="277">
        <f t="shared" si="29"/>
        <v>0</v>
      </c>
      <c r="AG33" s="277">
        <v>0</v>
      </c>
      <c r="AH33" s="882">
        <v>0</v>
      </c>
    </row>
    <row r="34" spans="1:34" s="53" customFormat="1" ht="35.1" hidden="1" customHeight="1" outlineLevel="1">
      <c r="A34" s="493" t="s">
        <v>787</v>
      </c>
      <c r="B34" s="710">
        <f t="shared" si="16"/>
        <v>1</v>
      </c>
      <c r="C34" s="710">
        <f t="shared" si="17"/>
        <v>9</v>
      </c>
      <c r="D34" s="710">
        <f t="shared" si="18"/>
        <v>5</v>
      </c>
      <c r="E34" s="710">
        <f t="shared" si="19"/>
        <v>0</v>
      </c>
      <c r="F34" s="710">
        <f t="shared" si="20"/>
        <v>5</v>
      </c>
      <c r="G34" s="710">
        <f t="shared" si="21"/>
        <v>2</v>
      </c>
      <c r="H34" s="710">
        <f t="shared" si="22"/>
        <v>1</v>
      </c>
      <c r="I34" s="683">
        <f t="shared" si="23"/>
        <v>1</v>
      </c>
      <c r="J34" s="881">
        <v>0</v>
      </c>
      <c r="K34" s="277">
        <v>0</v>
      </c>
      <c r="L34" s="277">
        <f t="shared" si="24"/>
        <v>0</v>
      </c>
      <c r="M34" s="277">
        <v>0</v>
      </c>
      <c r="N34" s="277">
        <v>0</v>
      </c>
      <c r="O34" s="277">
        <f t="shared" si="25"/>
        <v>0</v>
      </c>
      <c r="P34" s="277">
        <v>0</v>
      </c>
      <c r="Q34" s="882">
        <v>0</v>
      </c>
      <c r="R34" s="493" t="s">
        <v>787</v>
      </c>
      <c r="S34" s="225">
        <v>1</v>
      </c>
      <c r="T34" s="225">
        <v>9</v>
      </c>
      <c r="U34" s="277">
        <f t="shared" si="26"/>
        <v>5</v>
      </c>
      <c r="V34" s="225">
        <v>0</v>
      </c>
      <c r="W34" s="225">
        <v>5</v>
      </c>
      <c r="X34" s="277">
        <f t="shared" si="27"/>
        <v>2</v>
      </c>
      <c r="Y34" s="225">
        <v>1</v>
      </c>
      <c r="Z34" s="512">
        <v>1</v>
      </c>
      <c r="AA34" s="881">
        <v>0</v>
      </c>
      <c r="AB34" s="277">
        <v>0</v>
      </c>
      <c r="AC34" s="277">
        <f t="shared" si="28"/>
        <v>0</v>
      </c>
      <c r="AD34" s="277">
        <v>0</v>
      </c>
      <c r="AE34" s="277">
        <v>0</v>
      </c>
      <c r="AF34" s="277">
        <f t="shared" si="29"/>
        <v>0</v>
      </c>
      <c r="AG34" s="277">
        <v>0</v>
      </c>
      <c r="AH34" s="882">
        <v>0</v>
      </c>
    </row>
    <row r="35" spans="1:34" s="53" customFormat="1" ht="35.1" hidden="1" customHeight="1" outlineLevel="1">
      <c r="A35" s="493" t="s">
        <v>52</v>
      </c>
      <c r="B35" s="710">
        <f t="shared" si="16"/>
        <v>0</v>
      </c>
      <c r="C35" s="710">
        <f t="shared" si="17"/>
        <v>0</v>
      </c>
      <c r="D35" s="710">
        <f t="shared" si="18"/>
        <v>0</v>
      </c>
      <c r="E35" s="710">
        <f t="shared" si="19"/>
        <v>0</v>
      </c>
      <c r="F35" s="710">
        <f t="shared" si="20"/>
        <v>0</v>
      </c>
      <c r="G35" s="710">
        <f t="shared" si="21"/>
        <v>0</v>
      </c>
      <c r="H35" s="710">
        <f t="shared" si="22"/>
        <v>0</v>
      </c>
      <c r="I35" s="683">
        <f t="shared" si="23"/>
        <v>0</v>
      </c>
      <c r="J35" s="881">
        <v>0</v>
      </c>
      <c r="K35" s="277">
        <v>0</v>
      </c>
      <c r="L35" s="277">
        <f t="shared" si="24"/>
        <v>0</v>
      </c>
      <c r="M35" s="277">
        <v>0</v>
      </c>
      <c r="N35" s="277">
        <v>0</v>
      </c>
      <c r="O35" s="277">
        <f t="shared" si="25"/>
        <v>0</v>
      </c>
      <c r="P35" s="277">
        <v>0</v>
      </c>
      <c r="Q35" s="882">
        <v>0</v>
      </c>
      <c r="R35" s="493" t="s">
        <v>52</v>
      </c>
      <c r="S35" s="277">
        <v>0</v>
      </c>
      <c r="T35" s="277">
        <v>0</v>
      </c>
      <c r="U35" s="277">
        <f t="shared" si="26"/>
        <v>0</v>
      </c>
      <c r="V35" s="277">
        <v>0</v>
      </c>
      <c r="W35" s="277">
        <v>0</v>
      </c>
      <c r="X35" s="277">
        <f t="shared" si="27"/>
        <v>0</v>
      </c>
      <c r="Y35" s="277">
        <v>0</v>
      </c>
      <c r="Z35" s="882">
        <v>0</v>
      </c>
      <c r="AA35" s="881">
        <v>0</v>
      </c>
      <c r="AB35" s="277">
        <v>0</v>
      </c>
      <c r="AC35" s="277">
        <f t="shared" si="28"/>
        <v>0</v>
      </c>
      <c r="AD35" s="277">
        <v>0</v>
      </c>
      <c r="AE35" s="277">
        <v>0</v>
      </c>
      <c r="AF35" s="277">
        <f t="shared" si="29"/>
        <v>0</v>
      </c>
      <c r="AG35" s="277">
        <v>0</v>
      </c>
      <c r="AH35" s="882">
        <v>0</v>
      </c>
    </row>
    <row r="36" spans="1:34" s="53" customFormat="1" ht="35.1" hidden="1" customHeight="1" outlineLevel="1">
      <c r="A36" s="493" t="s">
        <v>53</v>
      </c>
      <c r="B36" s="710">
        <f t="shared" si="16"/>
        <v>0</v>
      </c>
      <c r="C36" s="710">
        <f t="shared" si="17"/>
        <v>0</v>
      </c>
      <c r="D36" s="710">
        <f t="shared" si="18"/>
        <v>0</v>
      </c>
      <c r="E36" s="710">
        <f t="shared" si="19"/>
        <v>0</v>
      </c>
      <c r="F36" s="710">
        <f t="shared" si="20"/>
        <v>0</v>
      </c>
      <c r="G36" s="710">
        <f t="shared" si="21"/>
        <v>0</v>
      </c>
      <c r="H36" s="710">
        <f t="shared" si="22"/>
        <v>0</v>
      </c>
      <c r="I36" s="683">
        <f t="shared" si="23"/>
        <v>0</v>
      </c>
      <c r="J36" s="881">
        <v>0</v>
      </c>
      <c r="K36" s="277">
        <v>0</v>
      </c>
      <c r="L36" s="277">
        <f t="shared" si="24"/>
        <v>0</v>
      </c>
      <c r="M36" s="277">
        <v>0</v>
      </c>
      <c r="N36" s="277">
        <v>0</v>
      </c>
      <c r="O36" s="277">
        <f t="shared" si="25"/>
        <v>0</v>
      </c>
      <c r="P36" s="277">
        <v>0</v>
      </c>
      <c r="Q36" s="882">
        <v>0</v>
      </c>
      <c r="R36" s="493" t="s">
        <v>53</v>
      </c>
      <c r="S36" s="277">
        <v>0</v>
      </c>
      <c r="T36" s="277">
        <v>0</v>
      </c>
      <c r="U36" s="277">
        <f t="shared" si="26"/>
        <v>0</v>
      </c>
      <c r="V36" s="277">
        <v>0</v>
      </c>
      <c r="W36" s="277">
        <v>0</v>
      </c>
      <c r="X36" s="277">
        <f t="shared" si="27"/>
        <v>0</v>
      </c>
      <c r="Y36" s="277">
        <v>0</v>
      </c>
      <c r="Z36" s="882">
        <v>0</v>
      </c>
      <c r="AA36" s="881">
        <v>0</v>
      </c>
      <c r="AB36" s="277">
        <v>0</v>
      </c>
      <c r="AC36" s="277">
        <f t="shared" si="28"/>
        <v>0</v>
      </c>
      <c r="AD36" s="277">
        <v>0</v>
      </c>
      <c r="AE36" s="277">
        <v>0</v>
      </c>
      <c r="AF36" s="277">
        <f t="shared" si="29"/>
        <v>0</v>
      </c>
      <c r="AG36" s="277">
        <v>0</v>
      </c>
      <c r="AH36" s="882">
        <v>0</v>
      </c>
    </row>
    <row r="37" spans="1:34" s="53" customFormat="1" ht="35.1" hidden="1" customHeight="1" outlineLevel="1">
      <c r="A37" s="493" t="s">
        <v>54</v>
      </c>
      <c r="B37" s="710">
        <f t="shared" si="16"/>
        <v>1</v>
      </c>
      <c r="C37" s="710">
        <f t="shared" si="17"/>
        <v>9</v>
      </c>
      <c r="D37" s="710">
        <f t="shared" si="18"/>
        <v>8</v>
      </c>
      <c r="E37" s="710">
        <f t="shared" si="19"/>
        <v>7</v>
      </c>
      <c r="F37" s="710">
        <f t="shared" si="20"/>
        <v>1</v>
      </c>
      <c r="G37" s="710">
        <f t="shared" si="21"/>
        <v>2</v>
      </c>
      <c r="H37" s="710">
        <f t="shared" si="22"/>
        <v>1</v>
      </c>
      <c r="I37" s="683">
        <f t="shared" si="23"/>
        <v>1</v>
      </c>
      <c r="J37" s="881">
        <v>0</v>
      </c>
      <c r="K37" s="277">
        <v>0</v>
      </c>
      <c r="L37" s="277">
        <f t="shared" si="24"/>
        <v>0</v>
      </c>
      <c r="M37" s="277">
        <v>0</v>
      </c>
      <c r="N37" s="277">
        <v>0</v>
      </c>
      <c r="O37" s="277">
        <f t="shared" si="25"/>
        <v>0</v>
      </c>
      <c r="P37" s="277">
        <v>0</v>
      </c>
      <c r="Q37" s="882">
        <v>0</v>
      </c>
      <c r="R37" s="493" t="s">
        <v>54</v>
      </c>
      <c r="S37" s="277">
        <v>1</v>
      </c>
      <c r="T37" s="277">
        <v>9</v>
      </c>
      <c r="U37" s="277">
        <f t="shared" si="26"/>
        <v>8</v>
      </c>
      <c r="V37" s="277">
        <v>7</v>
      </c>
      <c r="W37" s="277">
        <v>1</v>
      </c>
      <c r="X37" s="277">
        <f t="shared" si="27"/>
        <v>2</v>
      </c>
      <c r="Y37" s="277">
        <v>1</v>
      </c>
      <c r="Z37" s="882">
        <v>1</v>
      </c>
      <c r="AA37" s="881">
        <v>0</v>
      </c>
      <c r="AB37" s="277">
        <v>0</v>
      </c>
      <c r="AC37" s="277">
        <f t="shared" si="28"/>
        <v>0</v>
      </c>
      <c r="AD37" s="277">
        <v>0</v>
      </c>
      <c r="AE37" s="277">
        <v>0</v>
      </c>
      <c r="AF37" s="277">
        <f t="shared" si="29"/>
        <v>0</v>
      </c>
      <c r="AG37" s="277">
        <v>0</v>
      </c>
      <c r="AH37" s="882">
        <v>0</v>
      </c>
    </row>
    <row r="38" spans="1:34" s="53" customFormat="1" ht="35.1" hidden="1" customHeight="1" outlineLevel="1">
      <c r="A38" s="493" t="s">
        <v>55</v>
      </c>
      <c r="B38" s="710">
        <f t="shared" si="16"/>
        <v>0</v>
      </c>
      <c r="C38" s="710">
        <f t="shared" si="17"/>
        <v>0</v>
      </c>
      <c r="D38" s="710">
        <f t="shared" si="18"/>
        <v>0</v>
      </c>
      <c r="E38" s="710">
        <f t="shared" si="19"/>
        <v>0</v>
      </c>
      <c r="F38" s="710">
        <f t="shared" si="20"/>
        <v>0</v>
      </c>
      <c r="G38" s="710">
        <f t="shared" si="21"/>
        <v>0</v>
      </c>
      <c r="H38" s="710">
        <f t="shared" si="22"/>
        <v>0</v>
      </c>
      <c r="I38" s="683">
        <f t="shared" si="23"/>
        <v>0</v>
      </c>
      <c r="J38" s="881">
        <v>0</v>
      </c>
      <c r="K38" s="277">
        <v>0</v>
      </c>
      <c r="L38" s="277">
        <f t="shared" si="24"/>
        <v>0</v>
      </c>
      <c r="M38" s="277">
        <v>0</v>
      </c>
      <c r="N38" s="277">
        <v>0</v>
      </c>
      <c r="O38" s="277">
        <f t="shared" si="25"/>
        <v>0</v>
      </c>
      <c r="P38" s="277">
        <v>0</v>
      </c>
      <c r="Q38" s="882">
        <v>0</v>
      </c>
      <c r="R38" s="493" t="s">
        <v>55</v>
      </c>
      <c r="S38" s="277">
        <v>0</v>
      </c>
      <c r="T38" s="277">
        <v>0</v>
      </c>
      <c r="U38" s="277">
        <f t="shared" si="26"/>
        <v>0</v>
      </c>
      <c r="V38" s="277">
        <v>0</v>
      </c>
      <c r="W38" s="277">
        <v>0</v>
      </c>
      <c r="X38" s="277">
        <f t="shared" si="27"/>
        <v>0</v>
      </c>
      <c r="Y38" s="277">
        <v>0</v>
      </c>
      <c r="Z38" s="882">
        <v>0</v>
      </c>
      <c r="AA38" s="881">
        <v>0</v>
      </c>
      <c r="AB38" s="277">
        <v>0</v>
      </c>
      <c r="AC38" s="277">
        <f t="shared" si="28"/>
        <v>0</v>
      </c>
      <c r="AD38" s="277">
        <v>0</v>
      </c>
      <c r="AE38" s="277">
        <v>0</v>
      </c>
      <c r="AF38" s="277">
        <f t="shared" si="29"/>
        <v>0</v>
      </c>
      <c r="AG38" s="277">
        <v>0</v>
      </c>
      <c r="AH38" s="882">
        <v>0</v>
      </c>
    </row>
    <row r="39" spans="1:34" s="54" customFormat="1" ht="30" customHeight="1" collapsed="1">
      <c r="A39" s="1238">
        <v>2021</v>
      </c>
      <c r="B39" s="1239">
        <f>SUM(B40:B49)</f>
        <v>7</v>
      </c>
      <c r="C39" s="1239">
        <f t="shared" ref="C39:Q39" si="30">SUM(C40:C49)</f>
        <v>104</v>
      </c>
      <c r="D39" s="1239">
        <f t="shared" si="30"/>
        <v>56</v>
      </c>
      <c r="E39" s="1239">
        <f t="shared" si="30"/>
        <v>27</v>
      </c>
      <c r="F39" s="1239">
        <f t="shared" si="30"/>
        <v>29</v>
      </c>
      <c r="G39" s="1239">
        <f t="shared" si="30"/>
        <v>22</v>
      </c>
      <c r="H39" s="1239">
        <f t="shared" si="30"/>
        <v>7</v>
      </c>
      <c r="I39" s="1240">
        <f t="shared" si="30"/>
        <v>15</v>
      </c>
      <c r="J39" s="1241">
        <f t="shared" si="30"/>
        <v>1</v>
      </c>
      <c r="K39" s="1239">
        <f t="shared" si="30"/>
        <v>50</v>
      </c>
      <c r="L39" s="1239">
        <f t="shared" si="30"/>
        <v>21</v>
      </c>
      <c r="M39" s="1239">
        <f t="shared" si="30"/>
        <v>7</v>
      </c>
      <c r="N39" s="1239">
        <f t="shared" si="30"/>
        <v>14</v>
      </c>
      <c r="O39" s="1239">
        <f t="shared" si="30"/>
        <v>10</v>
      </c>
      <c r="P39" s="1239">
        <f t="shared" si="30"/>
        <v>1</v>
      </c>
      <c r="Q39" s="1240">
        <f t="shared" si="30"/>
        <v>9</v>
      </c>
      <c r="R39" s="1238">
        <v>2021</v>
      </c>
      <c r="S39" s="1239">
        <f t="shared" ref="S39:W39" si="31">SUM(S40:S49)</f>
        <v>6</v>
      </c>
      <c r="T39" s="1239">
        <f t="shared" si="31"/>
        <v>54</v>
      </c>
      <c r="U39" s="1239">
        <f t="shared" si="31"/>
        <v>35</v>
      </c>
      <c r="V39" s="1239">
        <f t="shared" si="31"/>
        <v>20</v>
      </c>
      <c r="W39" s="1239">
        <f t="shared" si="31"/>
        <v>15</v>
      </c>
      <c r="X39" s="1239">
        <f>SUM(X40:X49)</f>
        <v>12</v>
      </c>
      <c r="Y39" s="1239">
        <f>SUM(Y40:Y49)</f>
        <v>6</v>
      </c>
      <c r="Z39" s="1240">
        <f>SUM(Z40:Z49)</f>
        <v>6</v>
      </c>
      <c r="AA39" s="1241">
        <f t="shared" ref="AA39:AH39" si="32">SUM(AA40:AA49)</f>
        <v>0</v>
      </c>
      <c r="AB39" s="1239">
        <f>SUM(AB40:AB49)</f>
        <v>0</v>
      </c>
      <c r="AC39" s="1239">
        <f t="shared" si="32"/>
        <v>0</v>
      </c>
      <c r="AD39" s="1239">
        <f t="shared" si="32"/>
        <v>0</v>
      </c>
      <c r="AE39" s="1239">
        <f t="shared" si="32"/>
        <v>0</v>
      </c>
      <c r="AF39" s="1239">
        <f t="shared" si="32"/>
        <v>0</v>
      </c>
      <c r="AG39" s="1239">
        <f t="shared" si="32"/>
        <v>0</v>
      </c>
      <c r="AH39" s="1240">
        <f t="shared" si="32"/>
        <v>0</v>
      </c>
    </row>
    <row r="40" spans="1:34" s="53" customFormat="1" ht="35.1" customHeight="1" outlineLevel="1">
      <c r="A40" s="493" t="s">
        <v>47</v>
      </c>
      <c r="B40" s="1218">
        <f t="shared" ref="B40:B49" si="33">SUM(J40,S40,AA40)</f>
        <v>1</v>
      </c>
      <c r="C40" s="1218">
        <f>SUM(K40,T40,AB40)</f>
        <v>9</v>
      </c>
      <c r="D40" s="1218">
        <f t="shared" ref="D40:D49" si="34">SUM(L40,U40,AC40)</f>
        <v>9</v>
      </c>
      <c r="E40" s="1218">
        <f t="shared" ref="E40:E49" si="35">SUM(M40,V40,AD40)</f>
        <v>8</v>
      </c>
      <c r="F40" s="1218">
        <f t="shared" ref="F40:F49" si="36">SUM(N40,W40,AE40)</f>
        <v>1</v>
      </c>
      <c r="G40" s="1218">
        <f>SUM(O40,X40,AF40)</f>
        <v>2</v>
      </c>
      <c r="H40" s="1218">
        <f t="shared" ref="H40:H49" si="37">SUM(P40,Y40,AG40)</f>
        <v>1</v>
      </c>
      <c r="I40" s="683">
        <f t="shared" ref="I40:I49" si="38">SUM(Q40,Z40,AH40)</f>
        <v>1</v>
      </c>
      <c r="J40" s="881">
        <v>0</v>
      </c>
      <c r="K40" s="277">
        <v>0</v>
      </c>
      <c r="L40" s="277">
        <f>SUM(M40:N40)</f>
        <v>0</v>
      </c>
      <c r="M40" s="277">
        <v>0</v>
      </c>
      <c r="N40" s="277">
        <v>0</v>
      </c>
      <c r="O40" s="277">
        <f>SUM(P40:Q40)</f>
        <v>0</v>
      </c>
      <c r="P40" s="277">
        <v>0</v>
      </c>
      <c r="Q40" s="882">
        <v>0</v>
      </c>
      <c r="R40" s="493" t="s">
        <v>47</v>
      </c>
      <c r="S40" s="225">
        <v>1</v>
      </c>
      <c r="T40" s="225">
        <v>9</v>
      </c>
      <c r="U40" s="277">
        <f>SUM(V40:W40)</f>
        <v>9</v>
      </c>
      <c r="V40" s="225">
        <v>8</v>
      </c>
      <c r="W40" s="225">
        <v>1</v>
      </c>
      <c r="X40" s="277">
        <f>SUM(Y40:Z40)</f>
        <v>2</v>
      </c>
      <c r="Y40" s="225">
        <v>1</v>
      </c>
      <c r="Z40" s="512">
        <v>1</v>
      </c>
      <c r="AA40" s="881">
        <v>0</v>
      </c>
      <c r="AB40" s="277">
        <v>0</v>
      </c>
      <c r="AC40" s="277">
        <f>SUM(AD40:AE40)</f>
        <v>0</v>
      </c>
      <c r="AD40" s="277">
        <v>0</v>
      </c>
      <c r="AE40" s="277">
        <v>0</v>
      </c>
      <c r="AF40" s="277">
        <f>SUM(AG40:AH40)</f>
        <v>0</v>
      </c>
      <c r="AG40" s="277">
        <v>0</v>
      </c>
      <c r="AH40" s="277">
        <v>0</v>
      </c>
    </row>
    <row r="41" spans="1:34" s="53" customFormat="1" ht="35.1" customHeight="1" outlineLevel="1">
      <c r="A41" s="493" t="s">
        <v>48</v>
      </c>
      <c r="B41" s="1218">
        <f t="shared" si="33"/>
        <v>3</v>
      </c>
      <c r="C41" s="1218">
        <f t="shared" ref="C41:C49" si="39">SUM(K41,T41,AB41)</f>
        <v>68</v>
      </c>
      <c r="D41" s="1218">
        <f t="shared" si="34"/>
        <v>30</v>
      </c>
      <c r="E41" s="1218">
        <f t="shared" si="35"/>
        <v>9</v>
      </c>
      <c r="F41" s="1218">
        <f t="shared" si="36"/>
        <v>21</v>
      </c>
      <c r="G41" s="1218">
        <f t="shared" ref="G41:G49" si="40">SUM(O41,X41,AF41)</f>
        <v>14</v>
      </c>
      <c r="H41" s="1218">
        <f t="shared" si="37"/>
        <v>3</v>
      </c>
      <c r="I41" s="683">
        <f t="shared" si="38"/>
        <v>11</v>
      </c>
      <c r="J41" s="696">
        <v>1</v>
      </c>
      <c r="K41" s="225">
        <v>50</v>
      </c>
      <c r="L41" s="277">
        <f t="shared" ref="L41:L49" si="41">SUM(M41:N41)</f>
        <v>21</v>
      </c>
      <c r="M41" s="225">
        <v>7</v>
      </c>
      <c r="N41" s="225">
        <v>14</v>
      </c>
      <c r="O41" s="277">
        <f t="shared" ref="O41:O49" si="42">SUM(P41:Q41)</f>
        <v>10</v>
      </c>
      <c r="P41" s="225">
        <v>1</v>
      </c>
      <c r="Q41" s="512">
        <v>9</v>
      </c>
      <c r="R41" s="493" t="s">
        <v>48</v>
      </c>
      <c r="S41" s="225">
        <v>2</v>
      </c>
      <c r="T41" s="225">
        <v>18</v>
      </c>
      <c r="U41" s="277">
        <f t="shared" ref="U41:U49" si="43">SUM(V41:W41)</f>
        <v>9</v>
      </c>
      <c r="V41" s="225">
        <v>2</v>
      </c>
      <c r="W41" s="225">
        <v>7</v>
      </c>
      <c r="X41" s="277">
        <f t="shared" ref="X41:X49" si="44">SUM(Y41:Z41)</f>
        <v>4</v>
      </c>
      <c r="Y41" s="225">
        <v>2</v>
      </c>
      <c r="Z41" s="512">
        <v>2</v>
      </c>
      <c r="AA41" s="881">
        <v>0</v>
      </c>
      <c r="AB41" s="277">
        <v>0</v>
      </c>
      <c r="AC41" s="277">
        <f t="shared" ref="AC41:AC49" si="45">SUM(AD41:AE41)</f>
        <v>0</v>
      </c>
      <c r="AD41" s="277">
        <v>0</v>
      </c>
      <c r="AE41" s="277">
        <v>0</v>
      </c>
      <c r="AF41" s="277">
        <f t="shared" ref="AF41:AF49" si="46">SUM(AG41:AH41)</f>
        <v>0</v>
      </c>
      <c r="AG41" s="277">
        <v>0</v>
      </c>
      <c r="AH41" s="277">
        <v>0</v>
      </c>
    </row>
    <row r="42" spans="1:34" s="53" customFormat="1" ht="35.1" customHeight="1" outlineLevel="1">
      <c r="A42" s="493" t="s">
        <v>49</v>
      </c>
      <c r="B42" s="1218">
        <f t="shared" si="33"/>
        <v>1</v>
      </c>
      <c r="C42" s="1218">
        <f t="shared" si="39"/>
        <v>9</v>
      </c>
      <c r="D42" s="1218">
        <f t="shared" si="34"/>
        <v>5</v>
      </c>
      <c r="E42" s="1218">
        <f t="shared" si="35"/>
        <v>3</v>
      </c>
      <c r="F42" s="1218">
        <f t="shared" si="36"/>
        <v>2</v>
      </c>
      <c r="G42" s="1218">
        <f t="shared" si="40"/>
        <v>2</v>
      </c>
      <c r="H42" s="1218">
        <f t="shared" si="37"/>
        <v>1</v>
      </c>
      <c r="I42" s="683">
        <f t="shared" si="38"/>
        <v>1</v>
      </c>
      <c r="J42" s="881">
        <v>0</v>
      </c>
      <c r="K42" s="277">
        <v>0</v>
      </c>
      <c r="L42" s="277">
        <f t="shared" si="41"/>
        <v>0</v>
      </c>
      <c r="M42" s="277">
        <v>0</v>
      </c>
      <c r="N42" s="277">
        <v>0</v>
      </c>
      <c r="O42" s="277">
        <f t="shared" si="42"/>
        <v>0</v>
      </c>
      <c r="P42" s="277">
        <v>0</v>
      </c>
      <c r="Q42" s="882">
        <v>0</v>
      </c>
      <c r="R42" s="493" t="s">
        <v>49</v>
      </c>
      <c r="S42" s="225">
        <v>1</v>
      </c>
      <c r="T42" s="225">
        <v>9</v>
      </c>
      <c r="U42" s="277">
        <f t="shared" si="43"/>
        <v>5</v>
      </c>
      <c r="V42" s="225">
        <v>3</v>
      </c>
      <c r="W42" s="225">
        <v>2</v>
      </c>
      <c r="X42" s="277">
        <f t="shared" si="44"/>
        <v>2</v>
      </c>
      <c r="Y42" s="225">
        <v>1</v>
      </c>
      <c r="Z42" s="512">
        <v>1</v>
      </c>
      <c r="AA42" s="881">
        <v>0</v>
      </c>
      <c r="AB42" s="277">
        <v>0</v>
      </c>
      <c r="AC42" s="277">
        <f t="shared" si="45"/>
        <v>0</v>
      </c>
      <c r="AD42" s="277">
        <v>0</v>
      </c>
      <c r="AE42" s="277">
        <v>0</v>
      </c>
      <c r="AF42" s="277">
        <f t="shared" si="46"/>
        <v>0</v>
      </c>
      <c r="AG42" s="277">
        <v>0</v>
      </c>
      <c r="AH42" s="277">
        <v>0</v>
      </c>
    </row>
    <row r="43" spans="1:34" s="53" customFormat="1" ht="35.1" customHeight="1" outlineLevel="1">
      <c r="A43" s="493" t="s">
        <v>50</v>
      </c>
      <c r="B43" s="1218">
        <f t="shared" si="33"/>
        <v>0</v>
      </c>
      <c r="C43" s="1218">
        <f t="shared" si="39"/>
        <v>0</v>
      </c>
      <c r="D43" s="1218">
        <f t="shared" si="34"/>
        <v>0</v>
      </c>
      <c r="E43" s="1218">
        <f t="shared" si="35"/>
        <v>0</v>
      </c>
      <c r="F43" s="1218">
        <f t="shared" si="36"/>
        <v>0</v>
      </c>
      <c r="G43" s="1218">
        <f t="shared" si="40"/>
        <v>0</v>
      </c>
      <c r="H43" s="1218">
        <f t="shared" si="37"/>
        <v>0</v>
      </c>
      <c r="I43" s="683">
        <f t="shared" si="38"/>
        <v>0</v>
      </c>
      <c r="J43" s="881">
        <v>0</v>
      </c>
      <c r="K43" s="277">
        <v>0</v>
      </c>
      <c r="L43" s="277">
        <f t="shared" si="41"/>
        <v>0</v>
      </c>
      <c r="M43" s="277">
        <v>0</v>
      </c>
      <c r="N43" s="277">
        <v>0</v>
      </c>
      <c r="O43" s="277">
        <f t="shared" si="42"/>
        <v>0</v>
      </c>
      <c r="P43" s="277">
        <v>0</v>
      </c>
      <c r="Q43" s="882">
        <v>0</v>
      </c>
      <c r="R43" s="493" t="s">
        <v>50</v>
      </c>
      <c r="S43" s="277">
        <v>0</v>
      </c>
      <c r="T43" s="277">
        <v>0</v>
      </c>
      <c r="U43" s="277">
        <f t="shared" si="43"/>
        <v>0</v>
      </c>
      <c r="V43" s="277">
        <v>0</v>
      </c>
      <c r="W43" s="277">
        <v>0</v>
      </c>
      <c r="X43" s="277">
        <f t="shared" si="44"/>
        <v>0</v>
      </c>
      <c r="Y43" s="277">
        <v>0</v>
      </c>
      <c r="Z43" s="882">
        <v>0</v>
      </c>
      <c r="AA43" s="881">
        <v>0</v>
      </c>
      <c r="AB43" s="277">
        <v>0</v>
      </c>
      <c r="AC43" s="277">
        <f t="shared" si="45"/>
        <v>0</v>
      </c>
      <c r="AD43" s="277">
        <v>0</v>
      </c>
      <c r="AE43" s="277">
        <v>0</v>
      </c>
      <c r="AF43" s="277">
        <f t="shared" si="46"/>
        <v>0</v>
      </c>
      <c r="AG43" s="277">
        <v>0</v>
      </c>
      <c r="AH43" s="277">
        <v>0</v>
      </c>
    </row>
    <row r="44" spans="1:34" s="53" customFormat="1" ht="35.1" customHeight="1" outlineLevel="1">
      <c r="A44" s="493" t="s">
        <v>51</v>
      </c>
      <c r="B44" s="1218">
        <f t="shared" si="33"/>
        <v>0</v>
      </c>
      <c r="C44" s="1218">
        <f t="shared" si="39"/>
        <v>0</v>
      </c>
      <c r="D44" s="1218">
        <f t="shared" si="34"/>
        <v>0</v>
      </c>
      <c r="E44" s="1218">
        <f t="shared" si="35"/>
        <v>0</v>
      </c>
      <c r="F44" s="1218">
        <f t="shared" si="36"/>
        <v>0</v>
      </c>
      <c r="G44" s="1218">
        <f t="shared" si="40"/>
        <v>0</v>
      </c>
      <c r="H44" s="1218">
        <f t="shared" si="37"/>
        <v>0</v>
      </c>
      <c r="I44" s="683">
        <f t="shared" si="38"/>
        <v>0</v>
      </c>
      <c r="J44" s="881">
        <v>0</v>
      </c>
      <c r="K44" s="277">
        <v>0</v>
      </c>
      <c r="L44" s="277">
        <f t="shared" si="41"/>
        <v>0</v>
      </c>
      <c r="M44" s="277">
        <v>0</v>
      </c>
      <c r="N44" s="277">
        <v>0</v>
      </c>
      <c r="O44" s="277">
        <f t="shared" si="42"/>
        <v>0</v>
      </c>
      <c r="P44" s="277">
        <v>0</v>
      </c>
      <c r="Q44" s="882">
        <v>0</v>
      </c>
      <c r="R44" s="493" t="s">
        <v>51</v>
      </c>
      <c r="S44" s="277">
        <v>0</v>
      </c>
      <c r="T44" s="277">
        <v>0</v>
      </c>
      <c r="U44" s="277">
        <f t="shared" si="43"/>
        <v>0</v>
      </c>
      <c r="V44" s="277">
        <v>0</v>
      </c>
      <c r="W44" s="277">
        <v>0</v>
      </c>
      <c r="X44" s="277">
        <f t="shared" si="44"/>
        <v>0</v>
      </c>
      <c r="Y44" s="277">
        <v>0</v>
      </c>
      <c r="Z44" s="882">
        <v>0</v>
      </c>
      <c r="AA44" s="881">
        <v>0</v>
      </c>
      <c r="AB44" s="277">
        <v>0</v>
      </c>
      <c r="AC44" s="277">
        <f t="shared" si="45"/>
        <v>0</v>
      </c>
      <c r="AD44" s="277">
        <v>0</v>
      </c>
      <c r="AE44" s="277">
        <v>0</v>
      </c>
      <c r="AF44" s="277">
        <f t="shared" si="46"/>
        <v>0</v>
      </c>
      <c r="AG44" s="277">
        <v>0</v>
      </c>
      <c r="AH44" s="277">
        <v>0</v>
      </c>
    </row>
    <row r="45" spans="1:34" s="53" customFormat="1" ht="35.1" customHeight="1" outlineLevel="1">
      <c r="A45" s="493" t="s">
        <v>787</v>
      </c>
      <c r="B45" s="1218">
        <f t="shared" si="33"/>
        <v>1</v>
      </c>
      <c r="C45" s="1218">
        <f t="shared" si="39"/>
        <v>9</v>
      </c>
      <c r="D45" s="1218">
        <f t="shared" si="34"/>
        <v>4</v>
      </c>
      <c r="E45" s="1218">
        <f t="shared" si="35"/>
        <v>0</v>
      </c>
      <c r="F45" s="1218">
        <f t="shared" si="36"/>
        <v>4</v>
      </c>
      <c r="G45" s="1218">
        <f t="shared" si="40"/>
        <v>2</v>
      </c>
      <c r="H45" s="1218">
        <f t="shared" si="37"/>
        <v>1</v>
      </c>
      <c r="I45" s="683">
        <f t="shared" si="38"/>
        <v>1</v>
      </c>
      <c r="J45" s="881">
        <v>0</v>
      </c>
      <c r="K45" s="277">
        <v>0</v>
      </c>
      <c r="L45" s="277">
        <f t="shared" si="41"/>
        <v>0</v>
      </c>
      <c r="M45" s="277">
        <v>0</v>
      </c>
      <c r="N45" s="277">
        <v>0</v>
      </c>
      <c r="O45" s="277">
        <f t="shared" si="42"/>
        <v>0</v>
      </c>
      <c r="P45" s="277">
        <v>0</v>
      </c>
      <c r="Q45" s="882">
        <v>0</v>
      </c>
      <c r="R45" s="493" t="s">
        <v>787</v>
      </c>
      <c r="S45" s="225">
        <v>1</v>
      </c>
      <c r="T45" s="225">
        <v>9</v>
      </c>
      <c r="U45" s="277">
        <f t="shared" si="43"/>
        <v>4</v>
      </c>
      <c r="V45" s="225">
        <v>0</v>
      </c>
      <c r="W45" s="225">
        <v>4</v>
      </c>
      <c r="X45" s="277">
        <f t="shared" si="44"/>
        <v>2</v>
      </c>
      <c r="Y45" s="225">
        <v>1</v>
      </c>
      <c r="Z45" s="512">
        <v>1</v>
      </c>
      <c r="AA45" s="881">
        <v>0</v>
      </c>
      <c r="AB45" s="277">
        <v>0</v>
      </c>
      <c r="AC45" s="277">
        <f t="shared" si="45"/>
        <v>0</v>
      </c>
      <c r="AD45" s="277">
        <v>0</v>
      </c>
      <c r="AE45" s="277">
        <v>0</v>
      </c>
      <c r="AF45" s="277">
        <f t="shared" si="46"/>
        <v>0</v>
      </c>
      <c r="AG45" s="277">
        <v>0</v>
      </c>
      <c r="AH45" s="277">
        <v>0</v>
      </c>
    </row>
    <row r="46" spans="1:34" s="53" customFormat="1" ht="35.1" customHeight="1" outlineLevel="1">
      <c r="A46" s="493" t="s">
        <v>52</v>
      </c>
      <c r="B46" s="1218">
        <f t="shared" si="33"/>
        <v>0</v>
      </c>
      <c r="C46" s="1218">
        <f t="shared" si="39"/>
        <v>0</v>
      </c>
      <c r="D46" s="1218">
        <f t="shared" si="34"/>
        <v>0</v>
      </c>
      <c r="E46" s="1218">
        <f t="shared" si="35"/>
        <v>0</v>
      </c>
      <c r="F46" s="1218">
        <f t="shared" si="36"/>
        <v>0</v>
      </c>
      <c r="G46" s="1218">
        <f t="shared" si="40"/>
        <v>0</v>
      </c>
      <c r="H46" s="1218">
        <f t="shared" si="37"/>
        <v>0</v>
      </c>
      <c r="I46" s="683">
        <f t="shared" si="38"/>
        <v>0</v>
      </c>
      <c r="J46" s="881">
        <v>0</v>
      </c>
      <c r="K46" s="277">
        <v>0</v>
      </c>
      <c r="L46" s="277">
        <f t="shared" si="41"/>
        <v>0</v>
      </c>
      <c r="M46" s="277">
        <v>0</v>
      </c>
      <c r="N46" s="277">
        <v>0</v>
      </c>
      <c r="O46" s="277">
        <f t="shared" si="42"/>
        <v>0</v>
      </c>
      <c r="P46" s="277">
        <v>0</v>
      </c>
      <c r="Q46" s="882">
        <v>0</v>
      </c>
      <c r="R46" s="493" t="s">
        <v>52</v>
      </c>
      <c r="S46" s="277">
        <v>0</v>
      </c>
      <c r="T46" s="277">
        <v>0</v>
      </c>
      <c r="U46" s="277">
        <f t="shared" si="43"/>
        <v>0</v>
      </c>
      <c r="V46" s="277">
        <v>0</v>
      </c>
      <c r="W46" s="277">
        <v>0</v>
      </c>
      <c r="X46" s="277">
        <f t="shared" si="44"/>
        <v>0</v>
      </c>
      <c r="Y46" s="277">
        <v>0</v>
      </c>
      <c r="Z46" s="882">
        <v>0</v>
      </c>
      <c r="AA46" s="881">
        <v>0</v>
      </c>
      <c r="AB46" s="277">
        <v>0</v>
      </c>
      <c r="AC46" s="277">
        <f t="shared" si="45"/>
        <v>0</v>
      </c>
      <c r="AD46" s="277">
        <v>0</v>
      </c>
      <c r="AE46" s="277">
        <v>0</v>
      </c>
      <c r="AF46" s="277">
        <f t="shared" si="46"/>
        <v>0</v>
      </c>
      <c r="AG46" s="277">
        <v>0</v>
      </c>
      <c r="AH46" s="277">
        <v>0</v>
      </c>
    </row>
    <row r="47" spans="1:34" s="53" customFormat="1" ht="35.1" customHeight="1" outlineLevel="1">
      <c r="A47" s="493" t="s">
        <v>53</v>
      </c>
      <c r="B47" s="1218">
        <f t="shared" si="33"/>
        <v>0</v>
      </c>
      <c r="C47" s="1218">
        <f t="shared" si="39"/>
        <v>0</v>
      </c>
      <c r="D47" s="1218">
        <f t="shared" si="34"/>
        <v>0</v>
      </c>
      <c r="E47" s="1218">
        <f t="shared" si="35"/>
        <v>0</v>
      </c>
      <c r="F47" s="1218">
        <f t="shared" si="36"/>
        <v>0</v>
      </c>
      <c r="G47" s="1218">
        <f t="shared" si="40"/>
        <v>0</v>
      </c>
      <c r="H47" s="1218">
        <f t="shared" si="37"/>
        <v>0</v>
      </c>
      <c r="I47" s="683">
        <f t="shared" si="38"/>
        <v>0</v>
      </c>
      <c r="J47" s="881">
        <v>0</v>
      </c>
      <c r="K47" s="277">
        <v>0</v>
      </c>
      <c r="L47" s="277">
        <f t="shared" si="41"/>
        <v>0</v>
      </c>
      <c r="M47" s="277">
        <v>0</v>
      </c>
      <c r="N47" s="277">
        <v>0</v>
      </c>
      <c r="O47" s="277">
        <f t="shared" si="42"/>
        <v>0</v>
      </c>
      <c r="P47" s="277">
        <v>0</v>
      </c>
      <c r="Q47" s="882">
        <v>0</v>
      </c>
      <c r="R47" s="493" t="s">
        <v>53</v>
      </c>
      <c r="S47" s="277">
        <v>0</v>
      </c>
      <c r="T47" s="277">
        <v>0</v>
      </c>
      <c r="U47" s="277">
        <f t="shared" si="43"/>
        <v>0</v>
      </c>
      <c r="V47" s="277">
        <v>0</v>
      </c>
      <c r="W47" s="277">
        <v>0</v>
      </c>
      <c r="X47" s="277">
        <f t="shared" si="44"/>
        <v>0</v>
      </c>
      <c r="Y47" s="277">
        <v>0</v>
      </c>
      <c r="Z47" s="882">
        <v>0</v>
      </c>
      <c r="AA47" s="881">
        <v>0</v>
      </c>
      <c r="AB47" s="277">
        <v>0</v>
      </c>
      <c r="AC47" s="277">
        <f t="shared" si="45"/>
        <v>0</v>
      </c>
      <c r="AD47" s="277">
        <v>0</v>
      </c>
      <c r="AE47" s="277">
        <v>0</v>
      </c>
      <c r="AF47" s="277">
        <f t="shared" si="46"/>
        <v>0</v>
      </c>
      <c r="AG47" s="277">
        <v>0</v>
      </c>
      <c r="AH47" s="277">
        <v>0</v>
      </c>
    </row>
    <row r="48" spans="1:34" s="53" customFormat="1" ht="35.1" customHeight="1" outlineLevel="1">
      <c r="A48" s="493" t="s">
        <v>54</v>
      </c>
      <c r="B48" s="1218">
        <f t="shared" si="33"/>
        <v>1</v>
      </c>
      <c r="C48" s="1218">
        <f t="shared" si="39"/>
        <v>9</v>
      </c>
      <c r="D48" s="1218">
        <f t="shared" si="34"/>
        <v>8</v>
      </c>
      <c r="E48" s="1218">
        <f t="shared" si="35"/>
        <v>7</v>
      </c>
      <c r="F48" s="1218">
        <f t="shared" si="36"/>
        <v>1</v>
      </c>
      <c r="G48" s="1218">
        <f t="shared" si="40"/>
        <v>2</v>
      </c>
      <c r="H48" s="1218">
        <f t="shared" si="37"/>
        <v>1</v>
      </c>
      <c r="I48" s="683">
        <f t="shared" si="38"/>
        <v>1</v>
      </c>
      <c r="J48" s="881">
        <v>0</v>
      </c>
      <c r="K48" s="277">
        <v>0</v>
      </c>
      <c r="L48" s="277">
        <f t="shared" si="41"/>
        <v>0</v>
      </c>
      <c r="M48" s="277">
        <v>0</v>
      </c>
      <c r="N48" s="277">
        <v>0</v>
      </c>
      <c r="O48" s="277">
        <f t="shared" si="42"/>
        <v>0</v>
      </c>
      <c r="P48" s="277">
        <v>0</v>
      </c>
      <c r="Q48" s="882">
        <v>0</v>
      </c>
      <c r="R48" s="493" t="s">
        <v>54</v>
      </c>
      <c r="S48" s="277">
        <v>1</v>
      </c>
      <c r="T48" s="277">
        <v>9</v>
      </c>
      <c r="U48" s="277">
        <f t="shared" si="43"/>
        <v>8</v>
      </c>
      <c r="V48" s="277">
        <v>7</v>
      </c>
      <c r="W48" s="277">
        <v>1</v>
      </c>
      <c r="X48" s="277">
        <f t="shared" si="44"/>
        <v>2</v>
      </c>
      <c r="Y48" s="277">
        <v>1</v>
      </c>
      <c r="Z48" s="882">
        <v>1</v>
      </c>
      <c r="AA48" s="881">
        <v>0</v>
      </c>
      <c r="AB48" s="277">
        <v>0</v>
      </c>
      <c r="AC48" s="277">
        <f t="shared" si="45"/>
        <v>0</v>
      </c>
      <c r="AD48" s="277">
        <v>0</v>
      </c>
      <c r="AE48" s="277">
        <v>0</v>
      </c>
      <c r="AF48" s="277">
        <f t="shared" si="46"/>
        <v>0</v>
      </c>
      <c r="AG48" s="277">
        <v>0</v>
      </c>
      <c r="AH48" s="277">
        <v>0</v>
      </c>
    </row>
    <row r="49" spans="1:34" s="53" customFormat="1" ht="35.1" customHeight="1" outlineLevel="1">
      <c r="A49" s="493" t="s">
        <v>55</v>
      </c>
      <c r="B49" s="1218">
        <f t="shared" si="33"/>
        <v>0</v>
      </c>
      <c r="C49" s="1218">
        <f t="shared" si="39"/>
        <v>0</v>
      </c>
      <c r="D49" s="1218">
        <f t="shared" si="34"/>
        <v>0</v>
      </c>
      <c r="E49" s="1218">
        <f t="shared" si="35"/>
        <v>0</v>
      </c>
      <c r="F49" s="1218">
        <f t="shared" si="36"/>
        <v>0</v>
      </c>
      <c r="G49" s="1218">
        <f t="shared" si="40"/>
        <v>0</v>
      </c>
      <c r="H49" s="1218">
        <f t="shared" si="37"/>
        <v>0</v>
      </c>
      <c r="I49" s="683">
        <f t="shared" si="38"/>
        <v>0</v>
      </c>
      <c r="J49" s="881">
        <v>0</v>
      </c>
      <c r="K49" s="277">
        <v>0</v>
      </c>
      <c r="L49" s="277">
        <f t="shared" si="41"/>
        <v>0</v>
      </c>
      <c r="M49" s="277">
        <v>0</v>
      </c>
      <c r="N49" s="277">
        <v>0</v>
      </c>
      <c r="O49" s="277">
        <f t="shared" si="42"/>
        <v>0</v>
      </c>
      <c r="P49" s="277">
        <v>0</v>
      </c>
      <c r="Q49" s="882">
        <v>0</v>
      </c>
      <c r="R49" s="493" t="s">
        <v>55</v>
      </c>
      <c r="S49" s="277">
        <v>0</v>
      </c>
      <c r="T49" s="277">
        <v>0</v>
      </c>
      <c r="U49" s="277">
        <f t="shared" si="43"/>
        <v>0</v>
      </c>
      <c r="V49" s="277">
        <v>0</v>
      </c>
      <c r="W49" s="277">
        <v>0</v>
      </c>
      <c r="X49" s="277">
        <f t="shared" si="44"/>
        <v>0</v>
      </c>
      <c r="Y49" s="277">
        <v>0</v>
      </c>
      <c r="Z49" s="882">
        <v>0</v>
      </c>
      <c r="AA49" s="881">
        <v>0</v>
      </c>
      <c r="AB49" s="277">
        <v>0</v>
      </c>
      <c r="AC49" s="277">
        <f t="shared" si="45"/>
        <v>0</v>
      </c>
      <c r="AD49" s="277">
        <v>0</v>
      </c>
      <c r="AE49" s="277">
        <v>0</v>
      </c>
      <c r="AF49" s="277">
        <f t="shared" si="46"/>
        <v>0</v>
      </c>
      <c r="AG49" s="277">
        <v>0</v>
      </c>
      <c r="AH49" s="277">
        <v>0</v>
      </c>
    </row>
    <row r="50" spans="1:34" s="630" customFormat="1" ht="9.9499999999999993" customHeight="1" thickBot="1">
      <c r="A50" s="631"/>
      <c r="B50" s="605"/>
      <c r="C50" s="605"/>
      <c r="D50" s="605"/>
      <c r="E50" s="605"/>
      <c r="F50" s="605"/>
      <c r="G50" s="605"/>
      <c r="H50" s="605"/>
      <c r="I50" s="607"/>
      <c r="J50" s="883"/>
      <c r="K50" s="605"/>
      <c r="L50" s="605"/>
      <c r="M50" s="605"/>
      <c r="N50" s="605"/>
      <c r="O50" s="884"/>
      <c r="P50" s="605"/>
      <c r="Q50" s="607"/>
      <c r="R50" s="631"/>
      <c r="S50" s="605"/>
      <c r="T50" s="605"/>
      <c r="U50" s="605"/>
      <c r="V50" s="605"/>
      <c r="W50" s="605"/>
      <c r="X50" s="605"/>
      <c r="Y50" s="605"/>
      <c r="Z50" s="607"/>
      <c r="AA50" s="883"/>
      <c r="AB50" s="605"/>
      <c r="AC50" s="605"/>
      <c r="AD50" s="605"/>
      <c r="AE50" s="605"/>
      <c r="AF50" s="605"/>
      <c r="AG50" s="605"/>
      <c r="AH50" s="607"/>
    </row>
    <row r="51" spans="1:34" s="278" customFormat="1" ht="9.9499999999999993" customHeight="1">
      <c r="A51" s="69"/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6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</row>
    <row r="52" spans="1:34" ht="15" customHeight="1">
      <c r="A52" s="289" t="s">
        <v>379</v>
      </c>
      <c r="B52" s="289"/>
      <c r="C52" s="289"/>
      <c r="D52" s="289"/>
      <c r="E52" s="289"/>
      <c r="F52" s="289"/>
      <c r="G52" s="289" t="s">
        <v>399</v>
      </c>
      <c r="H52" s="289"/>
      <c r="I52" s="289"/>
      <c r="J52" s="289"/>
      <c r="K52" s="289"/>
      <c r="L52" s="289"/>
      <c r="M52" s="289"/>
      <c r="N52" s="289"/>
      <c r="O52" s="289" t="s">
        <v>399</v>
      </c>
      <c r="P52" s="289"/>
      <c r="Q52" s="289"/>
      <c r="R52" s="289" t="s">
        <v>379</v>
      </c>
      <c r="S52" s="289"/>
      <c r="T52" s="289"/>
      <c r="U52" s="289"/>
      <c r="V52" s="289"/>
      <c r="W52" s="289"/>
      <c r="X52" s="289"/>
      <c r="Y52" s="289"/>
      <c r="Z52" s="289"/>
      <c r="AA52" s="781"/>
      <c r="AB52" s="781"/>
      <c r="AC52" s="781"/>
      <c r="AD52" s="781"/>
      <c r="AE52" s="781"/>
      <c r="AF52" s="781"/>
      <c r="AG52" s="781"/>
      <c r="AH52" s="781"/>
    </row>
  </sheetData>
  <mergeCells count="21">
    <mergeCell ref="B11:B12"/>
    <mergeCell ref="K9:N9"/>
    <mergeCell ref="O9:Q9"/>
    <mergeCell ref="T9:W9"/>
    <mergeCell ref="X9:Z9"/>
    <mergeCell ref="A2:I2"/>
    <mergeCell ref="R2:Z2"/>
    <mergeCell ref="AA2:AH3"/>
    <mergeCell ref="J2:Q3"/>
    <mergeCell ref="AB9:AE9"/>
    <mergeCell ref="AF9:AH9"/>
    <mergeCell ref="B6:I6"/>
    <mergeCell ref="J6:Q6"/>
    <mergeCell ref="S6:Z6"/>
    <mergeCell ref="AA6:AH6"/>
    <mergeCell ref="B7:I7"/>
    <mergeCell ref="J7:Q7"/>
    <mergeCell ref="S7:Z7"/>
    <mergeCell ref="AA7:AH7"/>
    <mergeCell ref="A6:A7"/>
    <mergeCell ref="R6:R7"/>
  </mergeCells>
  <phoneticPr fontId="4" type="noConversion"/>
  <pageMargins left="0.56000000000000005" right="0.39370078740157483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3" manualBreakCount="3">
    <brk id="9" max="40" man="1"/>
    <brk id="17" max="40" man="1"/>
    <brk id="26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Z53"/>
  <sheetViews>
    <sheetView view="pageBreakPreview" zoomScaleNormal="110" zoomScaleSheetLayoutView="100" workbookViewId="0"/>
  </sheetViews>
  <sheetFormatPr defaultRowHeight="13.5" outlineLevelRow="1"/>
  <cols>
    <col min="1" max="9" width="6.77734375" style="274" customWidth="1"/>
    <col min="10" max="17" width="7.77734375" style="274" customWidth="1"/>
    <col min="18" max="26" width="6.77734375" style="274" customWidth="1"/>
    <col min="27" max="16384" width="8.88671875" style="274"/>
  </cols>
  <sheetData>
    <row r="1" spans="1:26" s="279" customFormat="1" ht="15" customHeight="1">
      <c r="A1" s="137"/>
      <c r="B1" s="37"/>
      <c r="C1" s="37"/>
      <c r="D1" s="37"/>
      <c r="E1" s="62"/>
      <c r="F1" s="62"/>
      <c r="G1" s="168"/>
      <c r="H1" s="168"/>
      <c r="I1" s="168"/>
      <c r="J1" s="168"/>
      <c r="K1" s="36"/>
      <c r="L1" s="62"/>
      <c r="M1" s="62"/>
      <c r="N1" s="62"/>
      <c r="O1" s="36"/>
      <c r="P1" s="36"/>
      <c r="Q1" s="36"/>
      <c r="R1" s="137"/>
      <c r="S1" s="37"/>
      <c r="T1" s="168"/>
      <c r="U1" s="168"/>
      <c r="V1" s="168"/>
      <c r="W1" s="168"/>
      <c r="X1" s="36"/>
      <c r="Y1" s="36"/>
      <c r="Z1" s="36"/>
    </row>
    <row r="2" spans="1:26" s="571" customFormat="1" ht="30" customHeight="1">
      <c r="A2" s="1340" t="s">
        <v>728</v>
      </c>
      <c r="B2" s="1340"/>
      <c r="C2" s="1340"/>
      <c r="D2" s="1340"/>
      <c r="E2" s="1340"/>
      <c r="F2" s="1340"/>
      <c r="G2" s="1340"/>
      <c r="H2" s="1340"/>
      <c r="I2" s="1340"/>
      <c r="J2" s="1339" t="s">
        <v>686</v>
      </c>
      <c r="K2" s="1339"/>
      <c r="L2" s="1339"/>
      <c r="M2" s="1339"/>
      <c r="N2" s="1339"/>
      <c r="O2" s="1339"/>
      <c r="P2" s="1339"/>
      <c r="Q2" s="1339"/>
      <c r="R2" s="1339" t="s">
        <v>914</v>
      </c>
      <c r="S2" s="1339"/>
      <c r="T2" s="1339"/>
      <c r="U2" s="1339"/>
      <c r="V2" s="1339"/>
      <c r="W2" s="1339"/>
      <c r="X2" s="1339"/>
      <c r="Y2" s="1339"/>
      <c r="Z2" s="1339"/>
    </row>
    <row r="3" spans="1:26" s="571" customFormat="1" ht="30" customHeight="1">
      <c r="A3" s="474"/>
      <c r="B3" s="474"/>
      <c r="C3" s="474"/>
      <c r="D3" s="474"/>
      <c r="E3" s="474"/>
      <c r="F3" s="474"/>
      <c r="G3" s="474"/>
      <c r="H3" s="474"/>
      <c r="I3" s="474"/>
      <c r="J3" s="1339"/>
      <c r="K3" s="1339"/>
      <c r="L3" s="1339"/>
      <c r="M3" s="1339"/>
      <c r="N3" s="1339"/>
      <c r="O3" s="1339"/>
      <c r="P3" s="1339"/>
      <c r="Q3" s="1339"/>
      <c r="R3" s="1401" t="s">
        <v>915</v>
      </c>
      <c r="S3" s="1401"/>
      <c r="T3" s="1401"/>
      <c r="U3" s="1401"/>
      <c r="V3" s="1401"/>
      <c r="W3" s="1401"/>
      <c r="X3" s="1401"/>
      <c r="Y3" s="1401"/>
      <c r="Z3" s="1401"/>
    </row>
    <row r="4" spans="1:26" s="571" customFormat="1" ht="24" customHeight="1">
      <c r="A4" s="1186"/>
      <c r="B4" s="1186"/>
      <c r="C4" s="1186"/>
      <c r="D4" s="1186"/>
      <c r="E4" s="1186"/>
      <c r="F4" s="1186"/>
      <c r="G4" s="1186"/>
      <c r="H4" s="1186"/>
      <c r="I4" s="1186"/>
      <c r="J4" s="1185"/>
      <c r="K4" s="1185"/>
      <c r="L4" s="1185"/>
      <c r="M4" s="1185"/>
      <c r="N4" s="1185"/>
      <c r="O4" s="1185"/>
      <c r="P4" s="1185"/>
      <c r="Q4" s="1185"/>
      <c r="R4" s="1401"/>
      <c r="S4" s="1401"/>
      <c r="T4" s="1401"/>
      <c r="U4" s="1401"/>
      <c r="V4" s="1401"/>
      <c r="W4" s="1401"/>
      <c r="X4" s="1401"/>
      <c r="Y4" s="1401"/>
      <c r="Z4" s="1401"/>
    </row>
    <row r="5" spans="1:26" s="280" customFormat="1" ht="15" customHeight="1">
      <c r="A5" s="1761"/>
      <c r="B5" s="1761"/>
      <c r="C5" s="1761"/>
      <c r="D5" s="1761"/>
      <c r="E5" s="1761"/>
      <c r="F5" s="1761"/>
      <c r="G5" s="1761"/>
      <c r="H5" s="1761"/>
      <c r="I5" s="1761"/>
      <c r="J5" s="1761"/>
      <c r="K5" s="1761"/>
      <c r="L5" s="1761"/>
      <c r="M5" s="1761"/>
      <c r="N5" s="1761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spans="1:26" ht="15" customHeight="1" thickBot="1">
      <c r="A6" s="757" t="s">
        <v>8</v>
      </c>
      <c r="B6" s="757"/>
      <c r="C6" s="289"/>
      <c r="D6" s="289" t="s">
        <v>28</v>
      </c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758" t="s">
        <v>312</v>
      </c>
      <c r="R6" s="757" t="s">
        <v>8</v>
      </c>
      <c r="S6" s="289"/>
      <c r="T6" s="289"/>
      <c r="U6" s="289"/>
      <c r="V6" s="289"/>
      <c r="W6" s="289"/>
      <c r="X6" s="289"/>
      <c r="Y6" s="53"/>
      <c r="Z6" s="758" t="s">
        <v>312</v>
      </c>
    </row>
    <row r="7" spans="1:26" s="265" customFormat="1" ht="13.5" customHeight="1">
      <c r="A7" s="1753" t="s">
        <v>445</v>
      </c>
      <c r="B7" s="281" t="s">
        <v>409</v>
      </c>
      <c r="C7" s="281"/>
      <c r="D7" s="281"/>
      <c r="E7" s="281"/>
      <c r="F7" s="281"/>
      <c r="G7" s="281"/>
      <c r="H7" s="281"/>
      <c r="I7" s="281"/>
      <c r="J7" s="1755" t="s">
        <v>410</v>
      </c>
      <c r="K7" s="1756"/>
      <c r="L7" s="1756"/>
      <c r="M7" s="1756"/>
      <c r="N7" s="1756"/>
      <c r="O7" s="1756"/>
      <c r="P7" s="1756"/>
      <c r="Q7" s="1757"/>
      <c r="R7" s="1753" t="s">
        <v>445</v>
      </c>
      <c r="S7" s="282" t="s">
        <v>411</v>
      </c>
      <c r="T7" s="281"/>
      <c r="U7" s="281"/>
      <c r="V7" s="281"/>
      <c r="W7" s="281"/>
      <c r="X7" s="281"/>
      <c r="Y7" s="259"/>
      <c r="Z7" s="575"/>
    </row>
    <row r="8" spans="1:26" s="265" customFormat="1" ht="13.5" customHeight="1">
      <c r="A8" s="1754"/>
      <c r="B8" s="283" t="s">
        <v>344</v>
      </c>
      <c r="C8" s="283"/>
      <c r="D8" s="283"/>
      <c r="E8" s="283"/>
      <c r="F8" s="283"/>
      <c r="G8" s="283"/>
      <c r="H8" s="283"/>
      <c r="I8" s="283"/>
      <c r="J8" s="1534" t="s">
        <v>687</v>
      </c>
      <c r="K8" s="1485"/>
      <c r="L8" s="1485"/>
      <c r="M8" s="1485"/>
      <c r="N8" s="1485"/>
      <c r="O8" s="1485"/>
      <c r="P8" s="1485"/>
      <c r="Q8" s="1758"/>
      <c r="R8" s="1754"/>
      <c r="S8" s="284" t="s">
        <v>412</v>
      </c>
      <c r="T8" s="285"/>
      <c r="U8" s="285"/>
      <c r="V8" s="285"/>
      <c r="W8" s="285"/>
      <c r="X8" s="285"/>
      <c r="Y8" s="576"/>
      <c r="Z8" s="577"/>
    </row>
    <row r="9" spans="1:26" s="265" customFormat="1" ht="13.5" customHeight="1">
      <c r="A9" s="572"/>
      <c r="B9" s="52" t="s">
        <v>386</v>
      </c>
      <c r="C9" s="266" t="s">
        <v>387</v>
      </c>
      <c r="D9" s="267"/>
      <c r="E9" s="267"/>
      <c r="F9" s="268"/>
      <c r="G9" s="266" t="s">
        <v>388</v>
      </c>
      <c r="H9" s="269"/>
      <c r="I9" s="270"/>
      <c r="J9" s="286" t="s">
        <v>386</v>
      </c>
      <c r="K9" s="266" t="s">
        <v>387</v>
      </c>
      <c r="L9" s="267"/>
      <c r="M9" s="267"/>
      <c r="N9" s="268"/>
      <c r="O9" s="269" t="s">
        <v>388</v>
      </c>
      <c r="P9" s="269"/>
      <c r="Q9" s="269"/>
      <c r="R9" s="1005"/>
      <c r="S9" s="286" t="s">
        <v>386</v>
      </c>
      <c r="T9" s="266" t="s">
        <v>387</v>
      </c>
      <c r="U9" s="267"/>
      <c r="V9" s="267"/>
      <c r="W9" s="268"/>
      <c r="X9" s="266" t="s">
        <v>388</v>
      </c>
      <c r="Y9" s="269"/>
      <c r="Z9" s="578"/>
    </row>
    <row r="10" spans="1:26" s="265" customFormat="1" ht="13.5" customHeight="1">
      <c r="A10" s="572"/>
      <c r="B10" s="51"/>
      <c r="C10" s="260" t="s">
        <v>400</v>
      </c>
      <c r="D10" s="271"/>
      <c r="E10" s="272"/>
      <c r="F10" s="273"/>
      <c r="G10" s="66" t="s">
        <v>389</v>
      </c>
      <c r="H10" s="73"/>
      <c r="I10" s="67"/>
      <c r="J10" s="287"/>
      <c r="K10" s="260" t="s">
        <v>400</v>
      </c>
      <c r="L10" s="271"/>
      <c r="M10" s="272"/>
      <c r="N10" s="273"/>
      <c r="O10" s="73" t="s">
        <v>389</v>
      </c>
      <c r="P10" s="73"/>
      <c r="Q10" s="67"/>
      <c r="R10" s="1005"/>
      <c r="S10" s="287"/>
      <c r="T10" s="260" t="s">
        <v>400</v>
      </c>
      <c r="U10" s="271"/>
      <c r="V10" s="272"/>
      <c r="W10" s="273"/>
      <c r="X10" s="66" t="s">
        <v>389</v>
      </c>
      <c r="Y10" s="73"/>
      <c r="Z10" s="579"/>
    </row>
    <row r="11" spans="1:26" s="265" customFormat="1" ht="15.75" customHeight="1">
      <c r="A11" s="572"/>
      <c r="B11" s="51"/>
      <c r="C11" s="51" t="s">
        <v>390</v>
      </c>
      <c r="D11" s="66" t="s">
        <v>391</v>
      </c>
      <c r="E11" s="269"/>
      <c r="F11" s="270"/>
      <c r="G11" s="51"/>
      <c r="H11" s="52" t="s">
        <v>392</v>
      </c>
      <c r="I11" s="52" t="s">
        <v>393</v>
      </c>
      <c r="J11" s="287"/>
      <c r="K11" s="287" t="s">
        <v>413</v>
      </c>
      <c r="L11" s="1460" t="s">
        <v>414</v>
      </c>
      <c r="M11" s="1497"/>
      <c r="N11" s="1461"/>
      <c r="O11" s="988"/>
      <c r="P11" s="52" t="s">
        <v>392</v>
      </c>
      <c r="Q11" s="337" t="s">
        <v>393</v>
      </c>
      <c r="R11" s="1005"/>
      <c r="S11" s="287"/>
      <c r="T11" s="287" t="s">
        <v>413</v>
      </c>
      <c r="U11" s="1460" t="s">
        <v>391</v>
      </c>
      <c r="V11" s="1497"/>
      <c r="W11" s="1461"/>
      <c r="X11" s="51"/>
      <c r="Y11" s="52" t="s">
        <v>392</v>
      </c>
      <c r="Z11" s="573" t="s">
        <v>393</v>
      </c>
    </row>
    <row r="12" spans="1:26" s="265" customFormat="1" ht="13.5" customHeight="1">
      <c r="A12" s="1754" t="s">
        <v>149</v>
      </c>
      <c r="B12" s="1677" t="s">
        <v>377</v>
      </c>
      <c r="C12" s="51"/>
      <c r="D12" s="51"/>
      <c r="E12" s="52" t="s">
        <v>392</v>
      </c>
      <c r="F12" s="52" t="s">
        <v>393</v>
      </c>
      <c r="G12" s="51"/>
      <c r="H12" s="51"/>
      <c r="I12" s="51"/>
      <c r="J12" s="1677" t="s">
        <v>377</v>
      </c>
      <c r="K12" s="51"/>
      <c r="L12" s="51"/>
      <c r="M12" s="52" t="s">
        <v>392</v>
      </c>
      <c r="N12" s="52" t="s">
        <v>393</v>
      </c>
      <c r="O12" s="988"/>
      <c r="P12" s="51"/>
      <c r="Q12" s="332"/>
      <c r="R12" s="1754" t="s">
        <v>149</v>
      </c>
      <c r="S12" s="1677" t="s">
        <v>377</v>
      </c>
      <c r="T12" s="51"/>
      <c r="U12" s="51"/>
      <c r="V12" s="52" t="s">
        <v>392</v>
      </c>
      <c r="W12" s="52" t="s">
        <v>393</v>
      </c>
      <c r="X12" s="51"/>
      <c r="Y12" s="51"/>
      <c r="Z12" s="485"/>
    </row>
    <row r="13" spans="1:26" s="265" customFormat="1" ht="13.5" customHeight="1">
      <c r="A13" s="1760"/>
      <c r="B13" s="1386"/>
      <c r="C13" s="327" t="s">
        <v>401</v>
      </c>
      <c r="D13" s="327"/>
      <c r="E13" s="135" t="s">
        <v>394</v>
      </c>
      <c r="F13" s="135" t="s">
        <v>395</v>
      </c>
      <c r="G13" s="327"/>
      <c r="H13" s="135" t="s">
        <v>394</v>
      </c>
      <c r="I13" s="135" t="s">
        <v>395</v>
      </c>
      <c r="J13" s="1386"/>
      <c r="K13" s="327" t="s">
        <v>401</v>
      </c>
      <c r="L13" s="327"/>
      <c r="M13" s="135" t="s">
        <v>394</v>
      </c>
      <c r="N13" s="135" t="s">
        <v>395</v>
      </c>
      <c r="O13" s="990"/>
      <c r="P13" s="135" t="s">
        <v>394</v>
      </c>
      <c r="Q13" s="135" t="s">
        <v>395</v>
      </c>
      <c r="R13" s="1760"/>
      <c r="S13" s="1386"/>
      <c r="T13" s="327" t="s">
        <v>401</v>
      </c>
      <c r="U13" s="327"/>
      <c r="V13" s="135" t="s">
        <v>394</v>
      </c>
      <c r="W13" s="135" t="s">
        <v>395</v>
      </c>
      <c r="X13" s="327"/>
      <c r="Y13" s="135" t="s">
        <v>394</v>
      </c>
      <c r="Z13" s="574" t="s">
        <v>395</v>
      </c>
    </row>
    <row r="14" spans="1:26" ht="35.1" hidden="1" customHeight="1">
      <c r="A14" s="486">
        <v>2015</v>
      </c>
      <c r="B14" s="25">
        <v>19</v>
      </c>
      <c r="C14" s="25">
        <v>468</v>
      </c>
      <c r="D14" s="25">
        <v>361</v>
      </c>
      <c r="E14" s="25">
        <v>103</v>
      </c>
      <c r="F14" s="25">
        <v>258</v>
      </c>
      <c r="G14" s="25">
        <v>240</v>
      </c>
      <c r="H14" s="25">
        <v>107</v>
      </c>
      <c r="I14" s="25">
        <v>133</v>
      </c>
      <c r="J14" s="25">
        <v>11</v>
      </c>
      <c r="K14" s="25">
        <v>396</v>
      </c>
      <c r="L14" s="25">
        <v>300</v>
      </c>
      <c r="M14" s="25">
        <v>88</v>
      </c>
      <c r="N14" s="1096">
        <v>212</v>
      </c>
      <c r="O14" s="25">
        <v>193</v>
      </c>
      <c r="P14" s="25">
        <v>103</v>
      </c>
      <c r="Q14" s="25">
        <v>90</v>
      </c>
      <c r="R14" s="486">
        <v>2015</v>
      </c>
      <c r="S14" s="25">
        <v>8</v>
      </c>
      <c r="T14" s="25">
        <v>72</v>
      </c>
      <c r="U14" s="25">
        <v>61</v>
      </c>
      <c r="V14" s="25">
        <v>15</v>
      </c>
      <c r="W14" s="25">
        <v>46</v>
      </c>
      <c r="X14" s="25">
        <v>47</v>
      </c>
      <c r="Y14" s="225">
        <v>4</v>
      </c>
      <c r="Z14" s="512">
        <v>43</v>
      </c>
    </row>
    <row r="15" spans="1:26" ht="35.1" customHeight="1" collapsed="1">
      <c r="A15" s="486">
        <v>2016</v>
      </c>
      <c r="B15" s="25">
        <v>19</v>
      </c>
      <c r="C15" s="25">
        <v>468</v>
      </c>
      <c r="D15" s="25">
        <v>410</v>
      </c>
      <c r="E15" s="25">
        <v>117</v>
      </c>
      <c r="F15" s="25">
        <v>293</v>
      </c>
      <c r="G15" s="25">
        <v>275</v>
      </c>
      <c r="H15" s="25">
        <v>50</v>
      </c>
      <c r="I15" s="25">
        <v>225</v>
      </c>
      <c r="J15" s="25">
        <v>11</v>
      </c>
      <c r="K15" s="25">
        <v>396</v>
      </c>
      <c r="L15" s="25">
        <v>348</v>
      </c>
      <c r="M15" s="25">
        <v>101</v>
      </c>
      <c r="N15" s="25">
        <v>247</v>
      </c>
      <c r="O15" s="25">
        <v>223</v>
      </c>
      <c r="P15" s="25">
        <v>43</v>
      </c>
      <c r="Q15" s="25">
        <v>180</v>
      </c>
      <c r="R15" s="486">
        <v>2016</v>
      </c>
      <c r="S15" s="25">
        <v>8</v>
      </c>
      <c r="T15" s="25">
        <v>72</v>
      </c>
      <c r="U15" s="25">
        <v>62</v>
      </c>
      <c r="V15" s="25">
        <v>16</v>
      </c>
      <c r="W15" s="25">
        <v>46</v>
      </c>
      <c r="X15" s="25">
        <v>52</v>
      </c>
      <c r="Y15" s="225">
        <v>7</v>
      </c>
      <c r="Z15" s="512">
        <v>45</v>
      </c>
    </row>
    <row r="16" spans="1:26" s="53" customFormat="1" ht="35.1" customHeight="1" collapsed="1">
      <c r="A16" s="486">
        <v>2017</v>
      </c>
      <c r="B16" s="25">
        <v>19</v>
      </c>
      <c r="C16" s="25">
        <v>468</v>
      </c>
      <c r="D16" s="25">
        <v>402</v>
      </c>
      <c r="E16" s="25">
        <v>111</v>
      </c>
      <c r="F16" s="25">
        <v>291</v>
      </c>
      <c r="G16" s="25">
        <v>256</v>
      </c>
      <c r="H16" s="25">
        <v>43</v>
      </c>
      <c r="I16" s="25">
        <v>213</v>
      </c>
      <c r="J16" s="25">
        <v>11</v>
      </c>
      <c r="K16" s="25">
        <v>396</v>
      </c>
      <c r="L16" s="25">
        <v>340</v>
      </c>
      <c r="M16" s="25">
        <v>94</v>
      </c>
      <c r="N16" s="25">
        <v>246</v>
      </c>
      <c r="O16" s="25">
        <v>212</v>
      </c>
      <c r="P16" s="25">
        <v>39</v>
      </c>
      <c r="Q16" s="25">
        <v>173</v>
      </c>
      <c r="R16" s="486">
        <v>2017</v>
      </c>
      <c r="S16" s="25">
        <v>8</v>
      </c>
      <c r="T16" s="25">
        <v>72</v>
      </c>
      <c r="U16" s="25">
        <v>62</v>
      </c>
      <c r="V16" s="25">
        <v>17</v>
      </c>
      <c r="W16" s="25">
        <v>45</v>
      </c>
      <c r="X16" s="25">
        <v>44</v>
      </c>
      <c r="Y16" s="225">
        <v>4</v>
      </c>
      <c r="Z16" s="512">
        <v>40</v>
      </c>
    </row>
    <row r="17" spans="1:26" s="275" customFormat="1" ht="34.5" customHeight="1">
      <c r="A17" s="486">
        <v>2018</v>
      </c>
      <c r="B17" s="25">
        <v>19</v>
      </c>
      <c r="C17" s="25">
        <v>492</v>
      </c>
      <c r="D17" s="25">
        <v>340</v>
      </c>
      <c r="E17" s="25">
        <v>101</v>
      </c>
      <c r="F17" s="25">
        <v>239</v>
      </c>
      <c r="G17" s="25">
        <v>211</v>
      </c>
      <c r="H17" s="25">
        <v>47</v>
      </c>
      <c r="I17" s="25">
        <v>164</v>
      </c>
      <c r="J17" s="25">
        <v>11</v>
      </c>
      <c r="K17" s="25">
        <v>420</v>
      </c>
      <c r="L17" s="25">
        <v>278</v>
      </c>
      <c r="M17" s="25">
        <v>84</v>
      </c>
      <c r="N17" s="25">
        <v>194</v>
      </c>
      <c r="O17" s="25">
        <v>167</v>
      </c>
      <c r="P17" s="25">
        <v>43</v>
      </c>
      <c r="Q17" s="25">
        <v>124</v>
      </c>
      <c r="R17" s="486">
        <v>2018</v>
      </c>
      <c r="S17" s="25">
        <v>8</v>
      </c>
      <c r="T17" s="25">
        <v>72</v>
      </c>
      <c r="U17" s="25">
        <v>62</v>
      </c>
      <c r="V17" s="25">
        <v>17</v>
      </c>
      <c r="W17" s="25">
        <v>45</v>
      </c>
      <c r="X17" s="25">
        <v>44</v>
      </c>
      <c r="Y17" s="225">
        <v>4</v>
      </c>
      <c r="Z17" s="512">
        <v>40</v>
      </c>
    </row>
    <row r="18" spans="1:26" s="53" customFormat="1" ht="35.1" customHeight="1">
      <c r="A18" s="486">
        <v>2019</v>
      </c>
      <c r="B18" s="25">
        <v>20</v>
      </c>
      <c r="C18" s="25">
        <v>572</v>
      </c>
      <c r="D18" s="25">
        <v>407</v>
      </c>
      <c r="E18" s="25">
        <v>134</v>
      </c>
      <c r="F18" s="25">
        <v>357</v>
      </c>
      <c r="G18" s="25">
        <v>329</v>
      </c>
      <c r="H18" s="25">
        <v>50</v>
      </c>
      <c r="I18" s="25">
        <v>279</v>
      </c>
      <c r="J18" s="25">
        <v>12</v>
      </c>
      <c r="K18" s="25">
        <v>500</v>
      </c>
      <c r="L18" s="25">
        <v>345</v>
      </c>
      <c r="M18" s="25">
        <v>115</v>
      </c>
      <c r="N18" s="25">
        <v>314</v>
      </c>
      <c r="O18" s="25">
        <v>281</v>
      </c>
      <c r="P18" s="25">
        <v>44</v>
      </c>
      <c r="Q18" s="25">
        <v>237</v>
      </c>
      <c r="R18" s="486">
        <v>2019</v>
      </c>
      <c r="S18" s="25">
        <v>8</v>
      </c>
      <c r="T18" s="25">
        <v>72</v>
      </c>
      <c r="U18" s="25">
        <v>62</v>
      </c>
      <c r="V18" s="25">
        <v>19</v>
      </c>
      <c r="W18" s="25">
        <v>43</v>
      </c>
      <c r="X18" s="25">
        <v>48</v>
      </c>
      <c r="Y18" s="25">
        <v>6</v>
      </c>
      <c r="Z18" s="454">
        <v>42</v>
      </c>
    </row>
    <row r="19" spans="1:26" ht="35.1" hidden="1" customHeight="1" outlineLevel="1">
      <c r="A19" s="486" t="s">
        <v>93</v>
      </c>
      <c r="B19" s="325">
        <f t="shared" ref="B19:B28" si="0">SUM(J19,S19)</f>
        <v>8</v>
      </c>
      <c r="C19" s="325">
        <f t="shared" ref="C19:C28" si="1">SUM(K19,T19)</f>
        <v>196</v>
      </c>
      <c r="D19" s="325">
        <f t="shared" ref="D19:D28" si="2">SUM(L19,U19)</f>
        <v>179</v>
      </c>
      <c r="E19" s="325">
        <f t="shared" ref="E19:E28" si="3">SUM(M19,V19)</f>
        <v>36</v>
      </c>
      <c r="F19" s="325">
        <f t="shared" ref="F19:F28" si="4">SUM(N19,W19)</f>
        <v>143</v>
      </c>
      <c r="G19" s="325">
        <f t="shared" ref="G19:G28" si="5">SUM(O19,X19)</f>
        <v>118</v>
      </c>
      <c r="H19" s="325">
        <f t="shared" ref="H19:H28" si="6">SUM(P19,Y19)</f>
        <v>10</v>
      </c>
      <c r="I19" s="325">
        <f t="shared" ref="I19:I28" si="7">SUM(Q19,Z19)</f>
        <v>108</v>
      </c>
      <c r="J19" s="82">
        <v>7</v>
      </c>
      <c r="K19" s="82">
        <v>187</v>
      </c>
      <c r="L19" s="82">
        <v>170</v>
      </c>
      <c r="M19" s="82">
        <v>35</v>
      </c>
      <c r="N19" s="82">
        <v>135</v>
      </c>
      <c r="O19" s="82">
        <v>111</v>
      </c>
      <c r="P19" s="82">
        <v>9</v>
      </c>
      <c r="Q19" s="82">
        <v>102</v>
      </c>
      <c r="R19" s="486" t="s">
        <v>93</v>
      </c>
      <c r="S19" s="82">
        <v>1</v>
      </c>
      <c r="T19" s="82">
        <v>9</v>
      </c>
      <c r="U19" s="82">
        <v>9</v>
      </c>
      <c r="V19" s="82">
        <v>1</v>
      </c>
      <c r="W19" s="82">
        <v>8</v>
      </c>
      <c r="X19" s="82">
        <v>7</v>
      </c>
      <c r="Y19" s="82">
        <v>1</v>
      </c>
      <c r="Z19" s="494">
        <v>6</v>
      </c>
    </row>
    <row r="20" spans="1:26" ht="35.1" hidden="1" customHeight="1" outlineLevel="1">
      <c r="A20" s="486" t="s">
        <v>48</v>
      </c>
      <c r="B20" s="325">
        <f t="shared" si="0"/>
        <v>4</v>
      </c>
      <c r="C20" s="325">
        <f t="shared" si="1"/>
        <v>209</v>
      </c>
      <c r="D20" s="325">
        <f t="shared" si="2"/>
        <v>181</v>
      </c>
      <c r="E20" s="325">
        <f t="shared" si="3"/>
        <v>62</v>
      </c>
      <c r="F20" s="325">
        <f t="shared" si="4"/>
        <v>119</v>
      </c>
      <c r="G20" s="325">
        <f t="shared" si="5"/>
        <v>116</v>
      </c>
      <c r="H20" s="325">
        <f t="shared" si="6"/>
        <v>24</v>
      </c>
      <c r="I20" s="325">
        <f t="shared" si="7"/>
        <v>92</v>
      </c>
      <c r="J20" s="82">
        <v>3</v>
      </c>
      <c r="K20" s="82">
        <v>200</v>
      </c>
      <c r="L20" s="82">
        <v>175</v>
      </c>
      <c r="M20" s="82">
        <v>57</v>
      </c>
      <c r="N20" s="82">
        <v>118</v>
      </c>
      <c r="O20" s="82">
        <v>112</v>
      </c>
      <c r="P20" s="82">
        <v>23</v>
      </c>
      <c r="Q20" s="82">
        <v>89</v>
      </c>
      <c r="R20" s="486" t="s">
        <v>48</v>
      </c>
      <c r="S20" s="82">
        <v>1</v>
      </c>
      <c r="T20" s="82">
        <v>9</v>
      </c>
      <c r="U20" s="82">
        <v>6</v>
      </c>
      <c r="V20" s="82">
        <v>5</v>
      </c>
      <c r="W20" s="82">
        <v>1</v>
      </c>
      <c r="X20" s="82">
        <v>4</v>
      </c>
      <c r="Y20" s="82">
        <v>1</v>
      </c>
      <c r="Z20" s="494">
        <v>3</v>
      </c>
    </row>
    <row r="21" spans="1:26" ht="35.1" hidden="1" customHeight="1" outlineLevel="1">
      <c r="A21" s="486" t="s">
        <v>49</v>
      </c>
      <c r="B21" s="325">
        <f t="shared" si="0"/>
        <v>0</v>
      </c>
      <c r="C21" s="325">
        <f t="shared" si="1"/>
        <v>0</v>
      </c>
      <c r="D21" s="325">
        <f t="shared" si="2"/>
        <v>0</v>
      </c>
      <c r="E21" s="325">
        <f t="shared" si="3"/>
        <v>0</v>
      </c>
      <c r="F21" s="325">
        <f t="shared" si="4"/>
        <v>0</v>
      </c>
      <c r="G21" s="325">
        <f t="shared" si="5"/>
        <v>0</v>
      </c>
      <c r="H21" s="325">
        <f t="shared" si="6"/>
        <v>0</v>
      </c>
      <c r="I21" s="325">
        <f t="shared" si="7"/>
        <v>0</v>
      </c>
      <c r="J21" s="82">
        <v>0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2">
        <v>0</v>
      </c>
      <c r="Q21" s="82">
        <v>0</v>
      </c>
      <c r="R21" s="486" t="s">
        <v>49</v>
      </c>
      <c r="S21" s="82">
        <v>0</v>
      </c>
      <c r="T21" s="82">
        <v>0</v>
      </c>
      <c r="U21" s="82">
        <v>0</v>
      </c>
      <c r="V21" s="82">
        <v>0</v>
      </c>
      <c r="W21" s="82">
        <v>0</v>
      </c>
      <c r="X21" s="82">
        <v>0</v>
      </c>
      <c r="Y21" s="82">
        <v>0</v>
      </c>
      <c r="Z21" s="494">
        <v>0</v>
      </c>
    </row>
    <row r="22" spans="1:26" ht="35.1" hidden="1" customHeight="1" outlineLevel="1">
      <c r="A22" s="486" t="s">
        <v>50</v>
      </c>
      <c r="B22" s="325">
        <f t="shared" si="0"/>
        <v>0</v>
      </c>
      <c r="C22" s="325">
        <f t="shared" si="1"/>
        <v>0</v>
      </c>
      <c r="D22" s="325">
        <f t="shared" si="2"/>
        <v>0</v>
      </c>
      <c r="E22" s="325">
        <f t="shared" si="3"/>
        <v>0</v>
      </c>
      <c r="F22" s="325">
        <f t="shared" si="4"/>
        <v>0</v>
      </c>
      <c r="G22" s="325">
        <f t="shared" si="5"/>
        <v>0</v>
      </c>
      <c r="H22" s="325">
        <f t="shared" si="6"/>
        <v>0</v>
      </c>
      <c r="I22" s="325">
        <f t="shared" si="7"/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82">
        <v>0</v>
      </c>
      <c r="R22" s="486" t="s">
        <v>50</v>
      </c>
      <c r="S22" s="82">
        <v>0</v>
      </c>
      <c r="T22" s="82">
        <v>0</v>
      </c>
      <c r="U22" s="82">
        <v>0</v>
      </c>
      <c r="V22" s="82">
        <v>0</v>
      </c>
      <c r="W22" s="82">
        <v>0</v>
      </c>
      <c r="X22" s="82">
        <v>0</v>
      </c>
      <c r="Y22" s="82">
        <v>0</v>
      </c>
      <c r="Z22" s="494">
        <v>0</v>
      </c>
    </row>
    <row r="23" spans="1:26" ht="35.1" hidden="1" customHeight="1" outlineLevel="1">
      <c r="A23" s="486" t="s">
        <v>51</v>
      </c>
      <c r="B23" s="325">
        <f t="shared" si="0"/>
        <v>0</v>
      </c>
      <c r="C23" s="325">
        <f t="shared" si="1"/>
        <v>0</v>
      </c>
      <c r="D23" s="325">
        <f t="shared" si="2"/>
        <v>0</v>
      </c>
      <c r="E23" s="325">
        <f t="shared" si="3"/>
        <v>0</v>
      </c>
      <c r="F23" s="325">
        <f t="shared" si="4"/>
        <v>0</v>
      </c>
      <c r="G23" s="325">
        <f t="shared" si="5"/>
        <v>0</v>
      </c>
      <c r="H23" s="325">
        <f t="shared" si="6"/>
        <v>0</v>
      </c>
      <c r="I23" s="325">
        <f t="shared" si="7"/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82">
        <v>0</v>
      </c>
      <c r="R23" s="486" t="s">
        <v>51</v>
      </c>
      <c r="S23" s="82">
        <v>0</v>
      </c>
      <c r="T23" s="82">
        <v>0</v>
      </c>
      <c r="U23" s="82">
        <v>0</v>
      </c>
      <c r="V23" s="82">
        <v>0</v>
      </c>
      <c r="W23" s="82">
        <v>0</v>
      </c>
      <c r="X23" s="82">
        <v>0</v>
      </c>
      <c r="Y23" s="82">
        <v>0</v>
      </c>
      <c r="Z23" s="494">
        <v>0</v>
      </c>
    </row>
    <row r="24" spans="1:26" ht="35.1" hidden="1" customHeight="1" outlineLevel="1">
      <c r="A24" s="486" t="s">
        <v>684</v>
      </c>
      <c r="B24" s="325">
        <f t="shared" si="0"/>
        <v>3</v>
      </c>
      <c r="C24" s="325">
        <f t="shared" si="1"/>
        <v>27</v>
      </c>
      <c r="D24" s="325">
        <f t="shared" si="2"/>
        <v>24</v>
      </c>
      <c r="E24" s="325">
        <f t="shared" si="3"/>
        <v>7</v>
      </c>
      <c r="F24" s="325">
        <f t="shared" si="4"/>
        <v>17</v>
      </c>
      <c r="G24" s="325">
        <f t="shared" si="5"/>
        <v>20</v>
      </c>
      <c r="H24" s="325">
        <f t="shared" si="6"/>
        <v>2</v>
      </c>
      <c r="I24" s="325">
        <f t="shared" si="7"/>
        <v>18</v>
      </c>
      <c r="J24" s="82">
        <v>0</v>
      </c>
      <c r="K24" s="82">
        <v>0</v>
      </c>
      <c r="L24" s="82">
        <v>0</v>
      </c>
      <c r="M24" s="82">
        <v>0</v>
      </c>
      <c r="N24" s="82">
        <v>0</v>
      </c>
      <c r="O24" s="82">
        <v>0</v>
      </c>
      <c r="P24" s="82">
        <v>0</v>
      </c>
      <c r="Q24" s="82">
        <v>0</v>
      </c>
      <c r="R24" s="486" t="s">
        <v>684</v>
      </c>
      <c r="S24" s="82">
        <v>3</v>
      </c>
      <c r="T24" s="82">
        <v>27</v>
      </c>
      <c r="U24" s="82">
        <v>24</v>
      </c>
      <c r="V24" s="82">
        <v>7</v>
      </c>
      <c r="W24" s="82">
        <v>17</v>
      </c>
      <c r="X24" s="82">
        <v>20</v>
      </c>
      <c r="Y24" s="82">
        <v>2</v>
      </c>
      <c r="Z24" s="494">
        <v>18</v>
      </c>
    </row>
    <row r="25" spans="1:26" ht="35.1" hidden="1" customHeight="1" outlineLevel="1">
      <c r="A25" s="486" t="s">
        <v>396</v>
      </c>
      <c r="B25" s="325">
        <f t="shared" si="0"/>
        <v>3</v>
      </c>
      <c r="C25" s="325">
        <f t="shared" si="1"/>
        <v>27</v>
      </c>
      <c r="D25" s="325">
        <f t="shared" si="2"/>
        <v>23</v>
      </c>
      <c r="E25" s="325">
        <f t="shared" si="3"/>
        <v>6</v>
      </c>
      <c r="F25" s="325">
        <f t="shared" si="4"/>
        <v>17</v>
      </c>
      <c r="G25" s="325">
        <f t="shared" si="5"/>
        <v>17</v>
      </c>
      <c r="H25" s="325">
        <f t="shared" si="6"/>
        <v>2</v>
      </c>
      <c r="I25" s="325">
        <f t="shared" si="7"/>
        <v>15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2">
        <v>0</v>
      </c>
      <c r="Q25" s="82">
        <v>0</v>
      </c>
      <c r="R25" s="486" t="s">
        <v>396</v>
      </c>
      <c r="S25" s="82">
        <v>3</v>
      </c>
      <c r="T25" s="82">
        <v>27</v>
      </c>
      <c r="U25" s="82">
        <v>23</v>
      </c>
      <c r="V25" s="82">
        <v>6</v>
      </c>
      <c r="W25" s="82">
        <v>17</v>
      </c>
      <c r="X25" s="82">
        <v>17</v>
      </c>
      <c r="Y25" s="82">
        <v>2</v>
      </c>
      <c r="Z25" s="494">
        <v>15</v>
      </c>
    </row>
    <row r="26" spans="1:26" ht="35.1" hidden="1" customHeight="1" outlineLevel="1">
      <c r="A26" s="486" t="s">
        <v>397</v>
      </c>
      <c r="B26" s="325">
        <f t="shared" si="0"/>
        <v>0</v>
      </c>
      <c r="C26" s="325">
        <f t="shared" si="1"/>
        <v>0</v>
      </c>
      <c r="D26" s="325">
        <f t="shared" si="2"/>
        <v>0</v>
      </c>
      <c r="E26" s="325">
        <f t="shared" si="3"/>
        <v>0</v>
      </c>
      <c r="F26" s="325">
        <f t="shared" si="4"/>
        <v>0</v>
      </c>
      <c r="G26" s="325">
        <f t="shared" si="5"/>
        <v>0</v>
      </c>
      <c r="H26" s="325">
        <f t="shared" si="6"/>
        <v>0</v>
      </c>
      <c r="I26" s="325">
        <f t="shared" si="7"/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82">
        <v>0</v>
      </c>
      <c r="R26" s="486" t="s">
        <v>397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494">
        <v>0</v>
      </c>
    </row>
    <row r="27" spans="1:26" ht="35.1" hidden="1" customHeight="1" outlineLevel="1">
      <c r="A27" s="486" t="s">
        <v>54</v>
      </c>
      <c r="B27" s="325">
        <f t="shared" si="0"/>
        <v>2</v>
      </c>
      <c r="C27" s="325">
        <f>SUM(K27,T27)</f>
        <v>113</v>
      </c>
      <c r="D27" s="325">
        <f>SUM(E27:F27)</f>
        <v>84</v>
      </c>
      <c r="E27" s="325">
        <f t="shared" si="3"/>
        <v>23</v>
      </c>
      <c r="F27" s="325">
        <f t="shared" si="4"/>
        <v>61</v>
      </c>
      <c r="G27" s="325">
        <f t="shared" si="5"/>
        <v>58</v>
      </c>
      <c r="H27" s="325">
        <f t="shared" si="6"/>
        <v>12</v>
      </c>
      <c r="I27" s="325">
        <f t="shared" si="7"/>
        <v>46</v>
      </c>
      <c r="J27" s="82">
        <v>2</v>
      </c>
      <c r="K27" s="82">
        <v>113</v>
      </c>
      <c r="L27" s="82">
        <v>84</v>
      </c>
      <c r="M27" s="82">
        <v>23</v>
      </c>
      <c r="N27" s="82">
        <v>61</v>
      </c>
      <c r="O27" s="82">
        <v>58</v>
      </c>
      <c r="P27" s="82">
        <v>12</v>
      </c>
      <c r="Q27" s="82">
        <v>46</v>
      </c>
      <c r="R27" s="486" t="s">
        <v>54</v>
      </c>
      <c r="S27" s="82">
        <v>0</v>
      </c>
      <c r="T27" s="82">
        <v>0</v>
      </c>
      <c r="U27" s="82">
        <v>0</v>
      </c>
      <c r="V27" s="82">
        <v>0</v>
      </c>
      <c r="W27" s="82">
        <v>0</v>
      </c>
      <c r="X27" s="82">
        <v>0</v>
      </c>
      <c r="Y27" s="82">
        <v>0</v>
      </c>
      <c r="Z27" s="494">
        <v>0</v>
      </c>
    </row>
    <row r="28" spans="1:26" ht="35.1" hidden="1" customHeight="1" outlineLevel="1">
      <c r="A28" s="486" t="s">
        <v>398</v>
      </c>
      <c r="B28" s="325">
        <f t="shared" si="0"/>
        <v>0</v>
      </c>
      <c r="C28" s="325">
        <f t="shared" si="1"/>
        <v>0</v>
      </c>
      <c r="D28" s="325">
        <f t="shared" si="2"/>
        <v>0</v>
      </c>
      <c r="E28" s="325">
        <f t="shared" si="3"/>
        <v>0</v>
      </c>
      <c r="F28" s="325">
        <f t="shared" si="4"/>
        <v>0</v>
      </c>
      <c r="G28" s="325">
        <f t="shared" si="5"/>
        <v>0</v>
      </c>
      <c r="H28" s="325">
        <f t="shared" si="6"/>
        <v>0</v>
      </c>
      <c r="I28" s="325">
        <f t="shared" si="7"/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82">
        <v>0</v>
      </c>
      <c r="R28" s="486" t="s">
        <v>398</v>
      </c>
      <c r="S28" s="82">
        <v>0</v>
      </c>
      <c r="T28" s="82">
        <v>0</v>
      </c>
      <c r="U28" s="82">
        <v>0</v>
      </c>
      <c r="V28" s="82">
        <v>0</v>
      </c>
      <c r="W28" s="82">
        <v>0</v>
      </c>
      <c r="X28" s="82">
        <v>0</v>
      </c>
      <c r="Y28" s="82">
        <v>0</v>
      </c>
      <c r="Z28" s="494">
        <v>0</v>
      </c>
    </row>
    <row r="29" spans="1:26" s="53" customFormat="1" ht="35.1" customHeight="1" collapsed="1">
      <c r="A29" s="486">
        <v>2020</v>
      </c>
      <c r="B29" s="25">
        <f t="shared" ref="B29:Q29" si="8">SUM(B30:B39)</f>
        <v>19</v>
      </c>
      <c r="C29" s="25">
        <f t="shared" si="8"/>
        <v>540</v>
      </c>
      <c r="D29" s="25">
        <f t="shared" si="8"/>
        <v>449</v>
      </c>
      <c r="E29" s="25">
        <f t="shared" si="8"/>
        <v>116</v>
      </c>
      <c r="F29" s="25">
        <f t="shared" si="8"/>
        <v>333</v>
      </c>
      <c r="G29" s="25">
        <f t="shared" si="8"/>
        <v>305</v>
      </c>
      <c r="H29" s="25">
        <f t="shared" si="8"/>
        <v>45</v>
      </c>
      <c r="I29" s="25">
        <f t="shared" si="8"/>
        <v>260</v>
      </c>
      <c r="J29" s="25">
        <f t="shared" si="8"/>
        <v>12</v>
      </c>
      <c r="K29" s="25">
        <f t="shared" si="8"/>
        <v>477</v>
      </c>
      <c r="L29" s="25">
        <f t="shared" si="8"/>
        <v>393</v>
      </c>
      <c r="M29" s="25">
        <f t="shared" si="8"/>
        <v>102</v>
      </c>
      <c r="N29" s="25">
        <f t="shared" si="8"/>
        <v>291</v>
      </c>
      <c r="O29" s="25">
        <f t="shared" si="8"/>
        <v>266</v>
      </c>
      <c r="P29" s="25">
        <f t="shared" si="8"/>
        <v>42</v>
      </c>
      <c r="Q29" s="25">
        <f t="shared" si="8"/>
        <v>224</v>
      </c>
      <c r="R29" s="486">
        <v>2020</v>
      </c>
      <c r="S29" s="25">
        <v>7</v>
      </c>
      <c r="T29" s="25">
        <v>63</v>
      </c>
      <c r="U29" s="25">
        <v>56</v>
      </c>
      <c r="V29" s="25">
        <v>14</v>
      </c>
      <c r="W29" s="25">
        <v>42</v>
      </c>
      <c r="X29" s="25">
        <v>39</v>
      </c>
      <c r="Y29" s="25">
        <v>3</v>
      </c>
      <c r="Z29" s="454">
        <v>36</v>
      </c>
    </row>
    <row r="30" spans="1:26" s="53" customFormat="1" ht="35.1" hidden="1" customHeight="1" outlineLevel="1">
      <c r="A30" s="493" t="s">
        <v>47</v>
      </c>
      <c r="B30" s="646">
        <v>8</v>
      </c>
      <c r="C30" s="646">
        <v>192</v>
      </c>
      <c r="D30" s="646">
        <v>171</v>
      </c>
      <c r="E30" s="646">
        <v>30</v>
      </c>
      <c r="F30" s="646">
        <v>141</v>
      </c>
      <c r="G30" s="646">
        <v>119</v>
      </c>
      <c r="H30" s="646">
        <v>7</v>
      </c>
      <c r="I30" s="646">
        <v>112</v>
      </c>
      <c r="J30" s="225">
        <v>7</v>
      </c>
      <c r="K30" s="225">
        <v>183</v>
      </c>
      <c r="L30" s="225">
        <v>162</v>
      </c>
      <c r="M30" s="225">
        <v>30</v>
      </c>
      <c r="N30" s="225">
        <v>132</v>
      </c>
      <c r="O30" s="225">
        <v>112</v>
      </c>
      <c r="P30" s="225">
        <v>7</v>
      </c>
      <c r="Q30" s="225">
        <v>105</v>
      </c>
      <c r="R30" s="493" t="s">
        <v>47</v>
      </c>
      <c r="S30" s="225">
        <v>1</v>
      </c>
      <c r="T30" s="225">
        <v>9</v>
      </c>
      <c r="U30" s="225">
        <v>9</v>
      </c>
      <c r="V30" s="225">
        <v>0</v>
      </c>
      <c r="W30" s="225">
        <v>9</v>
      </c>
      <c r="X30" s="225">
        <v>7</v>
      </c>
      <c r="Y30" s="225">
        <v>0</v>
      </c>
      <c r="Z30" s="512">
        <v>7</v>
      </c>
    </row>
    <row r="31" spans="1:26" s="53" customFormat="1" ht="35.1" hidden="1" customHeight="1" outlineLevel="1">
      <c r="A31" s="493" t="s">
        <v>48</v>
      </c>
      <c r="B31" s="646">
        <v>4</v>
      </c>
      <c r="C31" s="646">
        <v>209</v>
      </c>
      <c r="D31" s="646">
        <v>185</v>
      </c>
      <c r="E31" s="646">
        <v>64</v>
      </c>
      <c r="F31" s="646">
        <v>121</v>
      </c>
      <c r="G31" s="646">
        <v>118</v>
      </c>
      <c r="H31" s="646">
        <v>25</v>
      </c>
      <c r="I31" s="646">
        <v>93</v>
      </c>
      <c r="J31" s="225">
        <v>3</v>
      </c>
      <c r="K31" s="225">
        <v>200</v>
      </c>
      <c r="L31" s="225">
        <v>179</v>
      </c>
      <c r="M31" s="225">
        <v>62</v>
      </c>
      <c r="N31" s="225">
        <v>117</v>
      </c>
      <c r="O31" s="225">
        <v>113</v>
      </c>
      <c r="P31" s="225">
        <v>24</v>
      </c>
      <c r="Q31" s="225">
        <v>89</v>
      </c>
      <c r="R31" s="493" t="s">
        <v>48</v>
      </c>
      <c r="S31" s="225">
        <v>1</v>
      </c>
      <c r="T31" s="225">
        <v>9</v>
      </c>
      <c r="U31" s="225">
        <v>6</v>
      </c>
      <c r="V31" s="225">
        <v>2</v>
      </c>
      <c r="W31" s="225">
        <v>4</v>
      </c>
      <c r="X31" s="225">
        <v>5</v>
      </c>
      <c r="Y31" s="225">
        <v>1</v>
      </c>
      <c r="Z31" s="512">
        <v>4</v>
      </c>
    </row>
    <row r="32" spans="1:26" s="53" customFormat="1" ht="35.1" hidden="1" customHeight="1" outlineLevel="1">
      <c r="A32" s="493" t="s">
        <v>49</v>
      </c>
      <c r="B32" s="646">
        <v>0</v>
      </c>
      <c r="C32" s="646">
        <v>0</v>
      </c>
      <c r="D32" s="646">
        <v>0</v>
      </c>
      <c r="E32" s="646">
        <v>0</v>
      </c>
      <c r="F32" s="646">
        <v>0</v>
      </c>
      <c r="G32" s="646">
        <v>0</v>
      </c>
      <c r="H32" s="646">
        <v>0</v>
      </c>
      <c r="I32" s="646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0</v>
      </c>
      <c r="P32" s="225">
        <v>0</v>
      </c>
      <c r="Q32" s="225">
        <v>0</v>
      </c>
      <c r="R32" s="493" t="s">
        <v>49</v>
      </c>
      <c r="S32" s="225">
        <v>0</v>
      </c>
      <c r="T32" s="225">
        <v>0</v>
      </c>
      <c r="U32" s="225">
        <v>0</v>
      </c>
      <c r="V32" s="225">
        <v>0</v>
      </c>
      <c r="W32" s="225">
        <v>0</v>
      </c>
      <c r="X32" s="225">
        <v>0</v>
      </c>
      <c r="Y32" s="225">
        <v>0</v>
      </c>
      <c r="Z32" s="512">
        <v>0</v>
      </c>
    </row>
    <row r="33" spans="1:26" s="53" customFormat="1" ht="35.1" hidden="1" customHeight="1" outlineLevel="1">
      <c r="A33" s="493" t="s">
        <v>50</v>
      </c>
      <c r="B33" s="646">
        <v>0</v>
      </c>
      <c r="C33" s="646">
        <v>0</v>
      </c>
      <c r="D33" s="646">
        <v>0</v>
      </c>
      <c r="E33" s="646">
        <v>0</v>
      </c>
      <c r="F33" s="646">
        <v>0</v>
      </c>
      <c r="G33" s="646">
        <v>0</v>
      </c>
      <c r="H33" s="646">
        <v>0</v>
      </c>
      <c r="I33" s="646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0</v>
      </c>
      <c r="P33" s="225">
        <v>0</v>
      </c>
      <c r="Q33" s="225">
        <v>0</v>
      </c>
      <c r="R33" s="493" t="s">
        <v>50</v>
      </c>
      <c r="S33" s="225">
        <v>0</v>
      </c>
      <c r="T33" s="225">
        <v>0</v>
      </c>
      <c r="U33" s="225">
        <v>0</v>
      </c>
      <c r="V33" s="225">
        <v>0</v>
      </c>
      <c r="W33" s="225">
        <v>0</v>
      </c>
      <c r="X33" s="225">
        <v>0</v>
      </c>
      <c r="Y33" s="225">
        <v>0</v>
      </c>
      <c r="Z33" s="512">
        <v>0</v>
      </c>
    </row>
    <row r="34" spans="1:26" s="53" customFormat="1" ht="35.1" hidden="1" customHeight="1" outlineLevel="1">
      <c r="A34" s="493" t="s">
        <v>51</v>
      </c>
      <c r="B34" s="646">
        <v>0</v>
      </c>
      <c r="C34" s="646">
        <v>0</v>
      </c>
      <c r="D34" s="646">
        <v>0</v>
      </c>
      <c r="E34" s="646">
        <v>0</v>
      </c>
      <c r="F34" s="646">
        <v>0</v>
      </c>
      <c r="G34" s="646">
        <v>0</v>
      </c>
      <c r="H34" s="646">
        <v>0</v>
      </c>
      <c r="I34" s="646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0</v>
      </c>
      <c r="P34" s="225">
        <v>0</v>
      </c>
      <c r="Q34" s="225">
        <v>0</v>
      </c>
      <c r="R34" s="493" t="s">
        <v>51</v>
      </c>
      <c r="S34" s="225">
        <v>0</v>
      </c>
      <c r="T34" s="225">
        <v>0</v>
      </c>
      <c r="U34" s="225">
        <v>0</v>
      </c>
      <c r="V34" s="225">
        <v>0</v>
      </c>
      <c r="W34" s="225">
        <v>0</v>
      </c>
      <c r="X34" s="225">
        <v>0</v>
      </c>
      <c r="Y34" s="225">
        <v>0</v>
      </c>
      <c r="Z34" s="512">
        <v>0</v>
      </c>
    </row>
    <row r="35" spans="1:26" s="53" customFormat="1" ht="35.1" hidden="1" customHeight="1" outlineLevel="1">
      <c r="A35" s="493" t="s">
        <v>787</v>
      </c>
      <c r="B35" s="646">
        <v>2</v>
      </c>
      <c r="C35" s="646">
        <v>18</v>
      </c>
      <c r="D35" s="646">
        <v>18</v>
      </c>
      <c r="E35" s="646">
        <v>7</v>
      </c>
      <c r="F35" s="646">
        <v>11</v>
      </c>
      <c r="G35" s="646">
        <v>13</v>
      </c>
      <c r="H35" s="646">
        <v>1</v>
      </c>
      <c r="I35" s="646">
        <v>12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0</v>
      </c>
      <c r="P35" s="225">
        <v>0</v>
      </c>
      <c r="Q35" s="225">
        <v>0</v>
      </c>
      <c r="R35" s="493" t="s">
        <v>787</v>
      </c>
      <c r="S35" s="225">
        <v>2</v>
      </c>
      <c r="T35" s="225">
        <v>18</v>
      </c>
      <c r="U35" s="225">
        <v>18</v>
      </c>
      <c r="V35" s="225">
        <v>7</v>
      </c>
      <c r="W35" s="225">
        <v>11</v>
      </c>
      <c r="X35" s="225">
        <v>13</v>
      </c>
      <c r="Y35" s="225">
        <v>1</v>
      </c>
      <c r="Z35" s="512">
        <v>12</v>
      </c>
    </row>
    <row r="36" spans="1:26" s="53" customFormat="1" ht="35.1" hidden="1" customHeight="1" outlineLevel="1">
      <c r="A36" s="493" t="s">
        <v>52</v>
      </c>
      <c r="B36" s="646">
        <v>3</v>
      </c>
      <c r="C36" s="646">
        <v>27</v>
      </c>
      <c r="D36" s="646">
        <v>23</v>
      </c>
      <c r="E36" s="646">
        <v>5</v>
      </c>
      <c r="F36" s="646">
        <v>18</v>
      </c>
      <c r="G36" s="646">
        <v>14</v>
      </c>
      <c r="H36" s="646">
        <v>1</v>
      </c>
      <c r="I36" s="646">
        <v>13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0</v>
      </c>
      <c r="P36" s="225">
        <v>0</v>
      </c>
      <c r="Q36" s="225">
        <v>0</v>
      </c>
      <c r="R36" s="493" t="s">
        <v>52</v>
      </c>
      <c r="S36" s="225">
        <v>3</v>
      </c>
      <c r="T36" s="225">
        <v>27</v>
      </c>
      <c r="U36" s="225">
        <v>23</v>
      </c>
      <c r="V36" s="225">
        <v>5</v>
      </c>
      <c r="W36" s="225">
        <v>18</v>
      </c>
      <c r="X36" s="225">
        <v>14</v>
      </c>
      <c r="Y36" s="225">
        <v>1</v>
      </c>
      <c r="Z36" s="512">
        <v>13</v>
      </c>
    </row>
    <row r="37" spans="1:26" s="53" customFormat="1" ht="35.1" hidden="1" customHeight="1" outlineLevel="1">
      <c r="A37" s="493" t="s">
        <v>53</v>
      </c>
      <c r="B37" s="646">
        <v>0</v>
      </c>
      <c r="C37" s="646">
        <v>0</v>
      </c>
      <c r="D37" s="646">
        <v>0</v>
      </c>
      <c r="E37" s="646">
        <v>0</v>
      </c>
      <c r="F37" s="646">
        <v>0</v>
      </c>
      <c r="G37" s="646">
        <v>0</v>
      </c>
      <c r="H37" s="646">
        <v>0</v>
      </c>
      <c r="I37" s="646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0</v>
      </c>
      <c r="P37" s="225">
        <v>0</v>
      </c>
      <c r="Q37" s="225">
        <v>0</v>
      </c>
      <c r="R37" s="493" t="s">
        <v>53</v>
      </c>
      <c r="S37" s="225">
        <v>0</v>
      </c>
      <c r="T37" s="225">
        <v>0</v>
      </c>
      <c r="U37" s="225">
        <v>0</v>
      </c>
      <c r="V37" s="225">
        <v>0</v>
      </c>
      <c r="W37" s="225">
        <v>0</v>
      </c>
      <c r="X37" s="225">
        <v>0</v>
      </c>
      <c r="Y37" s="225">
        <v>0</v>
      </c>
      <c r="Z37" s="512">
        <v>0</v>
      </c>
    </row>
    <row r="38" spans="1:26" s="53" customFormat="1" ht="35.1" hidden="1" customHeight="1" outlineLevel="1">
      <c r="A38" s="493" t="s">
        <v>54</v>
      </c>
      <c r="B38" s="646">
        <v>2</v>
      </c>
      <c r="C38" s="646">
        <v>94</v>
      </c>
      <c r="D38" s="646">
        <v>52</v>
      </c>
      <c r="E38" s="646">
        <v>10</v>
      </c>
      <c r="F38" s="646">
        <v>42</v>
      </c>
      <c r="G38" s="646">
        <v>41</v>
      </c>
      <c r="H38" s="646">
        <v>11</v>
      </c>
      <c r="I38" s="646">
        <v>30</v>
      </c>
      <c r="J38" s="225">
        <v>2</v>
      </c>
      <c r="K38" s="225">
        <v>94</v>
      </c>
      <c r="L38" s="225">
        <v>52</v>
      </c>
      <c r="M38" s="225">
        <v>10</v>
      </c>
      <c r="N38" s="225">
        <v>42</v>
      </c>
      <c r="O38" s="225">
        <v>41</v>
      </c>
      <c r="P38" s="225">
        <v>11</v>
      </c>
      <c r="Q38" s="225">
        <v>30</v>
      </c>
      <c r="R38" s="493" t="s">
        <v>54</v>
      </c>
      <c r="S38" s="225">
        <v>0</v>
      </c>
      <c r="T38" s="225">
        <v>0</v>
      </c>
      <c r="U38" s="225">
        <v>0</v>
      </c>
      <c r="V38" s="225">
        <v>0</v>
      </c>
      <c r="W38" s="225">
        <v>0</v>
      </c>
      <c r="X38" s="225">
        <v>0</v>
      </c>
      <c r="Y38" s="225">
        <v>0</v>
      </c>
      <c r="Z38" s="512">
        <v>0</v>
      </c>
    </row>
    <row r="39" spans="1:26" s="53" customFormat="1" ht="35.1" hidden="1" customHeight="1" outlineLevel="1">
      <c r="A39" s="493" t="s">
        <v>55</v>
      </c>
      <c r="B39" s="645">
        <v>0</v>
      </c>
      <c r="C39" s="646">
        <v>0</v>
      </c>
      <c r="D39" s="646">
        <v>0</v>
      </c>
      <c r="E39" s="646">
        <v>0</v>
      </c>
      <c r="F39" s="646">
        <v>0</v>
      </c>
      <c r="G39" s="646">
        <v>0</v>
      </c>
      <c r="H39" s="646">
        <v>0</v>
      </c>
      <c r="I39" s="646">
        <v>0</v>
      </c>
      <c r="J39" s="225">
        <v>0</v>
      </c>
      <c r="K39" s="225">
        <v>0</v>
      </c>
      <c r="L39" s="225">
        <v>0</v>
      </c>
      <c r="M39" s="225">
        <v>0</v>
      </c>
      <c r="N39" s="225">
        <v>0</v>
      </c>
      <c r="O39" s="225">
        <v>0</v>
      </c>
      <c r="P39" s="225">
        <v>0</v>
      </c>
      <c r="Q39" s="225">
        <v>0</v>
      </c>
      <c r="R39" s="493" t="s">
        <v>55</v>
      </c>
      <c r="S39" s="225">
        <v>0</v>
      </c>
      <c r="T39" s="225">
        <v>0</v>
      </c>
      <c r="U39" s="225">
        <v>0</v>
      </c>
      <c r="V39" s="225">
        <v>0</v>
      </c>
      <c r="W39" s="225">
        <v>0</v>
      </c>
      <c r="X39" s="225">
        <v>0</v>
      </c>
      <c r="Y39" s="225">
        <v>0</v>
      </c>
      <c r="Z39" s="512">
        <v>0</v>
      </c>
    </row>
    <row r="40" spans="1:26" s="614" customFormat="1" ht="39.950000000000003" customHeight="1" outlineLevel="1">
      <c r="A40" s="656">
        <v>2021</v>
      </c>
      <c r="B40" s="650">
        <f t="shared" ref="B40:Q40" si="9">SUM(B41:B50)</f>
        <v>19</v>
      </c>
      <c r="C40" s="650">
        <f t="shared" si="9"/>
        <v>561</v>
      </c>
      <c r="D40" s="650">
        <f t="shared" si="9"/>
        <v>451</v>
      </c>
      <c r="E40" s="650">
        <f t="shared" si="9"/>
        <v>118</v>
      </c>
      <c r="F40" s="650">
        <f t="shared" si="9"/>
        <v>333</v>
      </c>
      <c r="G40" s="650">
        <f t="shared" si="9"/>
        <v>336</v>
      </c>
      <c r="H40" s="650">
        <f t="shared" si="9"/>
        <v>47</v>
      </c>
      <c r="I40" s="650">
        <f t="shared" si="9"/>
        <v>289</v>
      </c>
      <c r="J40" s="650">
        <f t="shared" si="9"/>
        <v>11</v>
      </c>
      <c r="K40" s="650">
        <f t="shared" si="9"/>
        <v>489</v>
      </c>
      <c r="L40" s="650">
        <f>SUM(L41:L50)</f>
        <v>386</v>
      </c>
      <c r="M40" s="650">
        <f t="shared" si="9"/>
        <v>112</v>
      </c>
      <c r="N40" s="650">
        <f t="shared" si="9"/>
        <v>274</v>
      </c>
      <c r="O40" s="650">
        <f>SUM(O41:O50)</f>
        <v>273</v>
      </c>
      <c r="P40" s="650">
        <f t="shared" si="9"/>
        <v>43</v>
      </c>
      <c r="Q40" s="650">
        <f t="shared" si="9"/>
        <v>230</v>
      </c>
      <c r="R40" s="656">
        <v>2021</v>
      </c>
      <c r="S40" s="650">
        <f t="shared" ref="S40:W40" si="10">SUM(S41:S50)</f>
        <v>8</v>
      </c>
      <c r="T40" s="650">
        <f t="shared" si="10"/>
        <v>72</v>
      </c>
      <c r="U40" s="650">
        <f t="shared" si="10"/>
        <v>65</v>
      </c>
      <c r="V40" s="650">
        <f t="shared" si="10"/>
        <v>6</v>
      </c>
      <c r="W40" s="650">
        <f t="shared" si="10"/>
        <v>59</v>
      </c>
      <c r="X40" s="650">
        <f>SUM(X41:X50)</f>
        <v>63</v>
      </c>
      <c r="Y40" s="650">
        <f>SUM(Y41:Y50)</f>
        <v>4</v>
      </c>
      <c r="Z40" s="694">
        <f>SUM(Z41:Z50)</f>
        <v>59</v>
      </c>
    </row>
    <row r="41" spans="1:26" s="53" customFormat="1" ht="30" customHeight="1" outlineLevel="1">
      <c r="A41" s="493" t="s">
        <v>47</v>
      </c>
      <c r="B41" s="1218">
        <f t="shared" ref="B41:B50" si="11">SUM(J41,S41)</f>
        <v>8</v>
      </c>
      <c r="C41" s="1218">
        <f>SUM(K41,T41)</f>
        <v>192</v>
      </c>
      <c r="D41" s="1218">
        <f t="shared" ref="D41:D50" si="12">SUM(L41,U41)</f>
        <v>172</v>
      </c>
      <c r="E41" s="1218">
        <f t="shared" ref="E41:E50" si="13">SUM(M41,V41)</f>
        <v>35</v>
      </c>
      <c r="F41" s="1218">
        <f t="shared" ref="F41:F50" si="14">SUM(N41,W41)</f>
        <v>137</v>
      </c>
      <c r="G41" s="1218">
        <f>SUM(O41,X41)</f>
        <v>133</v>
      </c>
      <c r="H41" s="1218">
        <f>SUM(P41,Y41)</f>
        <v>23</v>
      </c>
      <c r="I41" s="1218">
        <f>SUM(Q41,Z41)</f>
        <v>110</v>
      </c>
      <c r="J41" s="225">
        <v>7</v>
      </c>
      <c r="K41" s="225">
        <v>183</v>
      </c>
      <c r="L41" s="225">
        <f>SUM(M41:N41)</f>
        <v>163</v>
      </c>
      <c r="M41" s="225">
        <v>35</v>
      </c>
      <c r="N41" s="225">
        <v>128</v>
      </c>
      <c r="O41" s="225">
        <f>SUM(P41:Q41)</f>
        <v>125</v>
      </c>
      <c r="P41" s="225">
        <v>23</v>
      </c>
      <c r="Q41" s="225">
        <v>102</v>
      </c>
      <c r="R41" s="493" t="s">
        <v>47</v>
      </c>
      <c r="S41" s="225">
        <v>1</v>
      </c>
      <c r="T41" s="225">
        <v>9</v>
      </c>
      <c r="U41" s="225">
        <f>SUM(V41:W41)</f>
        <v>9</v>
      </c>
      <c r="V41" s="225">
        <v>0</v>
      </c>
      <c r="W41" s="225">
        <v>9</v>
      </c>
      <c r="X41" s="225">
        <f>SUM(Y41:Z41)</f>
        <v>8</v>
      </c>
      <c r="Y41" s="225">
        <v>0</v>
      </c>
      <c r="Z41" s="512">
        <v>8</v>
      </c>
    </row>
    <row r="42" spans="1:26" s="53" customFormat="1" ht="30" customHeight="1">
      <c r="A42" s="493" t="s">
        <v>48</v>
      </c>
      <c r="B42" s="1218">
        <f t="shared" si="11"/>
        <v>4</v>
      </c>
      <c r="C42" s="1218">
        <f t="shared" ref="C42:C50" si="15">SUM(K42,T42)</f>
        <v>194</v>
      </c>
      <c r="D42" s="1218">
        <f t="shared" si="12"/>
        <v>157</v>
      </c>
      <c r="E42" s="1218">
        <f t="shared" si="13"/>
        <v>47</v>
      </c>
      <c r="F42" s="1218">
        <f t="shared" si="14"/>
        <v>110</v>
      </c>
      <c r="G42" s="1218">
        <f t="shared" ref="G42:G50" si="16">SUM(O42,X42)</f>
        <v>107</v>
      </c>
      <c r="H42" s="1218">
        <f t="shared" ref="H42:H50" si="17">SUM(P42,Y42)</f>
        <v>13</v>
      </c>
      <c r="I42" s="1218">
        <f t="shared" ref="I42:I50" si="18">SUM(Q42,Z42)</f>
        <v>94</v>
      </c>
      <c r="J42" s="225">
        <v>2</v>
      </c>
      <c r="K42" s="225">
        <v>176</v>
      </c>
      <c r="L42" s="225">
        <f t="shared" ref="L42:L50" si="19">SUM(M42:N42)</f>
        <v>140</v>
      </c>
      <c r="M42" s="225">
        <v>45</v>
      </c>
      <c r="N42" s="225">
        <v>95</v>
      </c>
      <c r="O42" s="225">
        <f t="shared" ref="O42:O50" si="20">SUM(P42:Q42)</f>
        <v>91</v>
      </c>
      <c r="P42" s="225">
        <v>11</v>
      </c>
      <c r="Q42" s="225">
        <v>80</v>
      </c>
      <c r="R42" s="493" t="s">
        <v>48</v>
      </c>
      <c r="S42" s="225">
        <v>2</v>
      </c>
      <c r="T42" s="225">
        <v>18</v>
      </c>
      <c r="U42" s="225">
        <f t="shared" ref="U42:U50" si="21">SUM(V42:W42)</f>
        <v>17</v>
      </c>
      <c r="V42" s="225">
        <v>2</v>
      </c>
      <c r="W42" s="225">
        <v>15</v>
      </c>
      <c r="X42" s="225">
        <f t="shared" ref="X42:X50" si="22">SUM(Y42:Z42)</f>
        <v>16</v>
      </c>
      <c r="Y42" s="225">
        <v>2</v>
      </c>
      <c r="Z42" s="512">
        <v>14</v>
      </c>
    </row>
    <row r="43" spans="1:26" s="53" customFormat="1" ht="30" customHeight="1">
      <c r="A43" s="493" t="s">
        <v>49</v>
      </c>
      <c r="B43" s="1218">
        <f t="shared" si="11"/>
        <v>0</v>
      </c>
      <c r="C43" s="1218">
        <f t="shared" si="15"/>
        <v>0</v>
      </c>
      <c r="D43" s="1218">
        <f t="shared" si="12"/>
        <v>0</v>
      </c>
      <c r="E43" s="1218">
        <f t="shared" si="13"/>
        <v>0</v>
      </c>
      <c r="F43" s="1218">
        <f t="shared" si="14"/>
        <v>0</v>
      </c>
      <c r="G43" s="1218">
        <f t="shared" si="16"/>
        <v>0</v>
      </c>
      <c r="H43" s="1218">
        <f t="shared" si="17"/>
        <v>0</v>
      </c>
      <c r="I43" s="1218">
        <f t="shared" si="18"/>
        <v>0</v>
      </c>
      <c r="J43" s="225">
        <v>0</v>
      </c>
      <c r="K43" s="225">
        <v>0</v>
      </c>
      <c r="L43" s="225">
        <f t="shared" si="19"/>
        <v>0</v>
      </c>
      <c r="M43" s="225">
        <v>0</v>
      </c>
      <c r="N43" s="225">
        <v>0</v>
      </c>
      <c r="O43" s="225">
        <f t="shared" si="20"/>
        <v>0</v>
      </c>
      <c r="P43" s="225">
        <v>0</v>
      </c>
      <c r="Q43" s="225">
        <v>0</v>
      </c>
      <c r="R43" s="493" t="s">
        <v>49</v>
      </c>
      <c r="S43" s="225">
        <v>0</v>
      </c>
      <c r="T43" s="225">
        <v>0</v>
      </c>
      <c r="U43" s="225">
        <f t="shared" si="21"/>
        <v>0</v>
      </c>
      <c r="V43" s="225">
        <v>0</v>
      </c>
      <c r="W43" s="225">
        <v>0</v>
      </c>
      <c r="X43" s="225">
        <f t="shared" si="22"/>
        <v>0</v>
      </c>
      <c r="Y43" s="225">
        <v>0</v>
      </c>
      <c r="Z43" s="512">
        <v>0</v>
      </c>
    </row>
    <row r="44" spans="1:26" s="53" customFormat="1" ht="30" customHeight="1">
      <c r="A44" s="493" t="s">
        <v>50</v>
      </c>
      <c r="B44" s="1218">
        <f t="shared" si="11"/>
        <v>0</v>
      </c>
      <c r="C44" s="1218">
        <f t="shared" si="15"/>
        <v>0</v>
      </c>
      <c r="D44" s="1218">
        <f t="shared" si="12"/>
        <v>0</v>
      </c>
      <c r="E44" s="1218">
        <f t="shared" si="13"/>
        <v>0</v>
      </c>
      <c r="F44" s="1218">
        <f t="shared" si="14"/>
        <v>0</v>
      </c>
      <c r="G44" s="1218">
        <f t="shared" si="16"/>
        <v>0</v>
      </c>
      <c r="H44" s="1218">
        <f t="shared" si="17"/>
        <v>0</v>
      </c>
      <c r="I44" s="1218">
        <f t="shared" si="18"/>
        <v>0</v>
      </c>
      <c r="J44" s="225">
        <v>0</v>
      </c>
      <c r="K44" s="225">
        <v>0</v>
      </c>
      <c r="L44" s="225">
        <f t="shared" si="19"/>
        <v>0</v>
      </c>
      <c r="M44" s="225">
        <v>0</v>
      </c>
      <c r="N44" s="225">
        <v>0</v>
      </c>
      <c r="O44" s="225">
        <f t="shared" si="20"/>
        <v>0</v>
      </c>
      <c r="P44" s="225">
        <v>0</v>
      </c>
      <c r="Q44" s="225">
        <v>0</v>
      </c>
      <c r="R44" s="493" t="s">
        <v>50</v>
      </c>
      <c r="S44" s="225">
        <v>0</v>
      </c>
      <c r="T44" s="225">
        <v>0</v>
      </c>
      <c r="U44" s="225">
        <f t="shared" si="21"/>
        <v>0</v>
      </c>
      <c r="V44" s="225">
        <v>0</v>
      </c>
      <c r="W44" s="225">
        <v>0</v>
      </c>
      <c r="X44" s="225">
        <f t="shared" si="22"/>
        <v>0</v>
      </c>
      <c r="Y44" s="225">
        <v>0</v>
      </c>
      <c r="Z44" s="512">
        <v>0</v>
      </c>
    </row>
    <row r="45" spans="1:26" s="53" customFormat="1" ht="30" customHeight="1">
      <c r="A45" s="493" t="s">
        <v>51</v>
      </c>
      <c r="B45" s="1218">
        <f t="shared" si="11"/>
        <v>0</v>
      </c>
      <c r="C45" s="1218">
        <f t="shared" si="15"/>
        <v>0</v>
      </c>
      <c r="D45" s="1218">
        <f t="shared" si="12"/>
        <v>0</v>
      </c>
      <c r="E45" s="1218">
        <f t="shared" si="13"/>
        <v>0</v>
      </c>
      <c r="F45" s="1218">
        <f t="shared" si="14"/>
        <v>0</v>
      </c>
      <c r="G45" s="1218">
        <f t="shared" si="16"/>
        <v>0</v>
      </c>
      <c r="H45" s="1218">
        <f t="shared" si="17"/>
        <v>0</v>
      </c>
      <c r="I45" s="1218">
        <f t="shared" si="18"/>
        <v>0</v>
      </c>
      <c r="J45" s="225">
        <v>0</v>
      </c>
      <c r="K45" s="225">
        <v>0</v>
      </c>
      <c r="L45" s="225">
        <f t="shared" si="19"/>
        <v>0</v>
      </c>
      <c r="M45" s="225">
        <v>0</v>
      </c>
      <c r="N45" s="225">
        <v>0</v>
      </c>
      <c r="O45" s="225">
        <f t="shared" si="20"/>
        <v>0</v>
      </c>
      <c r="P45" s="225">
        <v>0</v>
      </c>
      <c r="Q45" s="225">
        <v>0</v>
      </c>
      <c r="R45" s="493" t="s">
        <v>51</v>
      </c>
      <c r="S45" s="225">
        <v>0</v>
      </c>
      <c r="T45" s="225">
        <v>0</v>
      </c>
      <c r="U45" s="225">
        <f t="shared" si="21"/>
        <v>0</v>
      </c>
      <c r="V45" s="225">
        <v>0</v>
      </c>
      <c r="W45" s="225">
        <v>0</v>
      </c>
      <c r="X45" s="225">
        <f t="shared" si="22"/>
        <v>0</v>
      </c>
      <c r="Y45" s="225">
        <v>0</v>
      </c>
      <c r="Z45" s="512">
        <v>0</v>
      </c>
    </row>
    <row r="46" spans="1:26" s="53" customFormat="1" ht="30" customHeight="1">
      <c r="A46" s="493" t="s">
        <v>787</v>
      </c>
      <c r="B46" s="1218">
        <f t="shared" si="11"/>
        <v>2</v>
      </c>
      <c r="C46" s="1218">
        <f t="shared" si="15"/>
        <v>18</v>
      </c>
      <c r="D46" s="1218">
        <f t="shared" si="12"/>
        <v>18</v>
      </c>
      <c r="E46" s="1218">
        <f t="shared" si="13"/>
        <v>3</v>
      </c>
      <c r="F46" s="1218">
        <f t="shared" si="14"/>
        <v>15</v>
      </c>
      <c r="G46" s="1218">
        <f t="shared" si="16"/>
        <v>16</v>
      </c>
      <c r="H46" s="1218">
        <f t="shared" si="17"/>
        <v>1</v>
      </c>
      <c r="I46" s="1218">
        <f t="shared" si="18"/>
        <v>15</v>
      </c>
      <c r="J46" s="225">
        <v>0</v>
      </c>
      <c r="K46" s="225">
        <v>0</v>
      </c>
      <c r="L46" s="225">
        <f t="shared" si="19"/>
        <v>0</v>
      </c>
      <c r="M46" s="225">
        <v>0</v>
      </c>
      <c r="N46" s="225">
        <v>0</v>
      </c>
      <c r="O46" s="225">
        <f t="shared" si="20"/>
        <v>0</v>
      </c>
      <c r="P46" s="225">
        <v>0</v>
      </c>
      <c r="Q46" s="225">
        <v>0</v>
      </c>
      <c r="R46" s="493" t="s">
        <v>787</v>
      </c>
      <c r="S46" s="225">
        <v>2</v>
      </c>
      <c r="T46" s="225">
        <v>18</v>
      </c>
      <c r="U46" s="225">
        <f t="shared" si="21"/>
        <v>18</v>
      </c>
      <c r="V46" s="225">
        <v>3</v>
      </c>
      <c r="W46" s="225">
        <v>15</v>
      </c>
      <c r="X46" s="225">
        <f t="shared" si="22"/>
        <v>16</v>
      </c>
      <c r="Y46" s="225">
        <v>1</v>
      </c>
      <c r="Z46" s="512">
        <v>15</v>
      </c>
    </row>
    <row r="47" spans="1:26" s="53" customFormat="1" ht="30" customHeight="1">
      <c r="A47" s="493" t="s">
        <v>52</v>
      </c>
      <c r="B47" s="1218">
        <f t="shared" si="11"/>
        <v>3</v>
      </c>
      <c r="C47" s="1218">
        <f t="shared" si="15"/>
        <v>27</v>
      </c>
      <c r="D47" s="1218">
        <f t="shared" si="12"/>
        <v>21</v>
      </c>
      <c r="E47" s="1218">
        <f t="shared" si="13"/>
        <v>1</v>
      </c>
      <c r="F47" s="1218">
        <f t="shared" si="14"/>
        <v>20</v>
      </c>
      <c r="G47" s="1218">
        <f t="shared" si="16"/>
        <v>23</v>
      </c>
      <c r="H47" s="1218">
        <f t="shared" si="17"/>
        <v>1</v>
      </c>
      <c r="I47" s="1218">
        <f t="shared" si="18"/>
        <v>22</v>
      </c>
      <c r="J47" s="225">
        <v>0</v>
      </c>
      <c r="K47" s="225">
        <v>0</v>
      </c>
      <c r="L47" s="225">
        <f t="shared" si="19"/>
        <v>0</v>
      </c>
      <c r="M47" s="225">
        <v>0</v>
      </c>
      <c r="N47" s="225">
        <v>0</v>
      </c>
      <c r="O47" s="225">
        <f t="shared" si="20"/>
        <v>0</v>
      </c>
      <c r="P47" s="225">
        <v>0</v>
      </c>
      <c r="Q47" s="225">
        <v>0</v>
      </c>
      <c r="R47" s="493" t="s">
        <v>52</v>
      </c>
      <c r="S47" s="225">
        <v>3</v>
      </c>
      <c r="T47" s="225">
        <v>27</v>
      </c>
      <c r="U47" s="225">
        <f t="shared" si="21"/>
        <v>21</v>
      </c>
      <c r="V47" s="225">
        <v>1</v>
      </c>
      <c r="W47" s="225">
        <v>20</v>
      </c>
      <c r="X47" s="225">
        <f t="shared" si="22"/>
        <v>23</v>
      </c>
      <c r="Y47" s="225">
        <v>1</v>
      </c>
      <c r="Z47" s="512">
        <v>22</v>
      </c>
    </row>
    <row r="48" spans="1:26" s="53" customFormat="1" ht="30" customHeight="1">
      <c r="A48" s="493" t="s">
        <v>53</v>
      </c>
      <c r="B48" s="1218">
        <f t="shared" si="11"/>
        <v>0</v>
      </c>
      <c r="C48" s="1218">
        <f t="shared" si="15"/>
        <v>0</v>
      </c>
      <c r="D48" s="1218">
        <f t="shared" si="12"/>
        <v>0</v>
      </c>
      <c r="E48" s="1218">
        <f t="shared" si="13"/>
        <v>0</v>
      </c>
      <c r="F48" s="1218">
        <f t="shared" si="14"/>
        <v>0</v>
      </c>
      <c r="G48" s="1218">
        <f t="shared" si="16"/>
        <v>0</v>
      </c>
      <c r="H48" s="1218">
        <f t="shared" si="17"/>
        <v>0</v>
      </c>
      <c r="I48" s="1218">
        <f t="shared" si="18"/>
        <v>0</v>
      </c>
      <c r="J48" s="225">
        <v>0</v>
      </c>
      <c r="K48" s="225">
        <v>0</v>
      </c>
      <c r="L48" s="225">
        <f t="shared" si="19"/>
        <v>0</v>
      </c>
      <c r="M48" s="225">
        <v>0</v>
      </c>
      <c r="N48" s="225">
        <v>0</v>
      </c>
      <c r="O48" s="225">
        <f t="shared" si="20"/>
        <v>0</v>
      </c>
      <c r="P48" s="225">
        <v>0</v>
      </c>
      <c r="Q48" s="225">
        <v>0</v>
      </c>
      <c r="R48" s="493" t="s">
        <v>53</v>
      </c>
      <c r="S48" s="225">
        <v>0</v>
      </c>
      <c r="T48" s="225">
        <v>0</v>
      </c>
      <c r="U48" s="225">
        <f t="shared" si="21"/>
        <v>0</v>
      </c>
      <c r="V48" s="225">
        <v>0</v>
      </c>
      <c r="W48" s="225">
        <v>0</v>
      </c>
      <c r="X48" s="225">
        <f t="shared" si="22"/>
        <v>0</v>
      </c>
      <c r="Y48" s="225">
        <v>0</v>
      </c>
      <c r="Z48" s="512">
        <v>0</v>
      </c>
    </row>
    <row r="49" spans="1:26" s="53" customFormat="1" ht="30" customHeight="1">
      <c r="A49" s="493" t="s">
        <v>54</v>
      </c>
      <c r="B49" s="1218">
        <f t="shared" si="11"/>
        <v>2</v>
      </c>
      <c r="C49" s="1218">
        <f t="shared" si="15"/>
        <v>130</v>
      </c>
      <c r="D49" s="1218">
        <f>SUM(L49,U49)</f>
        <v>83</v>
      </c>
      <c r="E49" s="1218">
        <f>SUM(M49,V49)</f>
        <v>32</v>
      </c>
      <c r="F49" s="1218">
        <f>SUM(N49,W49)</f>
        <v>51</v>
      </c>
      <c r="G49" s="1218">
        <f t="shared" si="16"/>
        <v>57</v>
      </c>
      <c r="H49" s="1218">
        <f t="shared" si="17"/>
        <v>9</v>
      </c>
      <c r="I49" s="1218">
        <f t="shared" si="18"/>
        <v>48</v>
      </c>
      <c r="J49" s="225">
        <v>2</v>
      </c>
      <c r="K49" s="225">
        <v>130</v>
      </c>
      <c r="L49" s="225">
        <f t="shared" si="19"/>
        <v>83</v>
      </c>
      <c r="M49" s="225">
        <v>32</v>
      </c>
      <c r="N49" s="225">
        <v>51</v>
      </c>
      <c r="O49" s="225">
        <f t="shared" si="20"/>
        <v>57</v>
      </c>
      <c r="P49" s="225">
        <v>9</v>
      </c>
      <c r="Q49" s="225">
        <v>48</v>
      </c>
      <c r="R49" s="493" t="s">
        <v>54</v>
      </c>
      <c r="S49" s="225">
        <v>0</v>
      </c>
      <c r="T49" s="225">
        <v>0</v>
      </c>
      <c r="U49" s="225">
        <f t="shared" si="21"/>
        <v>0</v>
      </c>
      <c r="V49" s="225">
        <v>0</v>
      </c>
      <c r="W49" s="225">
        <v>0</v>
      </c>
      <c r="X49" s="225">
        <f t="shared" si="22"/>
        <v>0</v>
      </c>
      <c r="Y49" s="225">
        <v>0</v>
      </c>
      <c r="Z49" s="512">
        <v>0</v>
      </c>
    </row>
    <row r="50" spans="1:26" s="53" customFormat="1" ht="30" customHeight="1">
      <c r="A50" s="493" t="s">
        <v>55</v>
      </c>
      <c r="B50" s="1217">
        <f t="shared" si="11"/>
        <v>0</v>
      </c>
      <c r="C50" s="1218">
        <f t="shared" si="15"/>
        <v>0</v>
      </c>
      <c r="D50" s="1218">
        <f t="shared" si="12"/>
        <v>0</v>
      </c>
      <c r="E50" s="1218">
        <f t="shared" si="13"/>
        <v>0</v>
      </c>
      <c r="F50" s="1218">
        <f t="shared" si="14"/>
        <v>0</v>
      </c>
      <c r="G50" s="1218">
        <f t="shared" si="16"/>
        <v>0</v>
      </c>
      <c r="H50" s="1218">
        <f t="shared" si="17"/>
        <v>0</v>
      </c>
      <c r="I50" s="1218">
        <f t="shared" si="18"/>
        <v>0</v>
      </c>
      <c r="J50" s="225">
        <v>0</v>
      </c>
      <c r="K50" s="225">
        <v>0</v>
      </c>
      <c r="L50" s="225">
        <f t="shared" si="19"/>
        <v>0</v>
      </c>
      <c r="M50" s="225">
        <v>0</v>
      </c>
      <c r="N50" s="225">
        <v>0</v>
      </c>
      <c r="O50" s="225">
        <f t="shared" si="20"/>
        <v>0</v>
      </c>
      <c r="P50" s="225">
        <v>0</v>
      </c>
      <c r="Q50" s="225">
        <v>0</v>
      </c>
      <c r="R50" s="493" t="s">
        <v>55</v>
      </c>
      <c r="S50" s="225">
        <v>0</v>
      </c>
      <c r="T50" s="225">
        <v>0</v>
      </c>
      <c r="U50" s="225">
        <f t="shared" si="21"/>
        <v>0</v>
      </c>
      <c r="V50" s="225">
        <v>0</v>
      </c>
      <c r="W50" s="225">
        <v>0</v>
      </c>
      <c r="X50" s="225">
        <f t="shared" si="22"/>
        <v>0</v>
      </c>
      <c r="Y50" s="225">
        <v>0</v>
      </c>
      <c r="Z50" s="512">
        <v>0</v>
      </c>
    </row>
    <row r="51" spans="1:26" ht="14.25" thickBot="1">
      <c r="A51" s="631"/>
      <c r="B51" s="605"/>
      <c r="C51" s="605"/>
      <c r="D51" s="605"/>
      <c r="E51" s="605"/>
      <c r="F51" s="605"/>
      <c r="G51" s="605"/>
      <c r="H51" s="605"/>
      <c r="I51" s="605"/>
      <c r="J51" s="623"/>
      <c r="K51" s="623"/>
      <c r="L51" s="623"/>
      <c r="M51" s="623"/>
      <c r="N51" s="623"/>
      <c r="O51" s="623"/>
      <c r="P51" s="623"/>
      <c r="Q51" s="623"/>
      <c r="R51" s="631"/>
      <c r="S51" s="623"/>
      <c r="T51" s="623"/>
      <c r="U51" s="623"/>
      <c r="V51" s="623"/>
      <c r="W51" s="623"/>
      <c r="X51" s="623"/>
      <c r="Y51" s="623"/>
      <c r="Z51" s="624"/>
    </row>
    <row r="52" spans="1:26">
      <c r="A52" s="69"/>
      <c r="B52" s="132"/>
      <c r="C52" s="132"/>
      <c r="D52" s="132"/>
      <c r="E52" s="132"/>
      <c r="F52" s="132"/>
      <c r="G52" s="132"/>
      <c r="H52" s="132"/>
      <c r="I52" s="132"/>
      <c r="J52" s="288"/>
      <c r="K52" s="288"/>
      <c r="L52" s="288"/>
      <c r="M52" s="288"/>
      <c r="N52" s="288"/>
      <c r="O52" s="288"/>
      <c r="P52" s="288"/>
      <c r="Q52" s="288"/>
      <c r="R52" s="69"/>
      <c r="S52" s="288"/>
      <c r="T52" s="288"/>
      <c r="U52" s="288"/>
      <c r="V52" s="288"/>
      <c r="W52" s="288"/>
      <c r="X52" s="288"/>
      <c r="Y52" s="288"/>
      <c r="Z52" s="288"/>
    </row>
    <row r="53" spans="1:26">
      <c r="A53" s="289" t="s">
        <v>379</v>
      </c>
      <c r="B53" s="289"/>
      <c r="C53" s="289"/>
      <c r="D53" s="289"/>
      <c r="E53" s="289"/>
      <c r="F53" s="289"/>
      <c r="G53" s="289" t="s">
        <v>399</v>
      </c>
      <c r="H53" s="289"/>
      <c r="I53" s="289"/>
      <c r="J53" s="289"/>
      <c r="K53" s="289"/>
      <c r="L53" s="289"/>
      <c r="M53" s="289"/>
      <c r="N53" s="289"/>
      <c r="O53" s="289" t="s">
        <v>399</v>
      </c>
      <c r="P53" s="289"/>
      <c r="Q53" s="289"/>
      <c r="R53" s="1759" t="s">
        <v>379</v>
      </c>
      <c r="S53" s="1759"/>
      <c r="T53" s="289"/>
      <c r="U53" s="289"/>
      <c r="V53" s="289"/>
      <c r="W53" s="289"/>
      <c r="X53" s="289"/>
      <c r="Y53" s="53"/>
      <c r="Z53" s="53"/>
    </row>
  </sheetData>
  <mergeCells count="17">
    <mergeCell ref="R3:Z4"/>
    <mergeCell ref="R7:R8"/>
    <mergeCell ref="J7:Q7"/>
    <mergeCell ref="J8:Q8"/>
    <mergeCell ref="R53:S53"/>
    <mergeCell ref="A2:I2"/>
    <mergeCell ref="J2:Q3"/>
    <mergeCell ref="R2:Z2"/>
    <mergeCell ref="A12:A13"/>
    <mergeCell ref="B12:B13"/>
    <mergeCell ref="J12:J13"/>
    <mergeCell ref="S12:S13"/>
    <mergeCell ref="L11:N11"/>
    <mergeCell ref="R12:R13"/>
    <mergeCell ref="U11:W11"/>
    <mergeCell ref="A5:N5"/>
    <mergeCell ref="A7:A8"/>
  </mergeCells>
  <phoneticPr fontId="4" type="noConversion"/>
  <pageMargins left="0.55000000000000004" right="0.39370078740157483" top="0.55118110236220474" bottom="0.55118110236220474" header="0.51181102362204722" footer="0.51181102362204722"/>
  <pageSetup paperSize="9" scale="61" pageOrder="overThenDown" orientation="portrait" blackAndWhite="1" r:id="rId1"/>
  <headerFooter alignWithMargins="0"/>
  <colBreaks count="2" manualBreakCount="2">
    <brk id="9" max="40" man="1"/>
    <brk id="17" max="4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Z138"/>
  <sheetViews>
    <sheetView view="pageBreakPreview" zoomScaleNormal="100" zoomScaleSheetLayoutView="100" workbookViewId="0"/>
  </sheetViews>
  <sheetFormatPr defaultRowHeight="13.5" outlineLevelRow="1"/>
  <cols>
    <col min="1" max="9" width="7.77734375" style="99" customWidth="1"/>
    <col min="10" max="17" width="8.77734375" style="99" customWidth="1"/>
    <col min="18" max="18" width="7.77734375" style="99" customWidth="1"/>
    <col min="19" max="22" width="7.77734375" style="314" customWidth="1"/>
    <col min="23" max="26" width="7.77734375" style="99" customWidth="1"/>
    <col min="27" max="16384" width="8.88671875" style="99"/>
  </cols>
  <sheetData>
    <row r="1" spans="1:26" s="84" customFormat="1" ht="15" customHeight="1">
      <c r="A1" s="83"/>
      <c r="B1" s="226"/>
      <c r="C1" s="226"/>
      <c r="D1" s="226"/>
      <c r="E1" s="226"/>
      <c r="F1" s="226"/>
      <c r="H1" s="145"/>
      <c r="K1" s="226"/>
      <c r="L1" s="226"/>
      <c r="M1" s="290"/>
      <c r="N1" s="291"/>
      <c r="R1" s="83"/>
    </row>
    <row r="2" spans="1:26" s="506" customFormat="1" ht="30" customHeight="1">
      <c r="A2" s="1404" t="s">
        <v>692</v>
      </c>
      <c r="B2" s="1404"/>
      <c r="C2" s="1404"/>
      <c r="D2" s="1404"/>
      <c r="E2" s="1404"/>
      <c r="F2" s="1404"/>
      <c r="G2" s="1404"/>
      <c r="H2" s="1404"/>
      <c r="I2" s="1404"/>
      <c r="J2" s="1762" t="s">
        <v>415</v>
      </c>
      <c r="K2" s="1762"/>
      <c r="L2" s="1762"/>
      <c r="M2" s="1762"/>
      <c r="N2" s="1762"/>
      <c r="O2" s="1762"/>
      <c r="P2" s="1762"/>
      <c r="Q2" s="1762"/>
      <c r="R2" s="505" t="s">
        <v>822</v>
      </c>
      <c r="S2" s="505"/>
      <c r="T2" s="505"/>
      <c r="U2" s="505"/>
      <c r="V2" s="505"/>
      <c r="W2" s="505"/>
      <c r="X2" s="505"/>
      <c r="Y2" s="505"/>
      <c r="Z2" s="505"/>
    </row>
    <row r="3" spans="1:26" s="546" customFormat="1" ht="30" customHeight="1">
      <c r="A3" s="505"/>
      <c r="B3" s="505"/>
      <c r="C3" s="505"/>
      <c r="D3" s="505"/>
      <c r="E3" s="505"/>
      <c r="F3" s="505"/>
      <c r="G3" s="505"/>
      <c r="H3" s="505"/>
      <c r="I3" s="505"/>
      <c r="J3" s="1762"/>
      <c r="K3" s="1762"/>
      <c r="L3" s="1762"/>
      <c r="M3" s="1762"/>
      <c r="N3" s="1762"/>
      <c r="O3" s="1762"/>
      <c r="P3" s="1762"/>
      <c r="Q3" s="1762"/>
      <c r="R3" s="505" t="s">
        <v>823</v>
      </c>
      <c r="S3" s="554"/>
      <c r="T3" s="554"/>
      <c r="U3" s="554"/>
      <c r="V3" s="554"/>
      <c r="W3" s="554"/>
      <c r="X3" s="554"/>
      <c r="Y3" s="554"/>
      <c r="Z3" s="554"/>
    </row>
    <row r="4" spans="1:26" s="146" customFormat="1" ht="15" customHeight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158"/>
      <c r="O4" s="158"/>
      <c r="P4" s="158"/>
      <c r="Q4" s="158"/>
      <c r="R4" s="85"/>
      <c r="S4" s="158"/>
      <c r="T4" s="158"/>
      <c r="U4" s="158"/>
      <c r="V4" s="158"/>
      <c r="W4" s="158"/>
      <c r="X4" s="158"/>
      <c r="Y4" s="158"/>
      <c r="Z4" s="158"/>
    </row>
    <row r="5" spans="1:26" ht="15" customHeight="1" thickBot="1">
      <c r="A5" s="799" t="s">
        <v>8</v>
      </c>
      <c r="B5" s="799"/>
      <c r="C5" s="887"/>
      <c r="D5" s="887" t="s">
        <v>28</v>
      </c>
      <c r="E5" s="887"/>
      <c r="F5" s="887"/>
      <c r="G5" s="887"/>
      <c r="H5" s="887"/>
      <c r="I5" s="887"/>
      <c r="J5" s="799"/>
      <c r="K5" s="887"/>
      <c r="L5" s="887"/>
      <c r="M5" s="887"/>
      <c r="N5" s="887"/>
      <c r="O5" s="887"/>
      <c r="P5" s="887"/>
      <c r="Q5" s="758" t="s">
        <v>312</v>
      </c>
      <c r="R5" s="799" t="s">
        <v>8</v>
      </c>
      <c r="S5" s="887"/>
      <c r="T5" s="887"/>
      <c r="U5" s="887"/>
      <c r="V5" s="887"/>
      <c r="Z5" s="758" t="s">
        <v>312</v>
      </c>
    </row>
    <row r="6" spans="1:26" s="91" customFormat="1" ht="15" customHeight="1">
      <c r="A6" s="1537" t="s">
        <v>445</v>
      </c>
      <c r="B6" s="292" t="s">
        <v>409</v>
      </c>
      <c r="C6" s="292"/>
      <c r="D6" s="292"/>
      <c r="E6" s="292"/>
      <c r="F6" s="1584" t="s">
        <v>416</v>
      </c>
      <c r="G6" s="1768"/>
      <c r="H6" s="1768"/>
      <c r="I6" s="1769"/>
      <c r="J6" s="1555" t="s">
        <v>1032</v>
      </c>
      <c r="K6" s="1555"/>
      <c r="L6" s="1555"/>
      <c r="M6" s="1603"/>
      <c r="N6" s="1555" t="s">
        <v>417</v>
      </c>
      <c r="O6" s="1770"/>
      <c r="P6" s="1770"/>
      <c r="Q6" s="1770"/>
      <c r="R6" s="1537" t="s">
        <v>445</v>
      </c>
      <c r="S6" s="1584" t="s">
        <v>418</v>
      </c>
      <c r="T6" s="1770"/>
      <c r="U6" s="1770"/>
      <c r="V6" s="1770"/>
      <c r="W6" s="1584" t="s">
        <v>1033</v>
      </c>
      <c r="X6" s="1770"/>
      <c r="Y6" s="1770"/>
      <c r="Z6" s="1771"/>
    </row>
    <row r="7" spans="1:26" s="91" customFormat="1" ht="15" customHeight="1">
      <c r="A7" s="1538"/>
      <c r="B7" s="1024"/>
      <c r="C7" s="1024" t="s">
        <v>419</v>
      </c>
      <c r="D7" s="294"/>
      <c r="E7" s="295"/>
      <c r="F7" s="296" t="s">
        <v>424</v>
      </c>
      <c r="G7" s="294"/>
      <c r="H7" s="294"/>
      <c r="I7" s="538"/>
      <c r="J7" s="1443" t="s">
        <v>425</v>
      </c>
      <c r="K7" s="1443"/>
      <c r="L7" s="1443"/>
      <c r="M7" s="1765"/>
      <c r="N7" s="1443" t="s">
        <v>426</v>
      </c>
      <c r="O7" s="1443"/>
      <c r="P7" s="1443"/>
      <c r="Q7" s="1443"/>
      <c r="R7" s="1538"/>
      <c r="S7" s="1763" t="s">
        <v>427</v>
      </c>
      <c r="T7" s="1443"/>
      <c r="U7" s="1443"/>
      <c r="V7" s="1443"/>
      <c r="W7" s="1763" t="s">
        <v>1034</v>
      </c>
      <c r="X7" s="1443"/>
      <c r="Y7" s="1443"/>
      <c r="Z7" s="1767"/>
    </row>
    <row r="8" spans="1:26" s="91" customFormat="1" ht="15" customHeight="1">
      <c r="A8" s="998"/>
      <c r="B8" s="1026" t="s">
        <v>386</v>
      </c>
      <c r="C8" s="1439" t="s">
        <v>420</v>
      </c>
      <c r="D8" s="1766"/>
      <c r="E8" s="1026" t="s">
        <v>388</v>
      </c>
      <c r="F8" s="1026" t="s">
        <v>386</v>
      </c>
      <c r="G8" s="1439" t="s">
        <v>420</v>
      </c>
      <c r="H8" s="1766"/>
      <c r="I8" s="532" t="s">
        <v>388</v>
      </c>
      <c r="J8" s="984" t="s">
        <v>386</v>
      </c>
      <c r="K8" s="1440" t="s">
        <v>420</v>
      </c>
      <c r="L8" s="1766"/>
      <c r="M8" s="1026" t="s">
        <v>388</v>
      </c>
      <c r="N8" s="984" t="s">
        <v>386</v>
      </c>
      <c r="O8" s="1439" t="s">
        <v>420</v>
      </c>
      <c r="P8" s="1766"/>
      <c r="Q8" s="718" t="s">
        <v>388</v>
      </c>
      <c r="R8" s="998"/>
      <c r="S8" s="1026" t="s">
        <v>386</v>
      </c>
      <c r="T8" s="1439" t="s">
        <v>420</v>
      </c>
      <c r="U8" s="1766"/>
      <c r="V8" s="983" t="s">
        <v>388</v>
      </c>
      <c r="W8" s="1026" t="s">
        <v>386</v>
      </c>
      <c r="X8" s="1439" t="s">
        <v>420</v>
      </c>
      <c r="Y8" s="1766"/>
      <c r="Z8" s="532" t="s">
        <v>388</v>
      </c>
    </row>
    <row r="9" spans="1:26" s="91" customFormat="1" ht="15" customHeight="1">
      <c r="A9" s="998"/>
      <c r="B9" s="1027"/>
      <c r="C9" s="1763" t="s">
        <v>400</v>
      </c>
      <c r="D9" s="1764"/>
      <c r="E9" s="1027"/>
      <c r="F9" s="1027"/>
      <c r="G9" s="1763" t="s">
        <v>400</v>
      </c>
      <c r="H9" s="1764"/>
      <c r="I9" s="533"/>
      <c r="J9" s="1025"/>
      <c r="K9" s="1763" t="s">
        <v>400</v>
      </c>
      <c r="L9" s="1764"/>
      <c r="M9" s="1027"/>
      <c r="N9" s="1025"/>
      <c r="O9" s="1763" t="s">
        <v>400</v>
      </c>
      <c r="P9" s="1764"/>
      <c r="Q9" s="719"/>
      <c r="R9" s="998"/>
      <c r="S9" s="1027"/>
      <c r="T9" s="1763" t="s">
        <v>400</v>
      </c>
      <c r="U9" s="1764"/>
      <c r="V9" s="985"/>
      <c r="W9" s="1027"/>
      <c r="X9" s="1763" t="s">
        <v>400</v>
      </c>
      <c r="Y9" s="1764"/>
      <c r="Z9" s="533"/>
    </row>
    <row r="10" spans="1:26" s="91" customFormat="1" ht="15" customHeight="1">
      <c r="A10" s="1538" t="s">
        <v>149</v>
      </c>
      <c r="B10" s="1583" t="s">
        <v>377</v>
      </c>
      <c r="C10" s="1027" t="s">
        <v>390</v>
      </c>
      <c r="D10" s="1027" t="s">
        <v>421</v>
      </c>
      <c r="E10" s="1027"/>
      <c r="F10" s="1027"/>
      <c r="G10" s="1027" t="s">
        <v>390</v>
      </c>
      <c r="H10" s="1027" t="s">
        <v>421</v>
      </c>
      <c r="I10" s="533"/>
      <c r="J10" s="1025"/>
      <c r="K10" s="1025" t="s">
        <v>390</v>
      </c>
      <c r="L10" s="1027" t="s">
        <v>421</v>
      </c>
      <c r="M10" s="1027"/>
      <c r="N10" s="1025"/>
      <c r="O10" s="93" t="s">
        <v>390</v>
      </c>
      <c r="P10" s="93" t="s">
        <v>421</v>
      </c>
      <c r="Q10" s="719"/>
      <c r="R10" s="1538" t="s">
        <v>149</v>
      </c>
      <c r="S10" s="1027"/>
      <c r="T10" s="1027" t="s">
        <v>390</v>
      </c>
      <c r="U10" s="1027" t="s">
        <v>421</v>
      </c>
      <c r="V10" s="985"/>
      <c r="W10" s="1027"/>
      <c r="X10" s="1027" t="s">
        <v>390</v>
      </c>
      <c r="Y10" s="1027" t="s">
        <v>421</v>
      </c>
      <c r="Z10" s="533"/>
    </row>
    <row r="11" spans="1:26" s="91" customFormat="1" ht="15" customHeight="1">
      <c r="A11" s="1539"/>
      <c r="B11" s="1430"/>
      <c r="C11" s="299" t="s">
        <v>401</v>
      </c>
      <c r="D11" s="299" t="s">
        <v>423</v>
      </c>
      <c r="E11" s="299" t="s">
        <v>422</v>
      </c>
      <c r="F11" s="1006" t="s">
        <v>377</v>
      </c>
      <c r="G11" s="299" t="s">
        <v>401</v>
      </c>
      <c r="H11" s="299" t="s">
        <v>423</v>
      </c>
      <c r="I11" s="885" t="s">
        <v>422</v>
      </c>
      <c r="J11" s="1001" t="s">
        <v>377</v>
      </c>
      <c r="K11" s="299" t="s">
        <v>401</v>
      </c>
      <c r="L11" s="299" t="s">
        <v>423</v>
      </c>
      <c r="M11" s="299" t="s">
        <v>422</v>
      </c>
      <c r="N11" s="1006" t="s">
        <v>377</v>
      </c>
      <c r="O11" s="299" t="s">
        <v>401</v>
      </c>
      <c r="P11" s="299" t="s">
        <v>423</v>
      </c>
      <c r="Q11" s="299" t="s">
        <v>422</v>
      </c>
      <c r="R11" s="1539"/>
      <c r="S11" s="1006" t="s">
        <v>377</v>
      </c>
      <c r="T11" s="299" t="s">
        <v>401</v>
      </c>
      <c r="U11" s="299" t="s">
        <v>423</v>
      </c>
      <c r="V11" s="299" t="s">
        <v>422</v>
      </c>
      <c r="W11" s="1006" t="s">
        <v>377</v>
      </c>
      <c r="X11" s="299" t="s">
        <v>401</v>
      </c>
      <c r="Y11" s="299" t="s">
        <v>423</v>
      </c>
      <c r="Z11" s="885" t="s">
        <v>422</v>
      </c>
    </row>
    <row r="12" spans="1:26" ht="24.75" hidden="1" customHeight="1">
      <c r="A12" s="498">
        <v>2015</v>
      </c>
      <c r="B12" s="70">
        <v>1</v>
      </c>
      <c r="C12" s="70">
        <v>9</v>
      </c>
      <c r="D12" s="70">
        <v>6</v>
      </c>
      <c r="E12" s="70">
        <v>3</v>
      </c>
      <c r="F12" s="1000">
        <v>0</v>
      </c>
      <c r="G12" s="70">
        <v>0</v>
      </c>
      <c r="H12" s="70">
        <v>0</v>
      </c>
      <c r="I12" s="499">
        <v>0</v>
      </c>
      <c r="J12" s="726">
        <v>1</v>
      </c>
      <c r="K12" s="70">
        <v>9</v>
      </c>
      <c r="L12" s="70">
        <v>6</v>
      </c>
      <c r="M12" s="1000">
        <v>3</v>
      </c>
      <c r="N12" s="1000">
        <v>0</v>
      </c>
      <c r="O12" s="70">
        <v>0</v>
      </c>
      <c r="P12" s="70">
        <v>0</v>
      </c>
      <c r="Q12" s="70">
        <v>0</v>
      </c>
      <c r="R12" s="498">
        <v>2015</v>
      </c>
      <c r="S12" s="1000">
        <v>0</v>
      </c>
      <c r="T12" s="70">
        <v>0</v>
      </c>
      <c r="U12" s="70">
        <v>0</v>
      </c>
      <c r="V12" s="70">
        <v>0</v>
      </c>
      <c r="W12" s="315">
        <v>0</v>
      </c>
      <c r="X12" s="98">
        <v>0</v>
      </c>
      <c r="Y12" s="98">
        <v>0</v>
      </c>
      <c r="Z12" s="801">
        <v>0</v>
      </c>
    </row>
    <row r="13" spans="1:26" ht="39.950000000000003" customHeight="1">
      <c r="A13" s="498">
        <v>2016</v>
      </c>
      <c r="B13" s="70">
        <v>5</v>
      </c>
      <c r="C13" s="70">
        <v>39</v>
      </c>
      <c r="D13" s="70">
        <v>23</v>
      </c>
      <c r="E13" s="70">
        <v>12</v>
      </c>
      <c r="F13" s="70">
        <v>2</v>
      </c>
      <c r="G13" s="70">
        <v>0</v>
      </c>
      <c r="H13" s="70">
        <v>6</v>
      </c>
      <c r="I13" s="499">
        <v>3</v>
      </c>
      <c r="J13" s="70">
        <v>2</v>
      </c>
      <c r="K13" s="70">
        <v>39</v>
      </c>
      <c r="L13" s="70">
        <v>17</v>
      </c>
      <c r="M13" s="70">
        <v>9</v>
      </c>
      <c r="N13" s="70">
        <v>0</v>
      </c>
      <c r="O13" s="70">
        <v>0</v>
      </c>
      <c r="P13" s="70">
        <v>0</v>
      </c>
      <c r="Q13" s="70">
        <v>0</v>
      </c>
      <c r="R13" s="498">
        <v>2016</v>
      </c>
      <c r="S13" s="70">
        <v>1</v>
      </c>
      <c r="T13" s="70">
        <v>0</v>
      </c>
      <c r="U13" s="70">
        <v>0</v>
      </c>
      <c r="V13" s="70">
        <v>0</v>
      </c>
      <c r="W13" s="98">
        <v>0</v>
      </c>
      <c r="X13" s="98">
        <v>0</v>
      </c>
      <c r="Y13" s="98">
        <v>0</v>
      </c>
      <c r="Z13" s="801">
        <v>0</v>
      </c>
    </row>
    <row r="14" spans="1:26" ht="39.950000000000003" customHeight="1">
      <c r="A14" s="498">
        <v>2017</v>
      </c>
      <c r="B14" s="70">
        <v>3</v>
      </c>
      <c r="C14" s="70">
        <v>0</v>
      </c>
      <c r="D14" s="70">
        <v>0</v>
      </c>
      <c r="E14" s="70">
        <v>12</v>
      </c>
      <c r="F14" s="70">
        <v>1</v>
      </c>
      <c r="G14" s="70">
        <v>0</v>
      </c>
      <c r="H14" s="70">
        <v>0</v>
      </c>
      <c r="I14" s="499">
        <v>2</v>
      </c>
      <c r="J14" s="70">
        <v>2</v>
      </c>
      <c r="K14" s="70">
        <v>0</v>
      </c>
      <c r="L14" s="70">
        <v>0</v>
      </c>
      <c r="M14" s="70">
        <v>10</v>
      </c>
      <c r="N14" s="70">
        <v>0</v>
      </c>
      <c r="O14" s="70">
        <v>0</v>
      </c>
      <c r="P14" s="70">
        <v>0</v>
      </c>
      <c r="Q14" s="70">
        <v>0</v>
      </c>
      <c r="R14" s="498">
        <v>2017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499">
        <v>0</v>
      </c>
    </row>
    <row r="15" spans="1:26" s="101" customFormat="1" ht="39.950000000000003" customHeight="1">
      <c r="A15" s="498">
        <v>2018</v>
      </c>
      <c r="B15" s="70">
        <v>6</v>
      </c>
      <c r="C15" s="70">
        <v>39</v>
      </c>
      <c r="D15" s="70">
        <v>65</v>
      </c>
      <c r="E15" s="70">
        <v>53</v>
      </c>
      <c r="F15" s="70">
        <v>3</v>
      </c>
      <c r="G15" s="70">
        <v>0</v>
      </c>
      <c r="H15" s="70">
        <v>33</v>
      </c>
      <c r="I15" s="499">
        <v>32</v>
      </c>
      <c r="J15" s="70">
        <v>2</v>
      </c>
      <c r="K15" s="70">
        <v>39</v>
      </c>
      <c r="L15" s="70">
        <v>31</v>
      </c>
      <c r="M15" s="70">
        <v>15</v>
      </c>
      <c r="N15" s="70">
        <v>0</v>
      </c>
      <c r="O15" s="70">
        <v>0</v>
      </c>
      <c r="P15" s="70">
        <v>0</v>
      </c>
      <c r="Q15" s="70">
        <v>0</v>
      </c>
      <c r="R15" s="498">
        <v>2018</v>
      </c>
      <c r="S15" s="70">
        <v>1</v>
      </c>
      <c r="T15" s="70">
        <v>0</v>
      </c>
      <c r="U15" s="70">
        <v>1</v>
      </c>
      <c r="V15" s="70">
        <v>6</v>
      </c>
      <c r="W15" s="70">
        <v>0</v>
      </c>
      <c r="X15" s="70">
        <v>0</v>
      </c>
      <c r="Y15" s="70">
        <v>0</v>
      </c>
      <c r="Z15" s="499">
        <v>0</v>
      </c>
    </row>
    <row r="16" spans="1:26" ht="39.950000000000003" customHeight="1">
      <c r="A16" s="498">
        <v>2019</v>
      </c>
      <c r="B16" s="70">
        <v>7</v>
      </c>
      <c r="C16" s="70">
        <v>61</v>
      </c>
      <c r="D16" s="70">
        <v>147</v>
      </c>
      <c r="E16" s="70">
        <v>117</v>
      </c>
      <c r="F16" s="70">
        <v>4</v>
      </c>
      <c r="G16" s="70">
        <v>0</v>
      </c>
      <c r="H16" s="70">
        <v>107</v>
      </c>
      <c r="I16" s="499">
        <v>88</v>
      </c>
      <c r="J16" s="70">
        <v>2</v>
      </c>
      <c r="K16" s="70">
        <v>61</v>
      </c>
      <c r="L16" s="70">
        <v>40</v>
      </c>
      <c r="M16" s="70">
        <v>25</v>
      </c>
      <c r="N16" s="70">
        <v>0</v>
      </c>
      <c r="O16" s="70">
        <v>0</v>
      </c>
      <c r="P16" s="70">
        <v>0</v>
      </c>
      <c r="Q16" s="70">
        <v>0</v>
      </c>
      <c r="R16" s="498">
        <v>2019</v>
      </c>
      <c r="S16" s="70">
        <v>1</v>
      </c>
      <c r="T16" s="70">
        <v>0</v>
      </c>
      <c r="U16" s="70">
        <v>0</v>
      </c>
      <c r="V16" s="70">
        <v>4</v>
      </c>
      <c r="W16" s="70">
        <v>0</v>
      </c>
      <c r="X16" s="70">
        <v>0</v>
      </c>
      <c r="Y16" s="70">
        <v>0</v>
      </c>
      <c r="Z16" s="499">
        <v>0</v>
      </c>
    </row>
    <row r="17" spans="1:26" ht="36.75" hidden="1" customHeight="1" outlineLevel="1">
      <c r="A17" s="502" t="s">
        <v>47</v>
      </c>
      <c r="B17" s="70">
        <f>SUM(F17,J17,N17,S17,W17)</f>
        <v>5</v>
      </c>
      <c r="C17" s="70">
        <f t="shared" ref="C17:C26" si="0">SUM(G17,K17,O17,T17,X17)</f>
        <v>0</v>
      </c>
      <c r="D17" s="70">
        <f t="shared" ref="D17:D26" si="1">SUM(H17,L17,P17,U17,Y17)</f>
        <v>107</v>
      </c>
      <c r="E17" s="70">
        <f t="shared" ref="E17:E26" si="2">SUM(I17,M17,Q17,V17,Z17)</f>
        <v>92</v>
      </c>
      <c r="F17" s="300">
        <v>4</v>
      </c>
      <c r="G17" s="300">
        <v>0</v>
      </c>
      <c r="H17" s="300">
        <v>107</v>
      </c>
      <c r="I17" s="886">
        <v>88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0">
        <v>0</v>
      </c>
      <c r="P17" s="300">
        <v>0</v>
      </c>
      <c r="Q17" s="300">
        <v>0</v>
      </c>
      <c r="R17" s="502" t="s">
        <v>47</v>
      </c>
      <c r="S17" s="300">
        <v>1</v>
      </c>
      <c r="T17" s="300">
        <v>0</v>
      </c>
      <c r="U17" s="300">
        <v>0</v>
      </c>
      <c r="V17" s="300">
        <v>4</v>
      </c>
      <c r="W17" s="300">
        <v>0</v>
      </c>
      <c r="X17" s="300">
        <v>0</v>
      </c>
      <c r="Y17" s="300">
        <v>0</v>
      </c>
      <c r="Z17" s="886">
        <v>0</v>
      </c>
    </row>
    <row r="18" spans="1:26" ht="36.75" hidden="1" customHeight="1" outlineLevel="1">
      <c r="A18" s="502" t="s">
        <v>48</v>
      </c>
      <c r="B18" s="70">
        <f t="shared" ref="B18:B26" si="3">SUM(F18,J18,N18,S18,W18)</f>
        <v>0</v>
      </c>
      <c r="C18" s="70">
        <f t="shared" si="0"/>
        <v>0</v>
      </c>
      <c r="D18" s="70">
        <f t="shared" si="1"/>
        <v>0</v>
      </c>
      <c r="E18" s="70">
        <f t="shared" si="2"/>
        <v>0</v>
      </c>
      <c r="F18" s="300">
        <v>0</v>
      </c>
      <c r="G18" s="300">
        <v>0</v>
      </c>
      <c r="H18" s="300">
        <v>0</v>
      </c>
      <c r="I18" s="886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0">
        <v>0</v>
      </c>
      <c r="P18" s="300">
        <v>0</v>
      </c>
      <c r="Q18" s="300">
        <v>0</v>
      </c>
      <c r="R18" s="502" t="s">
        <v>48</v>
      </c>
      <c r="S18" s="300">
        <v>0</v>
      </c>
      <c r="T18" s="300">
        <v>0</v>
      </c>
      <c r="U18" s="300">
        <v>0</v>
      </c>
      <c r="V18" s="300">
        <v>0</v>
      </c>
      <c r="W18" s="300">
        <v>0</v>
      </c>
      <c r="X18" s="300">
        <v>0</v>
      </c>
      <c r="Y18" s="300">
        <v>0</v>
      </c>
      <c r="Z18" s="886">
        <v>0</v>
      </c>
    </row>
    <row r="19" spans="1:26" ht="36.75" hidden="1" customHeight="1" outlineLevel="1">
      <c r="A19" s="502" t="s">
        <v>49</v>
      </c>
      <c r="B19" s="70">
        <f t="shared" si="3"/>
        <v>0</v>
      </c>
      <c r="C19" s="70">
        <f t="shared" si="0"/>
        <v>0</v>
      </c>
      <c r="D19" s="70">
        <f t="shared" si="1"/>
        <v>0</v>
      </c>
      <c r="E19" s="70">
        <f t="shared" si="2"/>
        <v>0</v>
      </c>
      <c r="F19" s="300">
        <v>0</v>
      </c>
      <c r="G19" s="300">
        <v>0</v>
      </c>
      <c r="H19" s="300">
        <v>0</v>
      </c>
      <c r="I19" s="886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0">
        <v>0</v>
      </c>
      <c r="P19" s="300">
        <v>0</v>
      </c>
      <c r="Q19" s="300">
        <v>0</v>
      </c>
      <c r="R19" s="502" t="s">
        <v>49</v>
      </c>
      <c r="S19" s="300">
        <v>0</v>
      </c>
      <c r="T19" s="300">
        <v>0</v>
      </c>
      <c r="U19" s="300">
        <v>0</v>
      </c>
      <c r="V19" s="300">
        <v>0</v>
      </c>
      <c r="W19" s="300">
        <v>0</v>
      </c>
      <c r="X19" s="300">
        <v>0</v>
      </c>
      <c r="Y19" s="300">
        <v>0</v>
      </c>
      <c r="Z19" s="886">
        <v>0</v>
      </c>
    </row>
    <row r="20" spans="1:26" ht="36.75" hidden="1" customHeight="1" outlineLevel="1">
      <c r="A20" s="502" t="s">
        <v>50</v>
      </c>
      <c r="B20" s="70">
        <f t="shared" si="3"/>
        <v>0</v>
      </c>
      <c r="C20" s="70">
        <f t="shared" si="0"/>
        <v>0</v>
      </c>
      <c r="D20" s="70">
        <f t="shared" si="1"/>
        <v>0</v>
      </c>
      <c r="E20" s="70">
        <f t="shared" si="2"/>
        <v>0</v>
      </c>
      <c r="F20" s="300">
        <v>0</v>
      </c>
      <c r="G20" s="300">
        <v>0</v>
      </c>
      <c r="H20" s="300">
        <v>0</v>
      </c>
      <c r="I20" s="886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0">
        <v>0</v>
      </c>
      <c r="P20" s="300">
        <v>0</v>
      </c>
      <c r="Q20" s="300">
        <v>0</v>
      </c>
      <c r="R20" s="502" t="s">
        <v>50</v>
      </c>
      <c r="S20" s="300">
        <v>0</v>
      </c>
      <c r="T20" s="300">
        <v>0</v>
      </c>
      <c r="U20" s="300">
        <v>0</v>
      </c>
      <c r="V20" s="300">
        <v>0</v>
      </c>
      <c r="W20" s="300">
        <v>0</v>
      </c>
      <c r="X20" s="300">
        <v>0</v>
      </c>
      <c r="Y20" s="300">
        <v>0</v>
      </c>
      <c r="Z20" s="886">
        <v>0</v>
      </c>
    </row>
    <row r="21" spans="1:26" ht="36.75" hidden="1" customHeight="1" outlineLevel="1">
      <c r="A21" s="502" t="s">
        <v>51</v>
      </c>
      <c r="B21" s="70">
        <f t="shared" si="3"/>
        <v>0</v>
      </c>
      <c r="C21" s="70">
        <f t="shared" si="0"/>
        <v>0</v>
      </c>
      <c r="D21" s="70">
        <f t="shared" si="1"/>
        <v>0</v>
      </c>
      <c r="E21" s="70">
        <f t="shared" si="2"/>
        <v>0</v>
      </c>
      <c r="F21" s="300">
        <v>0</v>
      </c>
      <c r="G21" s="300">
        <v>0</v>
      </c>
      <c r="H21" s="300">
        <v>0</v>
      </c>
      <c r="I21" s="886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0">
        <v>0</v>
      </c>
      <c r="P21" s="300">
        <v>0</v>
      </c>
      <c r="Q21" s="300">
        <v>0</v>
      </c>
      <c r="R21" s="502" t="s">
        <v>51</v>
      </c>
      <c r="S21" s="300">
        <v>0</v>
      </c>
      <c r="T21" s="300">
        <v>0</v>
      </c>
      <c r="U21" s="300">
        <v>0</v>
      </c>
      <c r="V21" s="300">
        <v>0</v>
      </c>
      <c r="W21" s="300">
        <v>0</v>
      </c>
      <c r="X21" s="300">
        <v>0</v>
      </c>
      <c r="Y21" s="300">
        <v>0</v>
      </c>
      <c r="Z21" s="886">
        <v>0</v>
      </c>
    </row>
    <row r="22" spans="1:26" ht="36.75" hidden="1" customHeight="1" outlineLevel="1">
      <c r="A22" s="502" t="s">
        <v>597</v>
      </c>
      <c r="B22" s="70">
        <f t="shared" si="3"/>
        <v>0</v>
      </c>
      <c r="C22" s="70">
        <f t="shared" si="0"/>
        <v>0</v>
      </c>
      <c r="D22" s="70">
        <f t="shared" si="1"/>
        <v>0</v>
      </c>
      <c r="E22" s="70">
        <f t="shared" si="2"/>
        <v>0</v>
      </c>
      <c r="F22" s="300">
        <v>0</v>
      </c>
      <c r="G22" s="300">
        <v>0</v>
      </c>
      <c r="H22" s="300">
        <v>0</v>
      </c>
      <c r="I22" s="886">
        <v>0</v>
      </c>
      <c r="J22" s="300">
        <v>0</v>
      </c>
      <c r="K22" s="300">
        <v>0</v>
      </c>
      <c r="L22" s="300">
        <v>0</v>
      </c>
      <c r="M22" s="300">
        <v>0</v>
      </c>
      <c r="N22" s="300">
        <v>0</v>
      </c>
      <c r="O22" s="300">
        <v>0</v>
      </c>
      <c r="P22" s="300">
        <v>0</v>
      </c>
      <c r="Q22" s="300">
        <v>0</v>
      </c>
      <c r="R22" s="502" t="s">
        <v>597</v>
      </c>
      <c r="S22" s="300">
        <v>0</v>
      </c>
      <c r="T22" s="300">
        <v>0</v>
      </c>
      <c r="U22" s="300">
        <v>0</v>
      </c>
      <c r="V22" s="300">
        <v>0</v>
      </c>
      <c r="W22" s="300">
        <v>0</v>
      </c>
      <c r="X22" s="300">
        <v>0</v>
      </c>
      <c r="Y22" s="300">
        <v>0</v>
      </c>
      <c r="Z22" s="886">
        <v>0</v>
      </c>
    </row>
    <row r="23" spans="1:26" ht="36.75" hidden="1" customHeight="1" outlineLevel="1">
      <c r="A23" s="502" t="s">
        <v>52</v>
      </c>
      <c r="B23" s="70">
        <f t="shared" si="3"/>
        <v>0</v>
      </c>
      <c r="C23" s="70">
        <f t="shared" si="0"/>
        <v>0</v>
      </c>
      <c r="D23" s="70">
        <f t="shared" si="1"/>
        <v>0</v>
      </c>
      <c r="E23" s="70">
        <f t="shared" si="2"/>
        <v>0</v>
      </c>
      <c r="F23" s="300">
        <v>0</v>
      </c>
      <c r="G23" s="300">
        <v>0</v>
      </c>
      <c r="H23" s="300">
        <v>0</v>
      </c>
      <c r="I23" s="886">
        <v>0</v>
      </c>
      <c r="J23" s="300">
        <v>0</v>
      </c>
      <c r="K23" s="300">
        <v>0</v>
      </c>
      <c r="L23" s="300">
        <v>0</v>
      </c>
      <c r="M23" s="300">
        <v>0</v>
      </c>
      <c r="N23" s="300">
        <v>0</v>
      </c>
      <c r="O23" s="300">
        <v>0</v>
      </c>
      <c r="P23" s="300">
        <v>0</v>
      </c>
      <c r="Q23" s="300">
        <v>0</v>
      </c>
      <c r="R23" s="502" t="s">
        <v>52</v>
      </c>
      <c r="S23" s="300">
        <v>0</v>
      </c>
      <c r="T23" s="300">
        <v>0</v>
      </c>
      <c r="U23" s="300">
        <v>0</v>
      </c>
      <c r="V23" s="300">
        <v>0</v>
      </c>
      <c r="W23" s="300">
        <v>0</v>
      </c>
      <c r="X23" s="300">
        <v>0</v>
      </c>
      <c r="Y23" s="300">
        <v>0</v>
      </c>
      <c r="Z23" s="886">
        <v>0</v>
      </c>
    </row>
    <row r="24" spans="1:26" ht="36.75" hidden="1" customHeight="1" outlineLevel="1">
      <c r="A24" s="502" t="s">
        <v>53</v>
      </c>
      <c r="B24" s="70">
        <f t="shared" si="3"/>
        <v>1</v>
      </c>
      <c r="C24" s="70">
        <f t="shared" si="0"/>
        <v>43</v>
      </c>
      <c r="D24" s="70">
        <f t="shared" si="1"/>
        <v>28</v>
      </c>
      <c r="E24" s="70">
        <f t="shared" si="2"/>
        <v>17</v>
      </c>
      <c r="F24" s="300">
        <v>0</v>
      </c>
      <c r="G24" s="300">
        <v>0</v>
      </c>
      <c r="H24" s="300">
        <v>0</v>
      </c>
      <c r="I24" s="886">
        <v>0</v>
      </c>
      <c r="J24" s="300">
        <v>1</v>
      </c>
      <c r="K24" s="300">
        <v>43</v>
      </c>
      <c r="L24" s="300">
        <v>28</v>
      </c>
      <c r="M24" s="300">
        <v>17</v>
      </c>
      <c r="N24" s="300">
        <v>0</v>
      </c>
      <c r="O24" s="300">
        <v>0</v>
      </c>
      <c r="P24" s="300">
        <v>0</v>
      </c>
      <c r="Q24" s="300">
        <v>0</v>
      </c>
      <c r="R24" s="502" t="s">
        <v>53</v>
      </c>
      <c r="S24" s="300">
        <v>0</v>
      </c>
      <c r="T24" s="300">
        <v>0</v>
      </c>
      <c r="U24" s="300">
        <v>0</v>
      </c>
      <c r="V24" s="300">
        <v>0</v>
      </c>
      <c r="W24" s="300">
        <v>0</v>
      </c>
      <c r="X24" s="300">
        <v>0</v>
      </c>
      <c r="Y24" s="300">
        <v>0</v>
      </c>
      <c r="Z24" s="886">
        <v>0</v>
      </c>
    </row>
    <row r="25" spans="1:26" ht="36.75" hidden="1" customHeight="1" outlineLevel="1">
      <c r="A25" s="502" t="s">
        <v>54</v>
      </c>
      <c r="B25" s="70">
        <f t="shared" si="3"/>
        <v>1</v>
      </c>
      <c r="C25" s="70">
        <f t="shared" si="0"/>
        <v>18</v>
      </c>
      <c r="D25" s="70">
        <f t="shared" si="1"/>
        <v>12</v>
      </c>
      <c r="E25" s="70">
        <f t="shared" si="2"/>
        <v>8</v>
      </c>
      <c r="F25" s="300">
        <v>0</v>
      </c>
      <c r="G25" s="300">
        <v>0</v>
      </c>
      <c r="H25" s="300">
        <v>0</v>
      </c>
      <c r="I25" s="886">
        <v>0</v>
      </c>
      <c r="J25" s="300">
        <v>1</v>
      </c>
      <c r="K25" s="300">
        <v>18</v>
      </c>
      <c r="L25" s="300">
        <v>12</v>
      </c>
      <c r="M25" s="300">
        <v>8</v>
      </c>
      <c r="N25" s="300">
        <v>0</v>
      </c>
      <c r="O25" s="300">
        <v>0</v>
      </c>
      <c r="P25" s="300">
        <v>0</v>
      </c>
      <c r="Q25" s="300">
        <v>0</v>
      </c>
      <c r="R25" s="502" t="s">
        <v>54</v>
      </c>
      <c r="S25" s="300">
        <v>0</v>
      </c>
      <c r="T25" s="300">
        <v>0</v>
      </c>
      <c r="U25" s="300">
        <v>0</v>
      </c>
      <c r="V25" s="300">
        <v>0</v>
      </c>
      <c r="W25" s="300">
        <v>0</v>
      </c>
      <c r="X25" s="300">
        <v>0</v>
      </c>
      <c r="Y25" s="300">
        <v>0</v>
      </c>
      <c r="Z25" s="886">
        <v>0</v>
      </c>
    </row>
    <row r="26" spans="1:26" ht="36.75" hidden="1" customHeight="1" outlineLevel="1">
      <c r="A26" s="502" t="s">
        <v>55</v>
      </c>
      <c r="B26" s="70">
        <f t="shared" si="3"/>
        <v>0</v>
      </c>
      <c r="C26" s="70">
        <f t="shared" si="0"/>
        <v>0</v>
      </c>
      <c r="D26" s="70">
        <f t="shared" si="1"/>
        <v>0</v>
      </c>
      <c r="E26" s="70">
        <f t="shared" si="2"/>
        <v>0</v>
      </c>
      <c r="F26" s="300">
        <v>0</v>
      </c>
      <c r="G26" s="300">
        <v>0</v>
      </c>
      <c r="H26" s="300">
        <v>0</v>
      </c>
      <c r="I26" s="886">
        <v>0</v>
      </c>
      <c r="J26" s="300">
        <v>0</v>
      </c>
      <c r="K26" s="300">
        <v>0</v>
      </c>
      <c r="L26" s="300">
        <v>0</v>
      </c>
      <c r="M26" s="300">
        <v>0</v>
      </c>
      <c r="N26" s="300">
        <v>0</v>
      </c>
      <c r="O26" s="300">
        <v>0</v>
      </c>
      <c r="P26" s="300">
        <v>0</v>
      </c>
      <c r="Q26" s="300">
        <v>0</v>
      </c>
      <c r="R26" s="502" t="s">
        <v>55</v>
      </c>
      <c r="S26" s="300">
        <v>0</v>
      </c>
      <c r="T26" s="300">
        <v>0</v>
      </c>
      <c r="U26" s="300">
        <v>0</v>
      </c>
      <c r="V26" s="300">
        <v>0</v>
      </c>
      <c r="W26" s="300">
        <v>0</v>
      </c>
      <c r="X26" s="300">
        <v>0</v>
      </c>
      <c r="Y26" s="300">
        <v>0</v>
      </c>
      <c r="Z26" s="886">
        <v>0</v>
      </c>
    </row>
    <row r="27" spans="1:26" ht="39.950000000000003" customHeight="1" collapsed="1">
      <c r="A27" s="498">
        <v>2020</v>
      </c>
      <c r="B27" s="70">
        <v>7</v>
      </c>
      <c r="C27" s="70">
        <v>61</v>
      </c>
      <c r="D27" s="70">
        <v>147</v>
      </c>
      <c r="E27" s="70">
        <v>117</v>
      </c>
      <c r="F27" s="70">
        <v>4</v>
      </c>
      <c r="G27" s="70">
        <v>0</v>
      </c>
      <c r="H27" s="70">
        <v>107</v>
      </c>
      <c r="I27" s="499">
        <v>88</v>
      </c>
      <c r="J27" s="70">
        <v>2</v>
      </c>
      <c r="K27" s="70">
        <v>61</v>
      </c>
      <c r="L27" s="70">
        <v>40</v>
      </c>
      <c r="M27" s="70">
        <v>25</v>
      </c>
      <c r="N27" s="70">
        <v>0</v>
      </c>
      <c r="O27" s="70">
        <v>0</v>
      </c>
      <c r="P27" s="70">
        <v>0</v>
      </c>
      <c r="Q27" s="70">
        <v>0</v>
      </c>
      <c r="R27" s="498">
        <v>2020</v>
      </c>
      <c r="S27" s="70">
        <v>1</v>
      </c>
      <c r="T27" s="70">
        <v>0</v>
      </c>
      <c r="U27" s="70">
        <v>0</v>
      </c>
      <c r="V27" s="70">
        <v>4</v>
      </c>
      <c r="W27" s="70">
        <v>0</v>
      </c>
      <c r="X27" s="70">
        <v>0</v>
      </c>
      <c r="Y27" s="70">
        <v>0</v>
      </c>
      <c r="Z27" s="499">
        <v>0</v>
      </c>
    </row>
    <row r="28" spans="1:26" ht="36.75" hidden="1" customHeight="1" outlineLevel="1">
      <c r="A28" s="502" t="s">
        <v>47</v>
      </c>
      <c r="B28" s="70">
        <v>5</v>
      </c>
      <c r="C28" s="70">
        <v>0</v>
      </c>
      <c r="D28" s="70">
        <v>107</v>
      </c>
      <c r="E28" s="70">
        <v>92</v>
      </c>
      <c r="F28" s="70">
        <v>4</v>
      </c>
      <c r="G28" s="70"/>
      <c r="H28" s="70">
        <v>107</v>
      </c>
      <c r="I28" s="499">
        <v>88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  <c r="R28" s="502" t="s">
        <v>47</v>
      </c>
      <c r="S28" s="70">
        <v>1</v>
      </c>
      <c r="T28" s="70">
        <v>0</v>
      </c>
      <c r="U28" s="70">
        <v>0</v>
      </c>
      <c r="V28" s="70">
        <v>4</v>
      </c>
      <c r="W28" s="70">
        <v>0</v>
      </c>
      <c r="X28" s="70">
        <v>0</v>
      </c>
      <c r="Y28" s="70">
        <v>0</v>
      </c>
      <c r="Z28" s="499">
        <v>0</v>
      </c>
    </row>
    <row r="29" spans="1:26" ht="36.75" hidden="1" customHeight="1" outlineLevel="1">
      <c r="A29" s="502" t="s">
        <v>48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499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502" t="s">
        <v>48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499">
        <v>0</v>
      </c>
    </row>
    <row r="30" spans="1:26" ht="36.75" hidden="1" customHeight="1" outlineLevel="1">
      <c r="A30" s="502" t="s">
        <v>49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499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  <c r="R30" s="502" t="s">
        <v>49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499">
        <v>0</v>
      </c>
    </row>
    <row r="31" spans="1:26" ht="36.75" hidden="1" customHeight="1" outlineLevel="1">
      <c r="A31" s="502" t="s">
        <v>50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499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</v>
      </c>
      <c r="P31" s="70">
        <v>0</v>
      </c>
      <c r="Q31" s="70">
        <v>0</v>
      </c>
      <c r="R31" s="502" t="s">
        <v>50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0">
        <v>0</v>
      </c>
      <c r="Z31" s="499">
        <v>0</v>
      </c>
    </row>
    <row r="32" spans="1:26" ht="36.75" hidden="1" customHeight="1" outlineLevel="1">
      <c r="A32" s="502" t="s">
        <v>51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499"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v>0</v>
      </c>
      <c r="P32" s="70">
        <v>0</v>
      </c>
      <c r="Q32" s="70">
        <v>0</v>
      </c>
      <c r="R32" s="502" t="s">
        <v>51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499">
        <v>0</v>
      </c>
    </row>
    <row r="33" spans="1:26" ht="36.75" hidden="1" customHeight="1" outlineLevel="1">
      <c r="A33" s="502" t="s">
        <v>597</v>
      </c>
      <c r="B33" s="70">
        <v>0</v>
      </c>
      <c r="C33" s="70">
        <v>0</v>
      </c>
      <c r="D33" s="70">
        <v>0</v>
      </c>
      <c r="E33" s="70">
        <v>0</v>
      </c>
      <c r="F33" s="70">
        <v>0</v>
      </c>
      <c r="G33" s="70">
        <v>0</v>
      </c>
      <c r="H33" s="70">
        <v>0</v>
      </c>
      <c r="I33" s="499">
        <v>0</v>
      </c>
      <c r="J33" s="70">
        <v>0</v>
      </c>
      <c r="K33" s="70">
        <v>0</v>
      </c>
      <c r="L33" s="70">
        <v>0</v>
      </c>
      <c r="M33" s="70">
        <v>0</v>
      </c>
      <c r="N33" s="70">
        <v>0</v>
      </c>
      <c r="O33" s="70">
        <v>0</v>
      </c>
      <c r="P33" s="70">
        <v>0</v>
      </c>
      <c r="Q33" s="70">
        <v>0</v>
      </c>
      <c r="R33" s="502" t="s">
        <v>597</v>
      </c>
      <c r="S33" s="70">
        <v>0</v>
      </c>
      <c r="T33" s="70">
        <v>0</v>
      </c>
      <c r="U33" s="70">
        <v>0</v>
      </c>
      <c r="V33" s="70">
        <v>0</v>
      </c>
      <c r="W33" s="70">
        <v>0</v>
      </c>
      <c r="X33" s="70">
        <v>0</v>
      </c>
      <c r="Y33" s="70">
        <v>0</v>
      </c>
      <c r="Z33" s="499">
        <v>0</v>
      </c>
    </row>
    <row r="34" spans="1:26" ht="36.75" hidden="1" customHeight="1" outlineLevel="1">
      <c r="A34" s="502" t="s">
        <v>52</v>
      </c>
      <c r="B34" s="70">
        <v>0</v>
      </c>
      <c r="C34" s="70">
        <v>0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499"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502" t="s">
        <v>52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0">
        <v>0</v>
      </c>
      <c r="Y34" s="70">
        <v>0</v>
      </c>
      <c r="Z34" s="499">
        <v>0</v>
      </c>
    </row>
    <row r="35" spans="1:26" ht="36.75" hidden="1" customHeight="1" outlineLevel="1">
      <c r="A35" s="502" t="s">
        <v>53</v>
      </c>
      <c r="B35" s="70">
        <v>1</v>
      </c>
      <c r="C35" s="70">
        <v>43</v>
      </c>
      <c r="D35" s="70">
        <v>28</v>
      </c>
      <c r="E35" s="70">
        <v>17</v>
      </c>
      <c r="F35" s="70">
        <v>0</v>
      </c>
      <c r="G35" s="70">
        <v>0</v>
      </c>
      <c r="H35" s="70">
        <v>0</v>
      </c>
      <c r="I35" s="499">
        <v>0</v>
      </c>
      <c r="J35" s="70">
        <v>1</v>
      </c>
      <c r="K35" s="70">
        <v>43</v>
      </c>
      <c r="L35" s="70">
        <v>28</v>
      </c>
      <c r="M35" s="70">
        <v>17</v>
      </c>
      <c r="N35" s="70">
        <v>0</v>
      </c>
      <c r="O35" s="70">
        <v>0</v>
      </c>
      <c r="P35" s="70">
        <v>0</v>
      </c>
      <c r="Q35" s="70">
        <v>0</v>
      </c>
      <c r="R35" s="502" t="s">
        <v>53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499">
        <v>0</v>
      </c>
    </row>
    <row r="36" spans="1:26" ht="36.75" hidden="1" customHeight="1" outlineLevel="1">
      <c r="A36" s="502" t="s">
        <v>54</v>
      </c>
      <c r="B36" s="70">
        <v>1</v>
      </c>
      <c r="C36" s="70">
        <v>18</v>
      </c>
      <c r="D36" s="70">
        <v>12</v>
      </c>
      <c r="E36" s="70">
        <v>8</v>
      </c>
      <c r="F36" s="70">
        <v>0</v>
      </c>
      <c r="G36" s="70">
        <v>0</v>
      </c>
      <c r="H36" s="70">
        <v>0</v>
      </c>
      <c r="I36" s="499">
        <v>0</v>
      </c>
      <c r="J36" s="70">
        <v>1</v>
      </c>
      <c r="K36" s="70">
        <v>18</v>
      </c>
      <c r="L36" s="70">
        <v>12</v>
      </c>
      <c r="M36" s="70">
        <v>8</v>
      </c>
      <c r="N36" s="70">
        <v>0</v>
      </c>
      <c r="O36" s="70">
        <v>0</v>
      </c>
      <c r="P36" s="70">
        <v>0</v>
      </c>
      <c r="Q36" s="70">
        <v>0</v>
      </c>
      <c r="R36" s="502" t="s">
        <v>54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70">
        <v>0</v>
      </c>
      <c r="Y36" s="70">
        <v>0</v>
      </c>
      <c r="Z36" s="499">
        <v>0</v>
      </c>
    </row>
    <row r="37" spans="1:26" ht="36.75" hidden="1" customHeight="1" outlineLevel="1">
      <c r="A37" s="502" t="s">
        <v>55</v>
      </c>
      <c r="B37" s="70">
        <v>0</v>
      </c>
      <c r="C37" s="70">
        <v>0</v>
      </c>
      <c r="D37" s="70">
        <v>0</v>
      </c>
      <c r="E37" s="70">
        <v>0</v>
      </c>
      <c r="F37" s="70">
        <v>0</v>
      </c>
      <c r="G37" s="70">
        <v>0</v>
      </c>
      <c r="H37" s="70">
        <v>0</v>
      </c>
      <c r="I37" s="499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0">
        <v>0</v>
      </c>
      <c r="R37" s="502" t="s">
        <v>55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70">
        <v>0</v>
      </c>
      <c r="Z37" s="499">
        <v>0</v>
      </c>
    </row>
    <row r="38" spans="1:26" s="101" customFormat="1" ht="39.950000000000003" customHeight="1" collapsed="1">
      <c r="A38" s="1207">
        <v>2021</v>
      </c>
      <c r="B38" s="1219">
        <f>SUM(B39:B48)</f>
        <v>10</v>
      </c>
      <c r="C38" s="1219">
        <f>SUM(C39:C48)</f>
        <v>81</v>
      </c>
      <c r="D38" s="1219">
        <f t="shared" ref="D38:P38" si="4">SUM(D39:D48)</f>
        <v>187</v>
      </c>
      <c r="E38" s="1219">
        <f t="shared" si="4"/>
        <v>160</v>
      </c>
      <c r="F38" s="1219">
        <f t="shared" si="4"/>
        <v>6</v>
      </c>
      <c r="G38" s="1219">
        <f t="shared" si="4"/>
        <v>0</v>
      </c>
      <c r="H38" s="1219">
        <f t="shared" si="4"/>
        <v>130</v>
      </c>
      <c r="I38" s="1220">
        <f t="shared" si="4"/>
        <v>124</v>
      </c>
      <c r="J38" s="1219">
        <f t="shared" si="4"/>
        <v>2</v>
      </c>
      <c r="K38" s="1219">
        <f t="shared" si="4"/>
        <v>81</v>
      </c>
      <c r="L38" s="1219">
        <f t="shared" si="4"/>
        <v>54</v>
      </c>
      <c r="M38" s="1219">
        <f t="shared" si="4"/>
        <v>21</v>
      </c>
      <c r="N38" s="1219">
        <f t="shared" si="4"/>
        <v>0</v>
      </c>
      <c r="O38" s="1219">
        <f t="shared" si="4"/>
        <v>0</v>
      </c>
      <c r="P38" s="1219">
        <f t="shared" si="4"/>
        <v>0</v>
      </c>
      <c r="Q38" s="1219">
        <f>SUM(Q39:Q48)</f>
        <v>0</v>
      </c>
      <c r="R38" s="1207">
        <v>2021</v>
      </c>
      <c r="S38" s="1219">
        <f>SUM(S39:S48)</f>
        <v>2</v>
      </c>
      <c r="T38" s="1219">
        <f>SUM(T39:T48)</f>
        <v>0</v>
      </c>
      <c r="U38" s="1219">
        <f t="shared" ref="U38:Z38" si="5">SUM(U39:U48)</f>
        <v>3</v>
      </c>
      <c r="V38" s="1219">
        <f t="shared" si="5"/>
        <v>15</v>
      </c>
      <c r="W38" s="1219">
        <f t="shared" si="5"/>
        <v>0</v>
      </c>
      <c r="X38" s="1219">
        <f t="shared" si="5"/>
        <v>0</v>
      </c>
      <c r="Y38" s="1219">
        <f t="shared" si="5"/>
        <v>0</v>
      </c>
      <c r="Z38" s="1220">
        <f t="shared" si="5"/>
        <v>0</v>
      </c>
    </row>
    <row r="39" spans="1:26" ht="30" customHeight="1" outlineLevel="1">
      <c r="A39" s="502" t="s">
        <v>47</v>
      </c>
      <c r="B39" s="70">
        <f>SUM(F39,J39,N39,S39,W39)</f>
        <v>7</v>
      </c>
      <c r="C39" s="70">
        <f>SUM(G39,K39,O39,T39,X39)</f>
        <v>0</v>
      </c>
      <c r="D39" s="70">
        <f>SUM(H39,L39,P39,U39,Y39)</f>
        <v>76</v>
      </c>
      <c r="E39" s="70">
        <f>SUM(I39,M39,Q39,V39,Z39)</f>
        <v>109</v>
      </c>
      <c r="F39" s="70">
        <v>5</v>
      </c>
      <c r="G39" s="70">
        <v>0</v>
      </c>
      <c r="H39" s="70">
        <v>73</v>
      </c>
      <c r="I39" s="499">
        <v>94</v>
      </c>
      <c r="J39" s="70">
        <v>0</v>
      </c>
      <c r="K39" s="70">
        <v>0</v>
      </c>
      <c r="L39" s="70">
        <v>0</v>
      </c>
      <c r="M39" s="70">
        <v>0</v>
      </c>
      <c r="N39" s="70">
        <v>0</v>
      </c>
      <c r="O39" s="70">
        <v>0</v>
      </c>
      <c r="P39" s="70">
        <v>0</v>
      </c>
      <c r="Q39" s="70">
        <v>0</v>
      </c>
      <c r="R39" s="502" t="s">
        <v>47</v>
      </c>
      <c r="S39" s="70">
        <v>2</v>
      </c>
      <c r="T39" s="70">
        <v>0</v>
      </c>
      <c r="U39" s="70">
        <v>3</v>
      </c>
      <c r="V39" s="70">
        <v>15</v>
      </c>
      <c r="W39" s="70">
        <v>0</v>
      </c>
      <c r="X39" s="70">
        <v>0</v>
      </c>
      <c r="Y39" s="70">
        <v>0</v>
      </c>
      <c r="Z39" s="499">
        <v>0</v>
      </c>
    </row>
    <row r="40" spans="1:26" ht="30" customHeight="1" outlineLevel="1">
      <c r="A40" s="502" t="s">
        <v>48</v>
      </c>
      <c r="B40" s="70">
        <f t="shared" ref="B40:B48" si="6">SUM(F40,J40,N40,S40,W40)</f>
        <v>0</v>
      </c>
      <c r="C40" s="70">
        <f t="shared" ref="C40:C48" si="7">SUM(G40,K40,O40,T40,X40)</f>
        <v>0</v>
      </c>
      <c r="D40" s="70">
        <f t="shared" ref="D40:D48" si="8">SUM(H40,L40,P40,U40,Y40)</f>
        <v>0</v>
      </c>
      <c r="E40" s="70">
        <f t="shared" ref="E40:E48" si="9">SUM(I40,M40,Q40,V40,Z40)</f>
        <v>0</v>
      </c>
      <c r="F40" s="70">
        <v>0</v>
      </c>
      <c r="G40" s="70">
        <v>0</v>
      </c>
      <c r="H40" s="70">
        <v>0</v>
      </c>
      <c r="I40" s="499">
        <v>0</v>
      </c>
      <c r="J40" s="70">
        <v>0</v>
      </c>
      <c r="K40" s="70">
        <v>0</v>
      </c>
      <c r="L40" s="70">
        <v>0</v>
      </c>
      <c r="M40" s="70">
        <v>0</v>
      </c>
      <c r="N40" s="70">
        <v>0</v>
      </c>
      <c r="O40" s="70">
        <v>0</v>
      </c>
      <c r="P40" s="70">
        <v>0</v>
      </c>
      <c r="Q40" s="70">
        <v>0</v>
      </c>
      <c r="R40" s="502" t="s">
        <v>48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70">
        <v>0</v>
      </c>
      <c r="Z40" s="70">
        <v>0</v>
      </c>
    </row>
    <row r="41" spans="1:26" ht="30" customHeight="1" outlineLevel="1">
      <c r="A41" s="502" t="s">
        <v>49</v>
      </c>
      <c r="B41" s="70">
        <f t="shared" si="6"/>
        <v>0</v>
      </c>
      <c r="C41" s="70">
        <f t="shared" si="7"/>
        <v>0</v>
      </c>
      <c r="D41" s="70">
        <f t="shared" si="8"/>
        <v>0</v>
      </c>
      <c r="E41" s="70">
        <f t="shared" si="9"/>
        <v>0</v>
      </c>
      <c r="F41" s="70">
        <v>0</v>
      </c>
      <c r="G41" s="70">
        <v>0</v>
      </c>
      <c r="H41" s="70">
        <v>0</v>
      </c>
      <c r="I41" s="499">
        <v>0</v>
      </c>
      <c r="J41" s="70">
        <v>0</v>
      </c>
      <c r="K41" s="70">
        <v>0</v>
      </c>
      <c r="L41" s="70">
        <v>0</v>
      </c>
      <c r="M41" s="70">
        <v>0</v>
      </c>
      <c r="N41" s="70">
        <v>0</v>
      </c>
      <c r="O41" s="70">
        <v>0</v>
      </c>
      <c r="P41" s="70">
        <v>0</v>
      </c>
      <c r="Q41" s="70">
        <v>0</v>
      </c>
      <c r="R41" s="502" t="s">
        <v>49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70">
        <v>0</v>
      </c>
      <c r="Z41" s="70">
        <v>0</v>
      </c>
    </row>
    <row r="42" spans="1:26" ht="30" customHeight="1" outlineLevel="1">
      <c r="A42" s="502" t="s">
        <v>50</v>
      </c>
      <c r="B42" s="70">
        <f t="shared" si="6"/>
        <v>0</v>
      </c>
      <c r="C42" s="70">
        <f t="shared" si="7"/>
        <v>0</v>
      </c>
      <c r="D42" s="70">
        <f t="shared" si="8"/>
        <v>0</v>
      </c>
      <c r="E42" s="70">
        <f t="shared" si="9"/>
        <v>0</v>
      </c>
      <c r="F42" s="70">
        <v>0</v>
      </c>
      <c r="G42" s="70">
        <v>0</v>
      </c>
      <c r="H42" s="70">
        <v>0</v>
      </c>
      <c r="I42" s="499">
        <v>0</v>
      </c>
      <c r="J42" s="70">
        <v>0</v>
      </c>
      <c r="K42" s="70">
        <v>0</v>
      </c>
      <c r="L42" s="70">
        <v>0</v>
      </c>
      <c r="M42" s="70">
        <v>0</v>
      </c>
      <c r="N42" s="70">
        <v>0</v>
      </c>
      <c r="O42" s="70">
        <v>0</v>
      </c>
      <c r="P42" s="70">
        <v>0</v>
      </c>
      <c r="Q42" s="70">
        <v>0</v>
      </c>
      <c r="R42" s="502" t="s">
        <v>50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0">
        <v>0</v>
      </c>
    </row>
    <row r="43" spans="1:26" ht="30" customHeight="1" outlineLevel="1">
      <c r="A43" s="502" t="s">
        <v>51</v>
      </c>
      <c r="B43" s="70">
        <f t="shared" si="6"/>
        <v>2</v>
      </c>
      <c r="C43" s="70">
        <f t="shared" si="7"/>
        <v>43</v>
      </c>
      <c r="D43" s="70">
        <f t="shared" si="8"/>
        <v>99</v>
      </c>
      <c r="E43" s="70">
        <f t="shared" si="9"/>
        <v>45</v>
      </c>
      <c r="F43" s="70">
        <v>1</v>
      </c>
      <c r="G43" s="70">
        <v>0</v>
      </c>
      <c r="H43" s="70">
        <v>57</v>
      </c>
      <c r="I43" s="499">
        <v>30</v>
      </c>
      <c r="J43" s="70">
        <v>1</v>
      </c>
      <c r="K43" s="70">
        <v>43</v>
      </c>
      <c r="L43" s="70">
        <v>42</v>
      </c>
      <c r="M43" s="70">
        <v>15</v>
      </c>
      <c r="N43" s="70">
        <v>0</v>
      </c>
      <c r="O43" s="70">
        <v>0</v>
      </c>
      <c r="P43" s="70">
        <v>0</v>
      </c>
      <c r="Q43" s="70">
        <v>0</v>
      </c>
      <c r="R43" s="502" t="s">
        <v>51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0">
        <v>0</v>
      </c>
    </row>
    <row r="44" spans="1:26" ht="30" customHeight="1" outlineLevel="1">
      <c r="A44" s="502" t="s">
        <v>787</v>
      </c>
      <c r="B44" s="70">
        <f t="shared" si="6"/>
        <v>0</v>
      </c>
      <c r="C44" s="70">
        <f t="shared" si="7"/>
        <v>0</v>
      </c>
      <c r="D44" s="70">
        <f t="shared" si="8"/>
        <v>0</v>
      </c>
      <c r="E44" s="70">
        <f t="shared" si="9"/>
        <v>0</v>
      </c>
      <c r="F44" s="70">
        <v>0</v>
      </c>
      <c r="G44" s="70">
        <v>0</v>
      </c>
      <c r="H44" s="70">
        <v>0</v>
      </c>
      <c r="I44" s="499">
        <v>0</v>
      </c>
      <c r="J44" s="70">
        <v>0</v>
      </c>
      <c r="K44" s="70">
        <v>0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0">
        <v>0</v>
      </c>
      <c r="R44" s="502" t="s">
        <v>787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0">
        <v>0</v>
      </c>
    </row>
    <row r="45" spans="1:26" ht="30" customHeight="1" outlineLevel="1">
      <c r="A45" s="502" t="s">
        <v>52</v>
      </c>
      <c r="B45" s="70">
        <f t="shared" si="6"/>
        <v>0</v>
      </c>
      <c r="C45" s="70">
        <f t="shared" si="7"/>
        <v>0</v>
      </c>
      <c r="D45" s="70">
        <f t="shared" si="8"/>
        <v>0</v>
      </c>
      <c r="E45" s="70">
        <f t="shared" si="9"/>
        <v>0</v>
      </c>
      <c r="F45" s="70">
        <v>0</v>
      </c>
      <c r="G45" s="70">
        <v>0</v>
      </c>
      <c r="H45" s="70">
        <v>0</v>
      </c>
      <c r="I45" s="499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  <c r="R45" s="502" t="s">
        <v>52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70">
        <v>0</v>
      </c>
      <c r="Y45" s="70">
        <v>0</v>
      </c>
      <c r="Z45" s="70">
        <v>0</v>
      </c>
    </row>
    <row r="46" spans="1:26" ht="30" customHeight="1" outlineLevel="1">
      <c r="A46" s="502" t="s">
        <v>53</v>
      </c>
      <c r="B46" s="70">
        <f t="shared" si="6"/>
        <v>0</v>
      </c>
      <c r="C46" s="70">
        <f t="shared" si="7"/>
        <v>0</v>
      </c>
      <c r="D46" s="70">
        <f t="shared" si="8"/>
        <v>0</v>
      </c>
      <c r="E46" s="70">
        <f t="shared" si="9"/>
        <v>0</v>
      </c>
      <c r="F46" s="70">
        <v>0</v>
      </c>
      <c r="G46" s="70">
        <v>0</v>
      </c>
      <c r="H46" s="70">
        <v>0</v>
      </c>
      <c r="I46" s="499">
        <v>0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  <c r="Q46" s="70">
        <v>0</v>
      </c>
      <c r="R46" s="502" t="s">
        <v>53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0">
        <v>0</v>
      </c>
    </row>
    <row r="47" spans="1:26" ht="30" customHeight="1" outlineLevel="1">
      <c r="A47" s="502" t="s">
        <v>54</v>
      </c>
      <c r="B47" s="70">
        <f t="shared" si="6"/>
        <v>1</v>
      </c>
      <c r="C47" s="70">
        <f t="shared" si="7"/>
        <v>38</v>
      </c>
      <c r="D47" s="70">
        <f t="shared" si="8"/>
        <v>12</v>
      </c>
      <c r="E47" s="70">
        <f t="shared" si="9"/>
        <v>6</v>
      </c>
      <c r="F47" s="70">
        <v>0</v>
      </c>
      <c r="G47" s="70">
        <v>0</v>
      </c>
      <c r="H47" s="70">
        <v>0</v>
      </c>
      <c r="I47" s="499">
        <v>0</v>
      </c>
      <c r="J47" s="70">
        <v>1</v>
      </c>
      <c r="K47" s="70">
        <v>38</v>
      </c>
      <c r="L47" s="70">
        <v>12</v>
      </c>
      <c r="M47" s="70">
        <v>6</v>
      </c>
      <c r="N47" s="70">
        <v>0</v>
      </c>
      <c r="O47" s="70">
        <v>0</v>
      </c>
      <c r="P47" s="70">
        <v>0</v>
      </c>
      <c r="Q47" s="70">
        <v>0</v>
      </c>
      <c r="R47" s="502" t="s">
        <v>54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0">
        <v>0</v>
      </c>
    </row>
    <row r="48" spans="1:26" ht="30" customHeight="1" outlineLevel="1">
      <c r="A48" s="502" t="s">
        <v>55</v>
      </c>
      <c r="B48" s="70">
        <f t="shared" si="6"/>
        <v>0</v>
      </c>
      <c r="C48" s="70">
        <f t="shared" si="7"/>
        <v>0</v>
      </c>
      <c r="D48" s="70">
        <f t="shared" si="8"/>
        <v>0</v>
      </c>
      <c r="E48" s="70">
        <f t="shared" si="9"/>
        <v>0</v>
      </c>
      <c r="F48" s="70">
        <v>0</v>
      </c>
      <c r="G48" s="70">
        <v>0</v>
      </c>
      <c r="H48" s="70">
        <v>0</v>
      </c>
      <c r="I48" s="499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  <c r="R48" s="502" t="s">
        <v>55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0">
        <v>0</v>
      </c>
    </row>
    <row r="49" spans="1:26" s="612" customFormat="1" ht="9.9499999999999993" customHeight="1" thickBot="1">
      <c r="A49" s="631"/>
      <c r="B49" s="605"/>
      <c r="C49" s="605"/>
      <c r="D49" s="605"/>
      <c r="E49" s="605"/>
      <c r="F49" s="605"/>
      <c r="G49" s="605"/>
      <c r="H49" s="605"/>
      <c r="I49" s="607"/>
      <c r="J49" s="605"/>
      <c r="K49" s="605"/>
      <c r="L49" s="605"/>
      <c r="M49" s="605"/>
      <c r="N49" s="605"/>
      <c r="O49" s="605"/>
      <c r="P49" s="605"/>
      <c r="Q49" s="605"/>
      <c r="R49" s="631"/>
      <c r="S49" s="605"/>
      <c r="T49" s="605"/>
      <c r="U49" s="605"/>
      <c r="V49" s="605"/>
      <c r="W49" s="605"/>
      <c r="X49" s="605"/>
      <c r="Y49" s="605"/>
      <c r="Z49" s="607"/>
    </row>
    <row r="50" spans="1:26" s="111" customFormat="1" ht="9.9499999999999993" customHeight="1">
      <c r="A50" s="157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999"/>
      <c r="S50" s="70"/>
      <c r="T50" s="70"/>
      <c r="U50" s="70"/>
      <c r="V50" s="70"/>
      <c r="W50" s="70"/>
      <c r="X50" s="70"/>
      <c r="Y50" s="70"/>
      <c r="Z50" s="70"/>
    </row>
    <row r="51" spans="1:26" s="889" customFormat="1">
      <c r="A51" s="289" t="s">
        <v>379</v>
      </c>
      <c r="B51" s="888"/>
      <c r="C51" s="888"/>
      <c r="D51" s="888"/>
      <c r="E51" s="888" t="s">
        <v>399</v>
      </c>
      <c r="F51" s="253"/>
      <c r="G51" s="253"/>
      <c r="H51" s="253"/>
      <c r="I51" s="253" t="s">
        <v>399</v>
      </c>
      <c r="J51" s="888"/>
      <c r="K51" s="799"/>
      <c r="L51" s="799"/>
      <c r="M51" s="888"/>
      <c r="N51" s="253"/>
      <c r="O51" s="253"/>
      <c r="P51" s="253"/>
      <c r="Q51" s="253"/>
      <c r="R51" s="289" t="s">
        <v>379</v>
      </c>
      <c r="S51" s="150"/>
      <c r="T51" s="150"/>
      <c r="U51" s="150"/>
      <c r="V51" s="150"/>
    </row>
    <row r="52" spans="1:26">
      <c r="S52" s="301"/>
      <c r="T52" s="301"/>
      <c r="U52" s="301"/>
      <c r="V52" s="301"/>
    </row>
    <row r="53" spans="1:26">
      <c r="S53" s="301"/>
      <c r="T53" s="301"/>
      <c r="U53" s="301"/>
      <c r="V53" s="301"/>
    </row>
    <row r="54" spans="1:26">
      <c r="S54" s="302"/>
      <c r="T54" s="302"/>
      <c r="U54" s="302"/>
      <c r="V54" s="302"/>
    </row>
    <row r="55" spans="1:26">
      <c r="S55" s="303"/>
      <c r="T55" s="303"/>
      <c r="U55" s="303"/>
      <c r="V55" s="303"/>
    </row>
    <row r="56" spans="1:26">
      <c r="S56" s="301"/>
      <c r="T56" s="301"/>
      <c r="U56" s="301"/>
      <c r="V56" s="301"/>
    </row>
    <row r="57" spans="1:26">
      <c r="S57" s="304"/>
      <c r="T57" s="304"/>
      <c r="U57" s="304"/>
      <c r="V57" s="304"/>
    </row>
    <row r="58" spans="1:26">
      <c r="S58" s="304"/>
      <c r="T58" s="304"/>
      <c r="U58" s="304"/>
      <c r="V58" s="304"/>
    </row>
    <row r="59" spans="1:26">
      <c r="S59" s="304"/>
      <c r="T59" s="304"/>
      <c r="U59" s="304"/>
      <c r="V59" s="304"/>
    </row>
    <row r="60" spans="1:26">
      <c r="S60" s="304"/>
      <c r="T60" s="304"/>
      <c r="U60" s="304"/>
      <c r="V60" s="304"/>
    </row>
    <row r="61" spans="1:26">
      <c r="S61" s="304"/>
      <c r="T61" s="304"/>
      <c r="U61" s="304"/>
      <c r="V61" s="304"/>
    </row>
    <row r="62" spans="1:26">
      <c r="S62" s="304"/>
      <c r="T62" s="304"/>
      <c r="U62" s="304"/>
      <c r="V62" s="304"/>
    </row>
    <row r="63" spans="1:26">
      <c r="N63" s="111"/>
      <c r="S63" s="304"/>
      <c r="T63" s="304"/>
      <c r="U63" s="304"/>
      <c r="V63" s="304"/>
    </row>
    <row r="64" spans="1:26">
      <c r="S64" s="304"/>
      <c r="T64" s="304"/>
      <c r="U64" s="304"/>
      <c r="V64" s="304"/>
    </row>
    <row r="65" spans="19:22">
      <c r="S65" s="304"/>
      <c r="T65" s="304"/>
      <c r="U65" s="304"/>
      <c r="V65" s="304"/>
    </row>
    <row r="66" spans="19:22">
      <c r="S66" s="304"/>
      <c r="T66" s="304"/>
      <c r="U66" s="304"/>
      <c r="V66" s="304"/>
    </row>
    <row r="67" spans="19:22">
      <c r="S67" s="304"/>
      <c r="T67" s="304"/>
      <c r="U67" s="304"/>
      <c r="V67" s="304"/>
    </row>
    <row r="68" spans="19:22">
      <c r="S68" s="304"/>
      <c r="T68" s="304"/>
      <c r="U68" s="304"/>
      <c r="V68" s="304"/>
    </row>
    <row r="69" spans="19:22">
      <c r="S69" s="304"/>
      <c r="T69" s="304"/>
      <c r="U69" s="304"/>
      <c r="V69" s="304"/>
    </row>
    <row r="70" spans="19:22">
      <c r="S70" s="304"/>
      <c r="T70" s="304"/>
      <c r="U70" s="304"/>
      <c r="V70" s="304"/>
    </row>
    <row r="71" spans="19:22">
      <c r="S71" s="304"/>
      <c r="T71" s="304"/>
      <c r="U71" s="304"/>
      <c r="V71" s="304"/>
    </row>
    <row r="72" spans="19:22">
      <c r="S72" s="304"/>
      <c r="T72" s="304"/>
      <c r="U72" s="304"/>
      <c r="V72" s="304"/>
    </row>
    <row r="73" spans="19:22">
      <c r="S73" s="304"/>
      <c r="T73" s="304"/>
      <c r="U73" s="304"/>
      <c r="V73" s="304"/>
    </row>
    <row r="74" spans="19:22">
      <c r="S74" s="305"/>
      <c r="T74" s="305"/>
      <c r="U74" s="305"/>
      <c r="V74" s="305"/>
    </row>
    <row r="75" spans="19:22">
      <c r="S75" s="303"/>
      <c r="T75" s="303"/>
      <c r="U75" s="303"/>
      <c r="V75" s="303"/>
    </row>
    <row r="76" spans="19:22">
      <c r="S76" s="301"/>
      <c r="T76" s="301"/>
      <c r="U76" s="301"/>
      <c r="V76" s="301"/>
    </row>
    <row r="77" spans="19:22">
      <c r="S77" s="304"/>
      <c r="T77" s="304"/>
      <c r="U77" s="304"/>
      <c r="V77" s="304"/>
    </row>
    <row r="78" spans="19:22">
      <c r="S78" s="304"/>
      <c r="T78" s="304"/>
      <c r="U78" s="304"/>
      <c r="V78" s="304"/>
    </row>
    <row r="79" spans="19:22">
      <c r="S79" s="304"/>
      <c r="T79" s="304"/>
      <c r="U79" s="304"/>
      <c r="V79" s="304"/>
    </row>
    <row r="80" spans="19:22">
      <c r="S80" s="304"/>
      <c r="T80" s="304"/>
      <c r="U80" s="304"/>
      <c r="V80" s="304"/>
    </row>
    <row r="81" spans="19:22">
      <c r="S81" s="304"/>
      <c r="T81" s="304"/>
      <c r="U81" s="304"/>
      <c r="V81" s="304"/>
    </row>
    <row r="82" spans="19:22">
      <c r="S82" s="304"/>
      <c r="T82" s="304"/>
      <c r="U82" s="304"/>
      <c r="V82" s="304"/>
    </row>
    <row r="83" spans="19:22">
      <c r="S83" s="304"/>
      <c r="T83" s="304"/>
      <c r="U83" s="304"/>
      <c r="V83" s="304"/>
    </row>
    <row r="84" spans="19:22">
      <c r="S84" s="304"/>
      <c r="T84" s="304"/>
      <c r="U84" s="304"/>
      <c r="V84" s="304"/>
    </row>
    <row r="85" spans="19:22">
      <c r="S85" s="304"/>
      <c r="T85" s="304"/>
      <c r="U85" s="304"/>
      <c r="V85" s="304"/>
    </row>
    <row r="86" spans="19:22">
      <c r="S86" s="304"/>
      <c r="T86" s="304"/>
      <c r="U86" s="304"/>
      <c r="V86" s="304"/>
    </row>
    <row r="87" spans="19:22">
      <c r="S87" s="304"/>
      <c r="T87" s="304"/>
      <c r="U87" s="304"/>
      <c r="V87" s="304"/>
    </row>
    <row r="88" spans="19:22">
      <c r="S88" s="304"/>
      <c r="T88" s="304"/>
      <c r="U88" s="304"/>
      <c r="V88" s="304"/>
    </row>
    <row r="89" spans="19:22">
      <c r="S89" s="304"/>
      <c r="T89" s="304"/>
      <c r="U89" s="304"/>
      <c r="V89" s="304"/>
    </row>
    <row r="90" spans="19:22">
      <c r="S90" s="304"/>
      <c r="T90" s="304"/>
      <c r="U90" s="304"/>
      <c r="V90" s="304"/>
    </row>
    <row r="91" spans="19:22">
      <c r="S91" s="304"/>
      <c r="T91" s="304"/>
      <c r="U91" s="304"/>
      <c r="V91" s="304"/>
    </row>
    <row r="92" spans="19:22">
      <c r="S92" s="304"/>
      <c r="T92" s="304"/>
      <c r="U92" s="304"/>
      <c r="V92" s="304"/>
    </row>
    <row r="93" spans="19:22">
      <c r="S93" s="304"/>
      <c r="T93" s="304"/>
      <c r="U93" s="304"/>
      <c r="V93" s="304"/>
    </row>
    <row r="94" spans="19:22">
      <c r="S94" s="305"/>
      <c r="T94" s="305"/>
      <c r="U94" s="305"/>
      <c r="V94" s="305"/>
    </row>
    <row r="95" spans="19:22">
      <c r="S95" s="303"/>
      <c r="T95" s="303"/>
      <c r="U95" s="303"/>
      <c r="V95" s="303"/>
    </row>
    <row r="96" spans="19:22">
      <c r="S96" s="301"/>
      <c r="T96" s="301"/>
      <c r="U96" s="301"/>
      <c r="V96" s="301"/>
    </row>
    <row r="97" spans="19:22">
      <c r="S97" s="306"/>
      <c r="T97" s="306"/>
      <c r="U97" s="306"/>
      <c r="V97" s="306"/>
    </row>
    <row r="98" spans="19:22">
      <c r="S98" s="306"/>
      <c r="T98" s="306"/>
      <c r="U98" s="306"/>
      <c r="V98" s="306"/>
    </row>
    <row r="99" spans="19:22">
      <c r="S99" s="306"/>
      <c r="T99" s="306"/>
      <c r="U99" s="306"/>
      <c r="V99" s="306"/>
    </row>
    <row r="100" spans="19:22">
      <c r="S100" s="306"/>
      <c r="T100" s="306"/>
      <c r="U100" s="306"/>
      <c r="V100" s="306"/>
    </row>
    <row r="101" spans="19:22">
      <c r="S101" s="306"/>
      <c r="T101" s="306"/>
      <c r="U101" s="306"/>
      <c r="V101" s="306"/>
    </row>
    <row r="102" spans="19:22">
      <c r="S102" s="306"/>
      <c r="T102" s="306"/>
      <c r="U102" s="306"/>
      <c r="V102" s="306"/>
    </row>
    <row r="103" spans="19:22">
      <c r="S103" s="306"/>
      <c r="T103" s="306"/>
      <c r="U103" s="306"/>
      <c r="V103" s="306"/>
    </row>
    <row r="104" spans="19:22">
      <c r="S104" s="306"/>
      <c r="T104" s="306"/>
      <c r="U104" s="306"/>
      <c r="V104" s="306"/>
    </row>
    <row r="105" spans="19:22">
      <c r="S105" s="306"/>
      <c r="T105" s="306"/>
      <c r="U105" s="306"/>
      <c r="V105" s="306"/>
    </row>
    <row r="106" spans="19:22">
      <c r="S106" s="306"/>
      <c r="T106" s="306"/>
      <c r="U106" s="306"/>
      <c r="V106" s="306"/>
    </row>
    <row r="107" spans="19:22">
      <c r="S107" s="306"/>
      <c r="T107" s="306"/>
      <c r="U107" s="306"/>
      <c r="V107" s="306"/>
    </row>
    <row r="108" spans="19:22">
      <c r="S108" s="306"/>
      <c r="T108" s="306"/>
      <c r="U108" s="306"/>
      <c r="V108" s="306"/>
    </row>
    <row r="109" spans="19:22">
      <c r="S109" s="306"/>
      <c r="T109" s="306"/>
      <c r="U109" s="306"/>
      <c r="V109" s="306"/>
    </row>
    <row r="110" spans="19:22">
      <c r="S110" s="306"/>
      <c r="T110" s="306"/>
      <c r="U110" s="306"/>
      <c r="V110" s="306"/>
    </row>
    <row r="111" spans="19:22">
      <c r="S111" s="306"/>
      <c r="T111" s="306"/>
      <c r="U111" s="306"/>
      <c r="V111" s="306"/>
    </row>
    <row r="112" spans="19:22">
      <c r="S112" s="306"/>
      <c r="T112" s="306"/>
      <c r="U112" s="306"/>
      <c r="V112" s="306"/>
    </row>
    <row r="113" spans="19:22">
      <c r="S113" s="306"/>
      <c r="T113" s="306"/>
      <c r="U113" s="306"/>
      <c r="V113" s="306"/>
    </row>
    <row r="114" spans="19:22">
      <c r="S114" s="307"/>
      <c r="T114" s="307"/>
      <c r="U114" s="307"/>
      <c r="V114" s="307"/>
    </row>
    <row r="115" spans="19:22">
      <c r="S115" s="308">
        <f>SUM(S117:S134)</f>
        <v>0</v>
      </c>
      <c r="T115" s="308">
        <f>SUM(T117:T134)</f>
        <v>0</v>
      </c>
      <c r="U115" s="308">
        <f>SUM(U117:U134)</f>
        <v>0</v>
      </c>
      <c r="V115" s="308">
        <f>SUM(V117:V134)</f>
        <v>0</v>
      </c>
    </row>
    <row r="116" spans="19:22">
      <c r="S116" s="309"/>
      <c r="T116" s="309"/>
      <c r="U116" s="309"/>
      <c r="V116" s="309"/>
    </row>
    <row r="117" spans="19:22">
      <c r="S117" s="310"/>
      <c r="T117" s="310"/>
      <c r="U117" s="310"/>
      <c r="V117" s="310"/>
    </row>
    <row r="118" spans="19:22">
      <c r="S118" s="310"/>
      <c r="T118" s="310"/>
      <c r="U118" s="310"/>
      <c r="V118" s="310"/>
    </row>
    <row r="119" spans="19:22">
      <c r="S119" s="310"/>
      <c r="T119" s="310"/>
      <c r="U119" s="310"/>
      <c r="V119" s="310"/>
    </row>
    <row r="120" spans="19:22">
      <c r="S120" s="310"/>
      <c r="T120" s="310"/>
      <c r="U120" s="310"/>
      <c r="V120" s="310"/>
    </row>
    <row r="121" spans="19:22">
      <c r="S121" s="310"/>
      <c r="T121" s="310"/>
      <c r="U121" s="310"/>
      <c r="V121" s="310"/>
    </row>
    <row r="122" spans="19:22">
      <c r="S122" s="310"/>
      <c r="T122" s="310"/>
      <c r="U122" s="310"/>
      <c r="V122" s="310"/>
    </row>
    <row r="123" spans="19:22">
      <c r="S123" s="310"/>
      <c r="T123" s="310"/>
      <c r="U123" s="310"/>
      <c r="V123" s="310"/>
    </row>
    <row r="124" spans="19:22">
      <c r="S124" s="310"/>
      <c r="T124" s="310"/>
      <c r="U124" s="310"/>
      <c r="V124" s="310"/>
    </row>
    <row r="125" spans="19:22">
      <c r="S125" s="310"/>
      <c r="T125" s="310"/>
      <c r="U125" s="310"/>
      <c r="V125" s="310"/>
    </row>
    <row r="126" spans="19:22">
      <c r="S126" s="310"/>
      <c r="T126" s="310"/>
      <c r="U126" s="310"/>
      <c r="V126" s="310"/>
    </row>
    <row r="127" spans="19:22">
      <c r="S127" s="310"/>
      <c r="T127" s="310"/>
      <c r="U127" s="310"/>
      <c r="V127" s="310"/>
    </row>
    <row r="128" spans="19:22">
      <c r="S128" s="310"/>
      <c r="T128" s="310"/>
      <c r="U128" s="310"/>
      <c r="V128" s="310"/>
    </row>
    <row r="129" spans="19:22">
      <c r="S129" s="310"/>
      <c r="T129" s="310"/>
      <c r="U129" s="310"/>
      <c r="V129" s="310"/>
    </row>
    <row r="130" spans="19:22">
      <c r="S130" s="310"/>
      <c r="T130" s="310"/>
      <c r="U130" s="310"/>
      <c r="V130" s="310"/>
    </row>
    <row r="131" spans="19:22">
      <c r="S131" s="310"/>
      <c r="T131" s="310"/>
      <c r="U131" s="310"/>
      <c r="V131" s="310"/>
    </row>
    <row r="132" spans="19:22">
      <c r="S132" s="310"/>
      <c r="T132" s="310"/>
      <c r="U132" s="310"/>
      <c r="V132" s="310"/>
    </row>
    <row r="133" spans="19:22">
      <c r="S133" s="310"/>
      <c r="T133" s="310"/>
      <c r="U133" s="310"/>
      <c r="V133" s="310"/>
    </row>
    <row r="134" spans="19:22">
      <c r="S134" s="311"/>
      <c r="T134" s="311"/>
      <c r="U134" s="311"/>
      <c r="V134" s="311"/>
    </row>
    <row r="135" spans="19:22">
      <c r="S135" s="312"/>
      <c r="T135" s="312"/>
      <c r="U135" s="312"/>
      <c r="V135" s="312"/>
    </row>
    <row r="136" spans="19:22">
      <c r="S136" s="302"/>
      <c r="T136" s="302"/>
      <c r="U136" s="302"/>
      <c r="V136" s="302"/>
    </row>
    <row r="137" spans="19:22">
      <c r="S137" s="302"/>
      <c r="T137" s="302"/>
      <c r="U137" s="302"/>
      <c r="V137" s="302"/>
    </row>
    <row r="138" spans="19:22">
      <c r="S138" s="313"/>
      <c r="T138" s="313"/>
      <c r="U138" s="313"/>
      <c r="V138" s="313"/>
    </row>
  </sheetData>
  <mergeCells count="28">
    <mergeCell ref="S7:V7"/>
    <mergeCell ref="W7:Z7"/>
    <mergeCell ref="F6:I6"/>
    <mergeCell ref="J6:M6"/>
    <mergeCell ref="N6:Q6"/>
    <mergeCell ref="S6:V6"/>
    <mergeCell ref="W6:Z6"/>
    <mergeCell ref="R6:R7"/>
    <mergeCell ref="T9:U9"/>
    <mergeCell ref="X9:Y9"/>
    <mergeCell ref="C8:D8"/>
    <mergeCell ref="G8:H8"/>
    <mergeCell ref="K8:L8"/>
    <mergeCell ref="O8:P8"/>
    <mergeCell ref="T8:U8"/>
    <mergeCell ref="X8:Y8"/>
    <mergeCell ref="R10:R11"/>
    <mergeCell ref="A2:I2"/>
    <mergeCell ref="J2:Q3"/>
    <mergeCell ref="A6:A7"/>
    <mergeCell ref="A10:A11"/>
    <mergeCell ref="B10:B11"/>
    <mergeCell ref="C9:D9"/>
    <mergeCell ref="G9:H9"/>
    <mergeCell ref="K9:L9"/>
    <mergeCell ref="O9:P9"/>
    <mergeCell ref="J7:M7"/>
    <mergeCell ref="N7:Q7"/>
  </mergeCells>
  <phoneticPr fontId="4" type="noConversion"/>
  <pageMargins left="0.57999999999999996" right="0.39370078740157483" top="0.55118110236220474" bottom="0.55118110236220474" header="0.51181102362204722" footer="0.51181102362204722"/>
  <pageSetup paperSize="9" scale="85" pageOrder="overThenDown" orientation="portrait" blackAndWhite="1" r:id="rId1"/>
  <headerFooter alignWithMargins="0"/>
  <colBreaks count="2" manualBreakCount="2">
    <brk id="9" max="39" man="1"/>
    <brk id="17" max="3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V53"/>
  <sheetViews>
    <sheetView view="pageBreakPreview" zoomScaleNormal="100" workbookViewId="0"/>
  </sheetViews>
  <sheetFormatPr defaultRowHeight="13.5" outlineLevelRow="1"/>
  <cols>
    <col min="1" max="1" width="7.109375" style="53" customWidth="1"/>
    <col min="2" max="2" width="8.33203125" style="53" customWidth="1"/>
    <col min="3" max="3" width="6.88671875" style="53" customWidth="1"/>
    <col min="4" max="5" width="6.77734375" style="53" customWidth="1"/>
    <col min="6" max="6" width="8.33203125" style="53" customWidth="1"/>
    <col min="7" max="7" width="7.77734375" style="53" customWidth="1"/>
    <col min="8" max="9" width="6.77734375" style="53" customWidth="1"/>
    <col min="10" max="15" width="8.33203125" style="53" customWidth="1"/>
    <col min="16" max="16" width="8.6640625" style="53" customWidth="1"/>
    <col min="17" max="19" width="6.77734375" style="53" customWidth="1"/>
    <col min="20" max="16384" width="8.88671875" style="53"/>
  </cols>
  <sheetData>
    <row r="1" spans="1:22" s="36" customFormat="1" ht="15" customHeight="1">
      <c r="B1" s="168"/>
      <c r="C1" s="168"/>
      <c r="D1" s="168"/>
      <c r="E1" s="168"/>
      <c r="F1" s="168"/>
      <c r="G1" s="168"/>
      <c r="H1" s="168"/>
      <c r="I1" s="168"/>
      <c r="J1" s="168"/>
    </row>
    <row r="2" spans="1:22" s="470" customFormat="1" ht="30" customHeight="1">
      <c r="A2" s="1340" t="s">
        <v>693</v>
      </c>
      <c r="B2" s="1340"/>
      <c r="C2" s="1340"/>
      <c r="D2" s="1340"/>
      <c r="E2" s="1340"/>
      <c r="F2" s="1340"/>
      <c r="G2" s="1340"/>
      <c r="H2" s="1340"/>
      <c r="I2" s="1340"/>
      <c r="J2" s="1509" t="s">
        <v>688</v>
      </c>
      <c r="K2" s="1509"/>
      <c r="L2" s="1509"/>
      <c r="M2" s="1509"/>
      <c r="N2" s="1509"/>
      <c r="O2" s="1509"/>
      <c r="P2" s="1509"/>
      <c r="Q2" s="1509"/>
      <c r="R2" s="1509"/>
      <c r="S2" s="1509"/>
    </row>
    <row r="3" spans="1:22" s="471" customFormat="1" ht="30" customHeight="1">
      <c r="A3" s="1781"/>
      <c r="B3" s="1781"/>
      <c r="C3" s="1781"/>
      <c r="D3" s="1781"/>
      <c r="E3" s="1781"/>
      <c r="F3" s="1781"/>
      <c r="G3" s="1781"/>
      <c r="H3" s="1781"/>
      <c r="I3" s="1781"/>
      <c r="J3" s="1509"/>
      <c r="K3" s="1509"/>
      <c r="L3" s="1509"/>
      <c r="M3" s="1509"/>
      <c r="N3" s="1509"/>
      <c r="O3" s="1509"/>
      <c r="P3" s="1509"/>
      <c r="Q3" s="1509"/>
      <c r="R3" s="1509"/>
      <c r="S3" s="1509"/>
    </row>
    <row r="4" spans="1:22" s="64" customFormat="1" ht="15" customHeight="1">
      <c r="A4" s="77"/>
      <c r="B4" s="63"/>
      <c r="C4" s="63"/>
      <c r="D4" s="63"/>
      <c r="E4" s="63"/>
      <c r="F4" s="63"/>
      <c r="G4" s="63"/>
      <c r="H4" s="63"/>
      <c r="I4" s="63"/>
      <c r="J4" s="63"/>
      <c r="K4" s="63"/>
      <c r="L4" s="77"/>
      <c r="M4" s="77"/>
      <c r="N4" s="77"/>
      <c r="O4" s="77"/>
      <c r="P4" s="77"/>
      <c r="Q4" s="77"/>
      <c r="R4" s="77"/>
    </row>
    <row r="5" spans="1:22" ht="15" customHeight="1" thickBot="1">
      <c r="A5" s="757" t="s">
        <v>997</v>
      </c>
      <c r="B5" s="757"/>
      <c r="C5" s="757"/>
      <c r="D5" s="757"/>
      <c r="E5" s="289"/>
      <c r="F5" s="289"/>
      <c r="G5" s="289"/>
      <c r="H5" s="289"/>
      <c r="I5" s="289"/>
      <c r="J5" s="289" t="s">
        <v>28</v>
      </c>
      <c r="K5" s="289"/>
      <c r="L5" s="289"/>
      <c r="M5" s="289"/>
      <c r="N5" s="289"/>
      <c r="O5" s="289"/>
      <c r="P5" s="289"/>
      <c r="Q5" s="320"/>
      <c r="R5" s="289"/>
      <c r="S5" s="640" t="s">
        <v>998</v>
      </c>
    </row>
    <row r="6" spans="1:22" s="50" customFormat="1" ht="23.25" customHeight="1">
      <c r="A6" s="1774" t="s">
        <v>729</v>
      </c>
      <c r="B6" s="44" t="s">
        <v>428</v>
      </c>
      <c r="C6" s="45"/>
      <c r="D6" s="45"/>
      <c r="E6" s="49"/>
      <c r="F6" s="1391" t="s">
        <v>436</v>
      </c>
      <c r="G6" s="1392"/>
      <c r="H6" s="1392"/>
      <c r="I6" s="1393"/>
      <c r="J6" s="1776" t="s">
        <v>438</v>
      </c>
      <c r="K6" s="1777"/>
      <c r="L6" s="1777"/>
      <c r="M6" s="1777"/>
      <c r="N6" s="1777"/>
      <c r="O6" s="1778"/>
      <c r="P6" s="1391" t="s">
        <v>429</v>
      </c>
      <c r="Q6" s="1392"/>
      <c r="R6" s="1392"/>
      <c r="S6" s="1393"/>
    </row>
    <row r="7" spans="1:22" s="50" customFormat="1" ht="23.25" customHeight="1">
      <c r="A7" s="1775"/>
      <c r="B7" s="66"/>
      <c r="C7" s="73"/>
      <c r="D7" s="73"/>
      <c r="E7" s="67"/>
      <c r="F7" s="1511"/>
      <c r="G7" s="1483"/>
      <c r="H7" s="1483"/>
      <c r="I7" s="1751"/>
      <c r="J7" s="1779"/>
      <c r="K7" s="1780"/>
      <c r="L7" s="1780"/>
      <c r="M7" s="1780"/>
      <c r="N7" s="1780"/>
      <c r="O7" s="1484"/>
      <c r="P7" s="1519" t="s">
        <v>439</v>
      </c>
      <c r="Q7" s="1784"/>
      <c r="R7" s="1784"/>
      <c r="S7" s="1387"/>
    </row>
    <row r="8" spans="1:22" s="50" customFormat="1" ht="40.5" customHeight="1">
      <c r="A8" s="1389"/>
      <c r="B8" s="1511" t="s">
        <v>435</v>
      </c>
      <c r="C8" s="1483"/>
      <c r="D8" s="1483"/>
      <c r="E8" s="1499"/>
      <c r="F8" s="52" t="s">
        <v>431</v>
      </c>
      <c r="G8" s="1460" t="s">
        <v>437</v>
      </c>
      <c r="H8" s="1497"/>
      <c r="I8" s="1610"/>
      <c r="J8" s="1782" t="s">
        <v>430</v>
      </c>
      <c r="K8" s="1704"/>
      <c r="L8" s="1783" t="s">
        <v>1040</v>
      </c>
      <c r="M8" s="1704"/>
      <c r="N8" s="1783" t="s">
        <v>442</v>
      </c>
      <c r="O8" s="1703"/>
      <c r="P8" s="1519"/>
      <c r="Q8" s="1784"/>
      <c r="R8" s="1784"/>
      <c r="S8" s="1387"/>
    </row>
    <row r="9" spans="1:22" s="50" customFormat="1" ht="25.5" customHeight="1">
      <c r="A9" s="966"/>
      <c r="B9" s="51" t="s">
        <v>454</v>
      </c>
      <c r="C9" s="52" t="s">
        <v>995</v>
      </c>
      <c r="D9" s="1290" t="s">
        <v>236</v>
      </c>
      <c r="E9" s="1290" t="s">
        <v>237</v>
      </c>
      <c r="F9" s="51"/>
      <c r="G9" s="51"/>
      <c r="H9" s="52" t="s">
        <v>236</v>
      </c>
      <c r="I9" s="1286" t="s">
        <v>237</v>
      </c>
      <c r="J9" s="1284" t="s">
        <v>431</v>
      </c>
      <c r="K9" s="1287" t="s">
        <v>432</v>
      </c>
      <c r="L9" s="51" t="s">
        <v>431</v>
      </c>
      <c r="M9" s="1287" t="s">
        <v>432</v>
      </c>
      <c r="N9" s="51" t="s">
        <v>431</v>
      </c>
      <c r="O9" s="52" t="s">
        <v>432</v>
      </c>
      <c r="P9" s="52" t="s">
        <v>431</v>
      </c>
      <c r="Q9" s="52" t="s">
        <v>916</v>
      </c>
      <c r="R9" s="1285" t="s">
        <v>236</v>
      </c>
      <c r="S9" s="1286" t="s">
        <v>237</v>
      </c>
    </row>
    <row r="10" spans="1:22" s="50" customFormat="1" ht="25.5" customHeight="1">
      <c r="A10" s="1389" t="s">
        <v>46</v>
      </c>
      <c r="B10" s="1350" t="s">
        <v>440</v>
      </c>
      <c r="C10" s="1350" t="s">
        <v>996</v>
      </c>
      <c r="D10" s="1282"/>
      <c r="E10" s="1282"/>
      <c r="F10" s="1350" t="s">
        <v>440</v>
      </c>
      <c r="G10" s="1350"/>
      <c r="H10" s="1282"/>
      <c r="I10" s="1288"/>
      <c r="J10" s="1772" t="s">
        <v>440</v>
      </c>
      <c r="K10" s="1350" t="s">
        <v>441</v>
      </c>
      <c r="L10" s="1350" t="s">
        <v>440</v>
      </c>
      <c r="M10" s="1350" t="s">
        <v>824</v>
      </c>
      <c r="N10" s="1350" t="s">
        <v>440</v>
      </c>
      <c r="O10" s="1350" t="s">
        <v>440</v>
      </c>
      <c r="P10" s="1350" t="s">
        <v>440</v>
      </c>
      <c r="Q10" s="1350" t="s">
        <v>917</v>
      </c>
      <c r="R10" s="1282"/>
      <c r="S10" s="1288"/>
    </row>
    <row r="11" spans="1:22" s="50" customFormat="1" ht="15" customHeight="1">
      <c r="A11" s="1390"/>
      <c r="B11" s="1351"/>
      <c r="C11" s="1351"/>
      <c r="D11" s="1283" t="s">
        <v>433</v>
      </c>
      <c r="E11" s="1283" t="s">
        <v>434</v>
      </c>
      <c r="F11" s="1351"/>
      <c r="G11" s="1386"/>
      <c r="H11" s="1283" t="s">
        <v>433</v>
      </c>
      <c r="I11" s="1289" t="s">
        <v>434</v>
      </c>
      <c r="J11" s="1773"/>
      <c r="K11" s="1351"/>
      <c r="L11" s="1351"/>
      <c r="M11" s="1386"/>
      <c r="N11" s="1351"/>
      <c r="O11" s="1351"/>
      <c r="P11" s="1351"/>
      <c r="Q11" s="1351"/>
      <c r="R11" s="1283" t="s">
        <v>433</v>
      </c>
      <c r="S11" s="1289" t="s">
        <v>434</v>
      </c>
    </row>
    <row r="12" spans="1:22" ht="30" hidden="1" customHeight="1">
      <c r="A12" s="486">
        <v>2015</v>
      </c>
      <c r="B12" s="1296">
        <v>1432</v>
      </c>
      <c r="C12" s="1296">
        <v>2261</v>
      </c>
      <c r="D12" s="1296">
        <v>1123</v>
      </c>
      <c r="E12" s="1296">
        <v>1138</v>
      </c>
      <c r="F12" s="1296">
        <v>1357</v>
      </c>
      <c r="G12" s="1296">
        <v>1921</v>
      </c>
      <c r="H12" s="22">
        <v>969</v>
      </c>
      <c r="I12" s="453">
        <v>952</v>
      </c>
      <c r="J12" s="1960">
        <v>75</v>
      </c>
      <c r="K12" s="1296">
        <v>113</v>
      </c>
      <c r="L12" s="1296">
        <v>75</v>
      </c>
      <c r="M12" s="1296">
        <v>113</v>
      </c>
      <c r="N12" s="1296">
        <v>0</v>
      </c>
      <c r="O12" s="1296">
        <v>0</v>
      </c>
      <c r="P12" s="1296">
        <v>227</v>
      </c>
      <c r="Q12" s="1296">
        <v>227</v>
      </c>
      <c r="R12" s="1296">
        <v>104</v>
      </c>
      <c r="S12" s="683">
        <v>123</v>
      </c>
      <c r="T12" s="262"/>
      <c r="U12" s="262"/>
      <c r="V12" s="262"/>
    </row>
    <row r="13" spans="1:22" ht="39.950000000000003" customHeight="1">
      <c r="A13" s="486">
        <v>2016</v>
      </c>
      <c r="B13" s="1296">
        <v>1410</v>
      </c>
      <c r="C13" s="1296">
        <v>2169</v>
      </c>
      <c r="D13" s="1296">
        <v>1065</v>
      </c>
      <c r="E13" s="1296">
        <v>1104</v>
      </c>
      <c r="F13" s="1296">
        <v>1325</v>
      </c>
      <c r="G13" s="1296">
        <v>1838</v>
      </c>
      <c r="H13" s="22">
        <v>910</v>
      </c>
      <c r="I13" s="453">
        <v>928</v>
      </c>
      <c r="J13" s="1960">
        <v>85</v>
      </c>
      <c r="K13" s="1296">
        <v>112</v>
      </c>
      <c r="L13" s="1296">
        <v>85</v>
      </c>
      <c r="M13" s="1296">
        <v>112</v>
      </c>
      <c r="N13" s="1296">
        <v>0</v>
      </c>
      <c r="O13" s="1296">
        <v>0</v>
      </c>
      <c r="P13" s="1296">
        <v>219</v>
      </c>
      <c r="Q13" s="1296">
        <v>219</v>
      </c>
      <c r="R13" s="1296">
        <v>99</v>
      </c>
      <c r="S13" s="683">
        <v>120</v>
      </c>
      <c r="T13" s="262"/>
      <c r="U13" s="262"/>
      <c r="V13" s="262"/>
    </row>
    <row r="14" spans="1:22" ht="39.75" customHeight="1">
      <c r="A14" s="486">
        <v>2017</v>
      </c>
      <c r="B14" s="1296">
        <v>1354</v>
      </c>
      <c r="C14" s="1296">
        <v>2048</v>
      </c>
      <c r="D14" s="1296">
        <v>1026</v>
      </c>
      <c r="E14" s="25">
        <v>1022</v>
      </c>
      <c r="F14" s="25">
        <v>1289</v>
      </c>
      <c r="G14" s="25">
        <v>1718</v>
      </c>
      <c r="H14" s="25">
        <v>875</v>
      </c>
      <c r="I14" s="454">
        <v>843</v>
      </c>
      <c r="J14" s="580">
        <v>65</v>
      </c>
      <c r="K14" s="25">
        <v>87</v>
      </c>
      <c r="L14" s="25">
        <v>65</v>
      </c>
      <c r="M14" s="25">
        <v>87</v>
      </c>
      <c r="N14" s="25">
        <v>0</v>
      </c>
      <c r="O14" s="25">
        <v>0</v>
      </c>
      <c r="P14" s="25">
        <v>243</v>
      </c>
      <c r="Q14" s="1296">
        <v>243</v>
      </c>
      <c r="R14" s="1296">
        <v>107</v>
      </c>
      <c r="S14" s="454">
        <v>136</v>
      </c>
      <c r="T14" s="262"/>
      <c r="U14" s="262"/>
      <c r="V14" s="262"/>
    </row>
    <row r="15" spans="1:22" s="54" customFormat="1" ht="39.950000000000003" customHeight="1">
      <c r="A15" s="486">
        <v>2018</v>
      </c>
      <c r="B15" s="1296">
        <v>1522</v>
      </c>
      <c r="C15" s="1296">
        <v>2217</v>
      </c>
      <c r="D15" s="1296">
        <v>1116</v>
      </c>
      <c r="E15" s="25">
        <v>1101</v>
      </c>
      <c r="F15" s="25">
        <v>1467</v>
      </c>
      <c r="G15" s="25">
        <v>1911</v>
      </c>
      <c r="H15" s="25">
        <v>972</v>
      </c>
      <c r="I15" s="454">
        <v>939</v>
      </c>
      <c r="J15" s="580">
        <v>55</v>
      </c>
      <c r="K15" s="25">
        <v>68</v>
      </c>
      <c r="L15" s="25">
        <v>55</v>
      </c>
      <c r="M15" s="25">
        <v>68</v>
      </c>
      <c r="N15" s="25">
        <v>0</v>
      </c>
      <c r="O15" s="25">
        <v>0</v>
      </c>
      <c r="P15" s="25">
        <v>238</v>
      </c>
      <c r="Q15" s="1296">
        <v>238</v>
      </c>
      <c r="R15" s="1296">
        <v>109</v>
      </c>
      <c r="S15" s="454">
        <v>129</v>
      </c>
      <c r="T15" s="262"/>
      <c r="U15" s="262"/>
      <c r="V15" s="262"/>
    </row>
    <row r="16" spans="1:22" ht="39.950000000000003" customHeight="1">
      <c r="A16" s="486">
        <v>2019</v>
      </c>
      <c r="B16" s="1296">
        <v>1883</v>
      </c>
      <c r="C16" s="1296">
        <v>2360</v>
      </c>
      <c r="D16" s="1296">
        <v>1167</v>
      </c>
      <c r="E16" s="1296">
        <v>1193</v>
      </c>
      <c r="F16" s="1296">
        <v>1599</v>
      </c>
      <c r="G16" s="1296">
        <v>2302</v>
      </c>
      <c r="H16" s="1296">
        <v>1135</v>
      </c>
      <c r="I16" s="683">
        <v>1167</v>
      </c>
      <c r="J16" s="1960">
        <v>46</v>
      </c>
      <c r="K16" s="1296">
        <v>58</v>
      </c>
      <c r="L16" s="1296">
        <v>46</v>
      </c>
      <c r="M16" s="1296">
        <v>58</v>
      </c>
      <c r="N16" s="1296">
        <v>0</v>
      </c>
      <c r="O16" s="1296">
        <v>0</v>
      </c>
      <c r="P16" s="1296">
        <v>238</v>
      </c>
      <c r="Q16" s="1296">
        <v>238</v>
      </c>
      <c r="R16" s="1296">
        <v>101</v>
      </c>
      <c r="S16" s="1296">
        <v>137</v>
      </c>
      <c r="T16" s="262"/>
      <c r="U16" s="262"/>
      <c r="V16" s="262"/>
    </row>
    <row r="17" spans="1:22" ht="35.1" hidden="1" customHeight="1" outlineLevel="1">
      <c r="A17" s="493" t="s">
        <v>47</v>
      </c>
      <c r="B17" s="1296">
        <v>1019</v>
      </c>
      <c r="C17" s="1296">
        <v>1295</v>
      </c>
      <c r="D17" s="1296">
        <v>611</v>
      </c>
      <c r="E17" s="1296">
        <v>684</v>
      </c>
      <c r="F17" s="225">
        <v>761</v>
      </c>
      <c r="G17" s="100">
        <v>1267</v>
      </c>
      <c r="H17" s="225">
        <v>595</v>
      </c>
      <c r="I17" s="512">
        <v>672</v>
      </c>
      <c r="J17" s="1961">
        <v>20</v>
      </c>
      <c r="K17" s="124">
        <v>28</v>
      </c>
      <c r="L17" s="225">
        <v>20</v>
      </c>
      <c r="M17" s="225">
        <v>28</v>
      </c>
      <c r="N17" s="225">
        <v>0</v>
      </c>
      <c r="O17" s="225">
        <v>0</v>
      </c>
      <c r="P17" s="225">
        <v>238</v>
      </c>
      <c r="Q17" s="225">
        <v>238</v>
      </c>
      <c r="R17" s="1296">
        <v>101</v>
      </c>
      <c r="S17" s="683">
        <v>137</v>
      </c>
      <c r="T17" s="262"/>
      <c r="U17" s="262"/>
      <c r="V17" s="262"/>
    </row>
    <row r="18" spans="1:22" ht="35.1" hidden="1" customHeight="1" outlineLevel="1">
      <c r="A18" s="493" t="s">
        <v>48</v>
      </c>
      <c r="B18" s="1296">
        <v>138</v>
      </c>
      <c r="C18" s="1296">
        <v>153</v>
      </c>
      <c r="D18" s="1296">
        <v>80</v>
      </c>
      <c r="E18" s="1296">
        <v>73</v>
      </c>
      <c r="F18" s="225">
        <v>127</v>
      </c>
      <c r="G18" s="100">
        <v>142</v>
      </c>
      <c r="H18" s="225">
        <v>74</v>
      </c>
      <c r="I18" s="512">
        <v>68</v>
      </c>
      <c r="J18" s="1961">
        <v>11</v>
      </c>
      <c r="K18" s="124">
        <v>11</v>
      </c>
      <c r="L18" s="225">
        <v>11</v>
      </c>
      <c r="M18" s="225">
        <v>11</v>
      </c>
      <c r="N18" s="225">
        <v>0</v>
      </c>
      <c r="O18" s="225">
        <v>0</v>
      </c>
      <c r="P18" s="225">
        <v>0</v>
      </c>
      <c r="Q18" s="225">
        <v>0</v>
      </c>
      <c r="R18" s="1296">
        <v>0</v>
      </c>
      <c r="S18" s="683">
        <v>0</v>
      </c>
    </row>
    <row r="19" spans="1:22" ht="35.1" hidden="1" customHeight="1" outlineLevel="1">
      <c r="A19" s="493" t="s">
        <v>49</v>
      </c>
      <c r="B19" s="1296">
        <v>64</v>
      </c>
      <c r="C19" s="1296">
        <v>84</v>
      </c>
      <c r="D19" s="1296">
        <v>37</v>
      </c>
      <c r="E19" s="1296">
        <v>47</v>
      </c>
      <c r="F19" s="225">
        <v>62</v>
      </c>
      <c r="G19" s="100">
        <v>81</v>
      </c>
      <c r="H19" s="225">
        <v>36</v>
      </c>
      <c r="I19" s="512">
        <v>45</v>
      </c>
      <c r="J19" s="1961">
        <v>2</v>
      </c>
      <c r="K19" s="124">
        <v>3</v>
      </c>
      <c r="L19" s="225">
        <v>2</v>
      </c>
      <c r="M19" s="225">
        <v>3</v>
      </c>
      <c r="N19" s="225">
        <v>0</v>
      </c>
      <c r="O19" s="225">
        <v>0</v>
      </c>
      <c r="P19" s="225">
        <v>0</v>
      </c>
      <c r="Q19" s="225">
        <v>0</v>
      </c>
      <c r="R19" s="1296">
        <v>0</v>
      </c>
      <c r="S19" s="683">
        <v>0</v>
      </c>
    </row>
    <row r="20" spans="1:22" ht="35.1" hidden="1" customHeight="1" outlineLevel="1">
      <c r="A20" s="493" t="s">
        <v>50</v>
      </c>
      <c r="B20" s="1296">
        <v>34</v>
      </c>
      <c r="C20" s="1296">
        <v>40</v>
      </c>
      <c r="D20" s="1296">
        <v>25</v>
      </c>
      <c r="E20" s="1296">
        <v>15</v>
      </c>
      <c r="F20" s="225">
        <v>34</v>
      </c>
      <c r="G20" s="100">
        <v>40</v>
      </c>
      <c r="H20" s="225">
        <v>25</v>
      </c>
      <c r="I20" s="512">
        <v>15</v>
      </c>
      <c r="J20" s="1961">
        <v>0</v>
      </c>
      <c r="K20" s="124">
        <v>0</v>
      </c>
      <c r="L20" s="225">
        <v>0</v>
      </c>
      <c r="M20" s="225">
        <v>0</v>
      </c>
      <c r="N20" s="225">
        <v>0</v>
      </c>
      <c r="O20" s="225">
        <v>0</v>
      </c>
      <c r="P20" s="225">
        <v>0</v>
      </c>
      <c r="Q20" s="225">
        <v>0</v>
      </c>
      <c r="R20" s="1296">
        <v>0</v>
      </c>
      <c r="S20" s="683">
        <v>0</v>
      </c>
    </row>
    <row r="21" spans="1:22" ht="35.1" hidden="1" customHeight="1" outlineLevel="1">
      <c r="A21" s="493" t="s">
        <v>51</v>
      </c>
      <c r="B21" s="1296">
        <v>79</v>
      </c>
      <c r="C21" s="1296">
        <v>105</v>
      </c>
      <c r="D21" s="1296">
        <v>61</v>
      </c>
      <c r="E21" s="1296">
        <v>44</v>
      </c>
      <c r="F21" s="225">
        <v>78</v>
      </c>
      <c r="G21" s="100">
        <v>104</v>
      </c>
      <c r="H21" s="225">
        <v>61</v>
      </c>
      <c r="I21" s="512">
        <v>43</v>
      </c>
      <c r="J21" s="1961">
        <v>1</v>
      </c>
      <c r="K21" s="124">
        <v>1</v>
      </c>
      <c r="L21" s="225">
        <v>1</v>
      </c>
      <c r="M21" s="225">
        <v>1</v>
      </c>
      <c r="N21" s="225">
        <v>0</v>
      </c>
      <c r="O21" s="225">
        <v>0</v>
      </c>
      <c r="P21" s="225">
        <v>0</v>
      </c>
      <c r="Q21" s="225">
        <v>0</v>
      </c>
      <c r="R21" s="1296">
        <v>0</v>
      </c>
      <c r="S21" s="683">
        <v>0</v>
      </c>
    </row>
    <row r="22" spans="1:22" ht="35.1" hidden="1" customHeight="1" outlineLevel="1">
      <c r="A22" s="493" t="s">
        <v>597</v>
      </c>
      <c r="B22" s="1296">
        <v>79</v>
      </c>
      <c r="C22" s="1296">
        <v>92</v>
      </c>
      <c r="D22" s="1296">
        <v>47</v>
      </c>
      <c r="E22" s="1296">
        <v>45</v>
      </c>
      <c r="F22" s="225">
        <v>77</v>
      </c>
      <c r="G22" s="100">
        <v>89</v>
      </c>
      <c r="H22" s="225">
        <v>45</v>
      </c>
      <c r="I22" s="512">
        <v>44</v>
      </c>
      <c r="J22" s="1961">
        <v>2</v>
      </c>
      <c r="K22" s="124">
        <v>3</v>
      </c>
      <c r="L22" s="225">
        <v>2</v>
      </c>
      <c r="M22" s="225">
        <v>3</v>
      </c>
      <c r="N22" s="225">
        <v>0</v>
      </c>
      <c r="O22" s="225">
        <v>0</v>
      </c>
      <c r="P22" s="225">
        <v>0</v>
      </c>
      <c r="Q22" s="225">
        <v>0</v>
      </c>
      <c r="R22" s="1296">
        <v>0</v>
      </c>
      <c r="S22" s="683">
        <v>0</v>
      </c>
    </row>
    <row r="23" spans="1:22" ht="35.1" hidden="1" customHeight="1" outlineLevel="1">
      <c r="A23" s="493" t="s">
        <v>52</v>
      </c>
      <c r="B23" s="1296">
        <v>186</v>
      </c>
      <c r="C23" s="1296">
        <v>241</v>
      </c>
      <c r="D23" s="1296">
        <v>103</v>
      </c>
      <c r="E23" s="1296">
        <v>138</v>
      </c>
      <c r="F23" s="225">
        <v>180</v>
      </c>
      <c r="G23" s="100">
        <v>234</v>
      </c>
      <c r="H23" s="225">
        <v>99</v>
      </c>
      <c r="I23" s="512">
        <v>135</v>
      </c>
      <c r="J23" s="1961">
        <v>6</v>
      </c>
      <c r="K23" s="124">
        <v>7</v>
      </c>
      <c r="L23" s="225">
        <v>6</v>
      </c>
      <c r="M23" s="225">
        <v>7</v>
      </c>
      <c r="N23" s="225">
        <v>0</v>
      </c>
      <c r="O23" s="225">
        <v>0</v>
      </c>
      <c r="P23" s="225">
        <v>0</v>
      </c>
      <c r="Q23" s="225">
        <v>0</v>
      </c>
      <c r="R23" s="1296">
        <v>0</v>
      </c>
      <c r="S23" s="683">
        <v>0</v>
      </c>
    </row>
    <row r="24" spans="1:22" ht="35.1" hidden="1" customHeight="1" outlineLevel="1">
      <c r="A24" s="493" t="s">
        <v>53</v>
      </c>
      <c r="B24" s="1296">
        <v>82</v>
      </c>
      <c r="C24" s="1296">
        <v>97</v>
      </c>
      <c r="D24" s="1296">
        <v>45</v>
      </c>
      <c r="E24" s="1296">
        <v>52</v>
      </c>
      <c r="F24" s="225">
        <v>81</v>
      </c>
      <c r="G24" s="100">
        <v>95</v>
      </c>
      <c r="H24" s="225">
        <v>44</v>
      </c>
      <c r="I24" s="512">
        <v>51</v>
      </c>
      <c r="J24" s="1961">
        <v>1</v>
      </c>
      <c r="K24" s="124">
        <v>2</v>
      </c>
      <c r="L24" s="225">
        <v>1</v>
      </c>
      <c r="M24" s="225">
        <v>2</v>
      </c>
      <c r="N24" s="225">
        <v>0</v>
      </c>
      <c r="O24" s="225">
        <v>0</v>
      </c>
      <c r="P24" s="225">
        <v>0</v>
      </c>
      <c r="Q24" s="225">
        <v>0</v>
      </c>
      <c r="R24" s="1296">
        <v>0</v>
      </c>
      <c r="S24" s="683">
        <v>0</v>
      </c>
    </row>
    <row r="25" spans="1:22" ht="35.1" hidden="1" customHeight="1" outlineLevel="1">
      <c r="A25" s="493" t="s">
        <v>54</v>
      </c>
      <c r="B25" s="1296">
        <v>133</v>
      </c>
      <c r="C25" s="1296">
        <v>166</v>
      </c>
      <c r="D25" s="1296">
        <v>105</v>
      </c>
      <c r="E25" s="1296">
        <v>61</v>
      </c>
      <c r="F25" s="225">
        <v>131</v>
      </c>
      <c r="G25" s="100">
        <v>164</v>
      </c>
      <c r="H25" s="225">
        <v>104</v>
      </c>
      <c r="I25" s="512">
        <v>60</v>
      </c>
      <c r="J25" s="1961">
        <v>2</v>
      </c>
      <c r="K25" s="124">
        <v>2</v>
      </c>
      <c r="L25" s="225">
        <v>2</v>
      </c>
      <c r="M25" s="225">
        <v>2</v>
      </c>
      <c r="N25" s="225">
        <v>0</v>
      </c>
      <c r="O25" s="225">
        <v>0</v>
      </c>
      <c r="P25" s="225">
        <v>0</v>
      </c>
      <c r="Q25" s="225">
        <v>0</v>
      </c>
      <c r="R25" s="1296">
        <v>0</v>
      </c>
      <c r="S25" s="683">
        <v>0</v>
      </c>
    </row>
    <row r="26" spans="1:22" ht="35.1" hidden="1" customHeight="1" outlineLevel="1">
      <c r="A26" s="493" t="s">
        <v>55</v>
      </c>
      <c r="B26" s="1296">
        <v>69</v>
      </c>
      <c r="C26" s="1296">
        <v>87</v>
      </c>
      <c r="D26" s="1296">
        <v>53</v>
      </c>
      <c r="E26" s="1296">
        <v>34</v>
      </c>
      <c r="F26" s="225">
        <v>68</v>
      </c>
      <c r="G26" s="100">
        <v>86</v>
      </c>
      <c r="H26" s="225">
        <v>52</v>
      </c>
      <c r="I26" s="512">
        <v>34</v>
      </c>
      <c r="J26" s="1961">
        <v>1</v>
      </c>
      <c r="K26" s="124">
        <v>1</v>
      </c>
      <c r="L26" s="225">
        <v>1</v>
      </c>
      <c r="M26" s="225">
        <v>1</v>
      </c>
      <c r="N26" s="225">
        <v>0</v>
      </c>
      <c r="O26" s="225">
        <v>0</v>
      </c>
      <c r="P26" s="225">
        <v>0</v>
      </c>
      <c r="Q26" s="225">
        <v>0</v>
      </c>
      <c r="R26" s="1296">
        <v>0</v>
      </c>
      <c r="S26" s="683">
        <v>0</v>
      </c>
    </row>
    <row r="27" spans="1:22" ht="39.950000000000003" customHeight="1" collapsed="1">
      <c r="A27" s="486">
        <v>2020</v>
      </c>
      <c r="B27" s="1296">
        <v>2068</v>
      </c>
      <c r="C27" s="1296">
        <v>2658</v>
      </c>
      <c r="D27" s="1296">
        <v>1280</v>
      </c>
      <c r="E27" s="1296">
        <v>1378</v>
      </c>
      <c r="F27" s="1296">
        <v>1785</v>
      </c>
      <c r="G27" s="1296">
        <v>2594</v>
      </c>
      <c r="H27" s="1296">
        <v>1244</v>
      </c>
      <c r="I27" s="683">
        <v>1350</v>
      </c>
      <c r="J27" s="1960">
        <v>45</v>
      </c>
      <c r="K27" s="1296">
        <v>64</v>
      </c>
      <c r="L27" s="1296">
        <v>45</v>
      </c>
      <c r="M27" s="1296">
        <v>64</v>
      </c>
      <c r="N27" s="1296">
        <v>0</v>
      </c>
      <c r="O27" s="1296">
        <v>0</v>
      </c>
      <c r="P27" s="1296">
        <v>238</v>
      </c>
      <c r="Q27" s="1296">
        <v>238</v>
      </c>
      <c r="R27" s="1296">
        <v>103</v>
      </c>
      <c r="S27" s="1296">
        <v>135</v>
      </c>
    </row>
    <row r="28" spans="1:22" ht="35.1" hidden="1" customHeight="1" outlineLevel="1">
      <c r="A28" s="493" t="s">
        <v>47</v>
      </c>
      <c r="B28" s="1296">
        <v>1143</v>
      </c>
      <c r="C28" s="1296">
        <v>1518</v>
      </c>
      <c r="D28" s="1296">
        <v>700</v>
      </c>
      <c r="E28" s="1296">
        <v>818</v>
      </c>
      <c r="F28" s="225">
        <v>885</v>
      </c>
      <c r="G28" s="100">
        <v>1486</v>
      </c>
      <c r="H28" s="225">
        <v>682</v>
      </c>
      <c r="I28" s="512">
        <v>804</v>
      </c>
      <c r="J28" s="1961">
        <v>20</v>
      </c>
      <c r="K28" s="124">
        <v>32</v>
      </c>
      <c r="L28" s="225">
        <v>20</v>
      </c>
      <c r="M28" s="225">
        <v>32</v>
      </c>
      <c r="N28" s="225">
        <v>0</v>
      </c>
      <c r="O28" s="225">
        <v>0</v>
      </c>
      <c r="P28" s="225">
        <v>238</v>
      </c>
      <c r="Q28" s="225">
        <v>238</v>
      </c>
      <c r="R28" s="1296">
        <v>103</v>
      </c>
      <c r="S28" s="683">
        <v>135</v>
      </c>
    </row>
    <row r="29" spans="1:22" ht="35.1" hidden="1" customHeight="1" outlineLevel="1">
      <c r="A29" s="493" t="s">
        <v>48</v>
      </c>
      <c r="B29" s="1296">
        <v>142</v>
      </c>
      <c r="C29" s="1296">
        <v>160</v>
      </c>
      <c r="D29" s="1296">
        <v>77</v>
      </c>
      <c r="E29" s="1296">
        <v>83</v>
      </c>
      <c r="F29" s="225">
        <v>133</v>
      </c>
      <c r="G29" s="100">
        <v>150</v>
      </c>
      <c r="H29" s="225">
        <v>71</v>
      </c>
      <c r="I29" s="512">
        <v>79</v>
      </c>
      <c r="J29" s="1961">
        <v>9</v>
      </c>
      <c r="K29" s="124">
        <v>10</v>
      </c>
      <c r="L29" s="225">
        <v>9</v>
      </c>
      <c r="M29" s="225">
        <v>10</v>
      </c>
      <c r="N29" s="225">
        <v>0</v>
      </c>
      <c r="O29" s="225">
        <v>0</v>
      </c>
      <c r="P29" s="225">
        <v>0</v>
      </c>
      <c r="Q29" s="225">
        <v>0</v>
      </c>
      <c r="R29" s="1296">
        <v>0</v>
      </c>
      <c r="S29" s="683">
        <v>0</v>
      </c>
    </row>
    <row r="30" spans="1:22" ht="35.1" hidden="1" customHeight="1" outlineLevel="1">
      <c r="A30" s="493" t="s">
        <v>49</v>
      </c>
      <c r="B30" s="1296">
        <v>68</v>
      </c>
      <c r="C30" s="1296">
        <v>86</v>
      </c>
      <c r="D30" s="1296">
        <v>33</v>
      </c>
      <c r="E30" s="1296">
        <v>53</v>
      </c>
      <c r="F30" s="225">
        <v>66</v>
      </c>
      <c r="G30" s="100">
        <v>83</v>
      </c>
      <c r="H30" s="225">
        <v>32</v>
      </c>
      <c r="I30" s="512">
        <v>51</v>
      </c>
      <c r="J30" s="1961">
        <v>2</v>
      </c>
      <c r="K30" s="124">
        <v>3</v>
      </c>
      <c r="L30" s="225">
        <v>2</v>
      </c>
      <c r="M30" s="225">
        <v>3</v>
      </c>
      <c r="N30" s="225">
        <v>0</v>
      </c>
      <c r="O30" s="225">
        <v>0</v>
      </c>
      <c r="P30" s="225">
        <v>0</v>
      </c>
      <c r="Q30" s="225">
        <v>0</v>
      </c>
      <c r="R30" s="1296">
        <v>0</v>
      </c>
      <c r="S30" s="683">
        <v>0</v>
      </c>
    </row>
    <row r="31" spans="1:22" ht="35.1" hidden="1" customHeight="1" outlineLevel="1">
      <c r="A31" s="493" t="s">
        <v>50</v>
      </c>
      <c r="B31" s="1296">
        <v>43</v>
      </c>
      <c r="C31" s="1296">
        <v>49</v>
      </c>
      <c r="D31" s="1296">
        <v>32</v>
      </c>
      <c r="E31" s="1296">
        <v>17</v>
      </c>
      <c r="F31" s="225">
        <v>43</v>
      </c>
      <c r="G31" s="100">
        <v>49</v>
      </c>
      <c r="H31" s="225">
        <v>32</v>
      </c>
      <c r="I31" s="512">
        <v>17</v>
      </c>
      <c r="J31" s="1961">
        <v>0</v>
      </c>
      <c r="K31" s="124">
        <v>0</v>
      </c>
      <c r="L31" s="225">
        <v>0</v>
      </c>
      <c r="M31" s="225">
        <v>0</v>
      </c>
      <c r="N31" s="225">
        <v>0</v>
      </c>
      <c r="O31" s="225">
        <v>0</v>
      </c>
      <c r="P31" s="225">
        <v>0</v>
      </c>
      <c r="Q31" s="225">
        <v>0</v>
      </c>
      <c r="R31" s="1296">
        <v>0</v>
      </c>
      <c r="S31" s="683">
        <v>0</v>
      </c>
    </row>
    <row r="32" spans="1:22" ht="35.1" hidden="1" customHeight="1" outlineLevel="1">
      <c r="A32" s="493" t="s">
        <v>51</v>
      </c>
      <c r="B32" s="1296">
        <v>78</v>
      </c>
      <c r="C32" s="1296">
        <v>102</v>
      </c>
      <c r="D32" s="1296">
        <v>58</v>
      </c>
      <c r="E32" s="1296">
        <v>44</v>
      </c>
      <c r="F32" s="225">
        <v>78</v>
      </c>
      <c r="G32" s="100">
        <v>102</v>
      </c>
      <c r="H32" s="225">
        <v>58</v>
      </c>
      <c r="I32" s="512">
        <v>44</v>
      </c>
      <c r="J32" s="1961">
        <v>0</v>
      </c>
      <c r="K32" s="124">
        <v>0</v>
      </c>
      <c r="L32" s="225">
        <v>0</v>
      </c>
      <c r="M32" s="225">
        <v>0</v>
      </c>
      <c r="N32" s="225">
        <v>0</v>
      </c>
      <c r="O32" s="225">
        <v>0</v>
      </c>
      <c r="P32" s="225">
        <v>0</v>
      </c>
      <c r="Q32" s="225">
        <v>0</v>
      </c>
      <c r="R32" s="1296">
        <v>0</v>
      </c>
      <c r="S32" s="683">
        <v>0</v>
      </c>
    </row>
    <row r="33" spans="1:22" ht="35.1" hidden="1" customHeight="1" outlineLevel="1">
      <c r="A33" s="493" t="s">
        <v>787</v>
      </c>
      <c r="B33" s="1296">
        <v>78</v>
      </c>
      <c r="C33" s="1296">
        <v>93</v>
      </c>
      <c r="D33" s="1296">
        <v>47</v>
      </c>
      <c r="E33" s="1296">
        <v>46</v>
      </c>
      <c r="F33" s="225">
        <v>76</v>
      </c>
      <c r="G33" s="100">
        <v>90</v>
      </c>
      <c r="H33" s="225">
        <v>45</v>
      </c>
      <c r="I33" s="512">
        <v>45</v>
      </c>
      <c r="J33" s="1961">
        <v>2</v>
      </c>
      <c r="K33" s="124">
        <v>3</v>
      </c>
      <c r="L33" s="225">
        <v>2</v>
      </c>
      <c r="M33" s="225">
        <v>3</v>
      </c>
      <c r="N33" s="225">
        <v>0</v>
      </c>
      <c r="O33" s="225">
        <v>0</v>
      </c>
      <c r="P33" s="225">
        <v>0</v>
      </c>
      <c r="Q33" s="225">
        <v>0</v>
      </c>
      <c r="R33" s="1296">
        <v>0</v>
      </c>
      <c r="S33" s="683">
        <v>0</v>
      </c>
    </row>
    <row r="34" spans="1:22" ht="35.1" hidden="1" customHeight="1" outlineLevel="1">
      <c r="A34" s="493" t="s">
        <v>52</v>
      </c>
      <c r="B34" s="1296">
        <v>201</v>
      </c>
      <c r="C34" s="1296">
        <v>255</v>
      </c>
      <c r="D34" s="1296">
        <v>106</v>
      </c>
      <c r="E34" s="1296">
        <v>149</v>
      </c>
      <c r="F34" s="225">
        <v>196</v>
      </c>
      <c r="G34" s="100">
        <v>250</v>
      </c>
      <c r="H34" s="225">
        <v>103</v>
      </c>
      <c r="I34" s="512">
        <v>147</v>
      </c>
      <c r="J34" s="1961">
        <v>5</v>
      </c>
      <c r="K34" s="124">
        <v>5</v>
      </c>
      <c r="L34" s="225">
        <v>5</v>
      </c>
      <c r="M34" s="225">
        <v>5</v>
      </c>
      <c r="N34" s="225">
        <v>0</v>
      </c>
      <c r="O34" s="225">
        <v>0</v>
      </c>
      <c r="P34" s="225">
        <v>0</v>
      </c>
      <c r="Q34" s="225">
        <v>0</v>
      </c>
      <c r="R34" s="1296">
        <v>0</v>
      </c>
      <c r="S34" s="683">
        <v>0</v>
      </c>
    </row>
    <row r="35" spans="1:22" ht="35.1" hidden="1" customHeight="1" outlineLevel="1">
      <c r="A35" s="493" t="s">
        <v>53</v>
      </c>
      <c r="B35" s="1296">
        <v>87</v>
      </c>
      <c r="C35" s="1296">
        <v>109</v>
      </c>
      <c r="D35" s="1296">
        <v>53</v>
      </c>
      <c r="E35" s="1296">
        <v>56</v>
      </c>
      <c r="F35" s="225">
        <v>86</v>
      </c>
      <c r="G35" s="100">
        <v>107</v>
      </c>
      <c r="H35" s="225">
        <v>52</v>
      </c>
      <c r="I35" s="512">
        <v>55</v>
      </c>
      <c r="J35" s="1961">
        <v>1</v>
      </c>
      <c r="K35" s="124">
        <v>2</v>
      </c>
      <c r="L35" s="225">
        <v>1</v>
      </c>
      <c r="M35" s="225">
        <v>2</v>
      </c>
      <c r="N35" s="225">
        <v>0</v>
      </c>
      <c r="O35" s="225">
        <v>0</v>
      </c>
      <c r="P35" s="225">
        <v>0</v>
      </c>
      <c r="Q35" s="225">
        <v>0</v>
      </c>
      <c r="R35" s="1296">
        <v>0</v>
      </c>
      <c r="S35" s="683">
        <v>0</v>
      </c>
    </row>
    <row r="36" spans="1:22" ht="35.1" hidden="1" customHeight="1" outlineLevel="1">
      <c r="A36" s="493" t="s">
        <v>54</v>
      </c>
      <c r="B36" s="1296">
        <v>146</v>
      </c>
      <c r="C36" s="1296">
        <v>181</v>
      </c>
      <c r="D36" s="1296">
        <v>115</v>
      </c>
      <c r="E36" s="1296">
        <v>66</v>
      </c>
      <c r="F36" s="225">
        <v>142</v>
      </c>
      <c r="G36" s="100">
        <v>175</v>
      </c>
      <c r="H36" s="225">
        <v>112</v>
      </c>
      <c r="I36" s="512">
        <v>63</v>
      </c>
      <c r="J36" s="1961">
        <v>4</v>
      </c>
      <c r="K36" s="124">
        <v>6</v>
      </c>
      <c r="L36" s="225">
        <v>4</v>
      </c>
      <c r="M36" s="225">
        <v>6</v>
      </c>
      <c r="N36" s="225">
        <v>0</v>
      </c>
      <c r="O36" s="225">
        <v>0</v>
      </c>
      <c r="P36" s="225">
        <v>0</v>
      </c>
      <c r="Q36" s="225">
        <v>0</v>
      </c>
      <c r="R36" s="1296">
        <v>0</v>
      </c>
      <c r="S36" s="683">
        <v>0</v>
      </c>
    </row>
    <row r="37" spans="1:22" ht="35.1" hidden="1" customHeight="1" outlineLevel="1">
      <c r="A37" s="493" t="s">
        <v>55</v>
      </c>
      <c r="B37" s="1296">
        <v>82</v>
      </c>
      <c r="C37" s="1296">
        <v>105</v>
      </c>
      <c r="D37" s="1296">
        <v>59</v>
      </c>
      <c r="E37" s="1296">
        <v>46</v>
      </c>
      <c r="F37" s="225">
        <v>80</v>
      </c>
      <c r="G37" s="100">
        <v>102</v>
      </c>
      <c r="H37" s="225">
        <v>57</v>
      </c>
      <c r="I37" s="512">
        <v>45</v>
      </c>
      <c r="J37" s="1961">
        <v>2</v>
      </c>
      <c r="K37" s="124">
        <v>3</v>
      </c>
      <c r="L37" s="225">
        <v>2</v>
      </c>
      <c r="M37" s="225">
        <v>3</v>
      </c>
      <c r="N37" s="225">
        <v>0</v>
      </c>
      <c r="O37" s="225">
        <v>0</v>
      </c>
      <c r="P37" s="225">
        <v>0</v>
      </c>
      <c r="Q37" s="225">
        <v>0</v>
      </c>
      <c r="R37" s="1296">
        <v>0</v>
      </c>
      <c r="S37" s="683">
        <v>0</v>
      </c>
    </row>
    <row r="38" spans="1:22" s="54" customFormat="1" ht="39.950000000000003" customHeight="1" collapsed="1">
      <c r="A38" s="656">
        <v>2021</v>
      </c>
      <c r="B38" s="1297">
        <v>2249</v>
      </c>
      <c r="C38" s="1297">
        <v>2651</v>
      </c>
      <c r="D38" s="1297">
        <v>1253</v>
      </c>
      <c r="E38" s="1297">
        <v>1398</v>
      </c>
      <c r="F38" s="1297">
        <v>1953</v>
      </c>
      <c r="G38" s="1297">
        <v>2564</v>
      </c>
      <c r="H38" s="1297">
        <v>1212</v>
      </c>
      <c r="I38" s="684">
        <v>1352</v>
      </c>
      <c r="J38" s="1962">
        <v>61</v>
      </c>
      <c r="K38" s="1297">
        <v>87</v>
      </c>
      <c r="L38" s="1297">
        <v>61</v>
      </c>
      <c r="M38" s="1297">
        <v>87</v>
      </c>
      <c r="N38" s="1297">
        <v>0</v>
      </c>
      <c r="O38" s="1297">
        <v>0</v>
      </c>
      <c r="P38" s="1297">
        <v>235</v>
      </c>
      <c r="Q38" s="1297">
        <v>235</v>
      </c>
      <c r="R38" s="1297">
        <v>97</v>
      </c>
      <c r="S38" s="1297">
        <v>138</v>
      </c>
      <c r="T38" s="262"/>
      <c r="U38" s="262"/>
      <c r="V38" s="262"/>
    </row>
    <row r="39" spans="1:22" ht="30" customHeight="1" outlineLevel="1">
      <c r="A39" s="493" t="s">
        <v>47</v>
      </c>
      <c r="B39" s="1296">
        <v>1229</v>
      </c>
      <c r="C39" s="1296">
        <v>1398</v>
      </c>
      <c r="D39" s="1296">
        <v>642</v>
      </c>
      <c r="E39" s="1296">
        <v>756</v>
      </c>
      <c r="F39" s="225">
        <v>962</v>
      </c>
      <c r="G39" s="100">
        <v>1348</v>
      </c>
      <c r="H39" s="225">
        <v>618</v>
      </c>
      <c r="I39" s="512">
        <v>730</v>
      </c>
      <c r="J39" s="1961">
        <v>32</v>
      </c>
      <c r="K39" s="124">
        <v>50</v>
      </c>
      <c r="L39" s="225">
        <v>32</v>
      </c>
      <c r="M39" s="225">
        <v>50</v>
      </c>
      <c r="N39" s="225">
        <v>0</v>
      </c>
      <c r="O39" s="225">
        <v>0</v>
      </c>
      <c r="P39" s="225">
        <v>235</v>
      </c>
      <c r="Q39" s="225">
        <v>235</v>
      </c>
      <c r="R39" s="1296">
        <v>97</v>
      </c>
      <c r="S39" s="683">
        <v>138</v>
      </c>
    </row>
    <row r="40" spans="1:22" ht="30" customHeight="1" outlineLevel="1">
      <c r="A40" s="493" t="s">
        <v>48</v>
      </c>
      <c r="B40" s="1296">
        <v>146</v>
      </c>
      <c r="C40" s="1296">
        <v>165</v>
      </c>
      <c r="D40" s="1296">
        <v>78</v>
      </c>
      <c r="E40" s="1296">
        <v>87</v>
      </c>
      <c r="F40" s="225">
        <v>139</v>
      </c>
      <c r="G40" s="100">
        <v>157</v>
      </c>
      <c r="H40" s="225">
        <v>72</v>
      </c>
      <c r="I40" s="512">
        <v>85</v>
      </c>
      <c r="J40" s="1961">
        <v>7</v>
      </c>
      <c r="K40" s="124">
        <v>8</v>
      </c>
      <c r="L40" s="225">
        <v>7</v>
      </c>
      <c r="M40" s="225">
        <v>8</v>
      </c>
      <c r="N40" s="225">
        <v>0</v>
      </c>
      <c r="O40" s="225">
        <v>0</v>
      </c>
      <c r="P40" s="225">
        <v>0</v>
      </c>
      <c r="Q40" s="225">
        <v>0</v>
      </c>
      <c r="R40" s="1296">
        <v>0</v>
      </c>
      <c r="S40" s="683">
        <v>0</v>
      </c>
    </row>
    <row r="41" spans="1:22" ht="30" customHeight="1" outlineLevel="1">
      <c r="A41" s="493" t="s">
        <v>49</v>
      </c>
      <c r="B41" s="1296">
        <v>83</v>
      </c>
      <c r="C41" s="1296">
        <v>113</v>
      </c>
      <c r="D41" s="1296">
        <v>42</v>
      </c>
      <c r="E41" s="1296">
        <v>71</v>
      </c>
      <c r="F41" s="225">
        <v>80</v>
      </c>
      <c r="G41" s="100">
        <v>106</v>
      </c>
      <c r="H41" s="225">
        <v>39</v>
      </c>
      <c r="I41" s="512">
        <v>67</v>
      </c>
      <c r="J41" s="1961">
        <v>3</v>
      </c>
      <c r="K41" s="124">
        <v>7</v>
      </c>
      <c r="L41" s="225">
        <v>3</v>
      </c>
      <c r="M41" s="225">
        <v>7</v>
      </c>
      <c r="N41" s="225">
        <v>0</v>
      </c>
      <c r="O41" s="225">
        <v>0</v>
      </c>
      <c r="P41" s="225">
        <v>0</v>
      </c>
      <c r="Q41" s="225">
        <v>0</v>
      </c>
      <c r="R41" s="1296">
        <v>0</v>
      </c>
      <c r="S41" s="683">
        <v>0</v>
      </c>
    </row>
    <row r="42" spans="1:22" ht="30" customHeight="1" outlineLevel="1">
      <c r="A42" s="493" t="s">
        <v>50</v>
      </c>
      <c r="B42" s="1296">
        <v>61</v>
      </c>
      <c r="C42" s="1296">
        <v>70</v>
      </c>
      <c r="D42" s="1296">
        <v>35</v>
      </c>
      <c r="E42" s="1296">
        <v>35</v>
      </c>
      <c r="F42" s="225">
        <v>59</v>
      </c>
      <c r="G42" s="100">
        <v>68</v>
      </c>
      <c r="H42" s="225">
        <v>35</v>
      </c>
      <c r="I42" s="512">
        <v>33</v>
      </c>
      <c r="J42" s="1961">
        <v>2</v>
      </c>
      <c r="K42" s="124">
        <v>2</v>
      </c>
      <c r="L42" s="225">
        <v>2</v>
      </c>
      <c r="M42" s="225">
        <v>2</v>
      </c>
      <c r="N42" s="225">
        <v>0</v>
      </c>
      <c r="O42" s="225">
        <v>0</v>
      </c>
      <c r="P42" s="225">
        <v>0</v>
      </c>
      <c r="Q42" s="225">
        <v>0</v>
      </c>
      <c r="R42" s="1296">
        <v>0</v>
      </c>
      <c r="S42" s="683">
        <v>0</v>
      </c>
    </row>
    <row r="43" spans="1:22" ht="30" customHeight="1" outlineLevel="1">
      <c r="A43" s="493" t="s">
        <v>51</v>
      </c>
      <c r="B43" s="1296">
        <v>89</v>
      </c>
      <c r="C43" s="1296">
        <v>116</v>
      </c>
      <c r="D43" s="1296">
        <v>62</v>
      </c>
      <c r="E43" s="1296">
        <v>54</v>
      </c>
      <c r="F43" s="225">
        <v>88</v>
      </c>
      <c r="G43" s="100">
        <v>115</v>
      </c>
      <c r="H43" s="225">
        <v>62</v>
      </c>
      <c r="I43" s="512">
        <v>53</v>
      </c>
      <c r="J43" s="1961">
        <v>1</v>
      </c>
      <c r="K43" s="124">
        <v>1</v>
      </c>
      <c r="L43" s="225">
        <v>1</v>
      </c>
      <c r="M43" s="225">
        <v>1</v>
      </c>
      <c r="N43" s="225">
        <v>0</v>
      </c>
      <c r="O43" s="225">
        <v>0</v>
      </c>
      <c r="P43" s="225">
        <v>0</v>
      </c>
      <c r="Q43" s="225">
        <v>0</v>
      </c>
      <c r="R43" s="1296">
        <v>0</v>
      </c>
      <c r="S43" s="683">
        <v>0</v>
      </c>
    </row>
    <row r="44" spans="1:22" ht="30" customHeight="1" outlineLevel="1">
      <c r="A44" s="493" t="s">
        <v>787</v>
      </c>
      <c r="B44" s="1296">
        <v>84</v>
      </c>
      <c r="C44" s="1296">
        <v>100</v>
      </c>
      <c r="D44" s="1296">
        <v>50</v>
      </c>
      <c r="E44" s="1296">
        <v>50</v>
      </c>
      <c r="F44" s="225">
        <v>81</v>
      </c>
      <c r="G44" s="100">
        <v>96</v>
      </c>
      <c r="H44" s="225">
        <v>48</v>
      </c>
      <c r="I44" s="512">
        <v>48</v>
      </c>
      <c r="J44" s="1961">
        <v>3</v>
      </c>
      <c r="K44" s="124">
        <v>4</v>
      </c>
      <c r="L44" s="225">
        <v>3</v>
      </c>
      <c r="M44" s="225">
        <v>4</v>
      </c>
      <c r="N44" s="225">
        <v>0</v>
      </c>
      <c r="O44" s="225">
        <v>0</v>
      </c>
      <c r="P44" s="225">
        <v>0</v>
      </c>
      <c r="Q44" s="225">
        <v>0</v>
      </c>
      <c r="R44" s="1296">
        <v>0</v>
      </c>
      <c r="S44" s="683">
        <v>0</v>
      </c>
    </row>
    <row r="45" spans="1:22" ht="30" customHeight="1" outlineLevel="1">
      <c r="A45" s="493" t="s">
        <v>52</v>
      </c>
      <c r="B45" s="1296">
        <v>232</v>
      </c>
      <c r="C45" s="1296">
        <v>286</v>
      </c>
      <c r="D45" s="1296">
        <v>117</v>
      </c>
      <c r="E45" s="1296">
        <v>169</v>
      </c>
      <c r="F45" s="225">
        <v>228</v>
      </c>
      <c r="G45" s="100">
        <v>282</v>
      </c>
      <c r="H45" s="225">
        <v>116</v>
      </c>
      <c r="I45" s="512">
        <v>166</v>
      </c>
      <c r="J45" s="1961">
        <v>4</v>
      </c>
      <c r="K45" s="124">
        <v>4</v>
      </c>
      <c r="L45" s="225">
        <v>4</v>
      </c>
      <c r="M45" s="225">
        <v>4</v>
      </c>
      <c r="N45" s="225">
        <v>0</v>
      </c>
      <c r="O45" s="225">
        <v>0</v>
      </c>
      <c r="P45" s="225">
        <v>0</v>
      </c>
      <c r="Q45" s="225">
        <v>0</v>
      </c>
      <c r="R45" s="1296">
        <v>0</v>
      </c>
      <c r="S45" s="683">
        <v>0</v>
      </c>
    </row>
    <row r="46" spans="1:22" ht="30" customHeight="1" outlineLevel="1">
      <c r="A46" s="493" t="s">
        <v>53</v>
      </c>
      <c r="B46" s="1296">
        <v>98</v>
      </c>
      <c r="C46" s="1296">
        <v>120</v>
      </c>
      <c r="D46" s="1296">
        <v>60</v>
      </c>
      <c r="E46" s="1296">
        <v>60</v>
      </c>
      <c r="F46" s="225">
        <v>97</v>
      </c>
      <c r="G46" s="100">
        <v>118</v>
      </c>
      <c r="H46" s="225">
        <v>59</v>
      </c>
      <c r="I46" s="512">
        <v>59</v>
      </c>
      <c r="J46" s="1961">
        <v>1</v>
      </c>
      <c r="K46" s="124">
        <v>2</v>
      </c>
      <c r="L46" s="225">
        <v>1</v>
      </c>
      <c r="M46" s="225">
        <v>2</v>
      </c>
      <c r="N46" s="225">
        <v>0</v>
      </c>
      <c r="O46" s="225">
        <v>0</v>
      </c>
      <c r="P46" s="225">
        <v>0</v>
      </c>
      <c r="Q46" s="225">
        <v>0</v>
      </c>
      <c r="R46" s="1296">
        <v>0</v>
      </c>
      <c r="S46" s="683">
        <v>0</v>
      </c>
    </row>
    <row r="47" spans="1:22" ht="30" customHeight="1" outlineLevel="1">
      <c r="A47" s="493" t="s">
        <v>54</v>
      </c>
      <c r="B47" s="1296">
        <v>140</v>
      </c>
      <c r="C47" s="1296">
        <v>174</v>
      </c>
      <c r="D47" s="1296">
        <v>107</v>
      </c>
      <c r="E47" s="1296">
        <v>67</v>
      </c>
      <c r="F47" s="225">
        <v>133</v>
      </c>
      <c r="G47" s="100">
        <v>166</v>
      </c>
      <c r="H47" s="225">
        <v>104</v>
      </c>
      <c r="I47" s="512">
        <v>62</v>
      </c>
      <c r="J47" s="1961">
        <v>7</v>
      </c>
      <c r="K47" s="124">
        <v>8</v>
      </c>
      <c r="L47" s="225">
        <v>7</v>
      </c>
      <c r="M47" s="225">
        <v>8</v>
      </c>
      <c r="N47" s="225">
        <v>0</v>
      </c>
      <c r="O47" s="225">
        <v>0</v>
      </c>
      <c r="P47" s="225">
        <v>0</v>
      </c>
      <c r="Q47" s="225">
        <v>0</v>
      </c>
      <c r="R47" s="1296">
        <v>0</v>
      </c>
      <c r="S47" s="683">
        <v>0</v>
      </c>
    </row>
    <row r="48" spans="1:22" ht="30" customHeight="1" outlineLevel="1">
      <c r="A48" s="493" t="s">
        <v>55</v>
      </c>
      <c r="B48" s="1296">
        <v>87</v>
      </c>
      <c r="C48" s="1296">
        <v>109</v>
      </c>
      <c r="D48" s="1296">
        <v>60</v>
      </c>
      <c r="E48" s="1296">
        <v>49</v>
      </c>
      <c r="F48" s="225">
        <v>86</v>
      </c>
      <c r="G48" s="100">
        <v>108</v>
      </c>
      <c r="H48" s="225">
        <v>59</v>
      </c>
      <c r="I48" s="512">
        <v>49</v>
      </c>
      <c r="J48" s="1961">
        <v>1</v>
      </c>
      <c r="K48" s="124">
        <v>1</v>
      </c>
      <c r="L48" s="225">
        <v>1</v>
      </c>
      <c r="M48" s="225">
        <v>1</v>
      </c>
      <c r="N48" s="225">
        <v>0</v>
      </c>
      <c r="O48" s="225">
        <v>0</v>
      </c>
      <c r="P48" s="225">
        <v>0</v>
      </c>
      <c r="Q48" s="225">
        <v>0</v>
      </c>
      <c r="R48" s="1296">
        <v>0</v>
      </c>
      <c r="S48" s="683">
        <v>0</v>
      </c>
    </row>
    <row r="49" spans="1:19" s="612" customFormat="1" ht="9.9499999999999993" customHeight="1" thickBot="1">
      <c r="A49" s="616"/>
      <c r="B49" s="617"/>
      <c r="C49" s="605"/>
      <c r="D49" s="605"/>
      <c r="E49" s="622"/>
      <c r="F49" s="622"/>
      <c r="G49" s="622"/>
      <c r="H49" s="622"/>
      <c r="I49" s="1033"/>
      <c r="J49" s="1034"/>
      <c r="K49" s="1035"/>
      <c r="L49" s="1035"/>
      <c r="M49" s="1035"/>
      <c r="N49" s="1035"/>
      <c r="O49" s="1035"/>
      <c r="P49" s="622"/>
      <c r="Q49" s="622"/>
      <c r="R49" s="618"/>
      <c r="S49" s="775"/>
    </row>
    <row r="50" spans="1:19" s="43" customFormat="1" ht="9.9499999999999993" customHeight="1">
      <c r="A50" s="127"/>
      <c r="L50" s="144"/>
      <c r="M50" s="316"/>
      <c r="N50" s="144"/>
      <c r="O50" s="316"/>
      <c r="P50" s="144"/>
      <c r="Q50" s="316"/>
      <c r="R50" s="316"/>
    </row>
    <row r="51" spans="1:19" s="50" customFormat="1" ht="17.25" customHeight="1">
      <c r="A51" s="289" t="s">
        <v>899</v>
      </c>
      <c r="B51" s="798"/>
      <c r="C51" s="798"/>
      <c r="D51" s="798"/>
      <c r="E51" s="798"/>
      <c r="F51" s="798"/>
      <c r="G51" s="798"/>
      <c r="H51" s="798"/>
      <c r="I51" s="798"/>
      <c r="J51" s="798"/>
      <c r="K51" s="798"/>
      <c r="L51" s="900"/>
      <c r="M51" s="901"/>
      <c r="N51" s="900"/>
      <c r="O51" s="901"/>
      <c r="P51" s="900"/>
      <c r="Q51" s="901"/>
      <c r="R51" s="901"/>
    </row>
    <row r="53" spans="1:19">
      <c r="A53" s="60"/>
    </row>
  </sheetData>
  <mergeCells count="26">
    <mergeCell ref="P10:P11"/>
    <mergeCell ref="Q10:Q11"/>
    <mergeCell ref="N10:N11"/>
    <mergeCell ref="C10:C11"/>
    <mergeCell ref="L10:L11"/>
    <mergeCell ref="M10:M11"/>
    <mergeCell ref="F10:F11"/>
    <mergeCell ref="G10:G11"/>
    <mergeCell ref="A2:I2"/>
    <mergeCell ref="A3:I3"/>
    <mergeCell ref="B8:E8"/>
    <mergeCell ref="J8:K8"/>
    <mergeCell ref="L8:M8"/>
    <mergeCell ref="J2:S3"/>
    <mergeCell ref="F6:I7"/>
    <mergeCell ref="G8:I8"/>
    <mergeCell ref="P6:S6"/>
    <mergeCell ref="P7:S8"/>
    <mergeCell ref="N8:O8"/>
    <mergeCell ref="B10:B11"/>
    <mergeCell ref="J10:J11"/>
    <mergeCell ref="O10:O11"/>
    <mergeCell ref="A10:A11"/>
    <mergeCell ref="A6:A8"/>
    <mergeCell ref="K10:K11"/>
    <mergeCell ref="J6:O7"/>
  </mergeCells>
  <phoneticPr fontId="4" type="noConversion"/>
  <printOptions horizontalCentered="1" gridLinesSet="0"/>
  <pageMargins left="0.47244094488188981" right="0.39370078740157483" top="0.55118110236220474" bottom="0.55118110236220474" header="0.51181102362204722" footer="0.51181102362204722"/>
  <pageSetup paperSize="9" scale="78" pageOrder="overThenDown" orientation="portrait" blackAndWhite="1" r:id="rId1"/>
  <headerFooter alignWithMargins="0"/>
  <colBreaks count="1" manualBreakCount="1">
    <brk id="9" max="5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23"/>
  <sheetViews>
    <sheetView view="pageBreakPreview" zoomScaleNormal="100" zoomScaleSheetLayoutView="100" workbookViewId="0"/>
  </sheetViews>
  <sheetFormatPr defaultRowHeight="17.25"/>
  <cols>
    <col min="1" max="1" width="8.88671875" style="318"/>
    <col min="2" max="2" width="8.5546875" style="318" bestFit="1" customWidth="1"/>
    <col min="3" max="4" width="7.5546875" style="318" customWidth="1"/>
    <col min="5" max="5" width="8.5546875" style="318" bestFit="1" customWidth="1"/>
    <col min="6" max="10" width="7.5546875" style="318" customWidth="1"/>
    <col min="11" max="12" width="8.88671875" style="318"/>
    <col min="13" max="13" width="8.44140625" style="318" bestFit="1" customWidth="1"/>
    <col min="14" max="16384" width="8.88671875" style="318"/>
  </cols>
  <sheetData>
    <row r="1" spans="1:13" ht="15" customHeight="1">
      <c r="A1" s="37"/>
    </row>
    <row r="2" spans="1:13" s="583" customFormat="1" ht="30" customHeight="1">
      <c r="A2" s="581" t="s">
        <v>694</v>
      </c>
      <c r="B2" s="582"/>
      <c r="C2" s="582"/>
      <c r="D2" s="582"/>
      <c r="E2" s="582"/>
      <c r="F2" s="582"/>
      <c r="G2" s="582"/>
      <c r="H2" s="582"/>
      <c r="I2" s="582"/>
      <c r="J2" s="582"/>
    </row>
    <row r="3" spans="1:13" s="583" customFormat="1" ht="30" customHeight="1">
      <c r="A3" s="582" t="s">
        <v>452</v>
      </c>
      <c r="B3" s="582"/>
      <c r="C3" s="582"/>
      <c r="D3" s="582"/>
      <c r="E3" s="582"/>
      <c r="F3" s="582"/>
      <c r="G3" s="582"/>
      <c r="H3" s="582"/>
      <c r="I3" s="582"/>
      <c r="J3" s="582"/>
    </row>
    <row r="4" spans="1:13" ht="15" customHeight="1">
      <c r="A4" s="319"/>
      <c r="B4" s="319"/>
      <c r="C4" s="319"/>
      <c r="D4" s="319"/>
      <c r="E4" s="319"/>
      <c r="F4" s="319"/>
      <c r="G4" s="319"/>
      <c r="H4" s="319"/>
      <c r="I4" s="319"/>
      <c r="J4" s="319"/>
    </row>
    <row r="5" spans="1:13" s="902" customFormat="1" ht="14.25" thickBot="1">
      <c r="A5" s="902" t="s">
        <v>443</v>
      </c>
      <c r="J5" s="320" t="s">
        <v>444</v>
      </c>
    </row>
    <row r="6" spans="1:13">
      <c r="A6" s="1785" t="s">
        <v>445</v>
      </c>
      <c r="B6" s="1790" t="s">
        <v>453</v>
      </c>
      <c r="C6" s="1777"/>
      <c r="D6" s="1777"/>
      <c r="E6" s="1777"/>
      <c r="F6" s="1777"/>
      <c r="G6" s="1777"/>
      <c r="H6" s="1777"/>
      <c r="I6" s="1777"/>
      <c r="J6" s="1791"/>
    </row>
    <row r="7" spans="1:13">
      <c r="A7" s="1786"/>
      <c r="B7" s="1792"/>
      <c r="C7" s="1780"/>
      <c r="D7" s="1780"/>
      <c r="E7" s="1780"/>
      <c r="F7" s="1780"/>
      <c r="G7" s="1780"/>
      <c r="H7" s="1780"/>
      <c r="I7" s="1780"/>
      <c r="J7" s="1793"/>
    </row>
    <row r="8" spans="1:13">
      <c r="A8" s="1786"/>
      <c r="B8" s="1794" t="s">
        <v>999</v>
      </c>
      <c r="C8" s="1794"/>
      <c r="D8" s="1794"/>
      <c r="E8" s="1794" t="s">
        <v>346</v>
      </c>
      <c r="F8" s="1794"/>
      <c r="G8" s="1794"/>
      <c r="H8" s="1794" t="s">
        <v>446</v>
      </c>
      <c r="I8" s="1794"/>
      <c r="J8" s="1795"/>
    </row>
    <row r="9" spans="1:13" ht="14.25" customHeight="1">
      <c r="A9" s="1786"/>
      <c r="B9" s="1796" t="s">
        <v>447</v>
      </c>
      <c r="C9" s="1796"/>
      <c r="D9" s="1796"/>
      <c r="E9" s="1797"/>
      <c r="F9" s="1797"/>
      <c r="G9" s="1797"/>
      <c r="H9" s="1798"/>
      <c r="I9" s="1799"/>
      <c r="J9" s="1800"/>
    </row>
    <row r="10" spans="1:13" ht="13.5" customHeight="1">
      <c r="A10" s="1786"/>
      <c r="B10" s="1788" t="s">
        <v>448</v>
      </c>
      <c r="C10" s="1788"/>
      <c r="D10" s="1788"/>
      <c r="E10" s="1788" t="s">
        <v>449</v>
      </c>
      <c r="F10" s="1788"/>
      <c r="G10" s="1788"/>
      <c r="H10" s="1788" t="s">
        <v>450</v>
      </c>
      <c r="I10" s="1788"/>
      <c r="J10" s="1789"/>
    </row>
    <row r="11" spans="1:13">
      <c r="A11" s="1786"/>
      <c r="B11" s="740" t="s">
        <v>451</v>
      </c>
      <c r="C11" s="740" t="s">
        <v>392</v>
      </c>
      <c r="D11" s="740" t="s">
        <v>393</v>
      </c>
      <c r="E11" s="740" t="s">
        <v>451</v>
      </c>
      <c r="F11" s="740" t="s">
        <v>392</v>
      </c>
      <c r="G11" s="740" t="s">
        <v>393</v>
      </c>
      <c r="H11" s="740" t="s">
        <v>451</v>
      </c>
      <c r="I11" s="740" t="s">
        <v>392</v>
      </c>
      <c r="J11" s="890" t="s">
        <v>393</v>
      </c>
    </row>
    <row r="12" spans="1:13">
      <c r="A12" s="1787"/>
      <c r="B12" s="739" t="s">
        <v>344</v>
      </c>
      <c r="C12" s="739" t="s">
        <v>394</v>
      </c>
      <c r="D12" s="739" t="s">
        <v>395</v>
      </c>
      <c r="E12" s="739" t="s">
        <v>344</v>
      </c>
      <c r="F12" s="739" t="s">
        <v>394</v>
      </c>
      <c r="G12" s="739" t="s">
        <v>395</v>
      </c>
      <c r="H12" s="739" t="s">
        <v>344</v>
      </c>
      <c r="I12" s="739" t="s">
        <v>394</v>
      </c>
      <c r="J12" s="891" t="s">
        <v>395</v>
      </c>
    </row>
    <row r="13" spans="1:13" ht="60" hidden="1" customHeight="1">
      <c r="A13" s="486">
        <v>2015</v>
      </c>
      <c r="B13" s="225">
        <v>14739</v>
      </c>
      <c r="C13" s="225">
        <v>6353</v>
      </c>
      <c r="D13" s="225">
        <v>8386</v>
      </c>
      <c r="E13" s="225">
        <v>10531</v>
      </c>
      <c r="F13" s="225">
        <v>4015</v>
      </c>
      <c r="G13" s="225">
        <v>6516</v>
      </c>
      <c r="H13" s="892">
        <v>71.449894836827468</v>
      </c>
      <c r="I13" s="892">
        <v>63.198488902880534</v>
      </c>
      <c r="J13" s="893">
        <v>77.700930121631302</v>
      </c>
    </row>
    <row r="14" spans="1:13" ht="60" customHeight="1">
      <c r="A14" s="486">
        <v>2016</v>
      </c>
      <c r="B14" s="225">
        <v>14933</v>
      </c>
      <c r="C14" s="225">
        <v>6450</v>
      </c>
      <c r="D14" s="225">
        <v>8483</v>
      </c>
      <c r="E14" s="225">
        <v>10510</v>
      </c>
      <c r="F14" s="225">
        <v>4002</v>
      </c>
      <c r="G14" s="225">
        <v>6508</v>
      </c>
      <c r="H14" s="892">
        <v>70.381035290966324</v>
      </c>
      <c r="I14" s="892">
        <v>62.046511627906973</v>
      </c>
      <c r="J14" s="893">
        <v>76.718142166686306</v>
      </c>
    </row>
    <row r="15" spans="1:13" s="170" customFormat="1" ht="60" customHeight="1">
      <c r="A15" s="486">
        <v>2017</v>
      </c>
      <c r="B15" s="225">
        <v>15899</v>
      </c>
      <c r="C15" s="225">
        <v>6979</v>
      </c>
      <c r="D15" s="225">
        <v>8920</v>
      </c>
      <c r="E15" s="225">
        <v>11213</v>
      </c>
      <c r="F15" s="225">
        <v>4388</v>
      </c>
      <c r="G15" s="225">
        <v>6825</v>
      </c>
      <c r="H15" s="894">
        <v>70.526448204289579</v>
      </c>
      <c r="I15" s="894">
        <v>62.874337297607106</v>
      </c>
      <c r="J15" s="895">
        <v>76.513452914798208</v>
      </c>
      <c r="M15" s="322"/>
    </row>
    <row r="16" spans="1:13" ht="60" customHeight="1">
      <c r="A16" s="486">
        <v>2018</v>
      </c>
      <c r="B16" s="225">
        <v>15899</v>
      </c>
      <c r="C16" s="225">
        <v>6979</v>
      </c>
      <c r="D16" s="225">
        <v>8920</v>
      </c>
      <c r="E16" s="225">
        <v>11213</v>
      </c>
      <c r="F16" s="225">
        <v>4388</v>
      </c>
      <c r="G16" s="225">
        <v>6825</v>
      </c>
      <c r="H16" s="894">
        <v>70.526448204289579</v>
      </c>
      <c r="I16" s="894">
        <v>62.874337297607106</v>
      </c>
      <c r="J16" s="895">
        <v>76.513452914798208</v>
      </c>
      <c r="M16" s="323"/>
    </row>
    <row r="17" spans="1:13" s="170" customFormat="1" ht="60" customHeight="1">
      <c r="A17" s="486">
        <v>2019</v>
      </c>
      <c r="B17" s="225">
        <f>SUM(C17:D17)</f>
        <v>17173</v>
      </c>
      <c r="C17" s="225">
        <v>7686</v>
      </c>
      <c r="D17" s="225">
        <v>9487</v>
      </c>
      <c r="E17" s="225">
        <f>SUM(F17:G17)</f>
        <v>12082</v>
      </c>
      <c r="F17" s="225">
        <v>4837</v>
      </c>
      <c r="G17" s="225">
        <v>7245</v>
      </c>
      <c r="H17" s="894">
        <f>E17/B17*100</f>
        <v>70.354626448494727</v>
      </c>
      <c r="I17" s="894">
        <f>F17/C17*100</f>
        <v>62.932604735883423</v>
      </c>
      <c r="J17" s="895">
        <f>G17/D17*100</f>
        <v>76.367661009802887</v>
      </c>
      <c r="M17" s="322"/>
    </row>
    <row r="18" spans="1:13" s="639" customFormat="1" ht="60" customHeight="1">
      <c r="A18" s="486">
        <v>2020</v>
      </c>
      <c r="B18" s="225">
        <f>SUM(C18:D18)</f>
        <v>18133</v>
      </c>
      <c r="C18" s="225">
        <v>8211</v>
      </c>
      <c r="D18" s="225">
        <v>9922</v>
      </c>
      <c r="E18" s="225">
        <f>SUM(F18:G18)</f>
        <v>12637</v>
      </c>
      <c r="F18" s="225">
        <v>5140</v>
      </c>
      <c r="G18" s="225">
        <v>7497</v>
      </c>
      <c r="H18" s="894">
        <f>E18/B18*100</f>
        <v>69.69061931285502</v>
      </c>
      <c r="I18" s="894">
        <f t="shared" ref="I18:J18" si="0">F18/C18*100</f>
        <v>62.598952624528067</v>
      </c>
      <c r="J18" s="895">
        <f t="shared" si="0"/>
        <v>75.559363031646839</v>
      </c>
      <c r="M18" s="1097"/>
    </row>
    <row r="19" spans="1:13" s="632" customFormat="1" ht="60" customHeight="1">
      <c r="A19" s="656">
        <v>2021</v>
      </c>
      <c r="B19" s="896">
        <f>SUM(C19:D19)</f>
        <v>19086</v>
      </c>
      <c r="C19" s="896">
        <v>8775</v>
      </c>
      <c r="D19" s="896">
        <v>10311</v>
      </c>
      <c r="E19" s="896">
        <f>SUM(F19:G19)</f>
        <v>13407</v>
      </c>
      <c r="F19" s="896">
        <v>5587</v>
      </c>
      <c r="G19" s="896">
        <v>7820</v>
      </c>
      <c r="H19" s="1221">
        <f>E19/B19*100</f>
        <v>70.245205910091173</v>
      </c>
      <c r="I19" s="1221">
        <f>F19/C19*100</f>
        <v>63.669515669515675</v>
      </c>
      <c r="J19" s="1222">
        <f>G19/D19*100</f>
        <v>75.841334497138973</v>
      </c>
      <c r="M19" s="633"/>
    </row>
    <row r="20" spans="1:13" ht="9.9499999999999993" customHeight="1" thickBot="1">
      <c r="A20" s="511"/>
      <c r="B20" s="897"/>
      <c r="C20" s="898"/>
      <c r="D20" s="898"/>
      <c r="E20" s="898"/>
      <c r="F20" s="898"/>
      <c r="G20" s="898"/>
      <c r="H20" s="898"/>
      <c r="I20" s="898"/>
      <c r="J20" s="899"/>
    </row>
    <row r="21" spans="1:13" ht="9.9499999999999993" customHeight="1">
      <c r="A21" s="69"/>
      <c r="B21" s="324"/>
      <c r="C21" s="324"/>
      <c r="D21" s="324"/>
      <c r="E21" s="324"/>
      <c r="F21" s="324"/>
      <c r="G21" s="324"/>
      <c r="H21" s="324"/>
      <c r="I21" s="324"/>
      <c r="J21" s="324"/>
    </row>
    <row r="22" spans="1:13" ht="15" customHeight="1">
      <c r="A22" s="901" t="s">
        <v>1000</v>
      </c>
      <c r="B22" s="324"/>
      <c r="C22" s="324"/>
      <c r="D22" s="324"/>
      <c r="E22" s="324"/>
      <c r="F22" s="324"/>
      <c r="G22" s="324"/>
      <c r="H22" s="324"/>
      <c r="I22" s="324"/>
      <c r="J22" s="324"/>
    </row>
    <row r="23" spans="1:13" s="902" customFormat="1" ht="15" customHeight="1">
      <c r="A23" s="289" t="s">
        <v>1001</v>
      </c>
      <c r="J23" s="640"/>
    </row>
  </sheetData>
  <mergeCells count="11">
    <mergeCell ref="A6:A12"/>
    <mergeCell ref="B10:D10"/>
    <mergeCell ref="E10:G10"/>
    <mergeCell ref="H10:J10"/>
    <mergeCell ref="B6:J7"/>
    <mergeCell ref="B8:D8"/>
    <mergeCell ref="E8:G8"/>
    <mergeCell ref="H8:J8"/>
    <mergeCell ref="B9:D9"/>
    <mergeCell ref="E9:G9"/>
    <mergeCell ref="H9:J9"/>
  </mergeCells>
  <phoneticPr fontId="4" type="noConversion"/>
  <pageMargins left="0.47244094488188981" right="0.39370078740157483" top="0.62992125984251968" bottom="0.74803149606299213" header="0.31496062992125984" footer="0.31496062992125984"/>
  <pageSetup paperSize="9" scale="96" orientation="portrait" blackAndWhite="1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41"/>
  <sheetViews>
    <sheetView view="pageBreakPreview" zoomScaleNormal="100" zoomScaleSheetLayoutView="100" workbookViewId="0"/>
  </sheetViews>
  <sheetFormatPr defaultRowHeight="13.5"/>
  <cols>
    <col min="1" max="1" width="11.33203125" style="53" customWidth="1"/>
    <col min="2" max="4" width="8.44140625" style="53" customWidth="1"/>
    <col min="5" max="5" width="5.109375" style="53" bestFit="1" customWidth="1"/>
    <col min="6" max="6" width="5" style="53" customWidth="1"/>
    <col min="7" max="7" width="8" style="53" customWidth="1"/>
    <col min="8" max="8" width="8.21875" style="53" customWidth="1"/>
    <col min="9" max="10" width="8.44140625" style="53" customWidth="1"/>
    <col min="11" max="16384" width="8.88671875" style="53"/>
  </cols>
  <sheetData>
    <row r="1" spans="1:10" s="36" customFormat="1" ht="15" customHeight="1">
      <c r="A1" s="37"/>
      <c r="B1" s="168"/>
      <c r="C1" s="168"/>
      <c r="D1" s="168"/>
      <c r="E1" s="168"/>
      <c r="F1" s="168"/>
      <c r="H1" s="62"/>
      <c r="I1" s="62"/>
    </row>
    <row r="2" spans="1:10" s="466" customFormat="1" ht="30" customHeight="1">
      <c r="A2" s="465" t="s">
        <v>695</v>
      </c>
      <c r="B2" s="465"/>
      <c r="C2" s="465"/>
      <c r="D2" s="465"/>
      <c r="E2" s="465"/>
      <c r="F2" s="465"/>
      <c r="G2" s="465"/>
      <c r="H2" s="465"/>
      <c r="I2" s="465"/>
      <c r="J2" s="465"/>
    </row>
    <row r="3" spans="1:10" s="476" customFormat="1" ht="30" customHeight="1">
      <c r="A3" s="465" t="s">
        <v>474</v>
      </c>
      <c r="B3" s="465"/>
      <c r="C3" s="465"/>
      <c r="D3" s="465"/>
      <c r="E3" s="465"/>
      <c r="F3" s="465"/>
      <c r="G3" s="475"/>
      <c r="H3" s="475"/>
      <c r="I3" s="475"/>
      <c r="J3" s="475"/>
    </row>
    <row r="4" spans="1:10" s="64" customFormat="1" ht="15" customHeight="1">
      <c r="A4" s="38"/>
      <c r="B4" s="38"/>
      <c r="C4" s="38"/>
      <c r="D4" s="38"/>
      <c r="E4" s="38"/>
      <c r="F4" s="38"/>
      <c r="G4" s="63"/>
      <c r="H4" s="63"/>
      <c r="I4" s="63"/>
      <c r="J4" s="63"/>
    </row>
    <row r="5" spans="1:10" ht="14.25" thickBot="1">
      <c r="A5" s="757" t="s">
        <v>457</v>
      </c>
      <c r="B5" s="757"/>
      <c r="C5" s="757"/>
      <c r="D5" s="757"/>
      <c r="E5" s="289"/>
      <c r="F5" s="289"/>
      <c r="G5" s="289"/>
      <c r="H5" s="289"/>
      <c r="I5" s="1458" t="s">
        <v>458</v>
      </c>
      <c r="J5" s="1458"/>
    </row>
    <row r="6" spans="1:10" s="50" customFormat="1" ht="15" customHeight="1">
      <c r="A6" s="1454" t="s">
        <v>460</v>
      </c>
      <c r="B6" s="1678" t="s">
        <v>16</v>
      </c>
      <c r="C6" s="1679"/>
      <c r="D6" s="65"/>
      <c r="E6" s="65"/>
      <c r="F6" s="65"/>
      <c r="G6" s="65"/>
      <c r="H6" s="65"/>
      <c r="I6" s="65"/>
      <c r="J6" s="480"/>
    </row>
    <row r="7" spans="1:10" s="50" customFormat="1" ht="15" customHeight="1">
      <c r="A7" s="1389"/>
      <c r="B7" s="1418"/>
      <c r="C7" s="1419"/>
      <c r="D7" s="66" t="s">
        <v>459</v>
      </c>
      <c r="E7" s="67"/>
      <c r="F7" s="73"/>
      <c r="G7" s="66" t="s">
        <v>477</v>
      </c>
      <c r="H7" s="67"/>
      <c r="I7" s="66" t="s">
        <v>486</v>
      </c>
      <c r="J7" s="579"/>
    </row>
    <row r="8" spans="1:10" s="50" customFormat="1" ht="15" customHeight="1">
      <c r="A8" s="1389"/>
      <c r="B8" s="1513"/>
      <c r="C8" s="1681"/>
      <c r="D8" s="260" t="s">
        <v>475</v>
      </c>
      <c r="E8" s="261"/>
      <c r="F8" s="208"/>
      <c r="G8" s="260" t="s">
        <v>476</v>
      </c>
      <c r="H8" s="261"/>
      <c r="I8" s="1511" t="s">
        <v>478</v>
      </c>
      <c r="J8" s="1801"/>
    </row>
    <row r="9" spans="1:10" s="50" customFormat="1" ht="15" customHeight="1">
      <c r="A9" s="1389"/>
      <c r="B9" s="51" t="s">
        <v>461</v>
      </c>
      <c r="C9" s="51" t="s">
        <v>462</v>
      </c>
      <c r="D9" s="51" t="s">
        <v>461</v>
      </c>
      <c r="E9" s="266" t="s">
        <v>462</v>
      </c>
      <c r="F9" s="270"/>
      <c r="G9" s="51" t="s">
        <v>461</v>
      </c>
      <c r="H9" s="52" t="s">
        <v>462</v>
      </c>
      <c r="I9" s="730" t="s">
        <v>461</v>
      </c>
      <c r="J9" s="485" t="s">
        <v>462</v>
      </c>
    </row>
    <row r="10" spans="1:10" s="50" customFormat="1" ht="15" customHeight="1">
      <c r="A10" s="1389"/>
      <c r="B10" s="51"/>
      <c r="C10" s="51"/>
      <c r="D10" s="51"/>
      <c r="E10" s="66"/>
      <c r="F10" s="67"/>
      <c r="G10" s="51"/>
      <c r="H10" s="51"/>
      <c r="I10" s="730"/>
      <c r="J10" s="485"/>
    </row>
    <row r="11" spans="1:10" s="50" customFormat="1" ht="15" customHeight="1">
      <c r="A11" s="1389"/>
      <c r="B11" s="1350" t="s">
        <v>479</v>
      </c>
      <c r="C11" s="1350" t="s">
        <v>480</v>
      </c>
      <c r="D11" s="1350" t="s">
        <v>481</v>
      </c>
      <c r="E11" s="1519" t="s">
        <v>480</v>
      </c>
      <c r="F11" s="1520"/>
      <c r="G11" s="1350" t="s">
        <v>479</v>
      </c>
      <c r="H11" s="1350" t="s">
        <v>480</v>
      </c>
      <c r="I11" s="1350" t="s">
        <v>479</v>
      </c>
      <c r="J11" s="1348" t="s">
        <v>482</v>
      </c>
    </row>
    <row r="12" spans="1:10" s="50" customFormat="1" ht="15" customHeight="1">
      <c r="A12" s="1389"/>
      <c r="B12" s="1350"/>
      <c r="C12" s="1350"/>
      <c r="D12" s="1350"/>
      <c r="E12" s="1519"/>
      <c r="F12" s="1520"/>
      <c r="G12" s="1350"/>
      <c r="H12" s="1350"/>
      <c r="I12" s="1350"/>
      <c r="J12" s="1348"/>
    </row>
    <row r="13" spans="1:10" s="50" customFormat="1" ht="15" customHeight="1">
      <c r="A13" s="1390"/>
      <c r="B13" s="1351"/>
      <c r="C13" s="1351"/>
      <c r="D13" s="1351"/>
      <c r="E13" s="1494"/>
      <c r="F13" s="1495"/>
      <c r="G13" s="1351"/>
      <c r="H13" s="1351"/>
      <c r="I13" s="1351"/>
      <c r="J13" s="1349"/>
    </row>
    <row r="14" spans="1:10" ht="30" hidden="1" customHeight="1">
      <c r="A14" s="486">
        <v>2015</v>
      </c>
      <c r="B14" s="339">
        <v>1</v>
      </c>
      <c r="C14" s="339">
        <v>1333</v>
      </c>
      <c r="D14" s="339">
        <v>1</v>
      </c>
      <c r="E14" s="340"/>
      <c r="F14" s="340">
        <v>1333</v>
      </c>
      <c r="G14" s="139" t="s">
        <v>464</v>
      </c>
      <c r="H14" s="139" t="s">
        <v>464</v>
      </c>
      <c r="I14" s="139" t="s">
        <v>464</v>
      </c>
      <c r="J14" s="586" t="s">
        <v>464</v>
      </c>
    </row>
    <row r="15" spans="1:10" ht="30" customHeight="1">
      <c r="A15" s="486">
        <v>2016</v>
      </c>
      <c r="B15" s="22">
        <v>1</v>
      </c>
      <c r="C15" s="22">
        <v>985</v>
      </c>
      <c r="D15" s="22">
        <v>1</v>
      </c>
      <c r="E15" s="341"/>
      <c r="F15" s="341">
        <v>985</v>
      </c>
      <c r="G15" s="22">
        <v>0</v>
      </c>
      <c r="H15" s="22">
        <v>0</v>
      </c>
      <c r="I15" s="22">
        <v>0</v>
      </c>
      <c r="J15" s="453">
        <v>0</v>
      </c>
    </row>
    <row r="16" spans="1:10" ht="30" customHeight="1">
      <c r="A16" s="486">
        <v>2017</v>
      </c>
      <c r="B16" s="22">
        <v>1</v>
      </c>
      <c r="C16" s="22">
        <v>691</v>
      </c>
      <c r="D16" s="22">
        <v>1</v>
      </c>
      <c r="E16" s="341"/>
      <c r="F16" s="341">
        <v>691</v>
      </c>
      <c r="G16" s="22">
        <v>0</v>
      </c>
      <c r="H16" s="22">
        <v>0</v>
      </c>
      <c r="I16" s="22">
        <v>0</v>
      </c>
      <c r="J16" s="453">
        <v>0</v>
      </c>
    </row>
    <row r="17" spans="1:10" ht="30" customHeight="1">
      <c r="A17" s="486">
        <v>2018</v>
      </c>
      <c r="B17" s="22">
        <v>1</v>
      </c>
      <c r="C17" s="22">
        <v>1660</v>
      </c>
      <c r="D17" s="22">
        <v>1</v>
      </c>
      <c r="E17" s="341"/>
      <c r="F17" s="341">
        <v>1660</v>
      </c>
      <c r="G17" s="22">
        <v>0</v>
      </c>
      <c r="H17" s="22">
        <v>0</v>
      </c>
      <c r="I17" s="22">
        <v>0</v>
      </c>
      <c r="J17" s="453">
        <v>0</v>
      </c>
    </row>
    <row r="18" spans="1:10" ht="30" customHeight="1">
      <c r="A18" s="486">
        <v>2019</v>
      </c>
      <c r="B18" s="140">
        <f>SUM(D18,G18,I18)</f>
        <v>1</v>
      </c>
      <c r="C18" s="22">
        <f>SUM(F18,H18,J18)</f>
        <v>904</v>
      </c>
      <c r="D18" s="22">
        <v>1</v>
      </c>
      <c r="E18" s="341"/>
      <c r="F18" s="341">
        <v>904</v>
      </c>
      <c r="G18" s="22">
        <v>0</v>
      </c>
      <c r="H18" s="22">
        <v>0</v>
      </c>
      <c r="I18" s="22">
        <v>0</v>
      </c>
      <c r="J18" s="453">
        <v>0</v>
      </c>
    </row>
    <row r="19" spans="1:10" s="613" customFormat="1" ht="30" customHeight="1">
      <c r="A19" s="486">
        <v>2020</v>
      </c>
      <c r="B19" s="140">
        <f>SUM(D19,G19,I19)</f>
        <v>1</v>
      </c>
      <c r="C19" s="22">
        <f>SUM(F19,H19,J19)</f>
        <v>896</v>
      </c>
      <c r="D19" s="22">
        <v>1</v>
      </c>
      <c r="E19" s="341"/>
      <c r="F19" s="341">
        <v>896</v>
      </c>
      <c r="G19" s="22">
        <v>0</v>
      </c>
      <c r="H19" s="22">
        <v>0</v>
      </c>
      <c r="I19" s="22">
        <v>0</v>
      </c>
      <c r="J19" s="453">
        <v>0</v>
      </c>
    </row>
    <row r="20" spans="1:10" s="614" customFormat="1" ht="30" customHeight="1">
      <c r="A20" s="656">
        <v>2021</v>
      </c>
      <c r="B20" s="1210">
        <f>SUM(D20,G20,I20)</f>
        <v>1</v>
      </c>
      <c r="C20" s="142">
        <f>SUM(E20,H20,J20)</f>
        <v>914</v>
      </c>
      <c r="D20" s="142">
        <v>1</v>
      </c>
      <c r="E20" s="1803">
        <v>914</v>
      </c>
      <c r="F20" s="1803"/>
      <c r="G20" s="142">
        <v>0</v>
      </c>
      <c r="H20" s="142">
        <v>0</v>
      </c>
      <c r="I20" s="142">
        <v>0</v>
      </c>
      <c r="J20" s="653">
        <v>0</v>
      </c>
    </row>
    <row r="21" spans="1:10" s="54" customFormat="1" ht="9.9499999999999993" customHeight="1" thickBot="1">
      <c r="A21" s="483"/>
      <c r="B21" s="587"/>
      <c r="C21" s="587"/>
      <c r="D21" s="587"/>
      <c r="E21" s="588"/>
      <c r="F21" s="588"/>
      <c r="G21" s="587"/>
      <c r="H21" s="587"/>
      <c r="I21" s="587"/>
      <c r="J21" s="589"/>
    </row>
    <row r="22" spans="1:10" ht="9.9499999999999993" customHeight="1" thickBot="1">
      <c r="A22" s="342"/>
      <c r="B22" s="343"/>
      <c r="C22" s="343"/>
      <c r="D22" s="258"/>
      <c r="E22" s="258"/>
      <c r="F22" s="258"/>
      <c r="G22" s="258"/>
      <c r="H22" s="258"/>
      <c r="I22" s="258"/>
      <c r="J22" s="258"/>
    </row>
    <row r="23" spans="1:10" s="50" customFormat="1" ht="15" customHeight="1">
      <c r="A23" s="1454" t="s">
        <v>460</v>
      </c>
      <c r="B23" s="1802" t="s">
        <v>825</v>
      </c>
      <c r="C23" s="1777"/>
      <c r="D23" s="1777"/>
      <c r="E23" s="1777"/>
      <c r="F23" s="1777"/>
      <c r="G23" s="1777"/>
      <c r="H23" s="1777"/>
      <c r="I23" s="1777"/>
      <c r="J23" s="1791"/>
    </row>
    <row r="24" spans="1:10" s="50" customFormat="1" ht="15" customHeight="1">
      <c r="A24" s="1389"/>
      <c r="B24" s="1792" t="s">
        <v>465</v>
      </c>
      <c r="C24" s="1780"/>
      <c r="D24" s="1780"/>
      <c r="E24" s="1780"/>
      <c r="F24" s="1780"/>
      <c r="G24" s="1780"/>
      <c r="H24" s="1780"/>
      <c r="I24" s="1780"/>
      <c r="J24" s="1793"/>
    </row>
    <row r="25" spans="1:10" s="50" customFormat="1" ht="15" customHeight="1">
      <c r="A25" s="1389"/>
      <c r="B25" s="266" t="s">
        <v>235</v>
      </c>
      <c r="C25" s="344"/>
      <c r="D25" s="266" t="s">
        <v>466</v>
      </c>
      <c r="E25" s="344"/>
      <c r="F25" s="266" t="s">
        <v>467</v>
      </c>
      <c r="G25" s="344"/>
      <c r="H25" s="51" t="s">
        <v>468</v>
      </c>
      <c r="I25" s="51" t="s">
        <v>469</v>
      </c>
      <c r="J25" s="573" t="s">
        <v>470</v>
      </c>
    </row>
    <row r="26" spans="1:10" s="50" customFormat="1" ht="15" customHeight="1">
      <c r="A26" s="1389"/>
      <c r="B26" s="66"/>
      <c r="C26" s="345"/>
      <c r="D26" s="66" t="s">
        <v>471</v>
      </c>
      <c r="E26" s="345"/>
      <c r="F26" s="66" t="s">
        <v>471</v>
      </c>
      <c r="G26" s="345"/>
      <c r="H26" s="51"/>
      <c r="I26" s="51" t="s">
        <v>472</v>
      </c>
      <c r="J26" s="485"/>
    </row>
    <row r="27" spans="1:10" s="50" customFormat="1" ht="15" customHeight="1">
      <c r="A27" s="1389"/>
      <c r="B27" s="1519" t="s">
        <v>101</v>
      </c>
      <c r="C27" s="1520"/>
      <c r="D27" s="1519" t="s">
        <v>463</v>
      </c>
      <c r="E27" s="1520"/>
      <c r="F27" s="1519" t="s">
        <v>473</v>
      </c>
      <c r="G27" s="1520"/>
      <c r="H27" s="1350" t="s">
        <v>483</v>
      </c>
      <c r="I27" s="1350" t="s">
        <v>484</v>
      </c>
      <c r="J27" s="1348" t="s">
        <v>207</v>
      </c>
    </row>
    <row r="28" spans="1:10" s="50" customFormat="1" ht="15" customHeight="1">
      <c r="A28" s="1390"/>
      <c r="B28" s="1494"/>
      <c r="C28" s="1495"/>
      <c r="D28" s="1494"/>
      <c r="E28" s="1495"/>
      <c r="F28" s="1494"/>
      <c r="G28" s="1495"/>
      <c r="H28" s="1351"/>
      <c r="I28" s="1351"/>
      <c r="J28" s="1349"/>
    </row>
    <row r="29" spans="1:10" s="56" customFormat="1" ht="30" hidden="1" customHeight="1">
      <c r="A29" s="486">
        <v>2015</v>
      </c>
      <c r="B29" s="346"/>
      <c r="C29" s="347">
        <v>574</v>
      </c>
      <c r="D29" s="347"/>
      <c r="E29" s="347">
        <v>318</v>
      </c>
      <c r="F29" s="347"/>
      <c r="G29" s="347">
        <v>62</v>
      </c>
      <c r="H29" s="55">
        <v>1</v>
      </c>
      <c r="I29" s="339">
        <v>7</v>
      </c>
      <c r="J29" s="492">
        <v>186</v>
      </c>
    </row>
    <row r="30" spans="1:10" s="56" customFormat="1" ht="30" customHeight="1">
      <c r="A30" s="486">
        <v>2016</v>
      </c>
      <c r="B30" s="348"/>
      <c r="C30" s="141">
        <v>862</v>
      </c>
      <c r="D30" s="141"/>
      <c r="E30" s="141">
        <v>463</v>
      </c>
      <c r="F30" s="141"/>
      <c r="G30" s="141">
        <v>46</v>
      </c>
      <c r="H30" s="22">
        <v>1</v>
      </c>
      <c r="I30" s="22">
        <v>8</v>
      </c>
      <c r="J30" s="453">
        <v>344</v>
      </c>
    </row>
    <row r="31" spans="1:10" s="56" customFormat="1" ht="30" customHeight="1">
      <c r="A31" s="486">
        <v>2017</v>
      </c>
      <c r="B31" s="348"/>
      <c r="C31" s="141">
        <v>1208</v>
      </c>
      <c r="D31" s="141"/>
      <c r="E31" s="141">
        <v>931</v>
      </c>
      <c r="F31" s="141"/>
      <c r="G31" s="141">
        <v>9</v>
      </c>
      <c r="H31" s="22">
        <v>0</v>
      </c>
      <c r="I31" s="22">
        <v>0</v>
      </c>
      <c r="J31" s="453">
        <v>268</v>
      </c>
    </row>
    <row r="32" spans="1:10" s="56" customFormat="1" ht="30" customHeight="1">
      <c r="A32" s="486">
        <v>2018</v>
      </c>
      <c r="B32" s="348"/>
      <c r="C32" s="141">
        <v>490</v>
      </c>
      <c r="D32" s="141"/>
      <c r="E32" s="141">
        <v>105</v>
      </c>
      <c r="F32" s="141"/>
      <c r="G32" s="141">
        <v>0</v>
      </c>
      <c r="H32" s="22">
        <v>0</v>
      </c>
      <c r="I32" s="22">
        <v>5</v>
      </c>
      <c r="J32" s="453">
        <v>380</v>
      </c>
    </row>
    <row r="33" spans="1:10" s="56" customFormat="1" ht="30" customHeight="1">
      <c r="A33" s="486">
        <v>2019</v>
      </c>
      <c r="B33" s="348"/>
      <c r="C33" s="141">
        <f>SUM(E33:J33)</f>
        <v>565</v>
      </c>
      <c r="D33" s="141"/>
      <c r="E33" s="141">
        <v>301</v>
      </c>
      <c r="F33" s="141"/>
      <c r="G33" s="141">
        <v>31</v>
      </c>
      <c r="H33" s="22">
        <v>2</v>
      </c>
      <c r="I33" s="22">
        <v>1</v>
      </c>
      <c r="J33" s="453">
        <v>230</v>
      </c>
    </row>
    <row r="34" spans="1:10" s="611" customFormat="1" ht="30" customHeight="1">
      <c r="A34" s="486">
        <v>2020</v>
      </c>
      <c r="B34" s="348"/>
      <c r="C34" s="141">
        <f>SUM(E34:J34)</f>
        <v>462</v>
      </c>
      <c r="D34" s="141"/>
      <c r="E34" s="141">
        <v>164</v>
      </c>
      <c r="F34" s="141"/>
      <c r="G34" s="141">
        <v>0</v>
      </c>
      <c r="H34" s="22">
        <v>0</v>
      </c>
      <c r="I34" s="22">
        <v>3</v>
      </c>
      <c r="J34" s="453">
        <v>295</v>
      </c>
    </row>
    <row r="35" spans="1:10" s="612" customFormat="1" ht="30" customHeight="1">
      <c r="A35" s="656">
        <v>2021</v>
      </c>
      <c r="B35" s="1337">
        <f>SUM(E35:J35)</f>
        <v>555</v>
      </c>
      <c r="C35" s="1338"/>
      <c r="D35" s="1338">
        <v>359</v>
      </c>
      <c r="E35" s="1338"/>
      <c r="F35" s="1338">
        <v>0</v>
      </c>
      <c r="G35" s="1338"/>
      <c r="H35" s="142">
        <v>0</v>
      </c>
      <c r="I35" s="142">
        <v>0</v>
      </c>
      <c r="J35" s="653">
        <v>555</v>
      </c>
    </row>
    <row r="36" spans="1:10" s="224" customFormat="1" ht="9.9499999999999993" customHeight="1" thickBot="1">
      <c r="A36" s="483"/>
      <c r="B36" s="585"/>
      <c r="C36" s="585"/>
      <c r="D36" s="585"/>
      <c r="E36" s="585"/>
      <c r="F36" s="585"/>
      <c r="G36" s="585"/>
      <c r="H36" s="587"/>
      <c r="I36" s="587"/>
      <c r="J36" s="589"/>
    </row>
    <row r="37" spans="1:10" s="224" customFormat="1" ht="9.9499999999999993" customHeight="1">
      <c r="A37" s="71"/>
      <c r="B37" s="72"/>
      <c r="C37" s="72"/>
      <c r="D37" s="72"/>
      <c r="E37" s="72"/>
      <c r="F37" s="72"/>
      <c r="G37" s="72"/>
      <c r="H37" s="143"/>
      <c r="I37" s="143"/>
      <c r="J37" s="143"/>
    </row>
    <row r="38" spans="1:10" s="1249" customFormat="1" ht="15" customHeight="1">
      <c r="A38" s="1249" t="s">
        <v>485</v>
      </c>
    </row>
    <row r="39" spans="1:10" s="1249" customFormat="1" ht="15" customHeight="1">
      <c r="A39" s="1167" t="s">
        <v>1002</v>
      </c>
      <c r="B39" s="1167"/>
      <c r="C39" s="1167"/>
      <c r="D39" s="1167"/>
      <c r="E39" s="1167"/>
      <c r="F39" s="1167"/>
      <c r="G39" s="1167"/>
      <c r="H39" s="1167"/>
      <c r="I39" s="1167"/>
      <c r="J39" s="1167"/>
    </row>
    <row r="41" spans="1:10">
      <c r="A41" s="60"/>
    </row>
  </sheetData>
  <mergeCells count="25">
    <mergeCell ref="F35:G35"/>
    <mergeCell ref="D35:E35"/>
    <mergeCell ref="B35:C35"/>
    <mergeCell ref="D27:E28"/>
    <mergeCell ref="F27:G28"/>
    <mergeCell ref="B27:C28"/>
    <mergeCell ref="A6:A13"/>
    <mergeCell ref="A23:A28"/>
    <mergeCell ref="H27:H28"/>
    <mergeCell ref="I27:I28"/>
    <mergeCell ref="B23:J23"/>
    <mergeCell ref="B24:J24"/>
    <mergeCell ref="E20:F20"/>
    <mergeCell ref="J27:J28"/>
    <mergeCell ref="I5:J5"/>
    <mergeCell ref="I8:J8"/>
    <mergeCell ref="B11:B13"/>
    <mergeCell ref="C11:C13"/>
    <mergeCell ref="D11:D13"/>
    <mergeCell ref="E11:F13"/>
    <mergeCell ref="G11:G13"/>
    <mergeCell ref="H11:H13"/>
    <mergeCell ref="I11:I13"/>
    <mergeCell ref="J11:J13"/>
    <mergeCell ref="B6:C8"/>
  </mergeCells>
  <phoneticPr fontId="4" type="noConversion"/>
  <printOptions gridLinesSet="0"/>
  <pageMargins left="0.63" right="0.39370078740157483" top="0.55118110236220474" bottom="0.55118110236220474" header="0.51181102362204722" footer="0.51181102362204722"/>
  <pageSetup paperSize="9" scale="90" pageOrder="overThenDown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B25"/>
  <sheetViews>
    <sheetView view="pageBreakPreview" zoomScaleNormal="100" workbookViewId="0"/>
  </sheetViews>
  <sheetFormatPr defaultRowHeight="13.5"/>
  <cols>
    <col min="1" max="1" width="6.77734375" style="182" customWidth="1"/>
    <col min="2" max="11" width="5.88671875" style="182" customWidth="1"/>
    <col min="12" max="12" width="6.77734375" style="182" customWidth="1"/>
    <col min="13" max="15" width="8.77734375" style="182" customWidth="1"/>
    <col min="16" max="16" width="6.77734375" style="182" customWidth="1"/>
    <col min="17" max="19" width="8.77734375" style="182" customWidth="1"/>
    <col min="20" max="21" width="6.77734375" style="182" customWidth="1"/>
    <col min="22" max="24" width="8.77734375" style="182" customWidth="1"/>
    <col min="25" max="25" width="6.77734375" style="182" customWidth="1"/>
    <col min="26" max="28" width="8.77734375" style="182" customWidth="1"/>
    <col min="29" max="16384" width="8.88671875" style="182"/>
  </cols>
  <sheetData>
    <row r="1" spans="1:28" s="175" customFormat="1" ht="15" customHeight="1">
      <c r="A1" s="349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36"/>
      <c r="N1" s="350"/>
      <c r="O1" s="350"/>
      <c r="T1" s="349"/>
    </row>
    <row r="2" spans="1:28" s="591" customFormat="1" ht="30" customHeight="1">
      <c r="A2" s="1825" t="s">
        <v>696</v>
      </c>
      <c r="B2" s="1825"/>
      <c r="C2" s="1825"/>
      <c r="D2" s="1825"/>
      <c r="E2" s="1825"/>
      <c r="F2" s="1825"/>
      <c r="G2" s="1825"/>
      <c r="H2" s="1825"/>
      <c r="I2" s="1825"/>
      <c r="J2" s="1825"/>
      <c r="K2" s="1825"/>
      <c r="L2" s="1826" t="s">
        <v>833</v>
      </c>
      <c r="M2" s="1826"/>
      <c r="N2" s="1826"/>
      <c r="O2" s="1826"/>
      <c r="P2" s="1826"/>
      <c r="Q2" s="1826"/>
      <c r="R2" s="1826"/>
      <c r="S2" s="1826"/>
      <c r="T2" s="1110"/>
      <c r="U2" s="1826" t="s">
        <v>834</v>
      </c>
      <c r="V2" s="1826"/>
      <c r="W2" s="1826"/>
      <c r="X2" s="1826"/>
      <c r="Y2" s="1826"/>
      <c r="Z2" s="1826"/>
      <c r="AA2" s="1826"/>
      <c r="AB2" s="1826"/>
    </row>
    <row r="3" spans="1:28" s="592" customFormat="1" ht="30" customHeight="1">
      <c r="A3" s="590"/>
      <c r="B3" s="590"/>
      <c r="C3" s="590"/>
      <c r="D3" s="590"/>
      <c r="E3" s="590"/>
      <c r="F3" s="590"/>
      <c r="G3" s="590"/>
      <c r="H3" s="590"/>
      <c r="I3" s="590"/>
      <c r="J3" s="590"/>
      <c r="K3" s="590"/>
      <c r="L3" s="590"/>
      <c r="M3" s="590"/>
      <c r="N3" s="590"/>
      <c r="O3" s="590"/>
      <c r="T3" s="590"/>
      <c r="U3" s="1827" t="s">
        <v>833</v>
      </c>
      <c r="V3" s="1827"/>
      <c r="W3" s="1827"/>
      <c r="X3" s="1827"/>
      <c r="Y3" s="1827"/>
      <c r="Z3" s="1827"/>
      <c r="AA3" s="1827"/>
      <c r="AB3" s="1827"/>
    </row>
    <row r="4" spans="1:28" s="178" customFormat="1" ht="15" customHeight="1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T4" s="176"/>
    </row>
    <row r="5" spans="1:28" ht="15" customHeight="1" thickBot="1">
      <c r="A5" s="816" t="s">
        <v>8</v>
      </c>
      <c r="B5" s="816"/>
      <c r="C5" s="186"/>
      <c r="D5" s="186"/>
      <c r="E5" s="186"/>
      <c r="F5" s="186" t="s">
        <v>28</v>
      </c>
      <c r="G5" s="186"/>
      <c r="H5" s="186"/>
      <c r="I5" s="186"/>
      <c r="J5" s="186"/>
      <c r="K5" s="186"/>
      <c r="L5" s="186"/>
      <c r="M5" s="186"/>
      <c r="N5" s="186"/>
      <c r="O5" s="853"/>
      <c r="S5" s="853" t="s">
        <v>487</v>
      </c>
      <c r="T5" s="816" t="s">
        <v>8</v>
      </c>
      <c r="AB5" s="853" t="s">
        <v>487</v>
      </c>
    </row>
    <row r="6" spans="1:28" s="179" customFormat="1" ht="15" customHeight="1">
      <c r="A6" s="1810" t="s">
        <v>460</v>
      </c>
      <c r="B6" s="351" t="s">
        <v>488</v>
      </c>
      <c r="C6" s="351"/>
      <c r="D6" s="351"/>
      <c r="E6" s="351"/>
      <c r="F6" s="351"/>
      <c r="G6" s="351"/>
      <c r="H6" s="351"/>
      <c r="I6" s="351"/>
      <c r="J6" s="351"/>
      <c r="K6" s="352"/>
      <c r="L6" s="353" t="s">
        <v>489</v>
      </c>
      <c r="M6" s="351"/>
      <c r="N6" s="351"/>
      <c r="O6" s="352"/>
      <c r="P6" s="361" t="s">
        <v>498</v>
      </c>
      <c r="Q6" s="352"/>
      <c r="R6" s="351"/>
      <c r="S6" s="351"/>
      <c r="T6" s="1810" t="s">
        <v>460</v>
      </c>
      <c r="U6" s="351" t="s">
        <v>499</v>
      </c>
      <c r="V6" s="351"/>
      <c r="W6" s="351"/>
      <c r="X6" s="352"/>
      <c r="Y6" s="353" t="s">
        <v>500</v>
      </c>
      <c r="Z6" s="351"/>
      <c r="AA6" s="351"/>
      <c r="AB6" s="351"/>
    </row>
    <row r="7" spans="1:28" s="179" customFormat="1" ht="15" customHeight="1">
      <c r="A7" s="1811"/>
      <c r="B7" s="354" t="s">
        <v>43</v>
      </c>
      <c r="C7" s="355"/>
      <c r="D7" s="355"/>
      <c r="E7" s="355"/>
      <c r="F7" s="355"/>
      <c r="G7" s="355"/>
      <c r="H7" s="355"/>
      <c r="I7" s="355"/>
      <c r="J7" s="355"/>
      <c r="K7" s="356"/>
      <c r="L7" s="357" t="s">
        <v>501</v>
      </c>
      <c r="M7" s="354"/>
      <c r="N7" s="354"/>
      <c r="O7" s="378"/>
      <c r="P7" s="1808" t="s">
        <v>700</v>
      </c>
      <c r="Q7" s="1808"/>
      <c r="R7" s="1808"/>
      <c r="S7" s="1809"/>
      <c r="T7" s="1811"/>
      <c r="U7" s="354" t="s">
        <v>505</v>
      </c>
      <c r="V7" s="354"/>
      <c r="W7" s="354"/>
      <c r="X7" s="356"/>
      <c r="Y7" s="357" t="s">
        <v>207</v>
      </c>
      <c r="Z7" s="354"/>
      <c r="AA7" s="354"/>
      <c r="AB7" s="354"/>
    </row>
    <row r="8" spans="1:28" s="179" customFormat="1" ht="15" customHeight="1">
      <c r="A8" s="1811"/>
      <c r="B8" s="1817" t="s">
        <v>490</v>
      </c>
      <c r="C8" s="1460" t="s">
        <v>18</v>
      </c>
      <c r="D8" s="1497"/>
      <c r="E8" s="1461"/>
      <c r="F8" s="1460" t="s">
        <v>17</v>
      </c>
      <c r="G8" s="1497"/>
      <c r="H8" s="1461"/>
      <c r="I8" s="133" t="s">
        <v>491</v>
      </c>
      <c r="J8" s="133"/>
      <c r="K8" s="133"/>
      <c r="L8" s="1817" t="s">
        <v>490</v>
      </c>
      <c r="M8" s="1817" t="s">
        <v>492</v>
      </c>
      <c r="N8" s="1817" t="s">
        <v>493</v>
      </c>
      <c r="O8" s="1107" t="s">
        <v>494</v>
      </c>
      <c r="P8" s="1817" t="s">
        <v>490</v>
      </c>
      <c r="Q8" s="1817" t="s">
        <v>826</v>
      </c>
      <c r="R8" s="1817" t="s">
        <v>827</v>
      </c>
      <c r="S8" s="1815" t="s">
        <v>828</v>
      </c>
      <c r="T8" s="1811"/>
      <c r="U8" s="1821" t="s">
        <v>490</v>
      </c>
      <c r="V8" s="1817" t="s">
        <v>826</v>
      </c>
      <c r="W8" s="1817" t="s">
        <v>827</v>
      </c>
      <c r="X8" s="1823" t="s">
        <v>828</v>
      </c>
      <c r="Y8" s="1817" t="s">
        <v>490</v>
      </c>
      <c r="Z8" s="1817" t="s">
        <v>826</v>
      </c>
      <c r="AA8" s="1817" t="s">
        <v>827</v>
      </c>
      <c r="AB8" s="1815" t="s">
        <v>828</v>
      </c>
    </row>
    <row r="9" spans="1:28" s="179" customFormat="1" ht="12.75" customHeight="1">
      <c r="A9" s="1811"/>
      <c r="B9" s="1818"/>
      <c r="C9" s="1673"/>
      <c r="D9" s="1674"/>
      <c r="E9" s="1691"/>
      <c r="F9" s="1673"/>
      <c r="G9" s="1674"/>
      <c r="H9" s="1691"/>
      <c r="I9" s="1418" t="s">
        <v>503</v>
      </c>
      <c r="J9" s="1419"/>
      <c r="K9" s="1512"/>
      <c r="L9" s="1818"/>
      <c r="M9" s="1818"/>
      <c r="N9" s="1818"/>
      <c r="O9" s="376" t="s">
        <v>495</v>
      </c>
      <c r="P9" s="1818"/>
      <c r="Q9" s="1818"/>
      <c r="R9" s="1818"/>
      <c r="S9" s="1816"/>
      <c r="T9" s="1811"/>
      <c r="U9" s="1822"/>
      <c r="V9" s="1818"/>
      <c r="W9" s="1818"/>
      <c r="X9" s="1824"/>
      <c r="Y9" s="1818"/>
      <c r="Z9" s="1818"/>
      <c r="AA9" s="1818"/>
      <c r="AB9" s="1816"/>
    </row>
    <row r="10" spans="1:28" s="179" customFormat="1" ht="15" customHeight="1">
      <c r="A10" s="1811"/>
      <c r="B10" s="741"/>
      <c r="C10" s="358" t="s">
        <v>455</v>
      </c>
      <c r="D10" s="73"/>
      <c r="E10" s="67"/>
      <c r="F10" s="358" t="s">
        <v>456</v>
      </c>
      <c r="G10" s="73"/>
      <c r="H10" s="67"/>
      <c r="I10" s="1418"/>
      <c r="J10" s="1419"/>
      <c r="K10" s="1512"/>
      <c r="L10" s="741"/>
      <c r="M10" s="741"/>
      <c r="N10" s="741"/>
      <c r="O10" s="1813" t="s">
        <v>504</v>
      </c>
      <c r="P10" s="1105"/>
      <c r="Q10" s="1105"/>
      <c r="R10" s="1105"/>
      <c r="S10" s="1106"/>
      <c r="T10" s="1811"/>
      <c r="U10" s="362"/>
      <c r="V10" s="1105"/>
      <c r="W10" s="1105"/>
      <c r="X10" s="1105"/>
      <c r="Y10" s="1105"/>
      <c r="Z10" s="1105"/>
      <c r="AA10" s="1105"/>
      <c r="AB10" s="1106"/>
    </row>
    <row r="11" spans="1:28" s="179" customFormat="1" ht="15" customHeight="1">
      <c r="A11" s="1811"/>
      <c r="B11" s="1813" t="s">
        <v>502</v>
      </c>
      <c r="C11" s="68"/>
      <c r="D11" s="138" t="s">
        <v>236</v>
      </c>
      <c r="E11" s="138" t="s">
        <v>237</v>
      </c>
      <c r="F11" s="68"/>
      <c r="G11" s="138" t="s">
        <v>236</v>
      </c>
      <c r="H11" s="138" t="s">
        <v>237</v>
      </c>
      <c r="I11" s="68"/>
      <c r="J11" s="138" t="s">
        <v>236</v>
      </c>
      <c r="K11" s="138" t="s">
        <v>237</v>
      </c>
      <c r="L11" s="1813" t="s">
        <v>829</v>
      </c>
      <c r="M11" s="1806" t="s">
        <v>830</v>
      </c>
      <c r="N11" s="1806" t="s">
        <v>831</v>
      </c>
      <c r="O11" s="1813"/>
      <c r="P11" s="1813" t="s">
        <v>829</v>
      </c>
      <c r="Q11" s="1806" t="s">
        <v>830</v>
      </c>
      <c r="R11" s="1806" t="s">
        <v>831</v>
      </c>
      <c r="S11" s="1819" t="s">
        <v>832</v>
      </c>
      <c r="T11" s="1811"/>
      <c r="U11" s="1804" t="s">
        <v>829</v>
      </c>
      <c r="V11" s="1806" t="s">
        <v>830</v>
      </c>
      <c r="W11" s="1806" t="s">
        <v>831</v>
      </c>
      <c r="X11" s="1813" t="s">
        <v>832</v>
      </c>
      <c r="Y11" s="1813" t="s">
        <v>829</v>
      </c>
      <c r="Z11" s="1806" t="s">
        <v>830</v>
      </c>
      <c r="AA11" s="1806" t="s">
        <v>831</v>
      </c>
      <c r="AB11" s="1819" t="s">
        <v>832</v>
      </c>
    </row>
    <row r="12" spans="1:28" s="179" customFormat="1" ht="15" customHeight="1">
      <c r="A12" s="1811"/>
      <c r="B12" s="1813"/>
      <c r="C12" s="68"/>
      <c r="D12" s="68"/>
      <c r="E12" s="68"/>
      <c r="F12" s="68"/>
      <c r="G12" s="68"/>
      <c r="H12" s="68"/>
      <c r="I12" s="68"/>
      <c r="J12" s="68"/>
      <c r="K12" s="68"/>
      <c r="L12" s="1813"/>
      <c r="M12" s="1806"/>
      <c r="N12" s="1806"/>
      <c r="O12" s="1813"/>
      <c r="P12" s="1813"/>
      <c r="Q12" s="1806"/>
      <c r="R12" s="1806"/>
      <c r="S12" s="1819"/>
      <c r="T12" s="1811"/>
      <c r="U12" s="1804"/>
      <c r="V12" s="1806"/>
      <c r="W12" s="1806"/>
      <c r="X12" s="1813"/>
      <c r="Y12" s="1813"/>
      <c r="Z12" s="1806"/>
      <c r="AA12" s="1806"/>
      <c r="AB12" s="1819"/>
    </row>
    <row r="13" spans="1:28" s="179" customFormat="1" ht="15" customHeight="1">
      <c r="A13" s="1812"/>
      <c r="B13" s="1814"/>
      <c r="C13" s="738"/>
      <c r="D13" s="738" t="s">
        <v>240</v>
      </c>
      <c r="E13" s="738" t="s">
        <v>241</v>
      </c>
      <c r="F13" s="738"/>
      <c r="G13" s="738" t="s">
        <v>240</v>
      </c>
      <c r="H13" s="738" t="s">
        <v>241</v>
      </c>
      <c r="I13" s="738"/>
      <c r="J13" s="738" t="s">
        <v>240</v>
      </c>
      <c r="K13" s="738" t="s">
        <v>241</v>
      </c>
      <c r="L13" s="1814"/>
      <c r="M13" s="1807"/>
      <c r="N13" s="1807"/>
      <c r="O13" s="1814"/>
      <c r="P13" s="1814"/>
      <c r="Q13" s="1807"/>
      <c r="R13" s="1807"/>
      <c r="S13" s="1820"/>
      <c r="T13" s="1812"/>
      <c r="U13" s="1805"/>
      <c r="V13" s="1807"/>
      <c r="W13" s="1807"/>
      <c r="X13" s="1814"/>
      <c r="Y13" s="1814"/>
      <c r="Z13" s="1807"/>
      <c r="AA13" s="1807"/>
      <c r="AB13" s="1820"/>
    </row>
    <row r="14" spans="1:28" ht="60" hidden="1" customHeight="1">
      <c r="A14" s="817">
        <v>2015</v>
      </c>
      <c r="B14" s="359">
        <v>2</v>
      </c>
      <c r="C14" s="359">
        <v>5</v>
      </c>
      <c r="D14" s="359">
        <v>3</v>
      </c>
      <c r="E14" s="359">
        <v>2</v>
      </c>
      <c r="F14" s="359">
        <v>5</v>
      </c>
      <c r="G14" s="359">
        <v>3</v>
      </c>
      <c r="H14" s="359">
        <v>2</v>
      </c>
      <c r="I14" s="359">
        <v>40</v>
      </c>
      <c r="J14" s="359">
        <v>21</v>
      </c>
      <c r="K14" s="359">
        <v>19</v>
      </c>
      <c r="L14" s="359">
        <v>2</v>
      </c>
      <c r="M14" s="359">
        <v>5</v>
      </c>
      <c r="N14" s="359">
        <v>5</v>
      </c>
      <c r="O14" s="1109">
        <v>40</v>
      </c>
      <c r="P14" s="181">
        <v>0</v>
      </c>
      <c r="Q14" s="181">
        <v>0</v>
      </c>
      <c r="R14" s="181">
        <v>0</v>
      </c>
      <c r="S14" s="181">
        <v>0</v>
      </c>
      <c r="T14" s="817">
        <v>2015</v>
      </c>
      <c r="U14" s="181">
        <v>0</v>
      </c>
      <c r="V14" s="181">
        <v>0</v>
      </c>
      <c r="W14" s="181">
        <v>0</v>
      </c>
      <c r="X14" s="181">
        <v>0</v>
      </c>
      <c r="Y14" s="181">
        <v>0</v>
      </c>
      <c r="Z14" s="181">
        <v>0</v>
      </c>
      <c r="AA14" s="187"/>
      <c r="AB14" s="187">
        <v>0</v>
      </c>
    </row>
    <row r="15" spans="1:28" ht="60" customHeight="1">
      <c r="A15" s="817">
        <v>2016</v>
      </c>
      <c r="B15" s="359">
        <v>2</v>
      </c>
      <c r="C15" s="359">
        <v>0</v>
      </c>
      <c r="D15" s="359">
        <v>0</v>
      </c>
      <c r="E15" s="359">
        <v>0</v>
      </c>
      <c r="F15" s="359">
        <v>4</v>
      </c>
      <c r="G15" s="359">
        <v>2</v>
      </c>
      <c r="H15" s="359">
        <v>2</v>
      </c>
      <c r="I15" s="359">
        <v>36</v>
      </c>
      <c r="J15" s="359">
        <v>19</v>
      </c>
      <c r="K15" s="359">
        <v>17</v>
      </c>
      <c r="L15" s="359">
        <v>2</v>
      </c>
      <c r="M15" s="359">
        <v>0</v>
      </c>
      <c r="N15" s="359">
        <v>4</v>
      </c>
      <c r="O15" s="359">
        <v>36</v>
      </c>
      <c r="P15" s="181">
        <v>0</v>
      </c>
      <c r="Q15" s="181">
        <v>0</v>
      </c>
      <c r="R15" s="181">
        <v>0</v>
      </c>
      <c r="S15" s="181">
        <v>0</v>
      </c>
      <c r="T15" s="817">
        <v>2016</v>
      </c>
      <c r="U15" s="181">
        <v>0</v>
      </c>
      <c r="V15" s="181">
        <v>0</v>
      </c>
      <c r="W15" s="181">
        <v>0</v>
      </c>
      <c r="X15" s="181">
        <v>0</v>
      </c>
      <c r="Y15" s="181">
        <v>0</v>
      </c>
      <c r="Z15" s="181">
        <v>0</v>
      </c>
      <c r="AA15" s="187">
        <v>0</v>
      </c>
      <c r="AB15" s="187">
        <v>0</v>
      </c>
    </row>
    <row r="16" spans="1:28" ht="60" customHeight="1">
      <c r="A16" s="817">
        <v>2017</v>
      </c>
      <c r="B16" s="359">
        <v>2</v>
      </c>
      <c r="C16" s="359">
        <v>0</v>
      </c>
      <c r="D16" s="359" t="s">
        <v>496</v>
      </c>
      <c r="E16" s="359" t="s">
        <v>497</v>
      </c>
      <c r="F16" s="359">
        <v>4</v>
      </c>
      <c r="G16" s="359">
        <v>2</v>
      </c>
      <c r="H16" s="359">
        <v>2</v>
      </c>
      <c r="I16" s="359">
        <v>33</v>
      </c>
      <c r="J16" s="359">
        <v>19</v>
      </c>
      <c r="K16" s="359">
        <v>14</v>
      </c>
      <c r="L16" s="359">
        <v>2</v>
      </c>
      <c r="M16" s="359">
        <v>0</v>
      </c>
      <c r="N16" s="359">
        <v>4</v>
      </c>
      <c r="O16" s="359">
        <v>33</v>
      </c>
      <c r="P16" s="181">
        <v>0</v>
      </c>
      <c r="Q16" s="181">
        <v>0</v>
      </c>
      <c r="R16" s="181">
        <v>0</v>
      </c>
      <c r="S16" s="181">
        <v>0</v>
      </c>
      <c r="T16" s="817">
        <v>2017</v>
      </c>
      <c r="U16" s="181">
        <v>0</v>
      </c>
      <c r="V16" s="181">
        <v>0</v>
      </c>
      <c r="W16" s="181">
        <v>0</v>
      </c>
      <c r="X16" s="181">
        <v>0</v>
      </c>
      <c r="Y16" s="181">
        <v>0</v>
      </c>
      <c r="Z16" s="181">
        <v>0</v>
      </c>
      <c r="AA16" s="181">
        <v>0</v>
      </c>
      <c r="AB16" s="181">
        <v>0</v>
      </c>
    </row>
    <row r="17" spans="1:28" ht="60" customHeight="1">
      <c r="A17" s="817">
        <v>2018</v>
      </c>
      <c r="B17" s="359">
        <v>1</v>
      </c>
      <c r="C17" s="359">
        <v>3</v>
      </c>
      <c r="D17" s="359">
        <v>1</v>
      </c>
      <c r="E17" s="359">
        <v>2</v>
      </c>
      <c r="F17" s="359">
        <v>3</v>
      </c>
      <c r="G17" s="359">
        <v>1</v>
      </c>
      <c r="H17" s="359">
        <v>2</v>
      </c>
      <c r="I17" s="359">
        <v>30</v>
      </c>
      <c r="J17" s="359">
        <v>15</v>
      </c>
      <c r="K17" s="359">
        <v>15</v>
      </c>
      <c r="L17" s="359">
        <v>1</v>
      </c>
      <c r="M17" s="359">
        <v>3</v>
      </c>
      <c r="N17" s="359">
        <v>3</v>
      </c>
      <c r="O17" s="359">
        <v>30</v>
      </c>
      <c r="P17" s="181">
        <v>0</v>
      </c>
      <c r="Q17" s="181">
        <v>0</v>
      </c>
      <c r="R17" s="181">
        <v>0</v>
      </c>
      <c r="S17" s="181">
        <v>0</v>
      </c>
      <c r="T17" s="817">
        <v>2018</v>
      </c>
      <c r="U17" s="181">
        <v>0</v>
      </c>
      <c r="V17" s="181">
        <v>0</v>
      </c>
      <c r="W17" s="181">
        <v>0</v>
      </c>
      <c r="X17" s="181">
        <v>0</v>
      </c>
      <c r="Y17" s="181">
        <v>0</v>
      </c>
      <c r="Z17" s="181">
        <v>0</v>
      </c>
      <c r="AA17" s="181">
        <v>0</v>
      </c>
      <c r="AB17" s="181">
        <v>0</v>
      </c>
    </row>
    <row r="18" spans="1:28" ht="60" customHeight="1">
      <c r="A18" s="817">
        <v>2019</v>
      </c>
      <c r="B18" s="359">
        <f>SUM(L18,P18,U18,Y18)</f>
        <v>1</v>
      </c>
      <c r="C18" s="359">
        <f>SUM(D18:E18)</f>
        <v>4</v>
      </c>
      <c r="D18" s="359">
        <v>1</v>
      </c>
      <c r="E18" s="359">
        <v>3</v>
      </c>
      <c r="F18" s="359">
        <f>SUM(G18:H18)</f>
        <v>2</v>
      </c>
      <c r="G18" s="359">
        <v>2</v>
      </c>
      <c r="H18" s="359">
        <v>0</v>
      </c>
      <c r="I18" s="359">
        <v>32</v>
      </c>
      <c r="J18" s="1111" t="s">
        <v>835</v>
      </c>
      <c r="K18" s="1111" t="s">
        <v>835</v>
      </c>
      <c r="L18" s="359">
        <v>1</v>
      </c>
      <c r="M18" s="359">
        <v>4</v>
      </c>
      <c r="N18" s="359">
        <v>2</v>
      </c>
      <c r="O18" s="359">
        <v>32</v>
      </c>
      <c r="P18" s="181">
        <v>0</v>
      </c>
      <c r="Q18" s="181">
        <v>0</v>
      </c>
      <c r="R18" s="181">
        <v>0</v>
      </c>
      <c r="S18" s="181">
        <v>0</v>
      </c>
      <c r="T18" s="817">
        <v>2019</v>
      </c>
      <c r="U18" s="181">
        <v>0</v>
      </c>
      <c r="V18" s="181">
        <v>0</v>
      </c>
      <c r="W18" s="181">
        <v>0</v>
      </c>
      <c r="X18" s="181">
        <v>0</v>
      </c>
      <c r="Y18" s="181">
        <v>0</v>
      </c>
      <c r="Z18" s="181">
        <v>0</v>
      </c>
      <c r="AA18" s="181">
        <v>0</v>
      </c>
      <c r="AB18" s="181">
        <v>0</v>
      </c>
    </row>
    <row r="19" spans="1:28" s="635" customFormat="1" ht="60" customHeight="1">
      <c r="A19" s="817">
        <v>2020</v>
      </c>
      <c r="B19" s="359">
        <f>SUM(L19,P19,U19,Y19)</f>
        <v>1</v>
      </c>
      <c r="C19" s="359">
        <f>SUM(D19:E19)</f>
        <v>0</v>
      </c>
      <c r="D19" s="359">
        <v>0</v>
      </c>
      <c r="E19" s="359">
        <v>0</v>
      </c>
      <c r="F19" s="359">
        <f>SUM(G19:H19)</f>
        <v>3</v>
      </c>
      <c r="G19" s="359">
        <v>1</v>
      </c>
      <c r="H19" s="359">
        <v>2</v>
      </c>
      <c r="I19" s="359">
        <f>SUM(J19:K19)</f>
        <v>29</v>
      </c>
      <c r="J19" s="359">
        <v>14</v>
      </c>
      <c r="K19" s="359">
        <v>15</v>
      </c>
      <c r="L19" s="359">
        <v>1</v>
      </c>
      <c r="M19" s="359">
        <v>0</v>
      </c>
      <c r="N19" s="359">
        <v>3</v>
      </c>
      <c r="O19" s="359">
        <v>29</v>
      </c>
      <c r="P19" s="181">
        <v>0</v>
      </c>
      <c r="Q19" s="181">
        <v>0</v>
      </c>
      <c r="R19" s="181">
        <v>0</v>
      </c>
      <c r="S19" s="181">
        <v>0</v>
      </c>
      <c r="T19" s="817">
        <v>2020</v>
      </c>
      <c r="U19" s="181">
        <v>0</v>
      </c>
      <c r="V19" s="181">
        <v>0</v>
      </c>
      <c r="W19" s="181">
        <v>0</v>
      </c>
      <c r="X19" s="181">
        <v>0</v>
      </c>
      <c r="Y19" s="181">
        <v>0</v>
      </c>
      <c r="Z19" s="181">
        <v>0</v>
      </c>
      <c r="AA19" s="181">
        <v>0</v>
      </c>
      <c r="AB19" s="181">
        <v>0</v>
      </c>
    </row>
    <row r="20" spans="1:28" s="634" customFormat="1" ht="60" customHeight="1">
      <c r="A20" s="819">
        <v>2021</v>
      </c>
      <c r="B20" s="668">
        <f>SUM(L20,P20,U20,Y20)</f>
        <v>1</v>
      </c>
      <c r="C20" s="668">
        <f>SUM(M20,Q20,V20,Z20)</f>
        <v>4</v>
      </c>
      <c r="D20" s="668">
        <v>4</v>
      </c>
      <c r="E20" s="668">
        <v>0</v>
      </c>
      <c r="F20" s="668">
        <f>SUM(N20,R20,W20,AA20)</f>
        <v>3</v>
      </c>
      <c r="G20" s="668">
        <v>3</v>
      </c>
      <c r="H20" s="668">
        <v>0</v>
      </c>
      <c r="I20" s="668">
        <f>SUM(O20,S20,X20,AB20)</f>
        <v>30</v>
      </c>
      <c r="J20" s="668">
        <v>15</v>
      </c>
      <c r="K20" s="668">
        <v>15</v>
      </c>
      <c r="L20" s="668">
        <v>1</v>
      </c>
      <c r="M20" s="668">
        <v>4</v>
      </c>
      <c r="N20" s="668">
        <v>3</v>
      </c>
      <c r="O20" s="668">
        <v>30</v>
      </c>
      <c r="P20" s="701">
        <v>0</v>
      </c>
      <c r="Q20" s="701">
        <v>0</v>
      </c>
      <c r="R20" s="701">
        <v>0</v>
      </c>
      <c r="S20" s="701">
        <v>0</v>
      </c>
      <c r="T20" s="819">
        <v>2021</v>
      </c>
      <c r="U20" s="701">
        <v>0</v>
      </c>
      <c r="V20" s="701">
        <v>0</v>
      </c>
      <c r="W20" s="701">
        <v>0</v>
      </c>
      <c r="X20" s="701">
        <v>0</v>
      </c>
      <c r="Y20" s="701">
        <v>0</v>
      </c>
      <c r="Z20" s="701">
        <v>0</v>
      </c>
      <c r="AA20" s="701">
        <v>0</v>
      </c>
      <c r="AB20" s="701">
        <v>0</v>
      </c>
    </row>
    <row r="21" spans="1:28" s="185" customFormat="1" ht="9.9499999999999993" customHeight="1" thickBot="1">
      <c r="A21" s="921"/>
      <c r="B21" s="932"/>
      <c r="C21" s="933"/>
      <c r="D21" s="933"/>
      <c r="E21" s="933"/>
      <c r="F21" s="933"/>
      <c r="G21" s="933"/>
      <c r="H21" s="933"/>
      <c r="I21" s="933"/>
      <c r="J21" s="933"/>
      <c r="K21" s="933"/>
      <c r="L21" s="933"/>
      <c r="M21" s="933"/>
      <c r="N21" s="933"/>
      <c r="O21" s="933"/>
      <c r="P21" s="933"/>
      <c r="Q21" s="933"/>
      <c r="R21" s="933"/>
      <c r="S21" s="933"/>
      <c r="T21" s="928"/>
      <c r="U21" s="933"/>
      <c r="V21" s="933"/>
      <c r="W21" s="933"/>
      <c r="X21" s="933"/>
      <c r="Y21" s="933"/>
      <c r="Z21" s="933"/>
      <c r="AA21" s="933"/>
      <c r="AB21" s="933"/>
    </row>
    <row r="22" spans="1:28" s="198" customFormat="1" ht="9" customHeight="1">
      <c r="A22" s="360"/>
      <c r="B22" s="363"/>
      <c r="C22" s="363"/>
      <c r="D22" s="363"/>
      <c r="E22" s="363"/>
      <c r="F22" s="363"/>
      <c r="G22" s="363"/>
      <c r="H22" s="363"/>
      <c r="I22" s="363"/>
      <c r="J22" s="363"/>
      <c r="K22" s="363"/>
      <c r="L22" s="363"/>
      <c r="M22" s="363"/>
      <c r="N22" s="363"/>
      <c r="O22" s="363"/>
      <c r="T22" s="360"/>
    </row>
    <row r="23" spans="1:28" s="179" customFormat="1" ht="15" customHeight="1">
      <c r="A23" s="798" t="s">
        <v>379</v>
      </c>
      <c r="B23" s="1248"/>
      <c r="C23" s="1248"/>
      <c r="D23" s="1248"/>
      <c r="E23" s="1248"/>
      <c r="F23" s="1248"/>
      <c r="G23" s="1248"/>
      <c r="H23" s="1248"/>
      <c r="I23" s="1248"/>
      <c r="J23" s="1248"/>
      <c r="K23" s="1248"/>
      <c r="L23" s="1248"/>
      <c r="M23" s="1248"/>
      <c r="N23" s="1248"/>
      <c r="O23" s="1248"/>
      <c r="T23" s="798" t="s">
        <v>379</v>
      </c>
    </row>
    <row r="25" spans="1:28">
      <c r="A25" s="197"/>
      <c r="T25" s="197"/>
    </row>
  </sheetData>
  <mergeCells count="43">
    <mergeCell ref="A2:K2"/>
    <mergeCell ref="L2:S2"/>
    <mergeCell ref="U2:AB2"/>
    <mergeCell ref="U3:AB3"/>
    <mergeCell ref="T6:T13"/>
    <mergeCell ref="B8:B9"/>
    <mergeCell ref="C8:E9"/>
    <mergeCell ref="F8:H9"/>
    <mergeCell ref="M11:M13"/>
    <mergeCell ref="AB8:AB9"/>
    <mergeCell ref="Y11:Y13"/>
    <mergeCell ref="Z11:Z13"/>
    <mergeCell ref="AA11:AA13"/>
    <mergeCell ref="AB11:AB13"/>
    <mergeCell ref="W11:W13"/>
    <mergeCell ref="X11:X13"/>
    <mergeCell ref="Y8:Y9"/>
    <mergeCell ref="Z8:Z9"/>
    <mergeCell ref="AA8:AA9"/>
    <mergeCell ref="L8:L9"/>
    <mergeCell ref="M8:M9"/>
    <mergeCell ref="N8:N9"/>
    <mergeCell ref="R8:R9"/>
    <mergeCell ref="U8:U9"/>
    <mergeCell ref="V8:V9"/>
    <mergeCell ref="W8:W9"/>
    <mergeCell ref="X8:X9"/>
    <mergeCell ref="U11:U13"/>
    <mergeCell ref="V11:V13"/>
    <mergeCell ref="P7:S7"/>
    <mergeCell ref="A6:A13"/>
    <mergeCell ref="B11:B13"/>
    <mergeCell ref="I9:K10"/>
    <mergeCell ref="N11:N13"/>
    <mergeCell ref="L11:L13"/>
    <mergeCell ref="O10:O13"/>
    <mergeCell ref="P11:P13"/>
    <mergeCell ref="Q11:Q13"/>
    <mergeCell ref="R11:R13"/>
    <mergeCell ref="S8:S9"/>
    <mergeCell ref="P8:P9"/>
    <mergeCell ref="Q8:Q9"/>
    <mergeCell ref="S11:S13"/>
  </mergeCells>
  <phoneticPr fontId="4" type="noConversion"/>
  <printOptions gridLinesSet="0"/>
  <pageMargins left="0.55000000000000004" right="0.47" top="0.55118110236220474" bottom="0.55118110236220474" header="0.51181102362204722" footer="0.51181102362204722"/>
  <pageSetup paperSize="9" scale="86" pageOrder="overThenDown" orientation="portrait" blackAndWhite="1" r:id="rId1"/>
  <headerFooter alignWithMargins="0"/>
  <colBreaks count="2" manualBreakCount="2">
    <brk id="11" max="34" man="1"/>
    <brk id="19" max="2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38"/>
  <sheetViews>
    <sheetView view="pageBreakPreview" zoomScaleNormal="100" zoomScaleSheetLayoutView="100" workbookViewId="0"/>
  </sheetViews>
  <sheetFormatPr defaultRowHeight="13.5"/>
  <cols>
    <col min="1" max="1" width="8.109375" style="182" customWidth="1"/>
    <col min="2" max="8" width="8.33203125" style="182" customWidth="1"/>
    <col min="9" max="12" width="10.77734375" style="182" customWidth="1"/>
    <col min="13" max="13" width="10.77734375" style="198" customWidth="1"/>
    <col min="14" max="14" width="10.77734375" style="182" customWidth="1"/>
    <col min="15" max="16384" width="8.88671875" style="182"/>
  </cols>
  <sheetData>
    <row r="1" spans="1:14" s="175" customFormat="1" ht="15" customHeight="1">
      <c r="A1" s="349"/>
      <c r="B1" s="168"/>
      <c r="C1" s="168"/>
      <c r="D1" s="168"/>
      <c r="E1" s="168"/>
      <c r="F1" s="168"/>
      <c r="G1" s="168"/>
      <c r="I1" s="350"/>
      <c r="J1" s="350"/>
      <c r="M1" s="364"/>
    </row>
    <row r="2" spans="1:14" s="591" customFormat="1" ht="30" customHeight="1">
      <c r="A2" s="1825" t="s">
        <v>1008</v>
      </c>
      <c r="B2" s="1825"/>
      <c r="C2" s="1825"/>
      <c r="D2" s="1825"/>
      <c r="E2" s="1825"/>
      <c r="F2" s="1825"/>
      <c r="G2" s="1825"/>
      <c r="H2" s="1825"/>
      <c r="I2" s="1856" t="s">
        <v>842</v>
      </c>
      <c r="J2" s="1856"/>
      <c r="K2" s="1856"/>
      <c r="L2" s="1856"/>
      <c r="M2" s="1856"/>
      <c r="N2" s="1856"/>
    </row>
    <row r="3" spans="1:14" s="592" customFormat="1" ht="30" customHeight="1">
      <c r="A3" s="593"/>
      <c r="B3" s="594"/>
      <c r="C3" s="594"/>
      <c r="D3" s="594"/>
      <c r="E3" s="594"/>
      <c r="F3" s="594"/>
      <c r="G3" s="594"/>
      <c r="H3" s="595"/>
      <c r="I3" s="1856"/>
      <c r="J3" s="1856"/>
      <c r="K3" s="1856"/>
      <c r="L3" s="1856"/>
      <c r="M3" s="1856"/>
      <c r="N3" s="1856"/>
    </row>
    <row r="4" spans="1:14" s="178" customFormat="1" ht="15" customHeight="1">
      <c r="A4" s="365"/>
      <c r="B4" s="366"/>
      <c r="C4" s="366"/>
      <c r="D4" s="366"/>
      <c r="E4" s="366"/>
      <c r="F4" s="366"/>
      <c r="G4" s="366"/>
      <c r="H4" s="177"/>
      <c r="I4" s="177"/>
      <c r="J4" s="177"/>
      <c r="K4" s="367"/>
      <c r="L4" s="367"/>
      <c r="M4" s="367"/>
    </row>
    <row r="5" spans="1:14" s="191" customFormat="1" ht="15" customHeight="1" thickBot="1">
      <c r="A5" s="368" t="s">
        <v>311</v>
      </c>
      <c r="B5" s="368"/>
      <c r="C5" s="368"/>
      <c r="D5" s="368"/>
      <c r="E5" s="368"/>
      <c r="F5" s="368"/>
      <c r="G5" s="368"/>
      <c r="H5" s="368"/>
      <c r="I5" s="189"/>
      <c r="J5" s="189" t="s">
        <v>28</v>
      </c>
      <c r="K5" s="199"/>
      <c r="L5" s="199"/>
      <c r="M5" s="369"/>
      <c r="N5" s="369" t="s">
        <v>487</v>
      </c>
    </row>
    <row r="6" spans="1:14" s="179" customFormat="1" ht="19.5" customHeight="1">
      <c r="A6" s="1810" t="s">
        <v>733</v>
      </c>
      <c r="B6" s="1837" t="s">
        <v>530</v>
      </c>
      <c r="C6" s="1838"/>
      <c r="D6" s="1837" t="s">
        <v>522</v>
      </c>
      <c r="E6" s="1865"/>
      <c r="F6" s="1865"/>
      <c r="G6" s="1865"/>
      <c r="H6" s="1866"/>
      <c r="I6" s="1864" t="s">
        <v>523</v>
      </c>
      <c r="J6" s="1865"/>
      <c r="K6" s="1865"/>
      <c r="L6" s="1865"/>
      <c r="M6" s="1865"/>
      <c r="N6" s="1866"/>
    </row>
    <row r="7" spans="1:14" s="179" customFormat="1" ht="15.75" customHeight="1">
      <c r="A7" s="1811"/>
      <c r="B7" s="1832"/>
      <c r="C7" s="1822"/>
      <c r="D7" s="1818" t="s">
        <v>235</v>
      </c>
      <c r="E7" s="1817" t="s">
        <v>506</v>
      </c>
      <c r="F7" s="1817" t="s">
        <v>507</v>
      </c>
      <c r="G7" s="1847" t="s">
        <v>508</v>
      </c>
      <c r="H7" s="1848"/>
      <c r="I7" s="1811" t="s">
        <v>235</v>
      </c>
      <c r="J7" s="1823" t="s">
        <v>838</v>
      </c>
      <c r="K7" s="1817" t="s">
        <v>509</v>
      </c>
      <c r="L7" s="1817" t="s">
        <v>510</v>
      </c>
      <c r="M7" s="1817" t="s">
        <v>511</v>
      </c>
      <c r="N7" s="1859" t="s">
        <v>512</v>
      </c>
    </row>
    <row r="8" spans="1:14" s="179" customFormat="1" ht="15.75" customHeight="1">
      <c r="A8" s="1811"/>
      <c r="B8" s="1832"/>
      <c r="C8" s="1822"/>
      <c r="D8" s="1818"/>
      <c r="E8" s="1818"/>
      <c r="F8" s="1818"/>
      <c r="G8" s="1832"/>
      <c r="H8" s="1849"/>
      <c r="I8" s="1811"/>
      <c r="J8" s="1824"/>
      <c r="K8" s="1818"/>
      <c r="L8" s="1818"/>
      <c r="M8" s="1818"/>
      <c r="N8" s="1860"/>
    </row>
    <row r="9" spans="1:14" s="179" customFormat="1" ht="15.75" customHeight="1">
      <c r="A9" s="1811"/>
      <c r="B9" s="1839" t="s">
        <v>839</v>
      </c>
      <c r="C9" s="1804"/>
      <c r="D9" s="1806" t="s">
        <v>101</v>
      </c>
      <c r="E9" s="1806" t="s">
        <v>513</v>
      </c>
      <c r="F9" s="1813" t="s">
        <v>845</v>
      </c>
      <c r="G9" s="1853" t="s">
        <v>207</v>
      </c>
      <c r="H9" s="1841"/>
      <c r="I9" s="1828" t="s">
        <v>101</v>
      </c>
      <c r="J9" s="1813" t="s">
        <v>524</v>
      </c>
      <c r="K9" s="1806" t="s">
        <v>514</v>
      </c>
      <c r="L9" s="1806" t="s">
        <v>515</v>
      </c>
      <c r="M9" s="1806" t="s">
        <v>525</v>
      </c>
      <c r="N9" s="1857" t="s">
        <v>516</v>
      </c>
    </row>
    <row r="10" spans="1:14" s="179" customFormat="1" ht="15.75" customHeight="1">
      <c r="A10" s="1812"/>
      <c r="B10" s="1840"/>
      <c r="C10" s="1805"/>
      <c r="D10" s="1807"/>
      <c r="E10" s="1807"/>
      <c r="F10" s="1814"/>
      <c r="G10" s="1842"/>
      <c r="H10" s="1843"/>
      <c r="I10" s="1829"/>
      <c r="J10" s="1814"/>
      <c r="K10" s="1807"/>
      <c r="L10" s="1807"/>
      <c r="M10" s="1807"/>
      <c r="N10" s="1858"/>
    </row>
    <row r="11" spans="1:14" ht="25.5" hidden="1" customHeight="1">
      <c r="A11" s="817">
        <v>2015</v>
      </c>
      <c r="B11" s="371"/>
      <c r="C11" s="372">
        <v>5</v>
      </c>
      <c r="D11" s="180">
        <v>6</v>
      </c>
      <c r="E11" s="180">
        <v>3</v>
      </c>
      <c r="F11" s="180">
        <v>3</v>
      </c>
      <c r="G11" s="180">
        <v>0</v>
      </c>
      <c r="H11" s="927">
        <v>4</v>
      </c>
      <c r="I11" s="1120">
        <v>4</v>
      </c>
      <c r="J11" s="180">
        <v>2</v>
      </c>
      <c r="K11" s="180">
        <v>0</v>
      </c>
      <c r="L11" s="180">
        <v>1</v>
      </c>
      <c r="M11" s="370">
        <v>1</v>
      </c>
      <c r="N11" s="918">
        <v>0</v>
      </c>
    </row>
    <row r="12" spans="1:14" ht="28.5" customHeight="1">
      <c r="A12" s="817">
        <v>2016</v>
      </c>
      <c r="B12" s="371"/>
      <c r="C12" s="372">
        <v>5</v>
      </c>
      <c r="D12" s="180">
        <f>SUM(E12:H12)</f>
        <v>0</v>
      </c>
      <c r="E12" s="180">
        <v>0</v>
      </c>
      <c r="F12" s="180">
        <v>0</v>
      </c>
      <c r="G12" s="1833">
        <v>0</v>
      </c>
      <c r="H12" s="1834"/>
      <c r="I12" s="1115">
        <v>4</v>
      </c>
      <c r="J12" s="180">
        <v>3</v>
      </c>
      <c r="K12" s="180">
        <v>0</v>
      </c>
      <c r="L12" s="180">
        <v>1</v>
      </c>
      <c r="M12" s="370">
        <v>0</v>
      </c>
      <c r="N12" s="919">
        <v>0</v>
      </c>
    </row>
    <row r="13" spans="1:14" ht="28.5" customHeight="1">
      <c r="A13" s="817">
        <v>2017</v>
      </c>
      <c r="B13" s="371"/>
      <c r="C13" s="372">
        <v>5</v>
      </c>
      <c r="D13" s="180">
        <f t="shared" ref="D13:D16" si="0">SUM(E13:H13)</f>
        <v>23</v>
      </c>
      <c r="E13" s="180">
        <v>19</v>
      </c>
      <c r="F13" s="180">
        <v>4</v>
      </c>
      <c r="G13" s="1833">
        <v>0</v>
      </c>
      <c r="H13" s="1834"/>
      <c r="I13" s="1115">
        <v>8</v>
      </c>
      <c r="J13" s="180">
        <v>2</v>
      </c>
      <c r="K13" s="180">
        <v>0</v>
      </c>
      <c r="L13" s="180">
        <v>3</v>
      </c>
      <c r="M13" s="370">
        <v>3</v>
      </c>
      <c r="N13" s="919">
        <v>0</v>
      </c>
    </row>
    <row r="14" spans="1:14" ht="28.5" customHeight="1">
      <c r="A14" s="817">
        <v>2018</v>
      </c>
      <c r="B14" s="371"/>
      <c r="C14" s="372">
        <v>5</v>
      </c>
      <c r="D14" s="180">
        <f t="shared" si="0"/>
        <v>5</v>
      </c>
      <c r="E14" s="180">
        <v>5</v>
      </c>
      <c r="F14" s="180">
        <v>0</v>
      </c>
      <c r="G14" s="1833">
        <v>0</v>
      </c>
      <c r="H14" s="1834"/>
      <c r="I14" s="1115">
        <v>31</v>
      </c>
      <c r="J14" s="180">
        <v>1</v>
      </c>
      <c r="K14" s="180">
        <v>0</v>
      </c>
      <c r="L14" s="180">
        <v>1</v>
      </c>
      <c r="M14" s="370">
        <v>2</v>
      </c>
      <c r="N14" s="919">
        <v>27</v>
      </c>
    </row>
    <row r="15" spans="1:14" ht="28.5" customHeight="1">
      <c r="A15" s="817">
        <v>2019</v>
      </c>
      <c r="B15" s="371"/>
      <c r="C15" s="372">
        <v>4</v>
      </c>
      <c r="D15" s="180">
        <f t="shared" si="0"/>
        <v>3</v>
      </c>
      <c r="E15" s="180">
        <v>3</v>
      </c>
      <c r="F15" s="180">
        <v>0</v>
      </c>
      <c r="G15" s="1833">
        <v>0</v>
      </c>
      <c r="H15" s="1834"/>
      <c r="I15" s="1115">
        <f t="shared" ref="I15:I16" si="1">SUM(J15:N15)</f>
        <v>3</v>
      </c>
      <c r="J15" s="180">
        <v>0</v>
      </c>
      <c r="K15" s="180">
        <v>0</v>
      </c>
      <c r="L15" s="180">
        <v>3</v>
      </c>
      <c r="M15" s="370">
        <v>0</v>
      </c>
      <c r="N15" s="919">
        <v>0</v>
      </c>
    </row>
    <row r="16" spans="1:14" s="635" customFormat="1" ht="28.5" customHeight="1">
      <c r="A16" s="817">
        <v>2020</v>
      </c>
      <c r="B16" s="371"/>
      <c r="C16" s="372">
        <v>4</v>
      </c>
      <c r="D16" s="180">
        <f t="shared" si="0"/>
        <v>1</v>
      </c>
      <c r="E16" s="180">
        <v>1</v>
      </c>
      <c r="F16" s="180">
        <v>0</v>
      </c>
      <c r="G16" s="1833">
        <v>0</v>
      </c>
      <c r="H16" s="1834"/>
      <c r="I16" s="1115">
        <f t="shared" si="1"/>
        <v>3</v>
      </c>
      <c r="J16" s="180">
        <v>3</v>
      </c>
      <c r="K16" s="180">
        <v>0</v>
      </c>
      <c r="L16" s="180">
        <v>0</v>
      </c>
      <c r="M16" s="370">
        <v>0</v>
      </c>
      <c r="N16" s="919">
        <v>0</v>
      </c>
    </row>
    <row r="17" spans="1:14" s="634" customFormat="1" ht="28.5" customHeight="1">
      <c r="A17" s="819">
        <v>2021</v>
      </c>
      <c r="B17" s="670"/>
      <c r="C17" s="671">
        <v>4</v>
      </c>
      <c r="D17" s="1224">
        <f>SUM(E17:H17)</f>
        <v>4</v>
      </c>
      <c r="E17" s="1192">
        <v>4</v>
      </c>
      <c r="F17" s="1192">
        <v>0</v>
      </c>
      <c r="G17" s="1835">
        <v>0</v>
      </c>
      <c r="H17" s="1836"/>
      <c r="I17" s="1116">
        <f>SUM(J17:N17)</f>
        <v>4</v>
      </c>
      <c r="J17" s="1192">
        <v>2</v>
      </c>
      <c r="K17" s="1192">
        <v>0</v>
      </c>
      <c r="L17" s="1192">
        <v>1</v>
      </c>
      <c r="M17" s="672">
        <v>1</v>
      </c>
      <c r="N17" s="920">
        <v>0</v>
      </c>
    </row>
    <row r="18" spans="1:14" s="185" customFormat="1" ht="9.9499999999999993" customHeight="1" thickBot="1">
      <c r="A18" s="921"/>
      <c r="B18" s="922"/>
      <c r="C18" s="923"/>
      <c r="D18" s="924"/>
      <c r="E18" s="924"/>
      <c r="F18" s="924"/>
      <c r="G18" s="924"/>
      <c r="H18" s="1121"/>
      <c r="I18" s="1117"/>
      <c r="J18" s="924"/>
      <c r="K18" s="924"/>
      <c r="L18" s="924"/>
      <c r="M18" s="925"/>
      <c r="N18" s="926"/>
    </row>
    <row r="19" spans="1:14" ht="9.9499999999999993" customHeight="1" thickBot="1">
      <c r="A19" s="1108"/>
      <c r="B19" s="1114"/>
      <c r="C19" s="1114"/>
      <c r="D19" s="180"/>
      <c r="E19" s="180"/>
      <c r="F19" s="180"/>
      <c r="G19" s="180"/>
      <c r="H19" s="370"/>
      <c r="I19" s="370"/>
      <c r="J19" s="180"/>
      <c r="K19" s="370"/>
      <c r="L19" s="370"/>
      <c r="M19" s="370"/>
    </row>
    <row r="20" spans="1:14" s="179" customFormat="1" ht="19.5" customHeight="1">
      <c r="A20" s="1810" t="s">
        <v>734</v>
      </c>
      <c r="B20" s="1837" t="s">
        <v>840</v>
      </c>
      <c r="C20" s="1867"/>
      <c r="D20" s="1867"/>
      <c r="E20" s="1867"/>
      <c r="F20" s="1867"/>
      <c r="G20" s="1867"/>
      <c r="H20" s="1868"/>
      <c r="I20" s="1869" t="s">
        <v>841</v>
      </c>
      <c r="J20" s="1865"/>
      <c r="K20" s="1865"/>
      <c r="L20" s="1865"/>
      <c r="M20" s="1865"/>
      <c r="N20" s="1866"/>
    </row>
    <row r="21" spans="1:14" s="179" customFormat="1" ht="19.5" customHeight="1">
      <c r="A21" s="1811"/>
      <c r="B21" s="1277"/>
      <c r="C21" s="1844" t="s">
        <v>1007</v>
      </c>
      <c r="D21" s="1845"/>
      <c r="E21" s="1112" t="s">
        <v>527</v>
      </c>
      <c r="F21" s="374"/>
      <c r="G21" s="1112"/>
      <c r="H21" s="1118"/>
      <c r="I21" s="1862" t="s">
        <v>526</v>
      </c>
      <c r="J21" s="1844"/>
      <c r="K21" s="1844"/>
      <c r="L21" s="1844"/>
      <c r="M21" s="1844"/>
      <c r="N21" s="1863"/>
    </row>
    <row r="22" spans="1:14" s="179" customFormat="1" ht="15.75" customHeight="1">
      <c r="A22" s="1811"/>
      <c r="B22" s="1818" t="s">
        <v>235</v>
      </c>
      <c r="C22" s="1821" t="s">
        <v>236</v>
      </c>
      <c r="D22" s="1817" t="s">
        <v>237</v>
      </c>
      <c r="E22" s="354" t="s">
        <v>517</v>
      </c>
      <c r="F22" s="375"/>
      <c r="G22" s="354" t="s">
        <v>518</v>
      </c>
      <c r="H22" s="931"/>
      <c r="I22" s="1854" t="s">
        <v>1005</v>
      </c>
      <c r="J22" s="1846" t="s">
        <v>519</v>
      </c>
      <c r="K22" s="1861" t="s">
        <v>520</v>
      </c>
      <c r="L22" s="1846" t="s">
        <v>1003</v>
      </c>
      <c r="M22" s="1832" t="s">
        <v>521</v>
      </c>
      <c r="N22" s="1849"/>
    </row>
    <row r="23" spans="1:14" s="179" customFormat="1" ht="15.75" customHeight="1">
      <c r="A23" s="1811"/>
      <c r="B23" s="1818"/>
      <c r="C23" s="1822"/>
      <c r="D23" s="1818"/>
      <c r="E23" s="1839" t="s">
        <v>836</v>
      </c>
      <c r="F23" s="1804"/>
      <c r="G23" s="1839" t="s">
        <v>837</v>
      </c>
      <c r="H23" s="1841"/>
      <c r="I23" s="1854"/>
      <c r="J23" s="1846"/>
      <c r="K23" s="1846"/>
      <c r="L23" s="1846"/>
      <c r="M23" s="1832"/>
      <c r="N23" s="1849"/>
    </row>
    <row r="24" spans="1:14" s="179" customFormat="1" ht="15.75" customHeight="1">
      <c r="A24" s="1811"/>
      <c r="B24" s="377"/>
      <c r="C24" s="378"/>
      <c r="D24" s="378"/>
      <c r="E24" s="1840"/>
      <c r="F24" s="1805"/>
      <c r="G24" s="1842"/>
      <c r="H24" s="1843"/>
      <c r="I24" s="1830" t="s">
        <v>1006</v>
      </c>
      <c r="J24" s="1851" t="s">
        <v>528</v>
      </c>
      <c r="K24" s="1813" t="s">
        <v>529</v>
      </c>
      <c r="L24" s="1851" t="s">
        <v>1004</v>
      </c>
      <c r="M24" s="1853" t="s">
        <v>108</v>
      </c>
      <c r="N24" s="1841"/>
    </row>
    <row r="25" spans="1:14" s="179" customFormat="1" ht="42.75" customHeight="1">
      <c r="A25" s="1812"/>
      <c r="B25" s="379" t="s">
        <v>101</v>
      </c>
      <c r="C25" s="356" t="s">
        <v>240</v>
      </c>
      <c r="D25" s="356" t="s">
        <v>241</v>
      </c>
      <c r="E25" s="1122" t="s">
        <v>843</v>
      </c>
      <c r="F25" s="1123" t="s">
        <v>844</v>
      </c>
      <c r="G25" s="1122" t="s">
        <v>843</v>
      </c>
      <c r="H25" s="1123" t="s">
        <v>844</v>
      </c>
      <c r="I25" s="1831"/>
      <c r="J25" s="1852"/>
      <c r="K25" s="1814"/>
      <c r="L25" s="1852"/>
      <c r="M25" s="1842"/>
      <c r="N25" s="1843"/>
    </row>
    <row r="26" spans="1:14" s="185" customFormat="1" ht="25.5" hidden="1" customHeight="1">
      <c r="A26" s="817">
        <v>2015</v>
      </c>
      <c r="B26" s="380">
        <v>102</v>
      </c>
      <c r="C26" s="380">
        <v>56</v>
      </c>
      <c r="D26" s="180">
        <v>46</v>
      </c>
      <c r="E26" s="180">
        <v>0</v>
      </c>
      <c r="F26" s="180">
        <v>1</v>
      </c>
      <c r="G26" s="180">
        <v>56</v>
      </c>
      <c r="H26" s="927">
        <v>45</v>
      </c>
      <c r="I26" s="1115">
        <v>6</v>
      </c>
      <c r="J26" s="370">
        <v>1</v>
      </c>
      <c r="K26" s="370">
        <v>1</v>
      </c>
      <c r="L26" s="381">
        <v>66</v>
      </c>
      <c r="M26" s="1870">
        <v>28</v>
      </c>
      <c r="N26" s="1870"/>
    </row>
    <row r="27" spans="1:14" ht="25.5" customHeight="1">
      <c r="A27" s="817">
        <v>2016</v>
      </c>
      <c r="B27" s="380">
        <v>92</v>
      </c>
      <c r="C27" s="380">
        <v>52</v>
      </c>
      <c r="D27" s="380">
        <v>40</v>
      </c>
      <c r="E27" s="180">
        <v>3</v>
      </c>
      <c r="F27" s="180">
        <v>6</v>
      </c>
      <c r="G27" s="180">
        <v>49</v>
      </c>
      <c r="H27" s="927">
        <v>34</v>
      </c>
      <c r="I27" s="1115">
        <v>9</v>
      </c>
      <c r="J27" s="370">
        <v>1</v>
      </c>
      <c r="K27" s="370">
        <v>1</v>
      </c>
      <c r="L27" s="381">
        <v>56</v>
      </c>
      <c r="M27" s="1850">
        <v>25</v>
      </c>
      <c r="N27" s="1850"/>
    </row>
    <row r="28" spans="1:14" ht="25.5" customHeight="1">
      <c r="A28" s="817">
        <v>2017</v>
      </c>
      <c r="B28" s="380">
        <f>SUM(C28:D28)</f>
        <v>107</v>
      </c>
      <c r="C28" s="380">
        <f>SUM(E28,G28)</f>
        <v>58</v>
      </c>
      <c r="D28" s="380">
        <f>SUM(F28,H28)</f>
        <v>49</v>
      </c>
      <c r="E28" s="180">
        <v>2</v>
      </c>
      <c r="F28" s="180">
        <v>5</v>
      </c>
      <c r="G28" s="180">
        <v>56</v>
      </c>
      <c r="H28" s="927">
        <v>44</v>
      </c>
      <c r="I28" s="1115">
        <v>27</v>
      </c>
      <c r="J28" s="370">
        <v>1</v>
      </c>
      <c r="K28" s="370">
        <v>1</v>
      </c>
      <c r="L28" s="381">
        <v>68</v>
      </c>
      <c r="M28" s="1850">
        <v>10</v>
      </c>
      <c r="N28" s="1850"/>
    </row>
    <row r="29" spans="1:14" ht="25.5" customHeight="1">
      <c r="A29" s="817">
        <v>2018</v>
      </c>
      <c r="B29" s="380">
        <v>102</v>
      </c>
      <c r="C29" s="380">
        <v>54</v>
      </c>
      <c r="D29" s="380">
        <v>48</v>
      </c>
      <c r="E29" s="180">
        <v>2</v>
      </c>
      <c r="F29" s="180">
        <v>6</v>
      </c>
      <c r="G29" s="180">
        <v>52</v>
      </c>
      <c r="H29" s="927">
        <v>42</v>
      </c>
      <c r="I29" s="1115">
        <v>8</v>
      </c>
      <c r="J29" s="370">
        <v>1</v>
      </c>
      <c r="K29" s="370">
        <v>1</v>
      </c>
      <c r="L29" s="381">
        <v>89</v>
      </c>
      <c r="M29" s="1850">
        <v>3</v>
      </c>
      <c r="N29" s="1850"/>
    </row>
    <row r="30" spans="1:14" ht="25.5" customHeight="1">
      <c r="A30" s="817">
        <v>2019</v>
      </c>
      <c r="B30" s="380">
        <f>SUM(C30:D30)</f>
        <v>98</v>
      </c>
      <c r="C30" s="669">
        <v>59</v>
      </c>
      <c r="D30" s="669">
        <v>39</v>
      </c>
      <c r="E30" s="180">
        <v>1</v>
      </c>
      <c r="F30" s="180">
        <v>2</v>
      </c>
      <c r="G30" s="180">
        <v>58</v>
      </c>
      <c r="H30" s="927">
        <v>37</v>
      </c>
      <c r="I30" s="1115">
        <v>28</v>
      </c>
      <c r="J30" s="370">
        <v>0</v>
      </c>
      <c r="K30" s="370">
        <v>1</v>
      </c>
      <c r="L30" s="381">
        <v>69</v>
      </c>
      <c r="M30" s="1850">
        <v>0</v>
      </c>
      <c r="N30" s="1850"/>
    </row>
    <row r="31" spans="1:14" s="635" customFormat="1" ht="25.5" customHeight="1">
      <c r="A31" s="817">
        <v>2020</v>
      </c>
      <c r="B31" s="380">
        <f>SUM(C31:D31)</f>
        <v>96</v>
      </c>
      <c r="C31" s="669">
        <v>57</v>
      </c>
      <c r="D31" s="669">
        <v>39</v>
      </c>
      <c r="E31" s="180">
        <v>0</v>
      </c>
      <c r="F31" s="180">
        <v>2</v>
      </c>
      <c r="G31" s="180">
        <v>57</v>
      </c>
      <c r="H31" s="927">
        <v>37</v>
      </c>
      <c r="I31" s="1115">
        <v>8</v>
      </c>
      <c r="J31" s="370">
        <v>0</v>
      </c>
      <c r="K31" s="370">
        <v>0</v>
      </c>
      <c r="L31" s="381">
        <v>52</v>
      </c>
      <c r="M31" s="1850">
        <v>36</v>
      </c>
      <c r="N31" s="1850"/>
    </row>
    <row r="32" spans="1:14" s="635" customFormat="1" ht="25.5" customHeight="1">
      <c r="A32" s="819">
        <v>2021</v>
      </c>
      <c r="B32" s="1223">
        <f>SUM(C32:D32)</f>
        <v>97</v>
      </c>
      <c r="C32" s="673">
        <v>58</v>
      </c>
      <c r="D32" s="673">
        <v>39</v>
      </c>
      <c r="E32" s="1192">
        <v>1</v>
      </c>
      <c r="F32" s="1192">
        <v>1</v>
      </c>
      <c r="G32" s="1192">
        <v>57</v>
      </c>
      <c r="H32" s="1119">
        <v>38</v>
      </c>
      <c r="I32" s="1116">
        <v>7</v>
      </c>
      <c r="J32" s="672">
        <v>0</v>
      </c>
      <c r="K32" s="672">
        <v>0</v>
      </c>
      <c r="L32" s="674">
        <v>64</v>
      </c>
      <c r="M32" s="1855">
        <v>26</v>
      </c>
      <c r="N32" s="1855"/>
    </row>
    <row r="33" spans="1:14" ht="9.9499999999999993" customHeight="1" thickBot="1">
      <c r="A33" s="928"/>
      <c r="B33" s="929"/>
      <c r="C33" s="930"/>
      <c r="D33" s="924"/>
      <c r="E33" s="924"/>
      <c r="F33" s="924"/>
      <c r="G33" s="924"/>
      <c r="H33" s="926"/>
      <c r="I33" s="1117"/>
      <c r="J33" s="925"/>
      <c r="K33" s="925"/>
      <c r="L33" s="925"/>
      <c r="M33" s="1113"/>
      <c r="N33" s="832"/>
    </row>
    <row r="34" spans="1:14" ht="9.9499999999999993" customHeight="1">
      <c r="A34" s="360"/>
      <c r="B34" s="382"/>
      <c r="C34" s="382"/>
      <c r="D34" s="184"/>
      <c r="E34" s="184"/>
      <c r="F34" s="184"/>
      <c r="G34" s="184"/>
      <c r="H34" s="373"/>
      <c r="I34" s="184"/>
      <c r="J34" s="373"/>
      <c r="K34" s="373"/>
      <c r="L34" s="373"/>
      <c r="M34" s="383"/>
    </row>
    <row r="35" spans="1:14" s="191" customFormat="1" ht="15" customHeight="1">
      <c r="A35" s="1250" t="s">
        <v>731</v>
      </c>
      <c r="K35" s="384"/>
      <c r="L35" s="384"/>
      <c r="M35" s="384"/>
    </row>
    <row r="36" spans="1:14" s="191" customFormat="1" ht="15" customHeight="1">
      <c r="A36" s="128" t="s">
        <v>730</v>
      </c>
      <c r="K36" s="384"/>
      <c r="L36" s="384"/>
      <c r="M36" s="384"/>
    </row>
    <row r="38" spans="1:14">
      <c r="A38" s="197"/>
    </row>
  </sheetData>
  <mergeCells count="61">
    <mergeCell ref="M32:N32"/>
    <mergeCell ref="A2:H2"/>
    <mergeCell ref="I2:N3"/>
    <mergeCell ref="N9:N10"/>
    <mergeCell ref="N7:N8"/>
    <mergeCell ref="K24:K25"/>
    <mergeCell ref="K22:K23"/>
    <mergeCell ref="M31:N31"/>
    <mergeCell ref="I21:N21"/>
    <mergeCell ref="I6:N6"/>
    <mergeCell ref="D6:H6"/>
    <mergeCell ref="B20:H20"/>
    <mergeCell ref="I20:N20"/>
    <mergeCell ref="M26:N26"/>
    <mergeCell ref="M27:N27"/>
    <mergeCell ref="M28:N28"/>
    <mergeCell ref="M29:N29"/>
    <mergeCell ref="M30:N30"/>
    <mergeCell ref="L24:L25"/>
    <mergeCell ref="L22:L23"/>
    <mergeCell ref="D9:D10"/>
    <mergeCell ref="E9:E10"/>
    <mergeCell ref="J9:J10"/>
    <mergeCell ref="K9:K10"/>
    <mergeCell ref="L9:L10"/>
    <mergeCell ref="M9:M10"/>
    <mergeCell ref="D22:D23"/>
    <mergeCell ref="G9:H10"/>
    <mergeCell ref="M22:N23"/>
    <mergeCell ref="M24:N25"/>
    <mergeCell ref="J24:J25"/>
    <mergeCell ref="I22:I23"/>
    <mergeCell ref="M7:M8"/>
    <mergeCell ref="D7:D8"/>
    <mergeCell ref="E7:E8"/>
    <mergeCell ref="F7:F8"/>
    <mergeCell ref="G7:H8"/>
    <mergeCell ref="J7:J8"/>
    <mergeCell ref="K7:K8"/>
    <mergeCell ref="L7:L8"/>
    <mergeCell ref="C21:D21"/>
    <mergeCell ref="J22:J23"/>
    <mergeCell ref="B9:C10"/>
    <mergeCell ref="B22:B23"/>
    <mergeCell ref="C22:C23"/>
    <mergeCell ref="A6:A10"/>
    <mergeCell ref="A20:A25"/>
    <mergeCell ref="F9:F10"/>
    <mergeCell ref="I9:I10"/>
    <mergeCell ref="I24:I25"/>
    <mergeCell ref="B8:C8"/>
    <mergeCell ref="G12:H12"/>
    <mergeCell ref="G13:H13"/>
    <mergeCell ref="G14:H14"/>
    <mergeCell ref="G15:H15"/>
    <mergeCell ref="G16:H16"/>
    <mergeCell ref="G17:H17"/>
    <mergeCell ref="B6:C7"/>
    <mergeCell ref="E23:F24"/>
    <mergeCell ref="G23:H24"/>
    <mergeCell ref="I7:I8"/>
  </mergeCells>
  <phoneticPr fontId="4" type="noConversion"/>
  <printOptions gridLinesSet="0"/>
  <pageMargins left="0.53" right="0.39370078740157483" top="0.55118110236220474" bottom="0.55118110236220474" header="0.51181102362204722" footer="0.51181102362204722"/>
  <pageSetup paperSize="9" scale="89" pageOrder="overThenDown" orientation="portrait" blackAndWhite="1" r:id="rId1"/>
  <headerFooter alignWithMargins="0"/>
  <colBreaks count="1" manualBreakCount="1">
    <brk id="8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B22"/>
  <sheetViews>
    <sheetView view="pageBreakPreview" zoomScale="90" zoomScaleNormal="100" zoomScaleSheetLayoutView="90" workbookViewId="0"/>
  </sheetViews>
  <sheetFormatPr defaultRowHeight="13.5"/>
  <cols>
    <col min="1" max="8" width="8.77734375" style="403" customWidth="1"/>
    <col min="9" max="15" width="9.33203125" style="403" customWidth="1"/>
    <col min="16" max="16" width="8.77734375" style="403" customWidth="1"/>
    <col min="17" max="22" width="10.77734375" style="403" customWidth="1"/>
    <col min="23" max="16384" width="8.88671875" style="403"/>
  </cols>
  <sheetData>
    <row r="1" spans="1:28" s="386" customFormat="1" ht="24.95" customHeight="1">
      <c r="A1" s="385"/>
      <c r="B1" s="385"/>
      <c r="C1" s="226"/>
      <c r="D1" s="226"/>
      <c r="E1" s="226"/>
      <c r="F1" s="226"/>
      <c r="L1" s="226"/>
      <c r="M1" s="226"/>
      <c r="N1" s="226"/>
      <c r="O1" s="226"/>
      <c r="P1" s="385"/>
      <c r="R1" s="387"/>
      <c r="S1" s="387"/>
    </row>
    <row r="2" spans="1:28" s="596" customFormat="1" ht="30" customHeight="1">
      <c r="A2" s="1880" t="s">
        <v>697</v>
      </c>
      <c r="B2" s="1880"/>
      <c r="C2" s="1880"/>
      <c r="D2" s="1880"/>
      <c r="E2" s="1880"/>
      <c r="F2" s="1880"/>
      <c r="G2" s="1880"/>
      <c r="H2" s="1880"/>
      <c r="I2" s="1880" t="s">
        <v>850</v>
      </c>
      <c r="J2" s="1880"/>
      <c r="K2" s="1880"/>
      <c r="L2" s="1880"/>
      <c r="M2" s="1880"/>
      <c r="N2" s="1880"/>
      <c r="O2" s="1880"/>
      <c r="P2" s="1880" t="s">
        <v>851</v>
      </c>
      <c r="Q2" s="1880"/>
      <c r="R2" s="1880"/>
      <c r="S2" s="1880"/>
      <c r="T2" s="1880"/>
      <c r="U2" s="1880"/>
      <c r="V2" s="1880"/>
    </row>
    <row r="3" spans="1:28" s="598" customFormat="1" ht="30" customHeight="1">
      <c r="A3" s="597"/>
      <c r="B3" s="597"/>
      <c r="C3" s="597"/>
      <c r="D3" s="597"/>
      <c r="E3" s="597"/>
      <c r="F3" s="597"/>
      <c r="G3" s="597"/>
      <c r="H3" s="597"/>
      <c r="I3" s="597"/>
      <c r="J3" s="597"/>
      <c r="K3" s="597"/>
      <c r="L3" s="599"/>
      <c r="M3" s="599"/>
      <c r="N3" s="599"/>
      <c r="O3" s="599"/>
      <c r="P3" s="1881" t="s">
        <v>850</v>
      </c>
      <c r="Q3" s="1881"/>
      <c r="R3" s="1881"/>
      <c r="S3" s="1881"/>
      <c r="T3" s="1881"/>
      <c r="U3" s="1881"/>
      <c r="V3" s="1881"/>
    </row>
    <row r="4" spans="1:28" s="390" customFormat="1" ht="31.5">
      <c r="A4" s="389"/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91"/>
      <c r="M4" s="391"/>
      <c r="N4" s="391"/>
      <c r="O4" s="391"/>
      <c r="P4" s="389"/>
      <c r="Q4" s="391"/>
      <c r="R4" s="391"/>
      <c r="S4" s="391"/>
      <c r="T4" s="391"/>
      <c r="U4" s="388"/>
      <c r="V4" s="388"/>
    </row>
    <row r="5" spans="1:28" ht="19.5" customHeight="1" thickBot="1">
      <c r="A5" s="1131" t="s">
        <v>1</v>
      </c>
      <c r="B5" s="1131"/>
      <c r="C5" s="1131"/>
      <c r="D5" s="1131"/>
      <c r="E5" s="1132" t="s">
        <v>28</v>
      </c>
      <c r="F5" s="1132"/>
      <c r="G5" s="1132" t="s">
        <v>28</v>
      </c>
      <c r="H5" s="1132"/>
      <c r="I5" s="1132"/>
      <c r="J5" s="1132"/>
      <c r="K5" s="758"/>
      <c r="L5" s="1132"/>
      <c r="M5" s="1132"/>
      <c r="N5" s="1132"/>
      <c r="O5" s="758" t="s">
        <v>531</v>
      </c>
      <c r="P5" s="1131" t="s">
        <v>1</v>
      </c>
      <c r="Q5" s="1132"/>
      <c r="R5" s="1132"/>
      <c r="S5" s="1132"/>
      <c r="T5" s="758"/>
      <c r="U5" s="1132" t="s">
        <v>28</v>
      </c>
      <c r="V5" s="758" t="s">
        <v>531</v>
      </c>
    </row>
    <row r="6" spans="1:28" s="394" customFormat="1" ht="33.75" customHeight="1">
      <c r="A6" s="1875" t="s">
        <v>732</v>
      </c>
      <c r="B6" s="392" t="s">
        <v>532</v>
      </c>
      <c r="C6" s="392"/>
      <c r="D6" s="744"/>
      <c r="E6" s="1871" t="s">
        <v>846</v>
      </c>
      <c r="F6" s="1872"/>
      <c r="G6" s="1872"/>
      <c r="H6" s="1872"/>
      <c r="I6" s="1872" t="s">
        <v>847</v>
      </c>
      <c r="J6" s="1872"/>
      <c r="K6" s="1872"/>
      <c r="L6" s="1872"/>
      <c r="M6" s="1872"/>
      <c r="N6" s="1872"/>
      <c r="O6" s="1878"/>
      <c r="P6" s="1875" t="s">
        <v>732</v>
      </c>
      <c r="Q6" s="1871" t="s">
        <v>846</v>
      </c>
      <c r="R6" s="1872"/>
      <c r="S6" s="1872"/>
      <c r="T6" s="1879"/>
      <c r="U6" s="393" t="s">
        <v>862</v>
      </c>
      <c r="V6" s="912"/>
    </row>
    <row r="7" spans="1:28" s="394" customFormat="1" ht="33" customHeight="1">
      <c r="A7" s="1876"/>
      <c r="B7" s="742"/>
      <c r="C7" s="395" t="s">
        <v>533</v>
      </c>
      <c r="D7" s="396" t="s">
        <v>534</v>
      </c>
      <c r="E7" s="395" t="s">
        <v>853</v>
      </c>
      <c r="F7" s="395" t="s">
        <v>535</v>
      </c>
      <c r="G7" s="395" t="s">
        <v>536</v>
      </c>
      <c r="H7" s="396" t="s">
        <v>537</v>
      </c>
      <c r="I7" s="395" t="s">
        <v>538</v>
      </c>
      <c r="J7" s="397" t="s">
        <v>854</v>
      </c>
      <c r="K7" s="395" t="s">
        <v>539</v>
      </c>
      <c r="L7" s="398" t="s">
        <v>855</v>
      </c>
      <c r="M7" s="399" t="s">
        <v>856</v>
      </c>
      <c r="N7" s="400" t="s">
        <v>857</v>
      </c>
      <c r="O7" s="400" t="s">
        <v>858</v>
      </c>
      <c r="P7" s="1876"/>
      <c r="Q7" s="397" t="s">
        <v>859</v>
      </c>
      <c r="R7" s="397" t="s">
        <v>860</v>
      </c>
      <c r="S7" s="400" t="s">
        <v>861</v>
      </c>
      <c r="T7" s="397" t="s">
        <v>540</v>
      </c>
      <c r="U7" s="395" t="s">
        <v>541</v>
      </c>
      <c r="V7" s="913" t="s">
        <v>542</v>
      </c>
    </row>
    <row r="8" spans="1:28" s="394" customFormat="1">
      <c r="A8" s="1876"/>
      <c r="B8" s="742"/>
      <c r="C8" s="742"/>
      <c r="D8" s="742"/>
      <c r="E8" s="412"/>
      <c r="F8" s="1873" t="s">
        <v>550</v>
      </c>
      <c r="G8" s="1873" t="s">
        <v>551</v>
      </c>
      <c r="H8" s="1873" t="s">
        <v>552</v>
      </c>
      <c r="I8" s="1873" t="s">
        <v>553</v>
      </c>
      <c r="J8" s="1873" t="s">
        <v>562</v>
      </c>
      <c r="K8" s="1873" t="s">
        <v>554</v>
      </c>
      <c r="L8" s="413"/>
      <c r="M8" s="745"/>
      <c r="N8" s="745"/>
      <c r="O8" s="414"/>
      <c r="P8" s="1876"/>
      <c r="Q8" s="414"/>
      <c r="R8" s="414"/>
      <c r="S8" s="1873" t="s">
        <v>560</v>
      </c>
      <c r="T8" s="414"/>
      <c r="U8" s="412"/>
      <c r="V8" s="914"/>
    </row>
    <row r="9" spans="1:28" s="394" customFormat="1" ht="13.5" customHeight="1">
      <c r="A9" s="1876"/>
      <c r="B9" s="742"/>
      <c r="C9" s="742"/>
      <c r="D9" s="742"/>
      <c r="E9" s="1873" t="s">
        <v>549</v>
      </c>
      <c r="F9" s="1873"/>
      <c r="G9" s="1873"/>
      <c r="H9" s="1873"/>
      <c r="I9" s="1873"/>
      <c r="J9" s="1873"/>
      <c r="K9" s="1873"/>
      <c r="L9" s="1882" t="s">
        <v>555</v>
      </c>
      <c r="M9" s="1873" t="s">
        <v>556</v>
      </c>
      <c r="N9" s="1873" t="s">
        <v>557</v>
      </c>
      <c r="O9" s="1873" t="s">
        <v>558</v>
      </c>
      <c r="P9" s="1876"/>
      <c r="Q9" s="1873" t="s">
        <v>559</v>
      </c>
      <c r="R9" s="1873" t="s">
        <v>852</v>
      </c>
      <c r="S9" s="1873"/>
      <c r="T9" s="414"/>
      <c r="U9" s="412" t="s">
        <v>543</v>
      </c>
      <c r="V9" s="915" t="s">
        <v>544</v>
      </c>
    </row>
    <row r="10" spans="1:28" s="394" customFormat="1" ht="17.25" customHeight="1">
      <c r="A10" s="1877"/>
      <c r="B10" s="743" t="s">
        <v>548</v>
      </c>
      <c r="C10" s="743" t="s">
        <v>545</v>
      </c>
      <c r="D10" s="743" t="s">
        <v>546</v>
      </c>
      <c r="E10" s="1874"/>
      <c r="F10" s="1874"/>
      <c r="G10" s="1874"/>
      <c r="H10" s="1874"/>
      <c r="I10" s="1874"/>
      <c r="J10" s="1874"/>
      <c r="K10" s="1874"/>
      <c r="L10" s="1883"/>
      <c r="M10" s="1874"/>
      <c r="N10" s="1874"/>
      <c r="O10" s="1874"/>
      <c r="P10" s="1877"/>
      <c r="Q10" s="1874"/>
      <c r="R10" s="1874"/>
      <c r="S10" s="1874"/>
      <c r="T10" s="415" t="s">
        <v>561</v>
      </c>
      <c r="U10" s="416" t="s">
        <v>547</v>
      </c>
      <c r="V10" s="916" t="s">
        <v>547</v>
      </c>
      <c r="Z10" s="401"/>
      <c r="AA10" s="401"/>
      <c r="AB10" s="402"/>
    </row>
    <row r="11" spans="1:28" ht="60" hidden="1" customHeight="1">
      <c r="A11" s="903">
        <v>2015</v>
      </c>
      <c r="B11" s="401">
        <v>5021</v>
      </c>
      <c r="C11" s="401">
        <v>2996</v>
      </c>
      <c r="D11" s="401">
        <v>2025</v>
      </c>
      <c r="E11" s="401">
        <v>2559</v>
      </c>
      <c r="F11" s="401">
        <v>504</v>
      </c>
      <c r="G11" s="401">
        <v>471</v>
      </c>
      <c r="H11" s="401">
        <v>563</v>
      </c>
      <c r="I11" s="401">
        <v>44</v>
      </c>
      <c r="J11" s="401">
        <v>472</v>
      </c>
      <c r="K11" s="1124">
        <v>15</v>
      </c>
      <c r="L11" s="401">
        <v>166</v>
      </c>
      <c r="M11" s="401">
        <v>114</v>
      </c>
      <c r="N11" s="401">
        <v>8</v>
      </c>
      <c r="O11" s="401">
        <v>23</v>
      </c>
      <c r="P11" s="903">
        <v>2015</v>
      </c>
      <c r="Q11" s="401">
        <v>14</v>
      </c>
      <c r="R11" s="401">
        <v>3</v>
      </c>
      <c r="S11" s="401">
        <v>43</v>
      </c>
      <c r="T11" s="401">
        <v>22</v>
      </c>
      <c r="U11" s="404">
        <v>1960</v>
      </c>
      <c r="V11" s="917">
        <v>3061</v>
      </c>
      <c r="Z11" s="401"/>
      <c r="AA11" s="401"/>
      <c r="AB11" s="402"/>
    </row>
    <row r="12" spans="1:28" ht="60" customHeight="1">
      <c r="A12" s="903">
        <v>2016</v>
      </c>
      <c r="B12" s="401">
        <v>5026</v>
      </c>
      <c r="C12" s="405">
        <v>2974</v>
      </c>
      <c r="D12" s="405">
        <v>2052</v>
      </c>
      <c r="E12" s="405">
        <v>2512</v>
      </c>
      <c r="F12" s="405">
        <v>513</v>
      </c>
      <c r="G12" s="405">
        <v>460</v>
      </c>
      <c r="H12" s="405">
        <v>597</v>
      </c>
      <c r="I12" s="405">
        <v>47</v>
      </c>
      <c r="J12" s="405">
        <v>478</v>
      </c>
      <c r="K12" s="405">
        <v>17</v>
      </c>
      <c r="L12" s="405">
        <v>166</v>
      </c>
      <c r="M12" s="405">
        <v>120</v>
      </c>
      <c r="N12" s="405">
        <v>6</v>
      </c>
      <c r="O12" s="405">
        <v>24</v>
      </c>
      <c r="P12" s="903">
        <v>2016</v>
      </c>
      <c r="Q12" s="405">
        <v>17</v>
      </c>
      <c r="R12" s="405">
        <v>3</v>
      </c>
      <c r="S12" s="405">
        <v>45</v>
      </c>
      <c r="T12" s="405">
        <v>21</v>
      </c>
      <c r="U12" s="404">
        <v>1958</v>
      </c>
      <c r="V12" s="917">
        <v>3068</v>
      </c>
      <c r="Z12" s="401"/>
      <c r="AA12" s="401"/>
      <c r="AB12" s="402"/>
    </row>
    <row r="13" spans="1:28" ht="60" customHeight="1">
      <c r="A13" s="903">
        <v>2017</v>
      </c>
      <c r="B13" s="401">
        <v>5076</v>
      </c>
      <c r="C13" s="405">
        <v>2995</v>
      </c>
      <c r="D13" s="405">
        <v>2081</v>
      </c>
      <c r="E13" s="405">
        <v>2513</v>
      </c>
      <c r="F13" s="405">
        <v>492</v>
      </c>
      <c r="G13" s="405">
        <v>473</v>
      </c>
      <c r="H13" s="405">
        <v>631</v>
      </c>
      <c r="I13" s="405">
        <v>51</v>
      </c>
      <c r="J13" s="405">
        <v>489</v>
      </c>
      <c r="K13" s="405">
        <v>20</v>
      </c>
      <c r="L13" s="405">
        <v>168</v>
      </c>
      <c r="M13" s="405">
        <v>123</v>
      </c>
      <c r="N13" s="405">
        <v>5</v>
      </c>
      <c r="O13" s="405">
        <v>21</v>
      </c>
      <c r="P13" s="903">
        <v>2017</v>
      </c>
      <c r="Q13" s="405">
        <v>20</v>
      </c>
      <c r="R13" s="405">
        <v>3</v>
      </c>
      <c r="S13" s="405">
        <v>49</v>
      </c>
      <c r="T13" s="405">
        <v>18</v>
      </c>
      <c r="U13" s="404">
        <v>1958</v>
      </c>
      <c r="V13" s="917">
        <v>3118</v>
      </c>
      <c r="Z13" s="401"/>
      <c r="AA13" s="401"/>
      <c r="AB13" s="402"/>
    </row>
    <row r="14" spans="1:28" s="406" customFormat="1" ht="60" customHeight="1">
      <c r="A14" s="903">
        <v>2018</v>
      </c>
      <c r="B14" s="401">
        <v>5098</v>
      </c>
      <c r="C14" s="405">
        <v>3025</v>
      </c>
      <c r="D14" s="405">
        <v>2073</v>
      </c>
      <c r="E14" s="405">
        <v>2507</v>
      </c>
      <c r="F14" s="405">
        <v>475</v>
      </c>
      <c r="G14" s="405">
        <v>469</v>
      </c>
      <c r="H14" s="405">
        <v>645</v>
      </c>
      <c r="I14" s="405">
        <v>52</v>
      </c>
      <c r="J14" s="405">
        <v>504</v>
      </c>
      <c r="K14" s="405">
        <v>25</v>
      </c>
      <c r="L14" s="405">
        <v>160</v>
      </c>
      <c r="M14" s="405">
        <v>137</v>
      </c>
      <c r="N14" s="405">
        <v>6</v>
      </c>
      <c r="O14" s="405">
        <v>25</v>
      </c>
      <c r="P14" s="903">
        <v>2018</v>
      </c>
      <c r="Q14" s="405">
        <v>24</v>
      </c>
      <c r="R14" s="405">
        <v>4</v>
      </c>
      <c r="S14" s="405">
        <v>48</v>
      </c>
      <c r="T14" s="405">
        <v>17</v>
      </c>
      <c r="U14" s="404">
        <v>1950</v>
      </c>
      <c r="V14" s="917">
        <v>3148</v>
      </c>
      <c r="Z14" s="407"/>
      <c r="AA14" s="407"/>
      <c r="AB14" s="408"/>
    </row>
    <row r="15" spans="1:28" s="641" customFormat="1" ht="60" customHeight="1">
      <c r="A15" s="904">
        <v>2019</v>
      </c>
      <c r="B15" s="404">
        <f>SUM(C15:D15)</f>
        <v>5135</v>
      </c>
      <c r="C15" s="675">
        <v>3044</v>
      </c>
      <c r="D15" s="675">
        <v>2091</v>
      </c>
      <c r="E15" s="675">
        <v>2506</v>
      </c>
      <c r="F15" s="675">
        <v>474</v>
      </c>
      <c r="G15" s="675">
        <v>470</v>
      </c>
      <c r="H15" s="675">
        <v>677</v>
      </c>
      <c r="I15" s="675">
        <v>48</v>
      </c>
      <c r="J15" s="675">
        <v>501</v>
      </c>
      <c r="K15" s="675">
        <v>29</v>
      </c>
      <c r="L15" s="675">
        <v>161</v>
      </c>
      <c r="M15" s="675">
        <v>143</v>
      </c>
      <c r="N15" s="675">
        <v>7</v>
      </c>
      <c r="O15" s="675">
        <v>25</v>
      </c>
      <c r="P15" s="904">
        <v>2019</v>
      </c>
      <c r="Q15" s="675">
        <v>24</v>
      </c>
      <c r="R15" s="675">
        <v>5</v>
      </c>
      <c r="S15" s="675">
        <v>47</v>
      </c>
      <c r="T15" s="675">
        <v>18</v>
      </c>
      <c r="U15" s="675">
        <v>1963</v>
      </c>
      <c r="V15" s="905">
        <v>3172</v>
      </c>
      <c r="Z15" s="404"/>
      <c r="AA15" s="404"/>
      <c r="AB15" s="642"/>
    </row>
    <row r="16" spans="1:28" s="1128" customFormat="1" ht="60" customHeight="1">
      <c r="A16" s="904">
        <v>2020</v>
      </c>
      <c r="B16" s="404">
        <f>SUM(C16:D16)</f>
        <v>5158</v>
      </c>
      <c r="C16" s="675">
        <v>3068</v>
      </c>
      <c r="D16" s="675">
        <v>2090</v>
      </c>
      <c r="E16" s="675">
        <v>2497</v>
      </c>
      <c r="F16" s="675">
        <v>465</v>
      </c>
      <c r="G16" s="675">
        <v>486</v>
      </c>
      <c r="H16" s="675">
        <v>677</v>
      </c>
      <c r="I16" s="675">
        <v>48</v>
      </c>
      <c r="J16" s="675">
        <v>505</v>
      </c>
      <c r="K16" s="675">
        <v>28</v>
      </c>
      <c r="L16" s="675">
        <v>165</v>
      </c>
      <c r="M16" s="675">
        <v>157</v>
      </c>
      <c r="N16" s="675">
        <v>7</v>
      </c>
      <c r="O16" s="675">
        <v>23</v>
      </c>
      <c r="P16" s="904">
        <v>2020</v>
      </c>
      <c r="Q16" s="675">
        <v>29</v>
      </c>
      <c r="R16" s="675">
        <v>5</v>
      </c>
      <c r="S16" s="675">
        <v>49</v>
      </c>
      <c r="T16" s="675">
        <v>17</v>
      </c>
      <c r="U16" s="675">
        <v>1957</v>
      </c>
      <c r="V16" s="905">
        <v>3201</v>
      </c>
      <c r="Z16" s="1129"/>
      <c r="AA16" s="1129"/>
      <c r="AB16" s="1130"/>
    </row>
    <row r="17" spans="1:28" s="637" customFormat="1" ht="60" customHeight="1">
      <c r="A17" s="906">
        <v>2021</v>
      </c>
      <c r="B17" s="1225">
        <f>SUM(C17:D17)</f>
        <v>5138</v>
      </c>
      <c r="C17" s="676">
        <v>3051</v>
      </c>
      <c r="D17" s="676">
        <v>2087</v>
      </c>
      <c r="E17" s="676">
        <v>2485</v>
      </c>
      <c r="F17" s="676">
        <v>456</v>
      </c>
      <c r="G17" s="676">
        <v>490</v>
      </c>
      <c r="H17" s="676">
        <v>679</v>
      </c>
      <c r="I17" s="676">
        <v>49</v>
      </c>
      <c r="J17" s="676">
        <v>499</v>
      </c>
      <c r="K17" s="676">
        <v>28</v>
      </c>
      <c r="L17" s="676">
        <v>168</v>
      </c>
      <c r="M17" s="676">
        <v>162</v>
      </c>
      <c r="N17" s="676">
        <v>4</v>
      </c>
      <c r="O17" s="676">
        <v>23</v>
      </c>
      <c r="P17" s="906">
        <v>2021</v>
      </c>
      <c r="Q17" s="676">
        <v>27</v>
      </c>
      <c r="R17" s="676">
        <v>5</v>
      </c>
      <c r="S17" s="676">
        <v>47</v>
      </c>
      <c r="T17" s="676">
        <v>16</v>
      </c>
      <c r="U17" s="676">
        <v>1926</v>
      </c>
      <c r="V17" s="907">
        <v>3212</v>
      </c>
      <c r="Z17" s="636"/>
      <c r="AA17" s="636"/>
      <c r="AB17" s="638"/>
    </row>
    <row r="18" spans="1:28" s="409" customFormat="1" ht="13.5" customHeight="1" thickBot="1">
      <c r="A18" s="908"/>
      <c r="B18" s="909"/>
      <c r="C18" s="910"/>
      <c r="D18" s="910"/>
      <c r="E18" s="910"/>
      <c r="F18" s="910"/>
      <c r="G18" s="910"/>
      <c r="H18" s="910"/>
      <c r="I18" s="910"/>
      <c r="J18" s="910"/>
      <c r="K18" s="910"/>
      <c r="L18" s="910"/>
      <c r="M18" s="910"/>
      <c r="N18" s="910"/>
      <c r="O18" s="910"/>
      <c r="P18" s="1125"/>
      <c r="Q18" s="910"/>
      <c r="R18" s="910"/>
      <c r="S18" s="910"/>
      <c r="T18" s="910"/>
      <c r="U18" s="910"/>
      <c r="V18" s="911"/>
    </row>
    <row r="19" spans="1:28" s="409" customFormat="1" ht="16.5" customHeight="1">
      <c r="A19" s="410"/>
      <c r="B19" s="411"/>
      <c r="C19" s="411"/>
      <c r="D19" s="411"/>
      <c r="E19" s="411"/>
      <c r="F19" s="411"/>
      <c r="G19" s="411"/>
      <c r="H19" s="411"/>
      <c r="I19" s="411"/>
      <c r="J19" s="411"/>
      <c r="K19" s="411"/>
      <c r="L19" s="411"/>
      <c r="M19" s="411"/>
      <c r="N19" s="411"/>
      <c r="O19" s="411"/>
      <c r="P19" s="410"/>
      <c r="Q19" s="411"/>
      <c r="R19" s="411"/>
      <c r="S19" s="411"/>
      <c r="T19" s="411"/>
      <c r="U19" s="411"/>
      <c r="V19" s="411"/>
    </row>
    <row r="20" spans="1:28" s="409" customFormat="1" ht="15" customHeight="1">
      <c r="A20" s="1126" t="s">
        <v>849</v>
      </c>
      <c r="B20" s="410"/>
      <c r="C20" s="410"/>
      <c r="D20" s="410"/>
      <c r="E20" s="401"/>
      <c r="F20" s="401"/>
      <c r="G20" s="401"/>
      <c r="H20" s="401"/>
      <c r="I20" s="401"/>
      <c r="J20" s="401"/>
      <c r="K20" s="401"/>
      <c r="L20" s="401"/>
      <c r="M20" s="401"/>
      <c r="N20" s="401"/>
      <c r="O20" s="401"/>
      <c r="P20" s="1126" t="s">
        <v>849</v>
      </c>
      <c r="Q20" s="401"/>
      <c r="R20" s="401"/>
      <c r="S20" s="401"/>
      <c r="T20" s="401"/>
      <c r="U20" s="1127"/>
      <c r="V20" s="401"/>
    </row>
    <row r="21" spans="1:28" s="409" customFormat="1" ht="15" customHeight="1">
      <c r="A21" s="1126" t="s">
        <v>848</v>
      </c>
      <c r="B21" s="410"/>
      <c r="C21" s="410"/>
      <c r="D21" s="410"/>
      <c r="E21" s="401"/>
      <c r="F21" s="401"/>
      <c r="G21" s="401"/>
      <c r="H21" s="401"/>
      <c r="I21" s="401"/>
      <c r="J21" s="401"/>
      <c r="K21" s="401"/>
      <c r="L21" s="401"/>
      <c r="M21" s="401"/>
      <c r="N21" s="401"/>
      <c r="O21" s="401"/>
      <c r="P21" s="1126" t="s">
        <v>848</v>
      </c>
      <c r="Q21" s="401"/>
      <c r="R21" s="401"/>
      <c r="S21" s="401"/>
      <c r="T21" s="401"/>
      <c r="U21" s="1127"/>
      <c r="V21" s="401"/>
    </row>
    <row r="22" spans="1:28" s="409" customFormat="1" ht="15" customHeight="1">
      <c r="A22" s="289" t="s">
        <v>730</v>
      </c>
      <c r="B22" s="410"/>
      <c r="C22" s="410"/>
      <c r="D22" s="410"/>
      <c r="E22" s="401"/>
      <c r="F22" s="401"/>
      <c r="G22" s="401"/>
      <c r="H22" s="401"/>
      <c r="I22" s="401"/>
      <c r="J22" s="401"/>
      <c r="K22" s="401"/>
      <c r="L22" s="401"/>
      <c r="M22" s="401"/>
      <c r="N22" s="401"/>
      <c r="O22" s="401"/>
      <c r="P22" s="289" t="s">
        <v>730</v>
      </c>
      <c r="Q22" s="401"/>
      <c r="R22" s="401"/>
      <c r="S22" s="401"/>
      <c r="T22" s="401"/>
      <c r="U22" s="887"/>
      <c r="V22" s="401"/>
    </row>
  </sheetData>
  <mergeCells count="23">
    <mergeCell ref="A2:H2"/>
    <mergeCell ref="I2:O2"/>
    <mergeCell ref="P2:V2"/>
    <mergeCell ref="P3:V3"/>
    <mergeCell ref="A6:A10"/>
    <mergeCell ref="E9:E10"/>
    <mergeCell ref="F8:F10"/>
    <mergeCell ref="G8:G10"/>
    <mergeCell ref="H8:H10"/>
    <mergeCell ref="I8:I10"/>
    <mergeCell ref="J8:J10"/>
    <mergeCell ref="K8:K10"/>
    <mergeCell ref="S8:S10"/>
    <mergeCell ref="L9:L10"/>
    <mergeCell ref="M9:M10"/>
    <mergeCell ref="N9:N10"/>
    <mergeCell ref="E6:H6"/>
    <mergeCell ref="O9:O10"/>
    <mergeCell ref="Q9:Q10"/>
    <mergeCell ref="R9:R10"/>
    <mergeCell ref="P6:P10"/>
    <mergeCell ref="I6:O6"/>
    <mergeCell ref="Q6:T6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  <colBreaks count="2" manualBreakCount="2">
    <brk id="8" max="1048575" man="1"/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G53"/>
  <sheetViews>
    <sheetView view="pageBreakPreview" zoomScale="90" zoomScaleNormal="85" zoomScaleSheetLayoutView="90" workbookViewId="0"/>
  </sheetViews>
  <sheetFormatPr defaultRowHeight="13.5" outlineLevelRow="1"/>
  <cols>
    <col min="1" max="1" width="9.33203125" style="53" customWidth="1"/>
    <col min="2" max="7" width="10.77734375" style="53" customWidth="1"/>
    <col min="8" max="8" width="10.33203125" style="53" customWidth="1"/>
    <col min="9" max="14" width="10.77734375" style="53" customWidth="1"/>
    <col min="15" max="16384" width="8.88671875" style="53"/>
  </cols>
  <sheetData>
    <row r="1" spans="1:33" s="36" customFormat="1" ht="15" customHeight="1">
      <c r="B1" s="37"/>
      <c r="C1" s="37"/>
      <c r="D1" s="37"/>
      <c r="E1" s="37"/>
      <c r="F1" s="37"/>
      <c r="H1" s="37"/>
      <c r="I1" s="37"/>
    </row>
    <row r="2" spans="1:33" s="470" customFormat="1" ht="30" customHeight="1">
      <c r="A2" s="467" t="s">
        <v>99</v>
      </c>
      <c r="B2" s="468"/>
      <c r="C2" s="468"/>
      <c r="D2" s="468"/>
      <c r="E2" s="468"/>
      <c r="F2" s="468"/>
      <c r="G2" s="469"/>
      <c r="H2" s="1339" t="s">
        <v>100</v>
      </c>
      <c r="I2" s="1339"/>
      <c r="J2" s="1339"/>
      <c r="K2" s="1339"/>
      <c r="L2" s="1339"/>
      <c r="M2" s="1339"/>
      <c r="N2" s="1339"/>
      <c r="O2" s="1041"/>
    </row>
    <row r="3" spans="1:33" s="471" customFormat="1" ht="30" customHeight="1">
      <c r="A3" s="1339"/>
      <c r="B3" s="1340"/>
      <c r="C3" s="1340"/>
      <c r="D3" s="1340"/>
      <c r="E3" s="1340"/>
      <c r="F3" s="1340"/>
      <c r="G3" s="1340"/>
      <c r="H3" s="1339"/>
      <c r="I3" s="1339"/>
      <c r="J3" s="1339"/>
      <c r="K3" s="1339"/>
      <c r="L3" s="1339"/>
      <c r="M3" s="1339"/>
      <c r="N3" s="1339"/>
      <c r="O3" s="1041"/>
    </row>
    <row r="4" spans="1:33" s="471" customFormat="1" ht="15" customHeight="1">
      <c r="A4" s="473"/>
      <c r="B4" s="474"/>
      <c r="C4" s="474"/>
      <c r="D4" s="474"/>
      <c r="E4" s="474"/>
      <c r="F4" s="474"/>
      <c r="G4" s="474"/>
      <c r="H4" s="473"/>
      <c r="I4" s="473"/>
      <c r="J4" s="473"/>
      <c r="K4" s="473"/>
      <c r="L4" s="473"/>
      <c r="M4" s="473"/>
      <c r="N4" s="473"/>
      <c r="O4" s="473"/>
    </row>
    <row r="5" spans="1:33" ht="15" customHeight="1" thickBot="1">
      <c r="A5" s="757" t="s">
        <v>1</v>
      </c>
      <c r="B5" s="757"/>
      <c r="C5" s="757"/>
      <c r="D5" s="289"/>
      <c r="E5" s="289" t="s">
        <v>28</v>
      </c>
      <c r="F5" s="289"/>
      <c r="G5" s="758"/>
      <c r="H5" s="757"/>
      <c r="I5" s="289"/>
      <c r="J5" s="289"/>
      <c r="K5" s="289"/>
      <c r="L5" s="289"/>
      <c r="M5" s="289"/>
      <c r="N5" s="758" t="s">
        <v>73</v>
      </c>
    </row>
    <row r="6" spans="1:33" s="50" customFormat="1" ht="19.5" customHeight="1">
      <c r="A6" s="759" t="s">
        <v>318</v>
      </c>
      <c r="B6" s="44" t="s">
        <v>74</v>
      </c>
      <c r="C6" s="45"/>
      <c r="D6" s="46" t="s">
        <v>908</v>
      </c>
      <c r="E6" s="45"/>
      <c r="F6" s="47" t="s">
        <v>75</v>
      </c>
      <c r="G6" s="760" t="s">
        <v>76</v>
      </c>
      <c r="H6" s="759" t="s">
        <v>318</v>
      </c>
      <c r="I6" s="48" t="s">
        <v>909</v>
      </c>
      <c r="J6" s="49" t="s">
        <v>77</v>
      </c>
      <c r="K6" s="45" t="s">
        <v>78</v>
      </c>
      <c r="L6" s="47" t="s">
        <v>79</v>
      </c>
      <c r="M6" s="47" t="s">
        <v>80</v>
      </c>
      <c r="N6" s="760" t="s">
        <v>81</v>
      </c>
    </row>
    <row r="7" spans="1:33" s="50" customFormat="1" ht="15" customHeight="1">
      <c r="A7" s="481"/>
      <c r="B7" s="1344" t="s">
        <v>101</v>
      </c>
      <c r="C7" s="1345"/>
      <c r="D7" s="52" t="s">
        <v>82</v>
      </c>
      <c r="E7" s="52" t="s">
        <v>83</v>
      </c>
      <c r="F7" s="51"/>
      <c r="G7" s="1348" t="s">
        <v>102</v>
      </c>
      <c r="H7" s="481"/>
      <c r="I7" s="1104"/>
      <c r="J7" s="1098"/>
      <c r="K7" s="1103"/>
      <c r="L7" s="1104"/>
      <c r="M7" s="1350" t="s">
        <v>104</v>
      </c>
      <c r="N7" s="1348" t="s">
        <v>105</v>
      </c>
    </row>
    <row r="8" spans="1:33" s="50" customFormat="1" ht="30.75" customHeight="1">
      <c r="A8" s="761" t="s">
        <v>46</v>
      </c>
      <c r="B8" s="1346"/>
      <c r="C8" s="1347"/>
      <c r="D8" s="1101" t="s">
        <v>84</v>
      </c>
      <c r="E8" s="1101" t="s">
        <v>85</v>
      </c>
      <c r="F8" s="1101" t="s">
        <v>86</v>
      </c>
      <c r="G8" s="1349"/>
      <c r="H8" s="761" t="s">
        <v>46</v>
      </c>
      <c r="I8" s="1101" t="s">
        <v>87</v>
      </c>
      <c r="J8" s="1099" t="s">
        <v>88</v>
      </c>
      <c r="K8" s="1102" t="s">
        <v>89</v>
      </c>
      <c r="L8" s="1101" t="s">
        <v>103</v>
      </c>
      <c r="M8" s="1351"/>
      <c r="N8" s="1349"/>
    </row>
    <row r="9" spans="1:33" ht="33.75" hidden="1" customHeight="1">
      <c r="A9" s="486">
        <v>2015</v>
      </c>
      <c r="B9" s="1352">
        <v>480</v>
      </c>
      <c r="C9" s="1353"/>
      <c r="D9" s="710">
        <v>90</v>
      </c>
      <c r="E9" s="710">
        <v>0</v>
      </c>
      <c r="F9" s="710">
        <v>15</v>
      </c>
      <c r="G9" s="683">
        <v>12</v>
      </c>
      <c r="H9" s="486">
        <v>2015</v>
      </c>
      <c r="I9" s="710">
        <v>4</v>
      </c>
      <c r="J9" s="710">
        <v>0</v>
      </c>
      <c r="K9" s="710">
        <v>85</v>
      </c>
      <c r="L9" s="710">
        <v>193</v>
      </c>
      <c r="M9" s="710">
        <v>77</v>
      </c>
      <c r="N9" s="683">
        <v>4</v>
      </c>
    </row>
    <row r="10" spans="1:33" s="54" customFormat="1" ht="39.950000000000003" customHeight="1">
      <c r="A10" s="486">
        <v>2016</v>
      </c>
      <c r="B10" s="1335">
        <v>441</v>
      </c>
      <c r="C10" s="1336"/>
      <c r="D10" s="710">
        <v>87</v>
      </c>
      <c r="E10" s="710">
        <v>0</v>
      </c>
      <c r="F10" s="710">
        <v>19</v>
      </c>
      <c r="G10" s="683">
        <v>14</v>
      </c>
      <c r="H10" s="486">
        <v>2016</v>
      </c>
      <c r="I10" s="710">
        <v>4</v>
      </c>
      <c r="J10" s="710">
        <v>0</v>
      </c>
      <c r="K10" s="710">
        <v>87</v>
      </c>
      <c r="L10" s="710">
        <v>150</v>
      </c>
      <c r="M10" s="710">
        <v>78</v>
      </c>
      <c r="N10" s="683">
        <v>4</v>
      </c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</row>
    <row r="11" spans="1:33" ht="39.950000000000003" customHeight="1">
      <c r="A11" s="486">
        <v>2017</v>
      </c>
      <c r="B11" s="1335">
        <v>428</v>
      </c>
      <c r="C11" s="1336"/>
      <c r="D11" s="25">
        <v>59</v>
      </c>
      <c r="E11" s="25">
        <v>0</v>
      </c>
      <c r="F11" s="25">
        <v>15</v>
      </c>
      <c r="G11" s="454">
        <v>13</v>
      </c>
      <c r="H11" s="486">
        <v>2017</v>
      </c>
      <c r="I11" s="25">
        <v>1</v>
      </c>
      <c r="J11" s="25">
        <v>0</v>
      </c>
      <c r="K11" s="25">
        <v>91</v>
      </c>
      <c r="L11" s="25">
        <v>173</v>
      </c>
      <c r="M11" s="25">
        <v>75</v>
      </c>
      <c r="N11" s="454">
        <v>1</v>
      </c>
    </row>
    <row r="12" spans="1:33" s="54" customFormat="1" ht="39.950000000000003" customHeight="1">
      <c r="A12" s="486">
        <v>2018</v>
      </c>
      <c r="B12" s="1335">
        <v>480</v>
      </c>
      <c r="C12" s="1336"/>
      <c r="D12" s="25">
        <v>81</v>
      </c>
      <c r="E12" s="25">
        <v>0</v>
      </c>
      <c r="F12" s="25">
        <v>19</v>
      </c>
      <c r="G12" s="454">
        <v>15</v>
      </c>
      <c r="H12" s="486">
        <v>2018</v>
      </c>
      <c r="I12" s="25">
        <v>2</v>
      </c>
      <c r="J12" s="25">
        <v>0</v>
      </c>
      <c r="K12" s="25">
        <v>134</v>
      </c>
      <c r="L12" s="25">
        <v>156</v>
      </c>
      <c r="M12" s="25">
        <v>71</v>
      </c>
      <c r="N12" s="454">
        <v>2</v>
      </c>
    </row>
    <row r="13" spans="1:33" ht="39.950000000000003" customHeight="1">
      <c r="A13" s="486">
        <v>2019</v>
      </c>
      <c r="B13" s="1335">
        <f>SUM(B14:C23)</f>
        <v>497</v>
      </c>
      <c r="C13" s="1336"/>
      <c r="D13" s="710">
        <f>SUM(D14:D23)</f>
        <v>103</v>
      </c>
      <c r="E13" s="710">
        <f>SUM(E14:E23)</f>
        <v>0</v>
      </c>
      <c r="F13" s="710">
        <f>SUM(F14:F23)</f>
        <v>16</v>
      </c>
      <c r="G13" s="683">
        <f>SUM(G14:G23)</f>
        <v>13</v>
      </c>
      <c r="H13" s="486">
        <v>2019</v>
      </c>
      <c r="I13" s="710">
        <f t="shared" ref="I13:N13" si="0">SUM(I14:I23)</f>
        <v>2</v>
      </c>
      <c r="J13" s="710">
        <f t="shared" si="0"/>
        <v>0</v>
      </c>
      <c r="K13" s="710">
        <f t="shared" si="0"/>
        <v>134</v>
      </c>
      <c r="L13" s="710">
        <f t="shared" si="0"/>
        <v>146</v>
      </c>
      <c r="M13" s="710">
        <f t="shared" si="0"/>
        <v>80</v>
      </c>
      <c r="N13" s="683">
        <f t="shared" si="0"/>
        <v>3</v>
      </c>
    </row>
    <row r="14" spans="1:33" ht="27.75" hidden="1" customHeight="1" outlineLevel="1">
      <c r="A14" s="762" t="s">
        <v>47</v>
      </c>
      <c r="B14" s="1335">
        <f>SUM(D14:G14,I14:N14)</f>
        <v>364</v>
      </c>
      <c r="C14" s="1336"/>
      <c r="D14" s="82">
        <v>56</v>
      </c>
      <c r="E14" s="82" t="s">
        <v>703</v>
      </c>
      <c r="F14" s="82">
        <v>14</v>
      </c>
      <c r="G14" s="494">
        <v>11</v>
      </c>
      <c r="H14" s="762" t="s">
        <v>93</v>
      </c>
      <c r="I14" s="82">
        <v>1</v>
      </c>
      <c r="J14" s="82"/>
      <c r="K14" s="82">
        <v>90</v>
      </c>
      <c r="L14" s="82">
        <v>121</v>
      </c>
      <c r="M14" s="82">
        <v>70</v>
      </c>
      <c r="N14" s="494">
        <v>1</v>
      </c>
    </row>
    <row r="15" spans="1:33" ht="27.75" hidden="1" customHeight="1" outlineLevel="1">
      <c r="A15" s="762" t="s">
        <v>48</v>
      </c>
      <c r="B15" s="1335">
        <f t="shared" ref="B15:B23" si="1">SUM(D15:G15,I15:N15)</f>
        <v>3</v>
      </c>
      <c r="C15" s="1336"/>
      <c r="D15" s="82">
        <v>3</v>
      </c>
      <c r="E15" s="82" t="s">
        <v>703</v>
      </c>
      <c r="F15" s="82" t="s">
        <v>703</v>
      </c>
      <c r="G15" s="494" t="s">
        <v>703</v>
      </c>
      <c r="H15" s="762" t="s">
        <v>48</v>
      </c>
      <c r="I15" s="82"/>
      <c r="J15" s="82"/>
      <c r="K15" s="82"/>
      <c r="L15" s="82"/>
      <c r="M15" s="82"/>
      <c r="N15" s="494"/>
    </row>
    <row r="16" spans="1:33" ht="27.75" hidden="1" customHeight="1" outlineLevel="1">
      <c r="A16" s="762" t="s">
        <v>49</v>
      </c>
      <c r="B16" s="1335">
        <f t="shared" si="1"/>
        <v>74</v>
      </c>
      <c r="C16" s="1336"/>
      <c r="D16" s="82">
        <v>31</v>
      </c>
      <c r="E16" s="82" t="s">
        <v>703</v>
      </c>
      <c r="F16" s="82" t="s">
        <v>703</v>
      </c>
      <c r="G16" s="494" t="s">
        <v>703</v>
      </c>
      <c r="H16" s="762" t="s">
        <v>49</v>
      </c>
      <c r="I16" s="82"/>
      <c r="J16" s="82"/>
      <c r="K16" s="82">
        <v>33</v>
      </c>
      <c r="L16" s="82"/>
      <c r="M16" s="82">
        <v>9</v>
      </c>
      <c r="N16" s="494">
        <v>1</v>
      </c>
    </row>
    <row r="17" spans="1:14" ht="27.75" hidden="1" customHeight="1" outlineLevel="1">
      <c r="A17" s="762" t="s">
        <v>50</v>
      </c>
      <c r="B17" s="1335">
        <f t="shared" si="1"/>
        <v>0</v>
      </c>
      <c r="C17" s="1336"/>
      <c r="D17" s="82" t="s">
        <v>703</v>
      </c>
      <c r="E17" s="82" t="s">
        <v>703</v>
      </c>
      <c r="F17" s="82" t="s">
        <v>703</v>
      </c>
      <c r="G17" s="494" t="s">
        <v>703</v>
      </c>
      <c r="H17" s="762" t="s">
        <v>50</v>
      </c>
      <c r="I17" s="82"/>
      <c r="J17" s="82"/>
      <c r="K17" s="82"/>
      <c r="L17" s="82"/>
      <c r="M17" s="82"/>
      <c r="N17" s="494"/>
    </row>
    <row r="18" spans="1:14" ht="27.75" hidden="1" customHeight="1" outlineLevel="1">
      <c r="A18" s="762" t="s">
        <v>51</v>
      </c>
      <c r="B18" s="1335">
        <f t="shared" si="1"/>
        <v>9</v>
      </c>
      <c r="C18" s="1336"/>
      <c r="D18" s="82">
        <v>1</v>
      </c>
      <c r="E18" s="82" t="s">
        <v>703</v>
      </c>
      <c r="F18" s="82">
        <v>1</v>
      </c>
      <c r="G18" s="494">
        <v>1</v>
      </c>
      <c r="H18" s="762" t="s">
        <v>51</v>
      </c>
      <c r="I18" s="82"/>
      <c r="J18" s="82"/>
      <c r="K18" s="82">
        <v>2</v>
      </c>
      <c r="L18" s="82">
        <v>4</v>
      </c>
      <c r="M18" s="82"/>
      <c r="N18" s="494"/>
    </row>
    <row r="19" spans="1:14" ht="27.75" hidden="1" customHeight="1" outlineLevel="1">
      <c r="A19" s="762" t="s">
        <v>604</v>
      </c>
      <c r="B19" s="1335">
        <f t="shared" si="1"/>
        <v>0</v>
      </c>
      <c r="C19" s="1336"/>
      <c r="D19" s="82" t="s">
        <v>703</v>
      </c>
      <c r="E19" s="82" t="s">
        <v>703</v>
      </c>
      <c r="F19" s="82" t="s">
        <v>703</v>
      </c>
      <c r="G19" s="494" t="s">
        <v>703</v>
      </c>
      <c r="H19" s="762" t="s">
        <v>597</v>
      </c>
      <c r="I19" s="82"/>
      <c r="J19" s="82"/>
      <c r="K19" s="82"/>
      <c r="L19" s="82"/>
      <c r="M19" s="82"/>
      <c r="N19" s="494"/>
    </row>
    <row r="20" spans="1:14" ht="27.75" hidden="1" customHeight="1" outlineLevel="1">
      <c r="A20" s="762" t="s">
        <v>90</v>
      </c>
      <c r="B20" s="1335">
        <f t="shared" si="1"/>
        <v>24</v>
      </c>
      <c r="C20" s="1336"/>
      <c r="D20" s="82">
        <v>6</v>
      </c>
      <c r="E20" s="82" t="s">
        <v>703</v>
      </c>
      <c r="F20" s="82">
        <v>1</v>
      </c>
      <c r="G20" s="494">
        <v>1</v>
      </c>
      <c r="H20" s="762" t="s">
        <v>94</v>
      </c>
      <c r="I20" s="82"/>
      <c r="J20" s="82"/>
      <c r="K20" s="82">
        <v>4</v>
      </c>
      <c r="L20" s="82">
        <v>12</v>
      </c>
      <c r="M20" s="82"/>
      <c r="N20" s="494"/>
    </row>
    <row r="21" spans="1:14" ht="27.75" hidden="1" customHeight="1" outlineLevel="1">
      <c r="A21" s="762" t="s">
        <v>91</v>
      </c>
      <c r="B21" s="1335">
        <f t="shared" si="1"/>
        <v>7</v>
      </c>
      <c r="C21" s="1336"/>
      <c r="D21" s="82">
        <v>1</v>
      </c>
      <c r="E21" s="82" t="s">
        <v>703</v>
      </c>
      <c r="F21" s="82" t="s">
        <v>703</v>
      </c>
      <c r="G21" s="494" t="s">
        <v>703</v>
      </c>
      <c r="H21" s="762" t="s">
        <v>95</v>
      </c>
      <c r="I21" s="82"/>
      <c r="J21" s="82"/>
      <c r="K21" s="82">
        <v>2</v>
      </c>
      <c r="L21" s="82">
        <v>4</v>
      </c>
      <c r="M21" s="82"/>
      <c r="N21" s="494"/>
    </row>
    <row r="22" spans="1:14" ht="27.75" hidden="1" customHeight="1" outlineLevel="1">
      <c r="A22" s="762" t="s">
        <v>54</v>
      </c>
      <c r="B22" s="1335">
        <f t="shared" si="1"/>
        <v>10</v>
      </c>
      <c r="C22" s="1336"/>
      <c r="D22" s="82">
        <v>4</v>
      </c>
      <c r="E22" s="82" t="s">
        <v>703</v>
      </c>
      <c r="F22" s="82" t="s">
        <v>703</v>
      </c>
      <c r="G22" s="494" t="s">
        <v>703</v>
      </c>
      <c r="H22" s="762" t="s">
        <v>54</v>
      </c>
      <c r="I22" s="82">
        <v>1</v>
      </c>
      <c r="J22" s="82"/>
      <c r="K22" s="82">
        <v>2</v>
      </c>
      <c r="L22" s="82">
        <v>1</v>
      </c>
      <c r="M22" s="82">
        <v>1</v>
      </c>
      <c r="N22" s="494">
        <v>1</v>
      </c>
    </row>
    <row r="23" spans="1:14" s="56" customFormat="1" ht="27.75" hidden="1" customHeight="1" outlineLevel="1">
      <c r="A23" s="762" t="s">
        <v>92</v>
      </c>
      <c r="B23" s="1335">
        <f t="shared" si="1"/>
        <v>6</v>
      </c>
      <c r="C23" s="1336"/>
      <c r="D23" s="82">
        <v>1</v>
      </c>
      <c r="E23" s="82" t="s">
        <v>703</v>
      </c>
      <c r="F23" s="82" t="s">
        <v>703</v>
      </c>
      <c r="G23" s="494" t="s">
        <v>703</v>
      </c>
      <c r="H23" s="762" t="s">
        <v>96</v>
      </c>
      <c r="I23" s="82"/>
      <c r="J23" s="82"/>
      <c r="K23" s="82">
        <v>1</v>
      </c>
      <c r="L23" s="82">
        <v>4</v>
      </c>
      <c r="M23" s="82"/>
      <c r="N23" s="494"/>
    </row>
    <row r="24" spans="1:14" ht="39.950000000000003" customHeight="1" collapsed="1">
      <c r="A24" s="486">
        <v>2020</v>
      </c>
      <c r="B24" s="1335">
        <f>SUM(B25:C34)</f>
        <v>434</v>
      </c>
      <c r="C24" s="1336"/>
      <c r="D24" s="976">
        <f>SUM(D25:D34)</f>
        <v>76</v>
      </c>
      <c r="E24" s="976">
        <f>SUM(E25:E34)</f>
        <v>0</v>
      </c>
      <c r="F24" s="976">
        <f>SUM(F25:F34)</f>
        <v>16</v>
      </c>
      <c r="G24" s="683">
        <f>SUM(G25:G34)</f>
        <v>12</v>
      </c>
      <c r="H24" s="486">
        <v>2020</v>
      </c>
      <c r="I24" s="976">
        <f t="shared" ref="I24:N24" si="2">SUM(I25:I34)</f>
        <v>2</v>
      </c>
      <c r="J24" s="976">
        <f t="shared" si="2"/>
        <v>0</v>
      </c>
      <c r="K24" s="976">
        <f t="shared" si="2"/>
        <v>109</v>
      </c>
      <c r="L24" s="976">
        <f t="shared" si="2"/>
        <v>146</v>
      </c>
      <c r="M24" s="976">
        <f t="shared" si="2"/>
        <v>71</v>
      </c>
      <c r="N24" s="683">
        <f t="shared" si="2"/>
        <v>2</v>
      </c>
    </row>
    <row r="25" spans="1:14" ht="27.75" hidden="1" customHeight="1" outlineLevel="1">
      <c r="A25" s="752" t="s">
        <v>47</v>
      </c>
      <c r="B25" s="1335">
        <f>SUM(D25:G25,I25:N25)</f>
        <v>329</v>
      </c>
      <c r="C25" s="1336"/>
      <c r="D25" s="763">
        <v>42</v>
      </c>
      <c r="E25" s="763" t="s">
        <v>703</v>
      </c>
      <c r="F25" s="763">
        <v>14</v>
      </c>
      <c r="G25" s="764">
        <v>10</v>
      </c>
      <c r="H25" s="752" t="s">
        <v>47</v>
      </c>
      <c r="I25" s="225">
        <v>1</v>
      </c>
      <c r="J25" s="225">
        <v>0</v>
      </c>
      <c r="K25" s="225">
        <v>70</v>
      </c>
      <c r="L25" s="225">
        <v>121</v>
      </c>
      <c r="M25" s="225">
        <v>70</v>
      </c>
      <c r="N25" s="512">
        <v>1</v>
      </c>
    </row>
    <row r="26" spans="1:14" ht="27.75" hidden="1" customHeight="1" outlineLevel="1">
      <c r="A26" s="752" t="s">
        <v>48</v>
      </c>
      <c r="B26" s="1335">
        <f t="shared" ref="B26:B34" si="3">SUM(D26:G26,I26:N26)</f>
        <v>3</v>
      </c>
      <c r="C26" s="1336"/>
      <c r="D26" s="763">
        <v>3</v>
      </c>
      <c r="E26" s="763" t="s">
        <v>703</v>
      </c>
      <c r="F26" s="763" t="s">
        <v>703</v>
      </c>
      <c r="G26" s="764" t="s">
        <v>703</v>
      </c>
      <c r="H26" s="752" t="s">
        <v>48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512">
        <v>0</v>
      </c>
    </row>
    <row r="27" spans="1:14" ht="27.75" hidden="1" customHeight="1" outlineLevel="1">
      <c r="A27" s="752" t="s">
        <v>49</v>
      </c>
      <c r="B27" s="1335">
        <f t="shared" si="3"/>
        <v>49</v>
      </c>
      <c r="C27" s="1336"/>
      <c r="D27" s="763">
        <v>21</v>
      </c>
      <c r="E27" s="763" t="s">
        <v>703</v>
      </c>
      <c r="F27" s="763" t="s">
        <v>703</v>
      </c>
      <c r="G27" s="764" t="s">
        <v>703</v>
      </c>
      <c r="H27" s="752" t="s">
        <v>49</v>
      </c>
      <c r="I27" s="225">
        <v>0</v>
      </c>
      <c r="J27" s="225">
        <v>0</v>
      </c>
      <c r="K27" s="225">
        <v>28</v>
      </c>
      <c r="L27" s="225">
        <v>0</v>
      </c>
      <c r="M27" s="225">
        <v>0</v>
      </c>
      <c r="N27" s="512">
        <v>0</v>
      </c>
    </row>
    <row r="28" spans="1:14" ht="27.75" hidden="1" customHeight="1" outlineLevel="1">
      <c r="A28" s="752" t="s">
        <v>50</v>
      </c>
      <c r="B28" s="1335">
        <f t="shared" si="3"/>
        <v>0</v>
      </c>
      <c r="C28" s="1336"/>
      <c r="D28" s="763" t="s">
        <v>703</v>
      </c>
      <c r="E28" s="763" t="s">
        <v>703</v>
      </c>
      <c r="F28" s="763" t="s">
        <v>703</v>
      </c>
      <c r="G28" s="764" t="s">
        <v>703</v>
      </c>
      <c r="H28" s="752" t="s">
        <v>50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  <c r="N28" s="512">
        <v>0</v>
      </c>
    </row>
    <row r="29" spans="1:14" ht="27.75" hidden="1" customHeight="1" outlineLevel="1">
      <c r="A29" s="752" t="s">
        <v>51</v>
      </c>
      <c r="B29" s="1335">
        <f t="shared" si="3"/>
        <v>9</v>
      </c>
      <c r="C29" s="1336"/>
      <c r="D29" s="763">
        <v>1</v>
      </c>
      <c r="E29" s="763" t="s">
        <v>703</v>
      </c>
      <c r="F29" s="763">
        <v>1</v>
      </c>
      <c r="G29" s="764">
        <v>1</v>
      </c>
      <c r="H29" s="752" t="s">
        <v>51</v>
      </c>
      <c r="I29" s="225">
        <v>0</v>
      </c>
      <c r="J29" s="225">
        <v>0</v>
      </c>
      <c r="K29" s="225">
        <v>2</v>
      </c>
      <c r="L29" s="225">
        <v>4</v>
      </c>
      <c r="M29" s="225">
        <v>0</v>
      </c>
      <c r="N29" s="512">
        <v>0</v>
      </c>
    </row>
    <row r="30" spans="1:14" ht="27.75" hidden="1" customHeight="1" outlineLevel="1">
      <c r="A30" s="752" t="s">
        <v>787</v>
      </c>
      <c r="B30" s="1335">
        <f t="shared" si="3"/>
        <v>0</v>
      </c>
      <c r="C30" s="1336"/>
      <c r="D30" s="763" t="s">
        <v>703</v>
      </c>
      <c r="E30" s="763" t="s">
        <v>703</v>
      </c>
      <c r="F30" s="763" t="s">
        <v>703</v>
      </c>
      <c r="G30" s="764" t="s">
        <v>703</v>
      </c>
      <c r="H30" s="752" t="s">
        <v>787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512">
        <v>0</v>
      </c>
    </row>
    <row r="31" spans="1:14" ht="27.75" hidden="1" customHeight="1" outlineLevel="1">
      <c r="A31" s="752" t="s">
        <v>52</v>
      </c>
      <c r="B31" s="1335">
        <f t="shared" si="3"/>
        <v>22</v>
      </c>
      <c r="C31" s="1336"/>
      <c r="D31" s="763">
        <v>4</v>
      </c>
      <c r="E31" s="763" t="s">
        <v>703</v>
      </c>
      <c r="F31" s="763">
        <v>1</v>
      </c>
      <c r="G31" s="764">
        <v>1</v>
      </c>
      <c r="H31" s="752" t="s">
        <v>52</v>
      </c>
      <c r="I31" s="225">
        <v>0</v>
      </c>
      <c r="J31" s="225">
        <v>0</v>
      </c>
      <c r="K31" s="225">
        <v>4</v>
      </c>
      <c r="L31" s="225">
        <v>12</v>
      </c>
      <c r="M31" s="225">
        <v>0</v>
      </c>
      <c r="N31" s="512">
        <v>0</v>
      </c>
    </row>
    <row r="32" spans="1:14" ht="27.75" hidden="1" customHeight="1" outlineLevel="1">
      <c r="A32" s="752" t="s">
        <v>53</v>
      </c>
      <c r="B32" s="1335">
        <f t="shared" si="3"/>
        <v>7</v>
      </c>
      <c r="C32" s="1336"/>
      <c r="D32" s="763">
        <v>1</v>
      </c>
      <c r="E32" s="763" t="s">
        <v>703</v>
      </c>
      <c r="F32" s="763" t="s">
        <v>703</v>
      </c>
      <c r="G32" s="764" t="s">
        <v>703</v>
      </c>
      <c r="H32" s="752" t="s">
        <v>53</v>
      </c>
      <c r="I32" s="225">
        <v>0</v>
      </c>
      <c r="J32" s="225">
        <v>0</v>
      </c>
      <c r="K32" s="225">
        <v>2</v>
      </c>
      <c r="L32" s="225">
        <v>4</v>
      </c>
      <c r="M32" s="225">
        <v>0</v>
      </c>
      <c r="N32" s="512">
        <v>0</v>
      </c>
    </row>
    <row r="33" spans="1:14" ht="27.75" hidden="1" customHeight="1" outlineLevel="1">
      <c r="A33" s="752" t="s">
        <v>54</v>
      </c>
      <c r="B33" s="1335">
        <f t="shared" si="3"/>
        <v>9</v>
      </c>
      <c r="C33" s="1336"/>
      <c r="D33" s="763">
        <v>3</v>
      </c>
      <c r="E33" s="763" t="s">
        <v>703</v>
      </c>
      <c r="F33" s="763" t="s">
        <v>703</v>
      </c>
      <c r="G33" s="764" t="s">
        <v>703</v>
      </c>
      <c r="H33" s="752" t="s">
        <v>54</v>
      </c>
      <c r="I33" s="225">
        <v>1</v>
      </c>
      <c r="J33" s="225">
        <v>0</v>
      </c>
      <c r="K33" s="225">
        <v>2</v>
      </c>
      <c r="L33" s="225">
        <v>1</v>
      </c>
      <c r="M33" s="225">
        <v>1</v>
      </c>
      <c r="N33" s="512">
        <v>1</v>
      </c>
    </row>
    <row r="34" spans="1:14" s="56" customFormat="1" ht="27.75" hidden="1" customHeight="1" outlineLevel="1">
      <c r="A34" s="752" t="s">
        <v>55</v>
      </c>
      <c r="B34" s="1335">
        <f t="shared" si="3"/>
        <v>6</v>
      </c>
      <c r="C34" s="1336"/>
      <c r="D34" s="763">
        <v>1</v>
      </c>
      <c r="E34" s="763" t="s">
        <v>703</v>
      </c>
      <c r="F34" s="763" t="s">
        <v>703</v>
      </c>
      <c r="G34" s="764" t="s">
        <v>703</v>
      </c>
      <c r="H34" s="752" t="s">
        <v>55</v>
      </c>
      <c r="I34" s="225">
        <v>0</v>
      </c>
      <c r="J34" s="225">
        <v>0</v>
      </c>
      <c r="K34" s="225">
        <v>1</v>
      </c>
      <c r="L34" s="225">
        <v>4</v>
      </c>
      <c r="M34" s="225">
        <v>0</v>
      </c>
      <c r="N34" s="512">
        <v>0</v>
      </c>
    </row>
    <row r="35" spans="1:14" s="612" customFormat="1" ht="39.950000000000003" customHeight="1" collapsed="1">
      <c r="A35" s="656">
        <v>2021</v>
      </c>
      <c r="B35" s="1337">
        <f>SUM(B36:C45)</f>
        <v>619</v>
      </c>
      <c r="C35" s="1338"/>
      <c r="D35" s="977">
        <f>SUM(D36:D45)</f>
        <v>93</v>
      </c>
      <c r="E35" s="977">
        <f>SUM(E36:E45)</f>
        <v>0</v>
      </c>
      <c r="F35" s="977">
        <f>SUM(F36:F45)</f>
        <v>22</v>
      </c>
      <c r="G35" s="684">
        <f>SUM(G36:G45)</f>
        <v>18</v>
      </c>
      <c r="H35" s="656">
        <v>2021</v>
      </c>
      <c r="I35" s="977">
        <f t="shared" ref="I35:N35" si="4">SUM(I36:I45)</f>
        <v>7</v>
      </c>
      <c r="J35" s="977">
        <f t="shared" si="4"/>
        <v>0</v>
      </c>
      <c r="K35" s="977">
        <f t="shared" si="4"/>
        <v>167</v>
      </c>
      <c r="L35" s="977">
        <f t="shared" si="4"/>
        <v>189</v>
      </c>
      <c r="M35" s="977">
        <f t="shared" si="4"/>
        <v>121</v>
      </c>
      <c r="N35" s="684">
        <f t="shared" si="4"/>
        <v>2</v>
      </c>
    </row>
    <row r="36" spans="1:14" s="56" customFormat="1" ht="24.95" customHeight="1">
      <c r="A36" s="752" t="s">
        <v>47</v>
      </c>
      <c r="B36" s="1335">
        <f>SUM(D36:G36,I36:N36)</f>
        <v>411</v>
      </c>
      <c r="C36" s="1336"/>
      <c r="D36" s="763">
        <v>48</v>
      </c>
      <c r="E36" s="763">
        <v>0</v>
      </c>
      <c r="F36" s="763">
        <v>13</v>
      </c>
      <c r="G36" s="764">
        <v>12</v>
      </c>
      <c r="H36" s="752" t="s">
        <v>47</v>
      </c>
      <c r="I36" s="225">
        <v>5</v>
      </c>
      <c r="J36" s="225">
        <v>0</v>
      </c>
      <c r="K36" s="225">
        <v>98</v>
      </c>
      <c r="L36" s="225">
        <v>140</v>
      </c>
      <c r="M36" s="225">
        <v>94</v>
      </c>
      <c r="N36" s="512">
        <v>1</v>
      </c>
    </row>
    <row r="37" spans="1:14" s="59" customFormat="1" ht="24.95" customHeight="1">
      <c r="A37" s="752" t="s">
        <v>48</v>
      </c>
      <c r="B37" s="1335">
        <f t="shared" ref="B37:B45" si="5">SUM(D37:G37,I37:N37)</f>
        <v>0</v>
      </c>
      <c r="C37" s="1336"/>
      <c r="D37" s="763">
        <v>0</v>
      </c>
      <c r="E37" s="763">
        <v>0</v>
      </c>
      <c r="F37" s="763">
        <v>0</v>
      </c>
      <c r="G37" s="764">
        <v>0</v>
      </c>
      <c r="H37" s="752" t="s">
        <v>48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512">
        <v>0</v>
      </c>
    </row>
    <row r="38" spans="1:14" s="59" customFormat="1" ht="24.95" customHeight="1">
      <c r="A38" s="752" t="s">
        <v>49</v>
      </c>
      <c r="B38" s="1335">
        <f t="shared" si="5"/>
        <v>112</v>
      </c>
      <c r="C38" s="1336"/>
      <c r="D38" s="763">
        <v>31</v>
      </c>
      <c r="E38" s="763">
        <v>0</v>
      </c>
      <c r="F38" s="763">
        <v>4</v>
      </c>
      <c r="G38" s="764">
        <v>2</v>
      </c>
      <c r="H38" s="752" t="s">
        <v>49</v>
      </c>
      <c r="I38" s="225">
        <v>2</v>
      </c>
      <c r="J38" s="225">
        <v>0</v>
      </c>
      <c r="K38" s="225">
        <v>37</v>
      </c>
      <c r="L38" s="225">
        <v>18</v>
      </c>
      <c r="M38" s="225">
        <v>18</v>
      </c>
      <c r="N38" s="512">
        <v>0</v>
      </c>
    </row>
    <row r="39" spans="1:14" s="59" customFormat="1" ht="24.95" customHeight="1">
      <c r="A39" s="752" t="s">
        <v>50</v>
      </c>
      <c r="B39" s="1335">
        <f t="shared" si="5"/>
        <v>0</v>
      </c>
      <c r="C39" s="1336"/>
      <c r="D39" s="763">
        <v>0</v>
      </c>
      <c r="E39" s="763">
        <v>0</v>
      </c>
      <c r="F39" s="763">
        <v>0</v>
      </c>
      <c r="G39" s="764">
        <v>0</v>
      </c>
      <c r="H39" s="752" t="s">
        <v>50</v>
      </c>
      <c r="I39" s="225">
        <v>0</v>
      </c>
      <c r="J39" s="225">
        <v>0</v>
      </c>
      <c r="K39" s="225">
        <v>0</v>
      </c>
      <c r="L39" s="225">
        <v>0</v>
      </c>
      <c r="M39" s="225">
        <v>0</v>
      </c>
      <c r="N39" s="512">
        <v>0</v>
      </c>
    </row>
    <row r="40" spans="1:14" ht="24.95" customHeight="1">
      <c r="A40" s="752" t="s">
        <v>51</v>
      </c>
      <c r="B40" s="1335">
        <f t="shared" si="5"/>
        <v>9</v>
      </c>
      <c r="C40" s="1336"/>
      <c r="D40" s="763">
        <v>1</v>
      </c>
      <c r="E40" s="763">
        <v>0</v>
      </c>
      <c r="F40" s="763">
        <v>1</v>
      </c>
      <c r="G40" s="764">
        <v>1</v>
      </c>
      <c r="H40" s="752" t="s">
        <v>51</v>
      </c>
      <c r="I40" s="225">
        <v>0</v>
      </c>
      <c r="J40" s="225">
        <v>0</v>
      </c>
      <c r="K40" s="225">
        <v>0</v>
      </c>
      <c r="L40" s="225">
        <v>6</v>
      </c>
      <c r="M40" s="225">
        <v>0</v>
      </c>
      <c r="N40" s="512">
        <v>0</v>
      </c>
    </row>
    <row r="41" spans="1:14" ht="24.95" customHeight="1">
      <c r="A41" s="752" t="s">
        <v>787</v>
      </c>
      <c r="B41" s="1335">
        <f>SUM(D41:G41,I41:N41)</f>
        <v>0</v>
      </c>
      <c r="C41" s="1336"/>
      <c r="D41" s="763">
        <v>0</v>
      </c>
      <c r="E41" s="763">
        <v>0</v>
      </c>
      <c r="F41" s="763">
        <v>0</v>
      </c>
      <c r="G41" s="764">
        <v>0</v>
      </c>
      <c r="H41" s="752" t="s">
        <v>787</v>
      </c>
      <c r="I41" s="225">
        <v>0</v>
      </c>
      <c r="J41" s="225">
        <v>0</v>
      </c>
      <c r="K41" s="225">
        <v>0</v>
      </c>
      <c r="L41" s="225">
        <v>0</v>
      </c>
      <c r="M41" s="225">
        <v>0</v>
      </c>
      <c r="N41" s="512">
        <v>0</v>
      </c>
    </row>
    <row r="42" spans="1:14" ht="24.95" customHeight="1">
      <c r="A42" s="752" t="s">
        <v>52</v>
      </c>
      <c r="B42" s="1335">
        <f t="shared" si="5"/>
        <v>13</v>
      </c>
      <c r="C42" s="1336"/>
      <c r="D42" s="763">
        <v>2</v>
      </c>
      <c r="E42" s="763">
        <v>0</v>
      </c>
      <c r="F42" s="763">
        <v>1</v>
      </c>
      <c r="G42" s="764">
        <v>1</v>
      </c>
      <c r="H42" s="752" t="s">
        <v>52</v>
      </c>
      <c r="I42" s="225">
        <v>0</v>
      </c>
      <c r="J42" s="225">
        <v>0</v>
      </c>
      <c r="K42" s="225">
        <v>0</v>
      </c>
      <c r="L42" s="225">
        <v>8</v>
      </c>
      <c r="M42" s="225">
        <v>1</v>
      </c>
      <c r="N42" s="512">
        <v>0</v>
      </c>
    </row>
    <row r="43" spans="1:14" ht="24.95" customHeight="1">
      <c r="A43" s="752" t="s">
        <v>53</v>
      </c>
      <c r="B43" s="1335">
        <f t="shared" si="5"/>
        <v>3</v>
      </c>
      <c r="C43" s="1336"/>
      <c r="D43" s="763">
        <v>1</v>
      </c>
      <c r="E43" s="763">
        <v>0</v>
      </c>
      <c r="F43" s="763">
        <v>0</v>
      </c>
      <c r="G43" s="764">
        <v>0</v>
      </c>
      <c r="H43" s="752" t="s">
        <v>53</v>
      </c>
      <c r="I43" s="225">
        <v>0</v>
      </c>
      <c r="J43" s="225">
        <v>0</v>
      </c>
      <c r="K43" s="225">
        <v>0</v>
      </c>
      <c r="L43" s="225">
        <v>2</v>
      </c>
      <c r="M43" s="225">
        <v>0</v>
      </c>
      <c r="N43" s="512">
        <v>0</v>
      </c>
    </row>
    <row r="44" spans="1:14" ht="24.95" customHeight="1">
      <c r="A44" s="752" t="s">
        <v>54</v>
      </c>
      <c r="B44" s="1335">
        <f t="shared" si="5"/>
        <v>69</v>
      </c>
      <c r="C44" s="1336"/>
      <c r="D44" s="763">
        <v>9</v>
      </c>
      <c r="E44" s="763">
        <v>0</v>
      </c>
      <c r="F44" s="763">
        <v>3</v>
      </c>
      <c r="G44" s="764">
        <v>2</v>
      </c>
      <c r="H44" s="752" t="s">
        <v>54</v>
      </c>
      <c r="I44" s="225">
        <v>0</v>
      </c>
      <c r="J44" s="225">
        <v>0</v>
      </c>
      <c r="K44" s="225">
        <v>31</v>
      </c>
      <c r="L44" s="225">
        <v>15</v>
      </c>
      <c r="M44" s="225">
        <v>8</v>
      </c>
      <c r="N44" s="512">
        <v>1</v>
      </c>
    </row>
    <row r="45" spans="1:14" ht="24.95" customHeight="1">
      <c r="A45" s="752" t="s">
        <v>55</v>
      </c>
      <c r="B45" s="1335">
        <f t="shared" si="5"/>
        <v>2</v>
      </c>
      <c r="C45" s="1336"/>
      <c r="D45" s="763">
        <v>1</v>
      </c>
      <c r="E45" s="763">
        <v>0</v>
      </c>
      <c r="F45" s="763">
        <v>0</v>
      </c>
      <c r="G45" s="764">
        <v>0</v>
      </c>
      <c r="H45" s="752" t="s">
        <v>55</v>
      </c>
      <c r="I45" s="225">
        <v>0</v>
      </c>
      <c r="J45" s="225">
        <v>0</v>
      </c>
      <c r="K45" s="225">
        <v>1</v>
      </c>
      <c r="L45" s="225">
        <v>0</v>
      </c>
      <c r="M45" s="225">
        <v>0</v>
      </c>
      <c r="N45" s="512">
        <v>0</v>
      </c>
    </row>
    <row r="46" spans="1:14" ht="14.25" thickBot="1">
      <c r="A46" s="765"/>
      <c r="B46" s="617"/>
      <c r="C46" s="605"/>
      <c r="D46" s="605"/>
      <c r="E46" s="606"/>
      <c r="F46" s="606"/>
      <c r="G46" s="609"/>
      <c r="H46" s="621"/>
      <c r="I46" s="606"/>
      <c r="J46" s="605"/>
      <c r="K46" s="605"/>
      <c r="L46" s="606"/>
      <c r="M46" s="606"/>
      <c r="N46" s="609"/>
    </row>
    <row r="47" spans="1:14">
      <c r="A47" s="57"/>
      <c r="B47" s="21"/>
      <c r="C47" s="21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</row>
    <row r="48" spans="1:14">
      <c r="A48" s="566" t="s">
        <v>905</v>
      </c>
      <c r="B48" s="710"/>
      <c r="C48" s="710"/>
      <c r="D48" s="710"/>
      <c r="E48" s="22"/>
      <c r="F48" s="22"/>
      <c r="G48" s="22"/>
      <c r="H48" s="566"/>
      <c r="I48" s="22"/>
      <c r="J48" s="22"/>
      <c r="K48" s="22"/>
      <c r="L48" s="141" t="s">
        <v>97</v>
      </c>
      <c r="M48" s="1341"/>
      <c r="N48" s="1342"/>
    </row>
    <row r="49" spans="1:14">
      <c r="A49" s="1232" t="s">
        <v>906</v>
      </c>
      <c r="B49" s="1229"/>
      <c r="C49" s="1229"/>
      <c r="D49" s="1229"/>
      <c r="E49" s="22"/>
      <c r="F49" s="22"/>
      <c r="G49" s="22"/>
      <c r="H49" s="1232"/>
      <c r="I49" s="22"/>
      <c r="J49" s="22"/>
      <c r="K49" s="22"/>
      <c r="L49" s="141"/>
      <c r="M49" s="1230"/>
      <c r="N49" s="1231"/>
    </row>
    <row r="50" spans="1:14">
      <c r="A50" s="566" t="s">
        <v>907</v>
      </c>
      <c r="B50" s="710"/>
      <c r="C50" s="710"/>
      <c r="D50" s="710"/>
      <c r="E50" s="22"/>
      <c r="F50" s="22"/>
      <c r="G50" s="22"/>
      <c r="H50" s="566"/>
      <c r="I50" s="22"/>
      <c r="J50" s="22"/>
      <c r="K50" s="22"/>
      <c r="L50" s="141"/>
      <c r="M50" s="753"/>
      <c r="N50" s="754"/>
    </row>
    <row r="51" spans="1:14">
      <c r="A51" s="755" t="s">
        <v>57</v>
      </c>
      <c r="B51" s="755"/>
      <c r="C51" s="755"/>
      <c r="D51" s="755"/>
      <c r="E51" s="755"/>
      <c r="F51" s="755"/>
      <c r="G51" s="756"/>
      <c r="H51" s="755"/>
      <c r="I51" s="755"/>
      <c r="J51" s="755"/>
      <c r="K51" s="755"/>
      <c r="L51" s="755" t="s">
        <v>98</v>
      </c>
      <c r="M51" s="1343"/>
      <c r="N51" s="1343"/>
    </row>
    <row r="53" spans="1:14">
      <c r="A53" s="60"/>
    </row>
  </sheetData>
  <mergeCells count="45">
    <mergeCell ref="H2:N3"/>
    <mergeCell ref="M48:N48"/>
    <mergeCell ref="M51:N51"/>
    <mergeCell ref="B7:C8"/>
    <mergeCell ref="G7:G8"/>
    <mergeCell ref="M7:M8"/>
    <mergeCell ref="N7:N8"/>
    <mergeCell ref="B9:C9"/>
    <mergeCell ref="B10:C10"/>
    <mergeCell ref="B11:C11"/>
    <mergeCell ref="B12:C12"/>
    <mergeCell ref="B13:C13"/>
    <mergeCell ref="B14:C14"/>
    <mergeCell ref="B15:C15"/>
    <mergeCell ref="B17:C17"/>
    <mergeCell ref="B18:C18"/>
    <mergeCell ref="B20:C20"/>
    <mergeCell ref="A3:G3"/>
    <mergeCell ref="B32:C32"/>
    <mergeCell ref="B33:C33"/>
    <mergeCell ref="B21:C21"/>
    <mergeCell ref="B22:C22"/>
    <mergeCell ref="B23:C23"/>
    <mergeCell ref="B16:C16"/>
    <mergeCell ref="B19:C19"/>
    <mergeCell ref="B34:C34"/>
    <mergeCell ref="B24:C24"/>
    <mergeCell ref="B27:C27"/>
    <mergeCell ref="B28:C28"/>
    <mergeCell ref="B29:C29"/>
    <mergeCell ref="B30:C30"/>
    <mergeCell ref="B31:C31"/>
    <mergeCell ref="B25:C25"/>
    <mergeCell ref="B26:C26"/>
    <mergeCell ref="B35:C35"/>
    <mergeCell ref="B36:C36"/>
    <mergeCell ref="B37:C37"/>
    <mergeCell ref="B38:C38"/>
    <mergeCell ref="B39:C39"/>
    <mergeCell ref="B45:C45"/>
    <mergeCell ref="B40:C40"/>
    <mergeCell ref="B41:C41"/>
    <mergeCell ref="B42:C42"/>
    <mergeCell ref="B43:C43"/>
    <mergeCell ref="B44:C44"/>
  </mergeCells>
  <phoneticPr fontId="4" type="noConversion"/>
  <printOptions horizontalCentered="1" gridLinesSet="0"/>
  <pageMargins left="0.55118110236220474" right="0.47244094488188981" top="0.55118110236220474" bottom="0.55118110236220474" header="0.51181102362204722" footer="0.51181102362204722"/>
  <pageSetup paperSize="9" scale="93" pageOrder="overThenDown" orientation="portrait" blackAndWhite="1" r:id="rId1"/>
  <headerFooter alignWithMargins="0"/>
  <colBreaks count="1" manualBreakCount="1">
    <brk id="7" max="38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Q81"/>
  <sheetViews>
    <sheetView view="pageBreakPreview" zoomScaleNormal="100" zoomScaleSheetLayoutView="100" workbookViewId="0"/>
  </sheetViews>
  <sheetFormatPr defaultRowHeight="13.5" outlineLevelRow="1"/>
  <cols>
    <col min="1" max="1" width="7.6640625" style="1148" customWidth="1"/>
    <col min="2" max="9" width="6.77734375" style="1148" customWidth="1"/>
    <col min="10" max="17" width="8.77734375" style="1148" customWidth="1"/>
    <col min="18" max="16384" width="8.88671875" style="1148"/>
  </cols>
  <sheetData>
    <row r="1" spans="1:17" s="1143" customFormat="1" ht="15" customHeight="1">
      <c r="A1" s="83"/>
      <c r="B1" s="226"/>
      <c r="C1" s="226"/>
      <c r="D1" s="226"/>
      <c r="E1" s="226"/>
      <c r="F1" s="226"/>
      <c r="G1" s="226"/>
      <c r="H1" s="226"/>
      <c r="I1" s="226"/>
      <c r="J1" s="226"/>
      <c r="K1" s="84"/>
      <c r="L1" s="84"/>
      <c r="M1" s="84"/>
      <c r="N1" s="84"/>
      <c r="O1" s="84"/>
      <c r="P1" s="84"/>
      <c r="Q1" s="84"/>
    </row>
    <row r="2" spans="1:17" s="1157" customFormat="1" ht="30" customHeight="1">
      <c r="A2" s="1888" t="s">
        <v>876</v>
      </c>
      <c r="B2" s="1888"/>
      <c r="C2" s="1888"/>
      <c r="D2" s="1888"/>
      <c r="E2" s="1888"/>
      <c r="F2" s="1888"/>
      <c r="G2" s="1888"/>
      <c r="H2" s="1888"/>
      <c r="I2" s="1888"/>
      <c r="J2" s="1889" t="s">
        <v>900</v>
      </c>
      <c r="K2" s="1889"/>
      <c r="L2" s="1889"/>
      <c r="M2" s="1889"/>
      <c r="N2" s="1889"/>
      <c r="O2" s="1889"/>
      <c r="P2" s="1889"/>
      <c r="Q2" s="1889"/>
    </row>
    <row r="3" spans="1:17" s="1159" customFormat="1" ht="30" customHeight="1">
      <c r="A3" s="1158"/>
      <c r="B3" s="1158"/>
      <c r="C3" s="1158"/>
      <c r="D3" s="1158"/>
      <c r="E3" s="1158"/>
      <c r="F3" s="1158"/>
      <c r="G3" s="1158"/>
      <c r="H3" s="1158"/>
      <c r="I3" s="1158"/>
      <c r="J3" s="1889"/>
      <c r="K3" s="1889"/>
      <c r="L3" s="1889"/>
      <c r="M3" s="1889"/>
      <c r="N3" s="1889"/>
      <c r="O3" s="1889"/>
      <c r="P3" s="1889"/>
      <c r="Q3" s="1889"/>
    </row>
    <row r="4" spans="1:17" s="1145" customFormat="1" ht="15" customHeight="1">
      <c r="A4" s="1144"/>
      <c r="B4" s="1144"/>
      <c r="C4" s="1144"/>
      <c r="D4" s="1144"/>
      <c r="E4" s="1144"/>
      <c r="F4" s="1144"/>
      <c r="G4" s="1144"/>
      <c r="H4" s="1144"/>
      <c r="I4" s="1144"/>
      <c r="J4" s="1144"/>
      <c r="K4" s="1144"/>
      <c r="L4" s="1144"/>
      <c r="M4" s="1144"/>
      <c r="N4" s="1144"/>
      <c r="O4" s="1144"/>
      <c r="P4" s="1144"/>
      <c r="Q4" s="1144"/>
    </row>
    <row r="5" spans="1:17" ht="14.25" thickBot="1">
      <c r="A5" s="1278" t="s">
        <v>868</v>
      </c>
      <c r="B5" s="1278"/>
      <c r="C5" s="1279"/>
      <c r="D5" s="1279"/>
      <c r="E5" s="1279"/>
      <c r="F5" s="1279"/>
      <c r="G5" s="1279"/>
      <c r="H5" s="1279"/>
      <c r="I5" s="1279"/>
      <c r="J5" s="1279"/>
      <c r="K5" s="1279"/>
      <c r="L5" s="1279"/>
      <c r="M5" s="1279"/>
      <c r="N5" s="1279"/>
      <c r="O5" s="1279"/>
      <c r="Q5" s="758" t="s">
        <v>869</v>
      </c>
    </row>
    <row r="6" spans="1:17" s="1146" customFormat="1" ht="20.100000000000001" customHeight="1">
      <c r="A6" s="1891" t="s">
        <v>870</v>
      </c>
      <c r="B6" s="1908" t="s">
        <v>381</v>
      </c>
      <c r="C6" s="1909"/>
      <c r="D6" s="1909"/>
      <c r="E6" s="1910"/>
      <c r="F6" s="1909" t="s">
        <v>871</v>
      </c>
      <c r="G6" s="1909"/>
      <c r="H6" s="1909"/>
      <c r="I6" s="1911"/>
      <c r="J6" s="1179" t="s">
        <v>872</v>
      </c>
      <c r="K6" s="1160"/>
      <c r="L6" s="1160"/>
      <c r="M6" s="1160"/>
      <c r="N6" s="1908" t="s">
        <v>1011</v>
      </c>
      <c r="O6" s="1909"/>
      <c r="P6" s="1909"/>
      <c r="Q6" s="1911"/>
    </row>
    <row r="7" spans="1:17" s="1146" customFormat="1" ht="20.100000000000001" customHeight="1">
      <c r="A7" s="1892"/>
      <c r="B7" s="1147"/>
      <c r="C7" s="1147"/>
      <c r="D7" s="1147"/>
      <c r="E7" s="1147"/>
      <c r="F7" s="1900" t="s">
        <v>1009</v>
      </c>
      <c r="G7" s="1895"/>
      <c r="H7" s="1895"/>
      <c r="I7" s="1901"/>
      <c r="J7" s="1894" t="s">
        <v>1010</v>
      </c>
      <c r="K7" s="1895"/>
      <c r="L7" s="1895"/>
      <c r="M7" s="1896"/>
      <c r="N7" s="1900" t="s">
        <v>1012</v>
      </c>
      <c r="O7" s="1895"/>
      <c r="P7" s="1895"/>
      <c r="Q7" s="1901"/>
    </row>
    <row r="8" spans="1:17" s="1146" customFormat="1" ht="20.100000000000001" customHeight="1">
      <c r="A8" s="1892"/>
      <c r="B8" s="1147" t="s">
        <v>43</v>
      </c>
      <c r="C8" s="1147"/>
      <c r="D8" s="1147"/>
      <c r="E8" s="1147"/>
      <c r="F8" s="1902"/>
      <c r="G8" s="1898"/>
      <c r="H8" s="1898"/>
      <c r="I8" s="1903"/>
      <c r="J8" s="1897"/>
      <c r="K8" s="1898"/>
      <c r="L8" s="1898"/>
      <c r="M8" s="1899"/>
      <c r="N8" s="1902"/>
      <c r="O8" s="1898"/>
      <c r="P8" s="1898"/>
      <c r="Q8" s="1903"/>
    </row>
    <row r="9" spans="1:17" s="1146" customFormat="1" ht="20.100000000000001" customHeight="1">
      <c r="A9" s="1168"/>
      <c r="B9" s="1904" t="s">
        <v>873</v>
      </c>
      <c r="C9" s="1905"/>
      <c r="D9" s="1904" t="s">
        <v>874</v>
      </c>
      <c r="E9" s="1922"/>
      <c r="F9" s="1904" t="s">
        <v>873</v>
      </c>
      <c r="G9" s="1905"/>
      <c r="H9" s="1904" t="s">
        <v>874</v>
      </c>
      <c r="I9" s="1912"/>
      <c r="J9" s="1926" t="s">
        <v>873</v>
      </c>
      <c r="K9" s="1905"/>
      <c r="L9" s="1904" t="s">
        <v>874</v>
      </c>
      <c r="M9" s="1922"/>
      <c r="N9" s="1904" t="s">
        <v>873</v>
      </c>
      <c r="O9" s="1905"/>
      <c r="P9" s="1904" t="s">
        <v>874</v>
      </c>
      <c r="Q9" s="1912"/>
    </row>
    <row r="10" spans="1:17" s="1146" customFormat="1" ht="20.100000000000001" customHeight="1">
      <c r="A10" s="1892" t="s">
        <v>46</v>
      </c>
      <c r="B10" s="1906"/>
      <c r="C10" s="1907"/>
      <c r="D10" s="1906"/>
      <c r="E10" s="1923"/>
      <c r="F10" s="1906"/>
      <c r="G10" s="1907"/>
      <c r="H10" s="1906"/>
      <c r="I10" s="1913"/>
      <c r="J10" s="1927"/>
      <c r="K10" s="1907"/>
      <c r="L10" s="1906"/>
      <c r="M10" s="1923"/>
      <c r="N10" s="1906"/>
      <c r="O10" s="1907"/>
      <c r="P10" s="1906"/>
      <c r="Q10" s="1913"/>
    </row>
    <row r="11" spans="1:17" s="1146" customFormat="1" ht="20.100000000000001" customHeight="1">
      <c r="A11" s="1892"/>
      <c r="B11" s="1914" t="s">
        <v>877</v>
      </c>
      <c r="C11" s="1915"/>
      <c r="D11" s="1918" t="s">
        <v>878</v>
      </c>
      <c r="E11" s="1924"/>
      <c r="F11" s="1914" t="s">
        <v>877</v>
      </c>
      <c r="G11" s="1915"/>
      <c r="H11" s="1918" t="s">
        <v>878</v>
      </c>
      <c r="I11" s="1919"/>
      <c r="J11" s="1928" t="s">
        <v>877</v>
      </c>
      <c r="K11" s="1915"/>
      <c r="L11" s="1918" t="s">
        <v>878</v>
      </c>
      <c r="M11" s="1924"/>
      <c r="N11" s="1914" t="s">
        <v>877</v>
      </c>
      <c r="O11" s="1915"/>
      <c r="P11" s="1918" t="s">
        <v>878</v>
      </c>
      <c r="Q11" s="1919"/>
    </row>
    <row r="12" spans="1:17" s="1146" customFormat="1" ht="20.100000000000001" customHeight="1">
      <c r="A12" s="1893"/>
      <c r="B12" s="1916"/>
      <c r="C12" s="1917"/>
      <c r="D12" s="1920"/>
      <c r="E12" s="1925"/>
      <c r="F12" s="1916"/>
      <c r="G12" s="1917"/>
      <c r="H12" s="1920"/>
      <c r="I12" s="1921"/>
      <c r="J12" s="1929"/>
      <c r="K12" s="1917"/>
      <c r="L12" s="1920"/>
      <c r="M12" s="1925"/>
      <c r="N12" s="1916"/>
      <c r="O12" s="1917"/>
      <c r="P12" s="1920"/>
      <c r="Q12" s="1921"/>
    </row>
    <row r="13" spans="1:17" s="1152" customFormat="1" ht="39.950000000000003" customHeight="1">
      <c r="A13" s="1169">
        <v>2016</v>
      </c>
      <c r="B13" s="1161"/>
      <c r="C13" s="1161">
        <f>SUM(C14:C23)</f>
        <v>200</v>
      </c>
      <c r="D13" s="1161"/>
      <c r="E13" s="1161">
        <f>SUM(E14:E23)</f>
        <v>497</v>
      </c>
      <c r="F13" s="1150"/>
      <c r="G13" s="1150">
        <v>81</v>
      </c>
      <c r="H13" s="1150"/>
      <c r="I13" s="1170">
        <v>272</v>
      </c>
      <c r="J13" s="1180"/>
      <c r="K13" s="1150">
        <v>119</v>
      </c>
      <c r="L13" s="1150"/>
      <c r="M13" s="1150">
        <v>225</v>
      </c>
      <c r="N13" s="1150"/>
      <c r="O13" s="1150">
        <v>0</v>
      </c>
      <c r="P13" s="1150"/>
      <c r="Q13" s="1170">
        <v>0</v>
      </c>
    </row>
    <row r="14" spans="1:17" ht="35.1" hidden="1" customHeight="1" outlineLevel="1">
      <c r="A14" s="1171" t="s">
        <v>47</v>
      </c>
      <c r="B14" s="1151"/>
      <c r="C14" s="1151">
        <v>136</v>
      </c>
      <c r="D14" s="1151"/>
      <c r="E14" s="1151">
        <v>332</v>
      </c>
      <c r="F14" s="1172"/>
      <c r="G14" s="1172">
        <v>47</v>
      </c>
      <c r="H14" s="1172"/>
      <c r="I14" s="1173">
        <v>165</v>
      </c>
      <c r="J14" s="1181"/>
      <c r="K14" s="1172">
        <v>89</v>
      </c>
      <c r="L14" s="1172"/>
      <c r="M14" s="1172">
        <v>167</v>
      </c>
      <c r="N14" s="1172"/>
      <c r="O14" s="1172">
        <v>0</v>
      </c>
      <c r="P14" s="1172"/>
      <c r="Q14" s="1173">
        <v>0</v>
      </c>
    </row>
    <row r="15" spans="1:17" ht="35.1" hidden="1" customHeight="1" outlineLevel="1">
      <c r="A15" s="1171" t="s">
        <v>48</v>
      </c>
      <c r="B15" s="1151"/>
      <c r="C15" s="1151">
        <v>9</v>
      </c>
      <c r="D15" s="1151"/>
      <c r="E15" s="1151">
        <v>23</v>
      </c>
      <c r="F15" s="1172"/>
      <c r="G15" s="1172">
        <v>8</v>
      </c>
      <c r="H15" s="1172"/>
      <c r="I15" s="1173">
        <v>22</v>
      </c>
      <c r="J15" s="1181"/>
      <c r="K15" s="1172">
        <v>1</v>
      </c>
      <c r="L15" s="1172"/>
      <c r="M15" s="1172">
        <v>1</v>
      </c>
      <c r="N15" s="1172"/>
      <c r="O15" s="1172">
        <v>0</v>
      </c>
      <c r="P15" s="1172"/>
      <c r="Q15" s="1173">
        <v>0</v>
      </c>
    </row>
    <row r="16" spans="1:17" ht="35.1" hidden="1" customHeight="1" outlineLevel="1">
      <c r="A16" s="1171" t="s">
        <v>49</v>
      </c>
      <c r="B16" s="1151"/>
      <c r="C16" s="1151">
        <v>3</v>
      </c>
      <c r="D16" s="1151"/>
      <c r="E16" s="1151">
        <v>8</v>
      </c>
      <c r="F16" s="1172"/>
      <c r="G16" s="1172">
        <v>2</v>
      </c>
      <c r="H16" s="1172"/>
      <c r="I16" s="1173">
        <v>7</v>
      </c>
      <c r="J16" s="1181"/>
      <c r="K16" s="1172">
        <v>1</v>
      </c>
      <c r="L16" s="1172"/>
      <c r="M16" s="1172">
        <v>1</v>
      </c>
      <c r="N16" s="1172"/>
      <c r="O16" s="1172">
        <v>0</v>
      </c>
      <c r="P16" s="1172"/>
      <c r="Q16" s="1173">
        <v>0</v>
      </c>
    </row>
    <row r="17" spans="1:17" ht="35.1" hidden="1" customHeight="1" outlineLevel="1">
      <c r="A17" s="1171" t="s">
        <v>50</v>
      </c>
      <c r="B17" s="1151"/>
      <c r="C17" s="1151">
        <v>1</v>
      </c>
      <c r="D17" s="1151"/>
      <c r="E17" s="1151">
        <v>2</v>
      </c>
      <c r="F17" s="1172"/>
      <c r="G17" s="1172">
        <v>0</v>
      </c>
      <c r="H17" s="1172"/>
      <c r="I17" s="1173">
        <v>1</v>
      </c>
      <c r="J17" s="1181"/>
      <c r="K17" s="1172">
        <v>1</v>
      </c>
      <c r="L17" s="1172"/>
      <c r="M17" s="1172">
        <v>1</v>
      </c>
      <c r="N17" s="1172"/>
      <c r="O17" s="1172">
        <v>0</v>
      </c>
      <c r="P17" s="1172"/>
      <c r="Q17" s="1173">
        <v>0</v>
      </c>
    </row>
    <row r="18" spans="1:17" ht="35.1" hidden="1" customHeight="1" outlineLevel="1">
      <c r="A18" s="1171" t="s">
        <v>51</v>
      </c>
      <c r="B18" s="1151"/>
      <c r="C18" s="1151">
        <v>9</v>
      </c>
      <c r="D18" s="1151"/>
      <c r="E18" s="1151">
        <v>22</v>
      </c>
      <c r="F18" s="1172"/>
      <c r="G18" s="1172">
        <v>3</v>
      </c>
      <c r="H18" s="1172"/>
      <c r="I18" s="1173">
        <v>11</v>
      </c>
      <c r="J18" s="1181"/>
      <c r="K18" s="1172">
        <v>6</v>
      </c>
      <c r="L18" s="1172"/>
      <c r="M18" s="1172">
        <v>11</v>
      </c>
      <c r="N18" s="1172"/>
      <c r="O18" s="1172">
        <v>0</v>
      </c>
      <c r="P18" s="1172"/>
      <c r="Q18" s="1173">
        <v>0</v>
      </c>
    </row>
    <row r="19" spans="1:17" ht="35.1" hidden="1" customHeight="1" outlineLevel="1">
      <c r="A19" s="1171" t="s">
        <v>875</v>
      </c>
      <c r="B19" s="1151"/>
      <c r="C19" s="1151">
        <v>8</v>
      </c>
      <c r="D19" s="1151"/>
      <c r="E19" s="1151">
        <v>24</v>
      </c>
      <c r="F19" s="1172"/>
      <c r="G19" s="1172">
        <v>3</v>
      </c>
      <c r="H19" s="1172"/>
      <c r="I19" s="1173">
        <v>12</v>
      </c>
      <c r="J19" s="1181"/>
      <c r="K19" s="1172">
        <v>5</v>
      </c>
      <c r="L19" s="1172"/>
      <c r="M19" s="1172">
        <v>12</v>
      </c>
      <c r="N19" s="1172"/>
      <c r="O19" s="1172">
        <v>0</v>
      </c>
      <c r="P19" s="1172"/>
      <c r="Q19" s="1173">
        <v>0</v>
      </c>
    </row>
    <row r="20" spans="1:17" ht="35.1" hidden="1" customHeight="1" outlineLevel="1">
      <c r="A20" s="1171" t="s">
        <v>52</v>
      </c>
      <c r="B20" s="1151"/>
      <c r="C20" s="1151">
        <v>17</v>
      </c>
      <c r="D20" s="1151"/>
      <c r="E20" s="1151">
        <v>48</v>
      </c>
      <c r="F20" s="1172"/>
      <c r="G20" s="1172">
        <v>6</v>
      </c>
      <c r="H20" s="1172"/>
      <c r="I20" s="1173">
        <v>24</v>
      </c>
      <c r="J20" s="1181"/>
      <c r="K20" s="1172">
        <v>11</v>
      </c>
      <c r="L20" s="1172"/>
      <c r="M20" s="1172">
        <v>24</v>
      </c>
      <c r="N20" s="1172"/>
      <c r="O20" s="1172">
        <v>0</v>
      </c>
      <c r="P20" s="1172"/>
      <c r="Q20" s="1173">
        <v>0</v>
      </c>
    </row>
    <row r="21" spans="1:17" ht="35.1" hidden="1" customHeight="1" outlineLevel="1">
      <c r="A21" s="1171" t="s">
        <v>53</v>
      </c>
      <c r="B21" s="1151"/>
      <c r="C21" s="1151">
        <v>6</v>
      </c>
      <c r="D21" s="1151"/>
      <c r="E21" s="1151">
        <v>12</v>
      </c>
      <c r="F21" s="1172"/>
      <c r="G21" s="1172">
        <v>3</v>
      </c>
      <c r="H21" s="1172"/>
      <c r="I21" s="1173">
        <v>9</v>
      </c>
      <c r="J21" s="1181"/>
      <c r="K21" s="1172">
        <v>3</v>
      </c>
      <c r="L21" s="1172"/>
      <c r="M21" s="1172">
        <v>3</v>
      </c>
      <c r="N21" s="1172"/>
      <c r="O21" s="1172">
        <v>0</v>
      </c>
      <c r="P21" s="1172"/>
      <c r="Q21" s="1173">
        <v>0</v>
      </c>
    </row>
    <row r="22" spans="1:17" ht="35.1" hidden="1" customHeight="1" outlineLevel="1">
      <c r="A22" s="1171" t="s">
        <v>54</v>
      </c>
      <c r="B22" s="1151"/>
      <c r="C22" s="1151">
        <v>8</v>
      </c>
      <c r="D22" s="1151"/>
      <c r="E22" s="1151">
        <v>20</v>
      </c>
      <c r="F22" s="1172"/>
      <c r="G22" s="1172">
        <v>7</v>
      </c>
      <c r="H22" s="1172"/>
      <c r="I22" s="1173">
        <v>17</v>
      </c>
      <c r="J22" s="1181"/>
      <c r="K22" s="1172">
        <v>1</v>
      </c>
      <c r="L22" s="1172"/>
      <c r="M22" s="1172">
        <v>3</v>
      </c>
      <c r="N22" s="1172"/>
      <c r="O22" s="1172">
        <v>0</v>
      </c>
      <c r="P22" s="1172"/>
      <c r="Q22" s="1173">
        <v>0</v>
      </c>
    </row>
    <row r="23" spans="1:17" ht="35.1" hidden="1" customHeight="1" outlineLevel="1">
      <c r="A23" s="1171" t="s">
        <v>55</v>
      </c>
      <c r="B23" s="1151"/>
      <c r="C23" s="1151">
        <v>3</v>
      </c>
      <c r="D23" s="1151"/>
      <c r="E23" s="1151">
        <v>6</v>
      </c>
      <c r="F23" s="1172"/>
      <c r="G23" s="1172">
        <v>2</v>
      </c>
      <c r="H23" s="1172"/>
      <c r="I23" s="1173">
        <v>4</v>
      </c>
      <c r="J23" s="1181"/>
      <c r="K23" s="1172">
        <v>1</v>
      </c>
      <c r="L23" s="1172"/>
      <c r="M23" s="1172">
        <v>2</v>
      </c>
      <c r="N23" s="1172"/>
      <c r="O23" s="1172">
        <v>0</v>
      </c>
      <c r="P23" s="1172"/>
      <c r="Q23" s="1173">
        <v>0</v>
      </c>
    </row>
    <row r="24" spans="1:17" ht="39.950000000000003" customHeight="1" collapsed="1">
      <c r="A24" s="1169">
        <v>2017</v>
      </c>
      <c r="B24" s="1161"/>
      <c r="C24" s="1161">
        <f>SUM(C25:C34)</f>
        <v>172</v>
      </c>
      <c r="D24" s="1161"/>
      <c r="E24" s="1161">
        <f>SUM(E25:E34)</f>
        <v>431</v>
      </c>
      <c r="F24" s="1150"/>
      <c r="G24" s="1150">
        <v>67</v>
      </c>
      <c r="H24" s="1150"/>
      <c r="I24" s="1170">
        <v>240</v>
      </c>
      <c r="J24" s="1180"/>
      <c r="K24" s="1150">
        <v>105</v>
      </c>
      <c r="L24" s="1150"/>
      <c r="M24" s="1150">
        <v>191</v>
      </c>
      <c r="N24" s="1150"/>
      <c r="O24" s="1150">
        <v>0</v>
      </c>
      <c r="P24" s="1150"/>
      <c r="Q24" s="1170">
        <v>0</v>
      </c>
    </row>
    <row r="25" spans="1:17" ht="30" hidden="1" customHeight="1" outlineLevel="1">
      <c r="A25" s="1171" t="s">
        <v>47</v>
      </c>
      <c r="B25" s="1151"/>
      <c r="C25" s="1151">
        <v>124</v>
      </c>
      <c r="D25" s="1151"/>
      <c r="E25" s="1151">
        <v>308</v>
      </c>
      <c r="F25" s="1172"/>
      <c r="G25" s="1172">
        <v>45</v>
      </c>
      <c r="H25" s="1172"/>
      <c r="I25" s="1173">
        <v>160</v>
      </c>
      <c r="J25" s="1181"/>
      <c r="K25" s="1172">
        <v>79</v>
      </c>
      <c r="L25" s="1172"/>
      <c r="M25" s="1172">
        <v>148</v>
      </c>
      <c r="N25" s="1172"/>
      <c r="O25" s="1172">
        <v>0</v>
      </c>
      <c r="P25" s="1172"/>
      <c r="Q25" s="1173">
        <v>0</v>
      </c>
    </row>
    <row r="26" spans="1:17" ht="30" hidden="1" customHeight="1" outlineLevel="1">
      <c r="A26" s="1171" t="s">
        <v>48</v>
      </c>
      <c r="B26" s="1151"/>
      <c r="C26" s="1151">
        <v>7</v>
      </c>
      <c r="D26" s="1151"/>
      <c r="E26" s="1151">
        <v>17</v>
      </c>
      <c r="F26" s="1172"/>
      <c r="G26" s="1172">
        <v>5</v>
      </c>
      <c r="H26" s="1172"/>
      <c r="I26" s="1173">
        <v>15</v>
      </c>
      <c r="J26" s="1181"/>
      <c r="K26" s="1172">
        <v>2</v>
      </c>
      <c r="L26" s="1172"/>
      <c r="M26" s="1172">
        <v>2</v>
      </c>
      <c r="N26" s="1172"/>
      <c r="O26" s="1172">
        <v>0</v>
      </c>
      <c r="P26" s="1172"/>
      <c r="Q26" s="1173">
        <v>0</v>
      </c>
    </row>
    <row r="27" spans="1:17" ht="30" hidden="1" customHeight="1" outlineLevel="1">
      <c r="A27" s="1171" t="s">
        <v>49</v>
      </c>
      <c r="B27" s="1151"/>
      <c r="C27" s="1151">
        <v>1</v>
      </c>
      <c r="D27" s="1151"/>
      <c r="E27" s="1151">
        <v>3</v>
      </c>
      <c r="F27" s="1172"/>
      <c r="G27" s="1172">
        <v>0</v>
      </c>
      <c r="H27" s="1172"/>
      <c r="I27" s="1173">
        <v>2</v>
      </c>
      <c r="J27" s="1181"/>
      <c r="K27" s="1172">
        <v>1</v>
      </c>
      <c r="L27" s="1172"/>
      <c r="M27" s="1172">
        <v>1</v>
      </c>
      <c r="N27" s="1172"/>
      <c r="O27" s="1172">
        <v>0</v>
      </c>
      <c r="P27" s="1172"/>
      <c r="Q27" s="1173">
        <v>0</v>
      </c>
    </row>
    <row r="28" spans="1:17" ht="30" hidden="1" customHeight="1" outlineLevel="1">
      <c r="A28" s="1171" t="s">
        <v>50</v>
      </c>
      <c r="B28" s="1151"/>
      <c r="C28" s="1151">
        <v>0</v>
      </c>
      <c r="D28" s="1151"/>
      <c r="E28" s="1151">
        <v>0</v>
      </c>
      <c r="F28" s="1172"/>
      <c r="G28" s="1172">
        <v>0</v>
      </c>
      <c r="H28" s="1172"/>
      <c r="I28" s="1173">
        <v>0</v>
      </c>
      <c r="J28" s="1181"/>
      <c r="K28" s="1172">
        <v>0</v>
      </c>
      <c r="L28" s="1172"/>
      <c r="M28" s="1172">
        <v>0</v>
      </c>
      <c r="N28" s="1172"/>
      <c r="O28" s="1172">
        <v>0</v>
      </c>
      <c r="P28" s="1172"/>
      <c r="Q28" s="1173">
        <v>0</v>
      </c>
    </row>
    <row r="29" spans="1:17" ht="30" hidden="1" customHeight="1" outlineLevel="1">
      <c r="A29" s="1171" t="s">
        <v>51</v>
      </c>
      <c r="B29" s="1151"/>
      <c r="C29" s="1151">
        <v>3</v>
      </c>
      <c r="D29" s="1151"/>
      <c r="E29" s="1151">
        <v>7</v>
      </c>
      <c r="F29" s="1172"/>
      <c r="G29" s="1172">
        <v>1</v>
      </c>
      <c r="H29" s="1172"/>
      <c r="I29" s="1173">
        <v>4</v>
      </c>
      <c r="J29" s="1181"/>
      <c r="K29" s="1172">
        <v>2</v>
      </c>
      <c r="L29" s="1172"/>
      <c r="M29" s="1172">
        <v>3</v>
      </c>
      <c r="N29" s="1172"/>
      <c r="O29" s="1172">
        <v>0</v>
      </c>
      <c r="P29" s="1172"/>
      <c r="Q29" s="1173">
        <v>0</v>
      </c>
    </row>
    <row r="30" spans="1:17" ht="30" hidden="1" customHeight="1" outlineLevel="1">
      <c r="A30" s="1171" t="s">
        <v>875</v>
      </c>
      <c r="B30" s="1151"/>
      <c r="C30" s="1151">
        <v>4</v>
      </c>
      <c r="D30" s="1151"/>
      <c r="E30" s="1151">
        <v>13</v>
      </c>
      <c r="F30" s="1172"/>
      <c r="G30" s="1172">
        <v>1</v>
      </c>
      <c r="H30" s="1172"/>
      <c r="I30" s="1173">
        <v>7</v>
      </c>
      <c r="J30" s="1181"/>
      <c r="K30" s="1172">
        <v>3</v>
      </c>
      <c r="L30" s="1172"/>
      <c r="M30" s="1172">
        <v>6</v>
      </c>
      <c r="N30" s="1172"/>
      <c r="O30" s="1172">
        <v>0</v>
      </c>
      <c r="P30" s="1172"/>
      <c r="Q30" s="1173">
        <v>0</v>
      </c>
    </row>
    <row r="31" spans="1:17" ht="30" hidden="1" customHeight="1" outlineLevel="1">
      <c r="A31" s="1171" t="s">
        <v>52</v>
      </c>
      <c r="B31" s="1151"/>
      <c r="C31" s="1151">
        <v>14</v>
      </c>
      <c r="D31" s="1151"/>
      <c r="E31" s="1151">
        <v>37</v>
      </c>
      <c r="F31" s="1172"/>
      <c r="G31" s="1172">
        <v>5</v>
      </c>
      <c r="H31" s="1172"/>
      <c r="I31" s="1173">
        <v>21</v>
      </c>
      <c r="J31" s="1181"/>
      <c r="K31" s="1172">
        <v>9</v>
      </c>
      <c r="L31" s="1172"/>
      <c r="M31" s="1172">
        <v>16</v>
      </c>
      <c r="N31" s="1172"/>
      <c r="O31" s="1172">
        <v>0</v>
      </c>
      <c r="P31" s="1172"/>
      <c r="Q31" s="1173">
        <v>0</v>
      </c>
    </row>
    <row r="32" spans="1:17" ht="30" hidden="1" customHeight="1" outlineLevel="1">
      <c r="A32" s="1171" t="s">
        <v>53</v>
      </c>
      <c r="B32" s="1151"/>
      <c r="C32" s="1151">
        <v>6</v>
      </c>
      <c r="D32" s="1151"/>
      <c r="E32" s="1151">
        <v>15</v>
      </c>
      <c r="F32" s="1172"/>
      <c r="G32" s="1172">
        <v>2</v>
      </c>
      <c r="H32" s="1172"/>
      <c r="I32" s="1173">
        <v>8</v>
      </c>
      <c r="J32" s="1181"/>
      <c r="K32" s="1172">
        <v>4</v>
      </c>
      <c r="L32" s="1172"/>
      <c r="M32" s="1172">
        <v>7</v>
      </c>
      <c r="N32" s="1172"/>
      <c r="O32" s="1172">
        <v>0</v>
      </c>
      <c r="P32" s="1172"/>
      <c r="Q32" s="1173">
        <v>0</v>
      </c>
    </row>
    <row r="33" spans="1:17" ht="30" hidden="1" customHeight="1" outlineLevel="1">
      <c r="A33" s="1171" t="s">
        <v>54</v>
      </c>
      <c r="B33" s="1151"/>
      <c r="C33" s="1151">
        <v>8</v>
      </c>
      <c r="D33" s="1151"/>
      <c r="E33" s="1151">
        <v>19</v>
      </c>
      <c r="F33" s="1172"/>
      <c r="G33" s="1172">
        <v>6</v>
      </c>
      <c r="H33" s="1172"/>
      <c r="I33" s="1173">
        <v>17</v>
      </c>
      <c r="J33" s="1181"/>
      <c r="K33" s="1172">
        <v>2</v>
      </c>
      <c r="L33" s="1172"/>
      <c r="M33" s="1172">
        <v>2</v>
      </c>
      <c r="N33" s="1172"/>
      <c r="O33" s="1172">
        <v>0</v>
      </c>
      <c r="P33" s="1172"/>
      <c r="Q33" s="1173">
        <v>0</v>
      </c>
    </row>
    <row r="34" spans="1:17" ht="30" hidden="1" customHeight="1" outlineLevel="1">
      <c r="A34" s="1171" t="s">
        <v>55</v>
      </c>
      <c r="B34" s="1151"/>
      <c r="C34" s="1151">
        <v>5</v>
      </c>
      <c r="D34" s="1151"/>
      <c r="E34" s="1151">
        <v>12</v>
      </c>
      <c r="F34" s="1172"/>
      <c r="G34" s="1172">
        <v>2</v>
      </c>
      <c r="H34" s="1172"/>
      <c r="I34" s="1173">
        <v>6</v>
      </c>
      <c r="J34" s="1181"/>
      <c r="K34" s="1172">
        <v>3</v>
      </c>
      <c r="L34" s="1172"/>
      <c r="M34" s="1172">
        <v>6</v>
      </c>
      <c r="N34" s="1172"/>
      <c r="O34" s="1172">
        <v>0</v>
      </c>
      <c r="P34" s="1172"/>
      <c r="Q34" s="1173">
        <v>0</v>
      </c>
    </row>
    <row r="35" spans="1:17" ht="39.950000000000003" customHeight="1" collapsed="1">
      <c r="A35" s="1169">
        <v>2018</v>
      </c>
      <c r="B35" s="1161"/>
      <c r="C35" s="1161">
        <f>SUM(C36:C45)</f>
        <v>242</v>
      </c>
      <c r="D35" s="1161"/>
      <c r="E35" s="1161">
        <f>SUM(E36:E45)</f>
        <v>348</v>
      </c>
      <c r="F35" s="1161"/>
      <c r="G35" s="1161">
        <v>172</v>
      </c>
      <c r="H35" s="1161"/>
      <c r="I35" s="1174">
        <v>233</v>
      </c>
      <c r="J35" s="1182"/>
      <c r="K35" s="1161">
        <v>70</v>
      </c>
      <c r="L35" s="1161"/>
      <c r="M35" s="1161">
        <v>115</v>
      </c>
      <c r="N35" s="1161"/>
      <c r="O35" s="1161">
        <f t="shared" ref="O35:Q35" si="0">SUM(O36:O45)</f>
        <v>0</v>
      </c>
      <c r="P35" s="1161"/>
      <c r="Q35" s="1174">
        <f t="shared" si="0"/>
        <v>0</v>
      </c>
    </row>
    <row r="36" spans="1:17" ht="30" hidden="1" customHeight="1" outlineLevel="1">
      <c r="A36" s="1171" t="s">
        <v>47</v>
      </c>
      <c r="B36" s="1161"/>
      <c r="C36" s="1161">
        <v>199</v>
      </c>
      <c r="D36" s="1161"/>
      <c r="E36" s="1161">
        <v>237</v>
      </c>
      <c r="F36" s="103"/>
      <c r="G36" s="103">
        <v>146</v>
      </c>
      <c r="H36" s="103"/>
      <c r="I36" s="503">
        <v>146</v>
      </c>
      <c r="J36" s="1183"/>
      <c r="K36" s="103">
        <v>53</v>
      </c>
      <c r="L36" s="103"/>
      <c r="M36" s="103">
        <v>91</v>
      </c>
      <c r="N36" s="103"/>
      <c r="O36" s="103">
        <v>0</v>
      </c>
      <c r="P36" s="103"/>
      <c r="Q36" s="503">
        <v>0</v>
      </c>
    </row>
    <row r="37" spans="1:17" ht="30" hidden="1" customHeight="1" outlineLevel="1">
      <c r="A37" s="1171" t="s">
        <v>48</v>
      </c>
      <c r="B37" s="1161"/>
      <c r="C37" s="1161">
        <v>5</v>
      </c>
      <c r="D37" s="1161"/>
      <c r="E37" s="1161">
        <v>13</v>
      </c>
      <c r="F37" s="103"/>
      <c r="G37" s="103">
        <v>3</v>
      </c>
      <c r="H37" s="103"/>
      <c r="I37" s="503">
        <v>11</v>
      </c>
      <c r="J37" s="1183"/>
      <c r="K37" s="103">
        <v>2</v>
      </c>
      <c r="L37" s="103"/>
      <c r="M37" s="103">
        <v>2</v>
      </c>
      <c r="N37" s="103"/>
      <c r="O37" s="103">
        <v>0</v>
      </c>
      <c r="P37" s="103"/>
      <c r="Q37" s="503">
        <v>0</v>
      </c>
    </row>
    <row r="38" spans="1:17" ht="30" hidden="1" customHeight="1" outlineLevel="1">
      <c r="A38" s="1171" t="s">
        <v>49</v>
      </c>
      <c r="B38" s="1161"/>
      <c r="C38" s="1161">
        <v>1</v>
      </c>
      <c r="D38" s="1161"/>
      <c r="E38" s="1161">
        <v>2</v>
      </c>
      <c r="F38" s="103"/>
      <c r="G38" s="103">
        <v>1</v>
      </c>
      <c r="H38" s="103"/>
      <c r="I38" s="503">
        <v>2</v>
      </c>
      <c r="J38" s="1183"/>
      <c r="K38" s="103">
        <v>0</v>
      </c>
      <c r="L38" s="103"/>
      <c r="M38" s="103">
        <v>0</v>
      </c>
      <c r="N38" s="103"/>
      <c r="O38" s="103">
        <v>0</v>
      </c>
      <c r="P38" s="103"/>
      <c r="Q38" s="503">
        <v>0</v>
      </c>
    </row>
    <row r="39" spans="1:17" ht="30" hidden="1" customHeight="1" outlineLevel="1">
      <c r="A39" s="1171" t="s">
        <v>50</v>
      </c>
      <c r="B39" s="1161"/>
      <c r="C39" s="1161">
        <v>0</v>
      </c>
      <c r="D39" s="1161"/>
      <c r="E39" s="1161">
        <v>0</v>
      </c>
      <c r="F39" s="103"/>
      <c r="G39" s="103">
        <v>0</v>
      </c>
      <c r="H39" s="103"/>
      <c r="I39" s="503">
        <v>0</v>
      </c>
      <c r="J39" s="1183"/>
      <c r="K39" s="103">
        <v>0</v>
      </c>
      <c r="L39" s="103"/>
      <c r="M39" s="103">
        <v>0</v>
      </c>
      <c r="N39" s="103"/>
      <c r="O39" s="103">
        <v>0</v>
      </c>
      <c r="P39" s="103"/>
      <c r="Q39" s="503">
        <v>0</v>
      </c>
    </row>
    <row r="40" spans="1:17" ht="30" hidden="1" customHeight="1" outlineLevel="1">
      <c r="A40" s="1171" t="s">
        <v>51</v>
      </c>
      <c r="B40" s="1161"/>
      <c r="C40" s="1161">
        <v>6</v>
      </c>
      <c r="D40" s="1161"/>
      <c r="E40" s="1161">
        <v>14</v>
      </c>
      <c r="F40" s="103"/>
      <c r="G40" s="103">
        <v>4</v>
      </c>
      <c r="H40" s="103"/>
      <c r="I40" s="503">
        <v>12</v>
      </c>
      <c r="J40" s="1183"/>
      <c r="K40" s="103">
        <v>2</v>
      </c>
      <c r="L40" s="103"/>
      <c r="M40" s="103">
        <v>2</v>
      </c>
      <c r="N40" s="103"/>
      <c r="O40" s="103">
        <v>0</v>
      </c>
      <c r="P40" s="103"/>
      <c r="Q40" s="503">
        <v>0</v>
      </c>
    </row>
    <row r="41" spans="1:17" ht="30" hidden="1" customHeight="1" outlineLevel="1">
      <c r="A41" s="1171" t="s">
        <v>875</v>
      </c>
      <c r="B41" s="1161"/>
      <c r="C41" s="1161">
        <v>4</v>
      </c>
      <c r="D41" s="1161"/>
      <c r="E41" s="1161">
        <v>13</v>
      </c>
      <c r="F41" s="103"/>
      <c r="G41" s="103">
        <v>3</v>
      </c>
      <c r="H41" s="103"/>
      <c r="I41" s="503">
        <v>11</v>
      </c>
      <c r="J41" s="1183"/>
      <c r="K41" s="103">
        <v>1</v>
      </c>
      <c r="L41" s="103"/>
      <c r="M41" s="103">
        <v>2</v>
      </c>
      <c r="N41" s="103"/>
      <c r="O41" s="103">
        <v>0</v>
      </c>
      <c r="P41" s="103"/>
      <c r="Q41" s="503">
        <v>0</v>
      </c>
    </row>
    <row r="42" spans="1:17" ht="30" hidden="1" customHeight="1" outlineLevel="1">
      <c r="A42" s="1171" t="s">
        <v>52</v>
      </c>
      <c r="B42" s="1161"/>
      <c r="C42" s="1161">
        <v>14</v>
      </c>
      <c r="D42" s="1161"/>
      <c r="E42" s="1161">
        <v>35</v>
      </c>
      <c r="F42" s="103"/>
      <c r="G42" s="103">
        <v>8</v>
      </c>
      <c r="H42" s="103"/>
      <c r="I42" s="503">
        <v>27</v>
      </c>
      <c r="J42" s="1183"/>
      <c r="K42" s="103">
        <v>6</v>
      </c>
      <c r="L42" s="103"/>
      <c r="M42" s="103">
        <v>8</v>
      </c>
      <c r="N42" s="103"/>
      <c r="O42" s="103">
        <v>0</v>
      </c>
      <c r="P42" s="103"/>
      <c r="Q42" s="503">
        <v>0</v>
      </c>
    </row>
    <row r="43" spans="1:17" ht="30" hidden="1" customHeight="1" outlineLevel="1">
      <c r="A43" s="1171" t="s">
        <v>53</v>
      </c>
      <c r="B43" s="1161"/>
      <c r="C43" s="1161">
        <v>4</v>
      </c>
      <c r="D43" s="1161"/>
      <c r="E43" s="1161">
        <v>11</v>
      </c>
      <c r="F43" s="103"/>
      <c r="G43" s="103">
        <v>1</v>
      </c>
      <c r="H43" s="103"/>
      <c r="I43" s="503">
        <v>6</v>
      </c>
      <c r="J43" s="1183"/>
      <c r="K43" s="103">
        <v>3</v>
      </c>
      <c r="L43" s="103"/>
      <c r="M43" s="103">
        <v>5</v>
      </c>
      <c r="N43" s="103"/>
      <c r="O43" s="103">
        <v>0</v>
      </c>
      <c r="P43" s="103"/>
      <c r="Q43" s="503">
        <v>0</v>
      </c>
    </row>
    <row r="44" spans="1:17" ht="30" hidden="1" customHeight="1" outlineLevel="1">
      <c r="A44" s="1171" t="s">
        <v>54</v>
      </c>
      <c r="B44" s="1161"/>
      <c r="C44" s="1161">
        <v>6</v>
      </c>
      <c r="D44" s="1161"/>
      <c r="E44" s="1161">
        <v>16</v>
      </c>
      <c r="F44" s="103"/>
      <c r="G44" s="103">
        <v>5</v>
      </c>
      <c r="H44" s="103"/>
      <c r="I44" s="503">
        <v>15</v>
      </c>
      <c r="J44" s="1183"/>
      <c r="K44" s="103">
        <v>1</v>
      </c>
      <c r="L44" s="103"/>
      <c r="M44" s="103">
        <v>1</v>
      </c>
      <c r="N44" s="103"/>
      <c r="O44" s="103">
        <v>0</v>
      </c>
      <c r="P44" s="103"/>
      <c r="Q44" s="503">
        <v>0</v>
      </c>
    </row>
    <row r="45" spans="1:17" ht="30" hidden="1" customHeight="1" outlineLevel="1">
      <c r="A45" s="1171" t="s">
        <v>55</v>
      </c>
      <c r="B45" s="1161"/>
      <c r="C45" s="1161">
        <v>3</v>
      </c>
      <c r="D45" s="1161"/>
      <c r="E45" s="1161">
        <v>7</v>
      </c>
      <c r="F45" s="103"/>
      <c r="G45" s="103">
        <v>1</v>
      </c>
      <c r="H45" s="103"/>
      <c r="I45" s="503">
        <v>3</v>
      </c>
      <c r="J45" s="1183"/>
      <c r="K45" s="103">
        <v>2</v>
      </c>
      <c r="L45" s="103"/>
      <c r="M45" s="103">
        <v>4</v>
      </c>
      <c r="N45" s="103"/>
      <c r="O45" s="103">
        <v>0</v>
      </c>
      <c r="P45" s="103"/>
      <c r="Q45" s="503">
        <v>0</v>
      </c>
    </row>
    <row r="46" spans="1:17" s="1153" customFormat="1" ht="39.950000000000003" customHeight="1" collapsed="1">
      <c r="A46" s="1169">
        <v>2019</v>
      </c>
      <c r="B46" s="1161"/>
      <c r="C46" s="1161">
        <f>SUM(B47:C56)</f>
        <v>151</v>
      </c>
      <c r="D46" s="1161"/>
      <c r="E46" s="1161">
        <f>SUM(D47:E56)</f>
        <v>373</v>
      </c>
      <c r="F46" s="1161"/>
      <c r="G46" s="1161">
        <f>SUM(G47:G56)</f>
        <v>55</v>
      </c>
      <c r="H46" s="1161"/>
      <c r="I46" s="1174">
        <f>SUM(I47:I56)</f>
        <v>176</v>
      </c>
      <c r="J46" s="1182"/>
      <c r="K46" s="1161">
        <f>SUM(J47:K56)</f>
        <v>96</v>
      </c>
      <c r="L46" s="1161"/>
      <c r="M46" s="1161">
        <f>SUM(L47:M56)</f>
        <v>197</v>
      </c>
      <c r="N46" s="1161"/>
      <c r="O46" s="1161">
        <f>SUM(N47:O56)</f>
        <v>0</v>
      </c>
      <c r="P46" s="1161"/>
      <c r="Q46" s="1174">
        <f>SUM(P47:Q56)</f>
        <v>0</v>
      </c>
    </row>
    <row r="47" spans="1:17" s="1153" customFormat="1" ht="24.95" hidden="1" customHeight="1">
      <c r="A47" s="1171" t="s">
        <v>47</v>
      </c>
      <c r="B47" s="1934">
        <f>SUM(G47,J47,N47)</f>
        <v>106</v>
      </c>
      <c r="C47" s="1930"/>
      <c r="D47" s="1930">
        <f>SUM(I47,L47,P47)</f>
        <v>267</v>
      </c>
      <c r="E47" s="1930"/>
      <c r="F47" s="1226"/>
      <c r="G47" s="1292">
        <v>39</v>
      </c>
      <c r="H47" s="1292"/>
      <c r="I47" s="1292">
        <v>125</v>
      </c>
      <c r="J47" s="1931">
        <v>67</v>
      </c>
      <c r="K47" s="1932"/>
      <c r="L47" s="1932">
        <v>142</v>
      </c>
      <c r="M47" s="1932"/>
      <c r="N47" s="1932">
        <v>0</v>
      </c>
      <c r="O47" s="1932"/>
      <c r="P47" s="1932">
        <v>0</v>
      </c>
      <c r="Q47" s="1932"/>
    </row>
    <row r="48" spans="1:17" s="1156" customFormat="1" ht="24.95" hidden="1" customHeight="1">
      <c r="A48" s="1171" t="s">
        <v>48</v>
      </c>
      <c r="B48" s="1934">
        <f t="shared" ref="B48:B56" si="1">SUM(G48,J48,N48)</f>
        <v>3</v>
      </c>
      <c r="C48" s="1930"/>
      <c r="D48" s="1930">
        <f t="shared" ref="D48:D56" si="2">SUM(I48,L48,P48)</f>
        <v>6</v>
      </c>
      <c r="E48" s="1930"/>
      <c r="F48" s="1226"/>
      <c r="G48" s="1292">
        <v>1</v>
      </c>
      <c r="H48" s="1292"/>
      <c r="I48" s="1292">
        <v>3</v>
      </c>
      <c r="J48" s="1931">
        <v>2</v>
      </c>
      <c r="K48" s="1932"/>
      <c r="L48" s="1932">
        <v>3</v>
      </c>
      <c r="M48" s="1932"/>
      <c r="N48" s="1932">
        <v>0</v>
      </c>
      <c r="O48" s="1932"/>
      <c r="P48" s="1932">
        <v>0</v>
      </c>
      <c r="Q48" s="1932"/>
    </row>
    <row r="49" spans="1:17" ht="24.95" hidden="1" customHeight="1">
      <c r="A49" s="1171" t="s">
        <v>49</v>
      </c>
      <c r="B49" s="1934">
        <f t="shared" si="1"/>
        <v>1</v>
      </c>
      <c r="C49" s="1930"/>
      <c r="D49" s="1930">
        <f t="shared" si="2"/>
        <v>2</v>
      </c>
      <c r="E49" s="1930"/>
      <c r="F49" s="1226"/>
      <c r="G49" s="1292">
        <v>1</v>
      </c>
      <c r="H49" s="1292"/>
      <c r="I49" s="1292">
        <v>2</v>
      </c>
      <c r="J49" s="1931">
        <v>0</v>
      </c>
      <c r="K49" s="1932"/>
      <c r="L49" s="1932">
        <v>0</v>
      </c>
      <c r="M49" s="1932"/>
      <c r="N49" s="1932">
        <v>0</v>
      </c>
      <c r="O49" s="1932"/>
      <c r="P49" s="1932">
        <v>0</v>
      </c>
      <c r="Q49" s="1932"/>
    </row>
    <row r="50" spans="1:17" ht="24.95" hidden="1" customHeight="1">
      <c r="A50" s="1171" t="s">
        <v>50</v>
      </c>
      <c r="B50" s="1934">
        <f t="shared" si="1"/>
        <v>0</v>
      </c>
      <c r="C50" s="1930"/>
      <c r="D50" s="1930">
        <f t="shared" si="2"/>
        <v>0</v>
      </c>
      <c r="E50" s="1930"/>
      <c r="F50" s="1226"/>
      <c r="G50" s="1292">
        <v>0</v>
      </c>
      <c r="H50" s="1292"/>
      <c r="I50" s="1292">
        <v>0</v>
      </c>
      <c r="J50" s="1931">
        <v>0</v>
      </c>
      <c r="K50" s="1932"/>
      <c r="L50" s="1932">
        <v>0</v>
      </c>
      <c r="M50" s="1932"/>
      <c r="N50" s="1932">
        <v>0</v>
      </c>
      <c r="O50" s="1932"/>
      <c r="P50" s="1932">
        <v>0</v>
      </c>
      <c r="Q50" s="1932"/>
    </row>
    <row r="51" spans="1:17" ht="24.95" hidden="1" customHeight="1">
      <c r="A51" s="1171" t="s">
        <v>51</v>
      </c>
      <c r="B51" s="1934">
        <f t="shared" si="1"/>
        <v>7</v>
      </c>
      <c r="C51" s="1930"/>
      <c r="D51" s="1930">
        <f t="shared" si="2"/>
        <v>14</v>
      </c>
      <c r="E51" s="1930"/>
      <c r="F51" s="1226"/>
      <c r="G51" s="1292">
        <v>3</v>
      </c>
      <c r="H51" s="1292"/>
      <c r="I51" s="1292">
        <v>7</v>
      </c>
      <c r="J51" s="1931">
        <v>4</v>
      </c>
      <c r="K51" s="1932"/>
      <c r="L51" s="1932">
        <v>7</v>
      </c>
      <c r="M51" s="1932"/>
      <c r="N51" s="1932">
        <v>0</v>
      </c>
      <c r="O51" s="1932"/>
      <c r="P51" s="1932">
        <v>0</v>
      </c>
      <c r="Q51" s="1932"/>
    </row>
    <row r="52" spans="1:17" ht="24.95" hidden="1" customHeight="1">
      <c r="A52" s="1171" t="s">
        <v>787</v>
      </c>
      <c r="B52" s="1934">
        <f t="shared" si="1"/>
        <v>6</v>
      </c>
      <c r="C52" s="1930"/>
      <c r="D52" s="1930">
        <f t="shared" si="2"/>
        <v>15</v>
      </c>
      <c r="E52" s="1930"/>
      <c r="F52" s="1226"/>
      <c r="G52" s="1292">
        <v>3</v>
      </c>
      <c r="H52" s="1292"/>
      <c r="I52" s="1293">
        <v>8</v>
      </c>
      <c r="J52" s="1931">
        <v>3</v>
      </c>
      <c r="K52" s="1932"/>
      <c r="L52" s="1932">
        <v>7</v>
      </c>
      <c r="M52" s="1932"/>
      <c r="N52" s="1932">
        <v>0</v>
      </c>
      <c r="O52" s="1932"/>
      <c r="P52" s="1932">
        <v>0</v>
      </c>
      <c r="Q52" s="1932"/>
    </row>
    <row r="53" spans="1:17" ht="24.95" hidden="1" customHeight="1">
      <c r="A53" s="1171" t="s">
        <v>52</v>
      </c>
      <c r="B53" s="1934">
        <f t="shared" si="1"/>
        <v>12</v>
      </c>
      <c r="C53" s="1930"/>
      <c r="D53" s="1930">
        <f t="shared" si="2"/>
        <v>33</v>
      </c>
      <c r="E53" s="1930"/>
      <c r="F53" s="1226"/>
      <c r="G53" s="1292">
        <v>3</v>
      </c>
      <c r="H53" s="1292"/>
      <c r="I53" s="1292">
        <v>17</v>
      </c>
      <c r="J53" s="1931">
        <v>9</v>
      </c>
      <c r="K53" s="1932"/>
      <c r="L53" s="1932">
        <v>16</v>
      </c>
      <c r="M53" s="1932"/>
      <c r="N53" s="1932">
        <v>0</v>
      </c>
      <c r="O53" s="1932"/>
      <c r="P53" s="1932">
        <v>0</v>
      </c>
      <c r="Q53" s="1932"/>
    </row>
    <row r="54" spans="1:17" ht="24.95" hidden="1" customHeight="1">
      <c r="A54" s="1171" t="s">
        <v>53</v>
      </c>
      <c r="B54" s="1934">
        <f t="shared" si="1"/>
        <v>4</v>
      </c>
      <c r="C54" s="1930"/>
      <c r="D54" s="1930">
        <f t="shared" si="2"/>
        <v>11</v>
      </c>
      <c r="E54" s="1930"/>
      <c r="F54" s="1226"/>
      <c r="G54" s="1292">
        <v>1</v>
      </c>
      <c r="H54" s="1292"/>
      <c r="I54" s="1292">
        <v>5</v>
      </c>
      <c r="J54" s="1931">
        <v>3</v>
      </c>
      <c r="K54" s="1932"/>
      <c r="L54" s="1932">
        <v>6</v>
      </c>
      <c r="M54" s="1932"/>
      <c r="N54" s="1932">
        <v>0</v>
      </c>
      <c r="O54" s="1932"/>
      <c r="P54" s="1932">
        <v>0</v>
      </c>
      <c r="Q54" s="1932"/>
    </row>
    <row r="55" spans="1:17" ht="24.95" hidden="1" customHeight="1">
      <c r="A55" s="1171" t="s">
        <v>54</v>
      </c>
      <c r="B55" s="1934">
        <f t="shared" si="1"/>
        <v>7</v>
      </c>
      <c r="C55" s="1930"/>
      <c r="D55" s="1930">
        <f t="shared" si="2"/>
        <v>14</v>
      </c>
      <c r="E55" s="1930"/>
      <c r="F55" s="1226"/>
      <c r="G55" s="1292">
        <v>3</v>
      </c>
      <c r="H55" s="1292"/>
      <c r="I55" s="1292">
        <v>7</v>
      </c>
      <c r="J55" s="1931">
        <v>4</v>
      </c>
      <c r="K55" s="1932"/>
      <c r="L55" s="1932">
        <v>7</v>
      </c>
      <c r="M55" s="1932"/>
      <c r="N55" s="1932">
        <v>0</v>
      </c>
      <c r="O55" s="1932"/>
      <c r="P55" s="1932">
        <v>0</v>
      </c>
      <c r="Q55" s="1932"/>
    </row>
    <row r="56" spans="1:17" ht="24.95" hidden="1" customHeight="1">
      <c r="A56" s="1171" t="s">
        <v>55</v>
      </c>
      <c r="B56" s="1934">
        <f t="shared" si="1"/>
        <v>5</v>
      </c>
      <c r="C56" s="1930"/>
      <c r="D56" s="1930">
        <f t="shared" si="2"/>
        <v>11</v>
      </c>
      <c r="E56" s="1930"/>
      <c r="F56" s="1226"/>
      <c r="G56" s="1292">
        <v>1</v>
      </c>
      <c r="H56" s="1292"/>
      <c r="I56" s="1292">
        <v>2</v>
      </c>
      <c r="J56" s="1931">
        <v>4</v>
      </c>
      <c r="K56" s="1932"/>
      <c r="L56" s="1932">
        <v>9</v>
      </c>
      <c r="M56" s="1932"/>
      <c r="N56" s="1932">
        <v>0</v>
      </c>
      <c r="O56" s="1932"/>
      <c r="P56" s="1932">
        <v>0</v>
      </c>
      <c r="Q56" s="1932"/>
    </row>
    <row r="57" spans="1:17" s="1153" customFormat="1" ht="39.950000000000003" customHeight="1">
      <c r="A57" s="1169">
        <v>2020</v>
      </c>
      <c r="B57" s="1291"/>
      <c r="C57" s="1291">
        <f>SUM(B58:C67)</f>
        <v>167</v>
      </c>
      <c r="D57" s="1291"/>
      <c r="E57" s="1291">
        <f>SUM(D58:E67)</f>
        <v>412</v>
      </c>
      <c r="F57" s="1291"/>
      <c r="G57" s="1291">
        <f>SUM(G58:G67)</f>
        <v>43</v>
      </c>
      <c r="H57" s="1291"/>
      <c r="I57" s="1174">
        <f>SUM(I58:I67)</f>
        <v>150</v>
      </c>
      <c r="J57" s="1182"/>
      <c r="K57" s="1291">
        <f>SUM(J58:K67)</f>
        <v>124</v>
      </c>
      <c r="L57" s="1291"/>
      <c r="M57" s="1291">
        <f>SUM(L58:M67)</f>
        <v>262</v>
      </c>
      <c r="N57" s="1291"/>
      <c r="O57" s="1291">
        <f>SUM(N58:O67)</f>
        <v>0</v>
      </c>
      <c r="P57" s="1291"/>
      <c r="Q57" s="1174">
        <f>SUM(P58:Q67)</f>
        <v>0</v>
      </c>
    </row>
    <row r="58" spans="1:17" s="1153" customFormat="1" ht="24.95" hidden="1" customHeight="1">
      <c r="A58" s="1171" t="s">
        <v>47</v>
      </c>
      <c r="B58" s="1934">
        <f>SUM(G58,J58,N58)</f>
        <v>122</v>
      </c>
      <c r="C58" s="1930"/>
      <c r="D58" s="1930">
        <f>SUM(I58,L58,P58)</f>
        <v>301</v>
      </c>
      <c r="E58" s="1930"/>
      <c r="F58" s="1226"/>
      <c r="G58" s="1292">
        <v>27</v>
      </c>
      <c r="H58" s="1292"/>
      <c r="I58" s="1292">
        <v>98</v>
      </c>
      <c r="J58" s="1931">
        <v>95</v>
      </c>
      <c r="K58" s="1932"/>
      <c r="L58" s="1932">
        <v>203</v>
      </c>
      <c r="M58" s="1932"/>
      <c r="N58" s="1932">
        <v>0</v>
      </c>
      <c r="O58" s="1932"/>
      <c r="P58" s="1932">
        <v>0</v>
      </c>
      <c r="Q58" s="1932"/>
    </row>
    <row r="59" spans="1:17" s="1156" customFormat="1" ht="24.95" hidden="1" customHeight="1">
      <c r="A59" s="1171" t="s">
        <v>48</v>
      </c>
      <c r="B59" s="1934">
        <f t="shared" ref="B59:B67" si="3">SUM(G59,J59,N59)</f>
        <v>1</v>
      </c>
      <c r="C59" s="1930"/>
      <c r="D59" s="1930">
        <f t="shared" ref="D59:D67" si="4">SUM(I59,L59,P59)</f>
        <v>3</v>
      </c>
      <c r="E59" s="1930"/>
      <c r="F59" s="1226"/>
      <c r="G59" s="1292">
        <v>1</v>
      </c>
      <c r="H59" s="1292"/>
      <c r="I59" s="1292">
        <v>3</v>
      </c>
      <c r="J59" s="1931">
        <v>0</v>
      </c>
      <c r="K59" s="1932"/>
      <c r="L59" s="1932">
        <v>0</v>
      </c>
      <c r="M59" s="1932"/>
      <c r="N59" s="1932">
        <v>0</v>
      </c>
      <c r="O59" s="1932"/>
      <c r="P59" s="1932">
        <v>0</v>
      </c>
      <c r="Q59" s="1932"/>
    </row>
    <row r="60" spans="1:17" ht="24.95" hidden="1" customHeight="1">
      <c r="A60" s="1171" t="s">
        <v>49</v>
      </c>
      <c r="B60" s="1934">
        <f t="shared" si="3"/>
        <v>6</v>
      </c>
      <c r="C60" s="1930"/>
      <c r="D60" s="1930">
        <f t="shared" si="4"/>
        <v>15</v>
      </c>
      <c r="E60" s="1930"/>
      <c r="F60" s="1226"/>
      <c r="G60" s="1292">
        <v>4</v>
      </c>
      <c r="H60" s="1292"/>
      <c r="I60" s="1292">
        <v>9</v>
      </c>
      <c r="J60" s="1931">
        <v>2</v>
      </c>
      <c r="K60" s="1932"/>
      <c r="L60" s="1932">
        <v>6</v>
      </c>
      <c r="M60" s="1932"/>
      <c r="N60" s="1932">
        <v>0</v>
      </c>
      <c r="O60" s="1932"/>
      <c r="P60" s="1932">
        <v>0</v>
      </c>
      <c r="Q60" s="1932"/>
    </row>
    <row r="61" spans="1:17" ht="24.95" hidden="1" customHeight="1">
      <c r="A61" s="1171" t="s">
        <v>50</v>
      </c>
      <c r="B61" s="1934">
        <f t="shared" si="3"/>
        <v>2</v>
      </c>
      <c r="C61" s="1930"/>
      <c r="D61" s="1930">
        <f t="shared" si="4"/>
        <v>5</v>
      </c>
      <c r="E61" s="1930"/>
      <c r="F61" s="1226"/>
      <c r="G61" s="1292">
        <v>0</v>
      </c>
      <c r="H61" s="1292"/>
      <c r="I61" s="1292">
        <v>2</v>
      </c>
      <c r="J61" s="1931">
        <v>2</v>
      </c>
      <c r="K61" s="1932"/>
      <c r="L61" s="1932">
        <v>3</v>
      </c>
      <c r="M61" s="1932"/>
      <c r="N61" s="1932">
        <v>0</v>
      </c>
      <c r="O61" s="1932"/>
      <c r="P61" s="1932">
        <v>0</v>
      </c>
      <c r="Q61" s="1932"/>
    </row>
    <row r="62" spans="1:17" ht="24.95" hidden="1" customHeight="1">
      <c r="A62" s="1171" t="s">
        <v>51</v>
      </c>
      <c r="B62" s="1934">
        <f t="shared" si="3"/>
        <v>4</v>
      </c>
      <c r="C62" s="1930"/>
      <c r="D62" s="1930">
        <f t="shared" si="4"/>
        <v>9</v>
      </c>
      <c r="E62" s="1930"/>
      <c r="F62" s="1226"/>
      <c r="G62" s="1292">
        <v>1</v>
      </c>
      <c r="H62" s="1292"/>
      <c r="I62" s="1292">
        <v>4</v>
      </c>
      <c r="J62" s="1931">
        <v>3</v>
      </c>
      <c r="K62" s="1932"/>
      <c r="L62" s="1932">
        <v>5</v>
      </c>
      <c r="M62" s="1932"/>
      <c r="N62" s="1932">
        <v>0</v>
      </c>
      <c r="O62" s="1932"/>
      <c r="P62" s="1932">
        <v>0</v>
      </c>
      <c r="Q62" s="1932"/>
    </row>
    <row r="63" spans="1:17" ht="24.95" hidden="1" customHeight="1">
      <c r="A63" s="1171" t="s">
        <v>787</v>
      </c>
      <c r="B63" s="1934">
        <f t="shared" si="3"/>
        <v>6</v>
      </c>
      <c r="C63" s="1930"/>
      <c r="D63" s="1930">
        <f t="shared" si="4"/>
        <v>15</v>
      </c>
      <c r="E63" s="1930"/>
      <c r="F63" s="1226"/>
      <c r="G63" s="1292">
        <v>3</v>
      </c>
      <c r="H63" s="1292"/>
      <c r="I63" s="1293">
        <v>6</v>
      </c>
      <c r="J63" s="1931">
        <v>3</v>
      </c>
      <c r="K63" s="1932"/>
      <c r="L63" s="1932">
        <v>9</v>
      </c>
      <c r="M63" s="1932"/>
      <c r="N63" s="1932">
        <v>0</v>
      </c>
      <c r="O63" s="1932"/>
      <c r="P63" s="1932">
        <v>0</v>
      </c>
      <c r="Q63" s="1932"/>
    </row>
    <row r="64" spans="1:17" ht="24.95" hidden="1" customHeight="1">
      <c r="A64" s="1171" t="s">
        <v>52</v>
      </c>
      <c r="B64" s="1934">
        <f t="shared" si="3"/>
        <v>14</v>
      </c>
      <c r="C64" s="1930"/>
      <c r="D64" s="1930">
        <f t="shared" si="4"/>
        <v>35</v>
      </c>
      <c r="E64" s="1930"/>
      <c r="F64" s="1226"/>
      <c r="G64" s="1292">
        <v>5</v>
      </c>
      <c r="H64" s="1292"/>
      <c r="I64" s="1292">
        <v>20</v>
      </c>
      <c r="J64" s="1931">
        <v>9</v>
      </c>
      <c r="K64" s="1932"/>
      <c r="L64" s="1932">
        <v>15</v>
      </c>
      <c r="M64" s="1932"/>
      <c r="N64" s="1932">
        <v>0</v>
      </c>
      <c r="O64" s="1932"/>
      <c r="P64" s="1932">
        <v>0</v>
      </c>
      <c r="Q64" s="1932"/>
    </row>
    <row r="65" spans="1:17" ht="24.95" hidden="1" customHeight="1">
      <c r="A65" s="1171" t="s">
        <v>53</v>
      </c>
      <c r="B65" s="1934">
        <f t="shared" si="3"/>
        <v>3</v>
      </c>
      <c r="C65" s="1930"/>
      <c r="D65" s="1930">
        <f t="shared" si="4"/>
        <v>8</v>
      </c>
      <c r="E65" s="1930"/>
      <c r="F65" s="1226"/>
      <c r="G65" s="1292">
        <v>1</v>
      </c>
      <c r="H65" s="1292"/>
      <c r="I65" s="1292">
        <v>3</v>
      </c>
      <c r="J65" s="1931">
        <v>2</v>
      </c>
      <c r="K65" s="1932"/>
      <c r="L65" s="1932">
        <v>5</v>
      </c>
      <c r="M65" s="1932"/>
      <c r="N65" s="1932">
        <v>0</v>
      </c>
      <c r="O65" s="1932"/>
      <c r="P65" s="1932">
        <v>0</v>
      </c>
      <c r="Q65" s="1932"/>
    </row>
    <row r="66" spans="1:17" ht="24.95" hidden="1" customHeight="1">
      <c r="A66" s="1171" t="s">
        <v>54</v>
      </c>
      <c r="B66" s="1934">
        <f t="shared" si="3"/>
        <v>4</v>
      </c>
      <c r="C66" s="1930"/>
      <c r="D66" s="1930">
        <f t="shared" si="4"/>
        <v>8</v>
      </c>
      <c r="E66" s="1930"/>
      <c r="F66" s="1226"/>
      <c r="G66" s="1292">
        <v>1</v>
      </c>
      <c r="H66" s="1292"/>
      <c r="I66" s="1292">
        <v>3</v>
      </c>
      <c r="J66" s="1931">
        <v>3</v>
      </c>
      <c r="K66" s="1932"/>
      <c r="L66" s="1932">
        <v>5</v>
      </c>
      <c r="M66" s="1932"/>
      <c r="N66" s="1932">
        <v>0</v>
      </c>
      <c r="O66" s="1932"/>
      <c r="P66" s="1932">
        <v>0</v>
      </c>
      <c r="Q66" s="1932"/>
    </row>
    <row r="67" spans="1:17" ht="24.95" hidden="1" customHeight="1">
      <c r="A67" s="1171" t="s">
        <v>55</v>
      </c>
      <c r="B67" s="1934">
        <f t="shared" si="3"/>
        <v>5</v>
      </c>
      <c r="C67" s="1930"/>
      <c r="D67" s="1930">
        <f t="shared" si="4"/>
        <v>13</v>
      </c>
      <c r="E67" s="1930"/>
      <c r="F67" s="1226"/>
      <c r="G67" s="1292">
        <v>0</v>
      </c>
      <c r="H67" s="1292"/>
      <c r="I67" s="1292">
        <v>2</v>
      </c>
      <c r="J67" s="1931">
        <v>5</v>
      </c>
      <c r="K67" s="1932"/>
      <c r="L67" s="1932">
        <v>11</v>
      </c>
      <c r="M67" s="1932"/>
      <c r="N67" s="1932">
        <v>0</v>
      </c>
      <c r="O67" s="1932"/>
      <c r="P67" s="1932">
        <v>0</v>
      </c>
      <c r="Q67" s="1932"/>
    </row>
    <row r="68" spans="1:17" s="1153" customFormat="1" ht="39.950000000000003" customHeight="1">
      <c r="A68" s="1295">
        <v>2021</v>
      </c>
      <c r="B68" s="1933">
        <f>SUM(B69:C78)</f>
        <v>247</v>
      </c>
      <c r="C68" s="1885"/>
      <c r="D68" s="1885">
        <f>SUM(D69:E78)</f>
        <v>615</v>
      </c>
      <c r="E68" s="1885"/>
      <c r="F68" s="1885">
        <f>SUM(G69:G78)</f>
        <v>143</v>
      </c>
      <c r="G68" s="1885"/>
      <c r="H68" s="1885">
        <f>SUM(I69:I78)</f>
        <v>366</v>
      </c>
      <c r="I68" s="1886"/>
      <c r="J68" s="1890">
        <f>SUM(J69:K78)</f>
        <v>104</v>
      </c>
      <c r="K68" s="1885"/>
      <c r="L68" s="1885">
        <f>SUM(L69:M78)</f>
        <v>249</v>
      </c>
      <c r="M68" s="1885"/>
      <c r="N68" s="1885">
        <f>SUM(O69:O78)</f>
        <v>0</v>
      </c>
      <c r="O68" s="1885"/>
      <c r="P68" s="1885">
        <f>SUM(Q69:Q78)</f>
        <v>0</v>
      </c>
      <c r="Q68" s="1886"/>
    </row>
    <row r="69" spans="1:17" s="1153" customFormat="1" ht="24.95" customHeight="1">
      <c r="A69" s="1171" t="s">
        <v>47</v>
      </c>
      <c r="B69" s="1934">
        <f>SUM(G69,J69)</f>
        <v>182</v>
      </c>
      <c r="C69" s="1930"/>
      <c r="D69" s="1930">
        <f>SUM(I69,L69)</f>
        <v>459</v>
      </c>
      <c r="E69" s="1930"/>
      <c r="F69" s="1226"/>
      <c r="G69" s="1226">
        <v>102</v>
      </c>
      <c r="H69" s="1226"/>
      <c r="I69" s="1226">
        <v>265</v>
      </c>
      <c r="J69" s="1887">
        <v>80</v>
      </c>
      <c r="K69" s="1884"/>
      <c r="L69" s="1884">
        <v>194</v>
      </c>
      <c r="M69" s="1884"/>
      <c r="N69" s="1884">
        <v>0</v>
      </c>
      <c r="O69" s="1884"/>
      <c r="P69" s="1884">
        <v>0</v>
      </c>
      <c r="Q69" s="1884"/>
    </row>
    <row r="70" spans="1:17" s="1156" customFormat="1" ht="24.95" customHeight="1">
      <c r="A70" s="1171" t="s">
        <v>48</v>
      </c>
      <c r="B70" s="1934">
        <f t="shared" ref="B70:B78" si="5">SUM(G70,J70)</f>
        <v>1</v>
      </c>
      <c r="C70" s="1930"/>
      <c r="D70" s="1930">
        <f t="shared" ref="D70:D78" si="6">SUM(I70,L70)</f>
        <v>2</v>
      </c>
      <c r="E70" s="1930"/>
      <c r="F70" s="1226"/>
      <c r="G70" s="1226">
        <v>1</v>
      </c>
      <c r="H70" s="1226"/>
      <c r="I70" s="1226">
        <v>2</v>
      </c>
      <c r="J70" s="1887">
        <v>0</v>
      </c>
      <c r="K70" s="1884"/>
      <c r="L70" s="1884">
        <v>0</v>
      </c>
      <c r="M70" s="1884"/>
      <c r="N70" s="1884">
        <v>0</v>
      </c>
      <c r="O70" s="1884"/>
      <c r="P70" s="1884">
        <v>0</v>
      </c>
      <c r="Q70" s="1884"/>
    </row>
    <row r="71" spans="1:17" ht="24.95" customHeight="1">
      <c r="A71" s="1171" t="s">
        <v>49</v>
      </c>
      <c r="B71" s="1934">
        <f t="shared" si="5"/>
        <v>9</v>
      </c>
      <c r="C71" s="1930"/>
      <c r="D71" s="1930">
        <f t="shared" si="6"/>
        <v>28</v>
      </c>
      <c r="E71" s="1930"/>
      <c r="F71" s="1226"/>
      <c r="G71" s="1226">
        <v>6</v>
      </c>
      <c r="H71" s="1226"/>
      <c r="I71" s="1226">
        <v>18</v>
      </c>
      <c r="J71" s="1887">
        <v>3</v>
      </c>
      <c r="K71" s="1884"/>
      <c r="L71" s="1884">
        <v>10</v>
      </c>
      <c r="M71" s="1884"/>
      <c r="N71" s="1884">
        <v>0</v>
      </c>
      <c r="O71" s="1884"/>
      <c r="P71" s="1884">
        <v>0</v>
      </c>
      <c r="Q71" s="1884"/>
    </row>
    <row r="72" spans="1:17" ht="24.95" customHeight="1">
      <c r="A72" s="1171" t="s">
        <v>50</v>
      </c>
      <c r="B72" s="1934">
        <f t="shared" si="5"/>
        <v>4</v>
      </c>
      <c r="C72" s="1930"/>
      <c r="D72" s="1930">
        <f t="shared" si="6"/>
        <v>9</v>
      </c>
      <c r="E72" s="1930"/>
      <c r="F72" s="1226"/>
      <c r="G72" s="1226">
        <v>2</v>
      </c>
      <c r="H72" s="1226"/>
      <c r="I72" s="1226">
        <v>5</v>
      </c>
      <c r="J72" s="1887">
        <v>2</v>
      </c>
      <c r="K72" s="1884"/>
      <c r="L72" s="1884">
        <v>4</v>
      </c>
      <c r="M72" s="1884"/>
      <c r="N72" s="1884">
        <v>0</v>
      </c>
      <c r="O72" s="1884"/>
      <c r="P72" s="1884">
        <v>0</v>
      </c>
      <c r="Q72" s="1884"/>
    </row>
    <row r="73" spans="1:17" ht="24.95" customHeight="1">
      <c r="A73" s="1171" t="s">
        <v>51</v>
      </c>
      <c r="B73" s="1934">
        <f t="shared" si="5"/>
        <v>9</v>
      </c>
      <c r="C73" s="1930"/>
      <c r="D73" s="1930">
        <f t="shared" si="6"/>
        <v>18</v>
      </c>
      <c r="E73" s="1930"/>
      <c r="F73" s="1226"/>
      <c r="G73" s="1226">
        <v>5</v>
      </c>
      <c r="H73" s="1226"/>
      <c r="I73" s="1226">
        <v>11</v>
      </c>
      <c r="J73" s="1887">
        <v>4</v>
      </c>
      <c r="K73" s="1884"/>
      <c r="L73" s="1884">
        <v>7</v>
      </c>
      <c r="M73" s="1884"/>
      <c r="N73" s="1884">
        <v>0</v>
      </c>
      <c r="O73" s="1884"/>
      <c r="P73" s="1884">
        <v>0</v>
      </c>
      <c r="Q73" s="1884"/>
    </row>
    <row r="74" spans="1:17" ht="24.95" customHeight="1">
      <c r="A74" s="1171" t="s">
        <v>787</v>
      </c>
      <c r="B74" s="1934">
        <f t="shared" si="5"/>
        <v>2</v>
      </c>
      <c r="C74" s="1930"/>
      <c r="D74" s="1930">
        <f t="shared" si="6"/>
        <v>8</v>
      </c>
      <c r="E74" s="1930"/>
      <c r="F74" s="1226"/>
      <c r="G74" s="1226">
        <v>1</v>
      </c>
      <c r="H74" s="1226"/>
      <c r="I74" s="1227">
        <v>4</v>
      </c>
      <c r="J74" s="1887">
        <v>1</v>
      </c>
      <c r="K74" s="1884"/>
      <c r="L74" s="1884">
        <v>4</v>
      </c>
      <c r="M74" s="1884"/>
      <c r="N74" s="1884">
        <v>0</v>
      </c>
      <c r="O74" s="1884"/>
      <c r="P74" s="1884">
        <v>0</v>
      </c>
      <c r="Q74" s="1884"/>
    </row>
    <row r="75" spans="1:17" ht="24.95" customHeight="1">
      <c r="A75" s="1171" t="s">
        <v>52</v>
      </c>
      <c r="B75" s="1934">
        <f t="shared" si="5"/>
        <v>17</v>
      </c>
      <c r="C75" s="1930"/>
      <c r="D75" s="1930">
        <f t="shared" si="6"/>
        <v>38</v>
      </c>
      <c r="E75" s="1930"/>
      <c r="F75" s="1226"/>
      <c r="G75" s="1226">
        <v>11</v>
      </c>
      <c r="H75" s="1226"/>
      <c r="I75" s="1226">
        <v>25</v>
      </c>
      <c r="J75" s="1887">
        <v>6</v>
      </c>
      <c r="K75" s="1884"/>
      <c r="L75" s="1884">
        <v>13</v>
      </c>
      <c r="M75" s="1884"/>
      <c r="N75" s="1884">
        <v>0</v>
      </c>
      <c r="O75" s="1884"/>
      <c r="P75" s="1884">
        <v>0</v>
      </c>
      <c r="Q75" s="1884"/>
    </row>
    <row r="76" spans="1:17" ht="24.95" customHeight="1">
      <c r="A76" s="1171" t="s">
        <v>53</v>
      </c>
      <c r="B76" s="1934">
        <f t="shared" si="5"/>
        <v>6</v>
      </c>
      <c r="C76" s="1930"/>
      <c r="D76" s="1930">
        <f t="shared" si="6"/>
        <v>14</v>
      </c>
      <c r="E76" s="1930"/>
      <c r="F76" s="1226"/>
      <c r="G76" s="1226">
        <v>4</v>
      </c>
      <c r="H76" s="1226"/>
      <c r="I76" s="1226">
        <v>10</v>
      </c>
      <c r="J76" s="1887">
        <v>2</v>
      </c>
      <c r="K76" s="1884"/>
      <c r="L76" s="1884">
        <v>4</v>
      </c>
      <c r="M76" s="1884"/>
      <c r="N76" s="1884">
        <v>0</v>
      </c>
      <c r="O76" s="1884"/>
      <c r="P76" s="1884">
        <v>0</v>
      </c>
      <c r="Q76" s="1884"/>
    </row>
    <row r="77" spans="1:17" ht="24.95" customHeight="1">
      <c r="A77" s="1171" t="s">
        <v>54</v>
      </c>
      <c r="B77" s="1934">
        <f t="shared" si="5"/>
        <v>9</v>
      </c>
      <c r="C77" s="1930"/>
      <c r="D77" s="1930">
        <f t="shared" si="6"/>
        <v>18</v>
      </c>
      <c r="E77" s="1930"/>
      <c r="F77" s="1226"/>
      <c r="G77" s="1226">
        <v>7</v>
      </c>
      <c r="H77" s="1226"/>
      <c r="I77" s="1226">
        <v>15</v>
      </c>
      <c r="J77" s="1887">
        <v>2</v>
      </c>
      <c r="K77" s="1884"/>
      <c r="L77" s="1884">
        <v>3</v>
      </c>
      <c r="M77" s="1884"/>
      <c r="N77" s="1884">
        <v>0</v>
      </c>
      <c r="O77" s="1884"/>
      <c r="P77" s="1884">
        <v>0</v>
      </c>
      <c r="Q77" s="1884"/>
    </row>
    <row r="78" spans="1:17" ht="24.95" customHeight="1">
      <c r="A78" s="1171" t="s">
        <v>55</v>
      </c>
      <c r="B78" s="1934">
        <f t="shared" si="5"/>
        <v>8</v>
      </c>
      <c r="C78" s="1930"/>
      <c r="D78" s="1930">
        <f t="shared" si="6"/>
        <v>21</v>
      </c>
      <c r="E78" s="1930"/>
      <c r="F78" s="1226"/>
      <c r="G78" s="1226">
        <v>4</v>
      </c>
      <c r="H78" s="1226"/>
      <c r="I78" s="1226">
        <v>11</v>
      </c>
      <c r="J78" s="1887">
        <v>4</v>
      </c>
      <c r="K78" s="1884"/>
      <c r="L78" s="1884">
        <v>10</v>
      </c>
      <c r="M78" s="1884"/>
      <c r="N78" s="1884">
        <v>0</v>
      </c>
      <c r="O78" s="1884"/>
      <c r="P78" s="1884">
        <v>0</v>
      </c>
      <c r="Q78" s="1884"/>
    </row>
    <row r="79" spans="1:17" ht="9.9499999999999993" customHeight="1" thickBot="1">
      <c r="A79" s="1175"/>
      <c r="B79" s="1176"/>
      <c r="C79" s="1177"/>
      <c r="D79" s="1177"/>
      <c r="E79" s="1177"/>
      <c r="F79" s="1177"/>
      <c r="G79" s="1177"/>
      <c r="H79" s="1177"/>
      <c r="I79" s="1178"/>
      <c r="J79" s="1184"/>
      <c r="K79" s="1177"/>
      <c r="L79" s="1177"/>
      <c r="M79" s="1177"/>
      <c r="N79" s="1177"/>
      <c r="O79" s="1177"/>
      <c r="P79" s="1177"/>
      <c r="Q79" s="1178"/>
    </row>
    <row r="80" spans="1:17" ht="10.5" customHeight="1">
      <c r="A80" s="1154"/>
      <c r="B80" s="1149"/>
      <c r="C80" s="1149"/>
      <c r="D80" s="1149"/>
      <c r="E80" s="1149"/>
      <c r="F80" s="1149"/>
      <c r="G80" s="1149"/>
      <c r="H80" s="1149"/>
      <c r="I80" s="1149"/>
      <c r="J80" s="1149"/>
      <c r="K80" s="1149"/>
      <c r="L80" s="1149"/>
      <c r="M80" s="1149"/>
      <c r="N80" s="1149"/>
      <c r="O80" s="1149"/>
      <c r="P80" s="1149"/>
      <c r="Q80" s="1149"/>
    </row>
    <row r="81" spans="1:17" ht="15" customHeight="1">
      <c r="A81" s="289" t="s">
        <v>1014</v>
      </c>
      <c r="B81" s="1155"/>
      <c r="C81" s="1155"/>
      <c r="D81" s="1155"/>
      <c r="E81" s="1155"/>
      <c r="F81" s="1155"/>
      <c r="G81" s="1155"/>
      <c r="H81" s="1155"/>
      <c r="I81" s="1155"/>
      <c r="J81" s="1155"/>
      <c r="K81" s="1155"/>
      <c r="L81" s="1155"/>
      <c r="M81" s="1294"/>
      <c r="N81" s="1155"/>
      <c r="O81" s="1155"/>
      <c r="P81" s="1156"/>
      <c r="Q81" s="1156"/>
    </row>
  </sheetData>
  <mergeCells count="214">
    <mergeCell ref="P66:Q66"/>
    <mergeCell ref="B67:C67"/>
    <mergeCell ref="D67:E67"/>
    <mergeCell ref="J67:K67"/>
    <mergeCell ref="L67:M67"/>
    <mergeCell ref="N67:O67"/>
    <mergeCell ref="P67:Q67"/>
    <mergeCell ref="B66:C66"/>
    <mergeCell ref="D66:E66"/>
    <mergeCell ref="J66:K66"/>
    <mergeCell ref="L66:M66"/>
    <mergeCell ref="N66:O66"/>
    <mergeCell ref="P64:Q64"/>
    <mergeCell ref="B65:C65"/>
    <mergeCell ref="D65:E65"/>
    <mergeCell ref="J65:K65"/>
    <mergeCell ref="L65:M65"/>
    <mergeCell ref="N65:O65"/>
    <mergeCell ref="P65:Q65"/>
    <mergeCell ref="B64:C64"/>
    <mergeCell ref="D64:E64"/>
    <mergeCell ref="J64:K64"/>
    <mergeCell ref="L64:M64"/>
    <mergeCell ref="N64:O64"/>
    <mergeCell ref="P62:Q62"/>
    <mergeCell ref="B63:C63"/>
    <mergeCell ref="D63:E63"/>
    <mergeCell ref="J63:K63"/>
    <mergeCell ref="L63:M63"/>
    <mergeCell ref="N63:O63"/>
    <mergeCell ref="P63:Q63"/>
    <mergeCell ref="B62:C62"/>
    <mergeCell ref="D62:E62"/>
    <mergeCell ref="J62:K62"/>
    <mergeCell ref="L62:M62"/>
    <mergeCell ref="N62:O62"/>
    <mergeCell ref="P60:Q60"/>
    <mergeCell ref="B61:C61"/>
    <mergeCell ref="D61:E61"/>
    <mergeCell ref="J61:K61"/>
    <mergeCell ref="L61:M61"/>
    <mergeCell ref="N61:O61"/>
    <mergeCell ref="P61:Q61"/>
    <mergeCell ref="B60:C60"/>
    <mergeCell ref="D60:E60"/>
    <mergeCell ref="J60:K60"/>
    <mergeCell ref="L60:M60"/>
    <mergeCell ref="N60:O60"/>
    <mergeCell ref="P58:Q58"/>
    <mergeCell ref="B59:C59"/>
    <mergeCell ref="D59:E59"/>
    <mergeCell ref="J59:K59"/>
    <mergeCell ref="L59:M59"/>
    <mergeCell ref="N59:O59"/>
    <mergeCell ref="P59:Q59"/>
    <mergeCell ref="B58:C58"/>
    <mergeCell ref="D58:E58"/>
    <mergeCell ref="J58:K58"/>
    <mergeCell ref="L58:M58"/>
    <mergeCell ref="N58:O58"/>
    <mergeCell ref="P55:Q55"/>
    <mergeCell ref="B56:C56"/>
    <mergeCell ref="D56:E56"/>
    <mergeCell ref="J56:K56"/>
    <mergeCell ref="L56:M56"/>
    <mergeCell ref="N56:O56"/>
    <mergeCell ref="P56:Q56"/>
    <mergeCell ref="B55:C55"/>
    <mergeCell ref="D55:E55"/>
    <mergeCell ref="J55:K55"/>
    <mergeCell ref="L55:M55"/>
    <mergeCell ref="N55:O55"/>
    <mergeCell ref="P53:Q53"/>
    <mergeCell ref="B54:C54"/>
    <mergeCell ref="D54:E54"/>
    <mergeCell ref="J54:K54"/>
    <mergeCell ref="L54:M54"/>
    <mergeCell ref="N54:O54"/>
    <mergeCell ref="P54:Q54"/>
    <mergeCell ref="B53:C53"/>
    <mergeCell ref="D53:E53"/>
    <mergeCell ref="J53:K53"/>
    <mergeCell ref="L53:M53"/>
    <mergeCell ref="N53:O53"/>
    <mergeCell ref="N49:O49"/>
    <mergeCell ref="P51:Q51"/>
    <mergeCell ref="B52:C52"/>
    <mergeCell ref="D52:E52"/>
    <mergeCell ref="J52:K52"/>
    <mergeCell ref="L52:M52"/>
    <mergeCell ref="N52:O52"/>
    <mergeCell ref="P52:Q52"/>
    <mergeCell ref="B51:C51"/>
    <mergeCell ref="D51:E51"/>
    <mergeCell ref="J51:K51"/>
    <mergeCell ref="L51:M51"/>
    <mergeCell ref="N51:O51"/>
    <mergeCell ref="J78:K78"/>
    <mergeCell ref="J74:K74"/>
    <mergeCell ref="L78:M78"/>
    <mergeCell ref="P47:Q47"/>
    <mergeCell ref="B48:C48"/>
    <mergeCell ref="D48:E48"/>
    <mergeCell ref="J48:K48"/>
    <mergeCell ref="L48:M48"/>
    <mergeCell ref="N48:O48"/>
    <mergeCell ref="P48:Q48"/>
    <mergeCell ref="B47:C47"/>
    <mergeCell ref="D47:E47"/>
    <mergeCell ref="J47:K47"/>
    <mergeCell ref="L47:M47"/>
    <mergeCell ref="N47:O47"/>
    <mergeCell ref="P49:Q49"/>
    <mergeCell ref="B50:C50"/>
    <mergeCell ref="D50:E50"/>
    <mergeCell ref="J50:K50"/>
    <mergeCell ref="L50:M50"/>
    <mergeCell ref="N50:O50"/>
    <mergeCell ref="P50:Q50"/>
    <mergeCell ref="B49:C49"/>
    <mergeCell ref="D49:E49"/>
    <mergeCell ref="D78:E78"/>
    <mergeCell ref="B74:C74"/>
    <mergeCell ref="B75:C75"/>
    <mergeCell ref="B76:C76"/>
    <mergeCell ref="B77:C77"/>
    <mergeCell ref="B78:C78"/>
    <mergeCell ref="D73:E73"/>
    <mergeCell ref="D74:E74"/>
    <mergeCell ref="D75:E75"/>
    <mergeCell ref="D76:E76"/>
    <mergeCell ref="D77:E77"/>
    <mergeCell ref="B73:C73"/>
    <mergeCell ref="D70:E70"/>
    <mergeCell ref="D71:E71"/>
    <mergeCell ref="D72:E72"/>
    <mergeCell ref="B68:C68"/>
    <mergeCell ref="B69:C69"/>
    <mergeCell ref="B70:C70"/>
    <mergeCell ref="B71:C71"/>
    <mergeCell ref="B72:C72"/>
    <mergeCell ref="L73:M73"/>
    <mergeCell ref="J73:K73"/>
    <mergeCell ref="H9:I10"/>
    <mergeCell ref="F11:G12"/>
    <mergeCell ref="H11:I12"/>
    <mergeCell ref="J9:K10"/>
    <mergeCell ref="L9:M10"/>
    <mergeCell ref="J11:K12"/>
    <mergeCell ref="L11:M12"/>
    <mergeCell ref="D68:E68"/>
    <mergeCell ref="D69:E69"/>
    <mergeCell ref="J49:K49"/>
    <mergeCell ref="L49:M49"/>
    <mergeCell ref="A2:I2"/>
    <mergeCell ref="J2:Q3"/>
    <mergeCell ref="F68:G68"/>
    <mergeCell ref="H68:I68"/>
    <mergeCell ref="J68:K68"/>
    <mergeCell ref="L68:M68"/>
    <mergeCell ref="N68:O68"/>
    <mergeCell ref="A6:A8"/>
    <mergeCell ref="A10:A12"/>
    <mergeCell ref="J7:M8"/>
    <mergeCell ref="F7:I8"/>
    <mergeCell ref="N7:Q8"/>
    <mergeCell ref="B9:C10"/>
    <mergeCell ref="B6:E6"/>
    <mergeCell ref="F6:I6"/>
    <mergeCell ref="N6:Q6"/>
    <mergeCell ref="N9:O10"/>
    <mergeCell ref="P9:Q10"/>
    <mergeCell ref="N11:O12"/>
    <mergeCell ref="P11:Q12"/>
    <mergeCell ref="B11:C12"/>
    <mergeCell ref="D9:E10"/>
    <mergeCell ref="D11:E12"/>
    <mergeCell ref="F9:G10"/>
    <mergeCell ref="P68:Q68"/>
    <mergeCell ref="N75:O75"/>
    <mergeCell ref="N76:O76"/>
    <mergeCell ref="N77:O77"/>
    <mergeCell ref="L69:M69"/>
    <mergeCell ref="J69:K69"/>
    <mergeCell ref="J70:K70"/>
    <mergeCell ref="J71:K71"/>
    <mergeCell ref="J72:K72"/>
    <mergeCell ref="L70:M70"/>
    <mergeCell ref="L71:M71"/>
    <mergeCell ref="L72:M72"/>
    <mergeCell ref="L77:M77"/>
    <mergeCell ref="L74:M74"/>
    <mergeCell ref="L75:M75"/>
    <mergeCell ref="L76:M76"/>
    <mergeCell ref="J75:K75"/>
    <mergeCell ref="J76:K76"/>
    <mergeCell ref="J77:K77"/>
    <mergeCell ref="N78:O78"/>
    <mergeCell ref="P69:Q69"/>
    <mergeCell ref="P70:Q70"/>
    <mergeCell ref="P71:Q71"/>
    <mergeCell ref="P72:Q72"/>
    <mergeCell ref="P73:Q73"/>
    <mergeCell ref="P75:Q75"/>
    <mergeCell ref="P76:Q76"/>
    <mergeCell ref="P77:Q77"/>
    <mergeCell ref="P78:Q78"/>
    <mergeCell ref="N74:O74"/>
    <mergeCell ref="P74:Q74"/>
    <mergeCell ref="N69:O69"/>
    <mergeCell ref="N70:O70"/>
    <mergeCell ref="N71:O71"/>
    <mergeCell ref="N72:O72"/>
    <mergeCell ref="N73:O73"/>
  </mergeCells>
  <phoneticPr fontId="4" type="noConversion"/>
  <pageMargins left="0.53" right="0.39370078740157483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1" manualBreakCount="1">
    <brk id="9" max="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W20"/>
  <sheetViews>
    <sheetView view="pageBreakPreview" zoomScaleNormal="100" zoomScaleSheetLayoutView="100" workbookViewId="0"/>
  </sheetViews>
  <sheetFormatPr defaultRowHeight="17.25"/>
  <cols>
    <col min="1" max="1" width="9.21875" style="160" customWidth="1"/>
    <col min="2" max="7" width="8.77734375" style="160" customWidth="1"/>
    <col min="8" max="15" width="7.77734375" style="160" customWidth="1"/>
    <col min="16" max="16" width="9.21875" style="160" customWidth="1"/>
    <col min="17" max="21" width="10.77734375" style="160" customWidth="1"/>
    <col min="22" max="16384" width="8.88671875" style="160"/>
  </cols>
  <sheetData>
    <row r="1" spans="1:23" s="84" customFormat="1" ht="15" customHeight="1">
      <c r="A1" s="83"/>
      <c r="B1" s="226"/>
      <c r="C1" s="226"/>
      <c r="D1" s="226"/>
      <c r="E1" s="226"/>
      <c r="F1" s="226"/>
      <c r="H1" s="145"/>
      <c r="I1" s="83"/>
      <c r="J1" s="83"/>
      <c r="K1" s="226"/>
      <c r="L1" s="226"/>
      <c r="M1" s="226"/>
      <c r="N1" s="226"/>
      <c r="O1" s="226"/>
      <c r="P1" s="83"/>
      <c r="Q1" s="226"/>
      <c r="S1" s="36"/>
    </row>
    <row r="2" spans="1:23" s="506" customFormat="1" ht="30" customHeight="1">
      <c r="A2" s="1941" t="s">
        <v>880</v>
      </c>
      <c r="B2" s="1941"/>
      <c r="C2" s="1941"/>
      <c r="D2" s="1941"/>
      <c r="E2" s="1941"/>
      <c r="F2" s="1941"/>
      <c r="G2" s="1941"/>
      <c r="H2" s="1942" t="s">
        <v>864</v>
      </c>
      <c r="I2" s="1942"/>
      <c r="J2" s="1942"/>
      <c r="K2" s="1942"/>
      <c r="L2" s="1942"/>
      <c r="M2" s="1942"/>
      <c r="N2" s="1942"/>
      <c r="O2" s="1942"/>
      <c r="P2" s="1721" t="s">
        <v>865</v>
      </c>
      <c r="Q2" s="1721"/>
      <c r="R2" s="1721"/>
      <c r="S2" s="1721"/>
      <c r="T2" s="1721"/>
      <c r="U2" s="1721"/>
    </row>
    <row r="3" spans="1:23" s="546" customFormat="1" ht="30" customHeight="1">
      <c r="A3" s="1721"/>
      <c r="B3" s="1721"/>
      <c r="C3" s="1721"/>
      <c r="D3" s="1721"/>
      <c r="E3" s="1721"/>
      <c r="F3" s="1721"/>
      <c r="G3" s="1721"/>
      <c r="H3" s="1721"/>
      <c r="I3" s="1721"/>
      <c r="J3" s="1721"/>
      <c r="K3" s="570"/>
      <c r="L3" s="570"/>
      <c r="M3" s="570"/>
      <c r="N3" s="570"/>
      <c r="O3" s="570"/>
      <c r="P3" s="1943" t="s">
        <v>864</v>
      </c>
      <c r="Q3" s="1943"/>
      <c r="R3" s="1943"/>
      <c r="S3" s="1943"/>
      <c r="T3" s="1943"/>
      <c r="U3" s="1943"/>
    </row>
    <row r="4" spans="1:23" s="146" customFormat="1" ht="15" customHeight="1">
      <c r="A4" s="430"/>
      <c r="B4" s="430"/>
      <c r="C4" s="430"/>
      <c r="D4" s="430"/>
      <c r="E4" s="430"/>
      <c r="F4" s="430"/>
      <c r="G4" s="430"/>
      <c r="H4" s="430"/>
      <c r="I4" s="430"/>
      <c r="J4" s="430"/>
      <c r="K4" s="228"/>
      <c r="L4" s="228"/>
      <c r="M4" s="228"/>
      <c r="N4" s="228"/>
      <c r="O4" s="228"/>
      <c r="P4" s="430"/>
      <c r="Q4" s="228"/>
      <c r="R4" s="228"/>
      <c r="S4" s="228"/>
    </row>
    <row r="5" spans="1:23" s="110" customFormat="1" ht="15" customHeight="1" thickBot="1">
      <c r="A5" s="417" t="s">
        <v>563</v>
      </c>
      <c r="B5" s="417"/>
      <c r="G5" s="418"/>
      <c r="H5" s="418"/>
      <c r="J5" s="418"/>
      <c r="O5" s="418" t="s">
        <v>564</v>
      </c>
      <c r="P5" s="417" t="s">
        <v>563</v>
      </c>
      <c r="U5" s="418" t="s">
        <v>564</v>
      </c>
    </row>
    <row r="6" spans="1:23" ht="18.75" customHeight="1">
      <c r="A6" s="1711" t="s">
        <v>353</v>
      </c>
      <c r="B6" s="1696" t="s">
        <v>565</v>
      </c>
      <c r="C6" s="1697"/>
      <c r="D6" s="1697"/>
      <c r="E6" s="1697"/>
      <c r="F6" s="1697"/>
      <c r="G6" s="1697"/>
      <c r="H6" s="1697" t="s">
        <v>863</v>
      </c>
      <c r="I6" s="1697"/>
      <c r="J6" s="1705"/>
      <c r="K6" s="249" t="s">
        <v>583</v>
      </c>
      <c r="L6" s="419"/>
      <c r="M6" s="419"/>
      <c r="N6" s="419"/>
      <c r="O6" s="419"/>
      <c r="P6" s="1711" t="s">
        <v>353</v>
      </c>
      <c r="Q6" s="419" t="s">
        <v>866</v>
      </c>
      <c r="R6" s="419"/>
      <c r="S6" s="419"/>
      <c r="T6" s="419"/>
      <c r="U6" s="940"/>
    </row>
    <row r="7" spans="1:23" ht="15" customHeight="1">
      <c r="A7" s="1712"/>
      <c r="B7" s="1736" t="s">
        <v>566</v>
      </c>
      <c r="C7" s="1739"/>
      <c r="D7" s="420" t="s">
        <v>567</v>
      </c>
      <c r="E7" s="1937" t="s">
        <v>586</v>
      </c>
      <c r="F7" s="733" t="s">
        <v>582</v>
      </c>
      <c r="G7" s="1946" t="s">
        <v>786</v>
      </c>
      <c r="H7" s="1040" t="s">
        <v>581</v>
      </c>
      <c r="I7" s="420" t="s">
        <v>570</v>
      </c>
      <c r="J7" s="1133" t="s">
        <v>571</v>
      </c>
      <c r="K7" s="421" t="s">
        <v>144</v>
      </c>
      <c r="L7" s="229"/>
      <c r="M7" s="422"/>
      <c r="N7" s="420" t="s">
        <v>572</v>
      </c>
      <c r="O7" s="1950" t="s">
        <v>586</v>
      </c>
      <c r="P7" s="1712"/>
      <c r="Q7" s="1038" t="s">
        <v>568</v>
      </c>
      <c r="R7" s="1946" t="s">
        <v>786</v>
      </c>
      <c r="S7" s="420" t="s">
        <v>569</v>
      </c>
      <c r="T7" s="420" t="s">
        <v>573</v>
      </c>
      <c r="U7" s="934" t="s">
        <v>574</v>
      </c>
    </row>
    <row r="8" spans="1:23" ht="15" customHeight="1">
      <c r="A8" s="1712"/>
      <c r="B8" s="731"/>
      <c r="C8" s="732"/>
      <c r="D8" s="420"/>
      <c r="E8" s="1938"/>
      <c r="F8" s="420"/>
      <c r="G8" s="1947"/>
      <c r="H8" s="1040"/>
      <c r="I8" s="420"/>
      <c r="J8" s="420"/>
      <c r="K8" s="1037"/>
      <c r="L8" s="1039" t="s">
        <v>392</v>
      </c>
      <c r="M8" s="321" t="s">
        <v>393</v>
      </c>
      <c r="N8" s="420"/>
      <c r="O8" s="1951"/>
      <c r="P8" s="1712"/>
      <c r="Q8" s="420"/>
      <c r="R8" s="1947"/>
      <c r="S8" s="420"/>
      <c r="T8" s="420"/>
      <c r="U8" s="934"/>
    </row>
    <row r="9" spans="1:23" ht="15" customHeight="1">
      <c r="A9" s="1712"/>
      <c r="B9" s="731"/>
      <c r="C9" s="732"/>
      <c r="D9" s="420"/>
      <c r="E9" s="420"/>
      <c r="F9" s="420"/>
      <c r="G9" s="1948" t="s">
        <v>579</v>
      </c>
      <c r="H9" s="1935" t="s">
        <v>580</v>
      </c>
      <c r="I9" s="1694" t="s">
        <v>1035</v>
      </c>
      <c r="J9" s="420"/>
      <c r="K9" s="1037"/>
      <c r="L9" s="1037"/>
      <c r="M9" s="1037"/>
      <c r="N9" s="420"/>
      <c r="O9" s="420"/>
      <c r="P9" s="1712"/>
      <c r="Q9" s="420"/>
      <c r="R9" s="1948" t="s">
        <v>579</v>
      </c>
      <c r="S9" s="1935" t="s">
        <v>580</v>
      </c>
      <c r="T9" s="1694" t="s">
        <v>585</v>
      </c>
      <c r="U9" s="1944" t="s">
        <v>584</v>
      </c>
    </row>
    <row r="10" spans="1:23" ht="15" customHeight="1">
      <c r="A10" s="1713"/>
      <c r="B10" s="1709" t="s">
        <v>344</v>
      </c>
      <c r="C10" s="1710"/>
      <c r="D10" s="423" t="s">
        <v>575</v>
      </c>
      <c r="E10" s="423" t="s">
        <v>576</v>
      </c>
      <c r="F10" s="424" t="s">
        <v>577</v>
      </c>
      <c r="G10" s="1949"/>
      <c r="H10" s="1936"/>
      <c r="I10" s="1695"/>
      <c r="J10" s="423" t="s">
        <v>578</v>
      </c>
      <c r="K10" s="1036"/>
      <c r="L10" s="1036" t="s">
        <v>394</v>
      </c>
      <c r="M10" s="1036" t="s">
        <v>395</v>
      </c>
      <c r="N10" s="423" t="s">
        <v>575</v>
      </c>
      <c r="O10" s="423" t="s">
        <v>576</v>
      </c>
      <c r="P10" s="1713"/>
      <c r="Q10" s="424" t="s">
        <v>577</v>
      </c>
      <c r="R10" s="1949"/>
      <c r="S10" s="1936"/>
      <c r="T10" s="1695"/>
      <c r="U10" s="1945"/>
    </row>
    <row r="11" spans="1:23" s="99" customFormat="1" ht="60" hidden="1" customHeight="1">
      <c r="A11" s="935">
        <v>2015</v>
      </c>
      <c r="B11" s="425"/>
      <c r="C11" s="247">
        <v>40</v>
      </c>
      <c r="D11" s="247">
        <v>3</v>
      </c>
      <c r="E11" s="247">
        <v>5</v>
      </c>
      <c r="F11" s="247">
        <v>19</v>
      </c>
      <c r="G11" s="247">
        <v>4</v>
      </c>
      <c r="H11" s="247">
        <v>0</v>
      </c>
      <c r="I11" s="247">
        <v>3</v>
      </c>
      <c r="J11" s="1134">
        <v>6</v>
      </c>
      <c r="K11" s="247">
        <v>1555</v>
      </c>
      <c r="L11" s="426">
        <v>791</v>
      </c>
      <c r="M11" s="426">
        <v>764</v>
      </c>
      <c r="N11" s="247">
        <v>134</v>
      </c>
      <c r="O11" s="247">
        <v>252</v>
      </c>
      <c r="P11" s="935">
        <v>2015</v>
      </c>
      <c r="Q11" s="247">
        <v>879</v>
      </c>
      <c r="R11" s="247">
        <v>114</v>
      </c>
      <c r="S11" s="247">
        <v>0</v>
      </c>
      <c r="T11" s="247">
        <v>0</v>
      </c>
      <c r="U11" s="805">
        <v>96</v>
      </c>
    </row>
    <row r="12" spans="1:23" s="99" customFormat="1" ht="60" customHeight="1">
      <c r="A12" s="935">
        <v>2016</v>
      </c>
      <c r="B12" s="425"/>
      <c r="C12" s="247">
        <v>42</v>
      </c>
      <c r="D12" s="247">
        <v>3</v>
      </c>
      <c r="E12" s="247">
        <v>5</v>
      </c>
      <c r="F12" s="247">
        <v>19</v>
      </c>
      <c r="G12" s="247">
        <v>4</v>
      </c>
      <c r="H12" s="247">
        <v>0</v>
      </c>
      <c r="I12" s="247">
        <v>5</v>
      </c>
      <c r="J12" s="247">
        <v>6</v>
      </c>
      <c r="K12" s="247">
        <v>1549</v>
      </c>
      <c r="L12" s="426">
        <v>770</v>
      </c>
      <c r="M12" s="426">
        <v>779</v>
      </c>
      <c r="N12" s="247">
        <v>120</v>
      </c>
      <c r="O12" s="247">
        <v>261</v>
      </c>
      <c r="P12" s="935">
        <v>2016</v>
      </c>
      <c r="Q12" s="247">
        <v>32</v>
      </c>
      <c r="R12" s="247">
        <v>116</v>
      </c>
      <c r="S12" s="247">
        <v>0</v>
      </c>
      <c r="T12" s="247">
        <v>126</v>
      </c>
      <c r="U12" s="805">
        <v>94</v>
      </c>
    </row>
    <row r="13" spans="1:23" s="99" customFormat="1" ht="60" customHeight="1">
      <c r="A13" s="935">
        <v>2017</v>
      </c>
      <c r="B13" s="427"/>
      <c r="C13" s="428">
        <v>42</v>
      </c>
      <c r="D13" s="428">
        <v>3</v>
      </c>
      <c r="E13" s="428">
        <v>5</v>
      </c>
      <c r="F13" s="428">
        <v>19</v>
      </c>
      <c r="G13" s="428">
        <v>4</v>
      </c>
      <c r="H13" s="428">
        <v>0</v>
      </c>
      <c r="I13" s="428">
        <v>5</v>
      </c>
      <c r="J13" s="428">
        <v>6</v>
      </c>
      <c r="K13" s="428">
        <v>1530</v>
      </c>
      <c r="L13" s="428">
        <v>768</v>
      </c>
      <c r="M13" s="428">
        <v>762</v>
      </c>
      <c r="N13" s="428">
        <v>116</v>
      </c>
      <c r="O13" s="428">
        <v>228</v>
      </c>
      <c r="P13" s="935">
        <v>2017</v>
      </c>
      <c r="Q13" s="428">
        <v>86</v>
      </c>
      <c r="R13" s="428">
        <v>10</v>
      </c>
      <c r="S13" s="428">
        <v>0</v>
      </c>
      <c r="T13" s="428">
        <v>125</v>
      </c>
      <c r="U13" s="936">
        <v>96</v>
      </c>
    </row>
    <row r="14" spans="1:23" s="101" customFormat="1" ht="60" customHeight="1">
      <c r="A14" s="935">
        <v>2018</v>
      </c>
      <c r="B14" s="427"/>
      <c r="C14" s="428">
        <v>41</v>
      </c>
      <c r="D14" s="428">
        <v>3</v>
      </c>
      <c r="E14" s="428">
        <v>5</v>
      </c>
      <c r="F14" s="428">
        <v>19</v>
      </c>
      <c r="G14" s="428">
        <v>4</v>
      </c>
      <c r="H14" s="428">
        <v>0</v>
      </c>
      <c r="I14" s="428">
        <v>4</v>
      </c>
      <c r="J14" s="428">
        <v>6</v>
      </c>
      <c r="K14" s="428">
        <v>1495</v>
      </c>
      <c r="L14" s="428">
        <v>767</v>
      </c>
      <c r="M14" s="428">
        <v>728</v>
      </c>
      <c r="N14" s="428">
        <v>98</v>
      </c>
      <c r="O14" s="428">
        <v>235</v>
      </c>
      <c r="P14" s="935">
        <v>2018</v>
      </c>
      <c r="Q14" s="428">
        <v>861</v>
      </c>
      <c r="R14" s="428">
        <v>97</v>
      </c>
      <c r="S14" s="428">
        <v>0</v>
      </c>
      <c r="T14" s="428">
        <v>11</v>
      </c>
      <c r="U14" s="936">
        <v>93</v>
      </c>
    </row>
    <row r="15" spans="1:23" s="99" customFormat="1" ht="60" customHeight="1">
      <c r="A15" s="935">
        <v>2019</v>
      </c>
      <c r="B15" s="427"/>
      <c r="C15" s="428">
        <f>SUM(D15:J15)</f>
        <v>42</v>
      </c>
      <c r="D15" s="428">
        <v>4</v>
      </c>
      <c r="E15" s="428">
        <v>5</v>
      </c>
      <c r="F15" s="428">
        <v>19</v>
      </c>
      <c r="G15" s="428">
        <v>4</v>
      </c>
      <c r="H15" s="428">
        <v>0</v>
      </c>
      <c r="I15" s="428">
        <v>4</v>
      </c>
      <c r="J15" s="428">
        <v>6</v>
      </c>
      <c r="K15" s="428">
        <v>1401</v>
      </c>
      <c r="L15" s="428">
        <v>709</v>
      </c>
      <c r="M15" s="428">
        <v>692</v>
      </c>
      <c r="N15" s="428">
        <v>108</v>
      </c>
      <c r="O15" s="428">
        <v>202</v>
      </c>
      <c r="P15" s="935">
        <v>2019</v>
      </c>
      <c r="Q15" s="428">
        <v>803</v>
      </c>
      <c r="R15" s="428">
        <v>91</v>
      </c>
      <c r="S15" s="428">
        <v>0</v>
      </c>
      <c r="T15" s="428">
        <v>104</v>
      </c>
      <c r="U15" s="936">
        <v>93</v>
      </c>
    </row>
    <row r="16" spans="1:23" s="613" customFormat="1" ht="60" customHeight="1">
      <c r="A16" s="945">
        <v>2020</v>
      </c>
      <c r="B16" s="1137"/>
      <c r="C16" s="1138">
        <f>SUM(D16:J16)</f>
        <v>42</v>
      </c>
      <c r="D16" s="1138">
        <v>4</v>
      </c>
      <c r="E16" s="1138">
        <v>5</v>
      </c>
      <c r="F16" s="1138">
        <v>19</v>
      </c>
      <c r="G16" s="1138">
        <v>4</v>
      </c>
      <c r="H16" s="1138">
        <v>0</v>
      </c>
      <c r="I16" s="1138">
        <v>4</v>
      </c>
      <c r="J16" s="1138">
        <v>6</v>
      </c>
      <c r="K16" s="1138">
        <v>1261</v>
      </c>
      <c r="L16" s="1138">
        <v>648</v>
      </c>
      <c r="M16" s="1138">
        <v>613</v>
      </c>
      <c r="N16" s="1138">
        <v>111</v>
      </c>
      <c r="O16" s="1138">
        <v>151</v>
      </c>
      <c r="P16" s="945">
        <v>2020</v>
      </c>
      <c r="Q16" s="1138">
        <v>711</v>
      </c>
      <c r="R16" s="1138">
        <v>75</v>
      </c>
      <c r="S16" s="1138">
        <v>0</v>
      </c>
      <c r="T16" s="1138">
        <v>124</v>
      </c>
      <c r="U16" s="1139">
        <v>89</v>
      </c>
      <c r="W16" s="1140"/>
    </row>
    <row r="17" spans="1:23" s="614" customFormat="1" ht="60" customHeight="1">
      <c r="A17" s="1228">
        <v>2021</v>
      </c>
      <c r="B17" s="1939">
        <f>SUM(D17:J17)</f>
        <v>39</v>
      </c>
      <c r="C17" s="1940"/>
      <c r="D17" s="677">
        <v>4</v>
      </c>
      <c r="E17" s="677">
        <v>5</v>
      </c>
      <c r="F17" s="677">
        <v>17</v>
      </c>
      <c r="G17" s="677">
        <v>3</v>
      </c>
      <c r="H17" s="677">
        <v>0</v>
      </c>
      <c r="I17" s="677">
        <v>4</v>
      </c>
      <c r="J17" s="677">
        <v>6</v>
      </c>
      <c r="K17" s="677">
        <f>SUM(L17:M17)</f>
        <v>1571</v>
      </c>
      <c r="L17" s="677">
        <v>790</v>
      </c>
      <c r="M17" s="677">
        <v>781</v>
      </c>
      <c r="N17" s="677">
        <v>110</v>
      </c>
      <c r="O17" s="677">
        <v>140</v>
      </c>
      <c r="P17" s="1228">
        <v>2021</v>
      </c>
      <c r="Q17" s="677">
        <v>756</v>
      </c>
      <c r="R17" s="677">
        <v>58</v>
      </c>
      <c r="S17" s="677">
        <v>0</v>
      </c>
      <c r="T17" s="677">
        <v>281</v>
      </c>
      <c r="U17" s="937">
        <v>226</v>
      </c>
      <c r="W17" s="1136"/>
    </row>
    <row r="18" spans="1:23" s="99" customFormat="1" ht="9.9499999999999993" customHeight="1" thickBot="1">
      <c r="A18" s="938"/>
      <c r="B18" s="939"/>
      <c r="C18" s="862"/>
      <c r="D18" s="862"/>
      <c r="E18" s="862"/>
      <c r="F18" s="862"/>
      <c r="G18" s="862"/>
      <c r="H18" s="862"/>
      <c r="I18" s="152"/>
      <c r="J18" s="152"/>
      <c r="K18" s="862"/>
      <c r="L18" s="862"/>
      <c r="M18" s="862"/>
      <c r="N18" s="862"/>
      <c r="O18" s="862"/>
      <c r="P18" s="1135"/>
      <c r="Q18" s="862"/>
      <c r="R18" s="862"/>
      <c r="S18" s="862"/>
      <c r="T18" s="862"/>
      <c r="U18" s="941"/>
    </row>
    <row r="19" spans="1:23" s="99" customFormat="1" ht="9.9499999999999993" customHeight="1">
      <c r="A19" s="429"/>
      <c r="B19" s="247"/>
      <c r="C19" s="247"/>
      <c r="D19" s="247"/>
      <c r="E19" s="247"/>
      <c r="F19" s="247"/>
      <c r="G19" s="247"/>
      <c r="H19" s="247"/>
      <c r="I19" s="429"/>
      <c r="J19" s="247"/>
      <c r="K19" s="247"/>
      <c r="L19" s="247"/>
      <c r="M19" s="247"/>
      <c r="N19" s="247"/>
      <c r="O19" s="247"/>
      <c r="P19" s="429"/>
      <c r="Q19" s="247"/>
      <c r="R19" s="247"/>
      <c r="S19" s="247"/>
    </row>
    <row r="20" spans="1:23" s="99" customFormat="1" ht="13.5">
      <c r="A20" s="289" t="s">
        <v>379</v>
      </c>
      <c r="P20" s="289" t="s">
        <v>379</v>
      </c>
    </row>
  </sheetData>
  <mergeCells count="23">
    <mergeCell ref="B17:C17"/>
    <mergeCell ref="B6:G6"/>
    <mergeCell ref="H6:J6"/>
    <mergeCell ref="P6:P10"/>
    <mergeCell ref="A2:G2"/>
    <mergeCell ref="H2:O2"/>
    <mergeCell ref="P2:U2"/>
    <mergeCell ref="P3:U3"/>
    <mergeCell ref="S9:S10"/>
    <mergeCell ref="T9:T10"/>
    <mergeCell ref="U9:U10"/>
    <mergeCell ref="G7:G8"/>
    <mergeCell ref="G9:G10"/>
    <mergeCell ref="O7:O8"/>
    <mergeCell ref="R7:R8"/>
    <mergeCell ref="R9:R10"/>
    <mergeCell ref="A3:J3"/>
    <mergeCell ref="H9:H10"/>
    <mergeCell ref="E7:E8"/>
    <mergeCell ref="B7:C7"/>
    <mergeCell ref="B10:C10"/>
    <mergeCell ref="A6:A10"/>
    <mergeCell ref="I9:I10"/>
  </mergeCells>
  <phoneticPr fontId="4" type="noConversion"/>
  <pageMargins left="0.59055118110236227" right="0.59055118110236227" top="0.55118110236220474" bottom="0.55118110236220474" header="0.51181102362204722" footer="0.51181102362204722"/>
  <pageSetup paperSize="9" scale="89" pageOrder="overThenDown" orientation="portrait" blackAndWhite="1" r:id="rId1"/>
  <headerFooter alignWithMargins="0"/>
  <colBreaks count="2" manualBreakCount="2">
    <brk id="7" max="18" man="1"/>
    <brk id="15" max="1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19"/>
  <sheetViews>
    <sheetView view="pageBreakPreview" zoomScaleNormal="100" zoomScaleSheetLayoutView="100" workbookViewId="0"/>
  </sheetViews>
  <sheetFormatPr defaultRowHeight="17.25"/>
  <cols>
    <col min="1" max="11" width="6.77734375" style="170" customWidth="1"/>
    <col min="12" max="16384" width="8.88671875" style="170"/>
  </cols>
  <sheetData>
    <row r="1" spans="1:14" s="36" customFormat="1" ht="15" customHeight="1">
      <c r="A1" s="37"/>
      <c r="B1" s="168"/>
      <c r="C1" s="168"/>
      <c r="D1" s="168"/>
      <c r="E1" s="168"/>
      <c r="F1" s="168"/>
      <c r="G1" s="168"/>
      <c r="I1" s="62"/>
    </row>
    <row r="2" spans="1:14" s="470" customFormat="1" ht="30" customHeight="1">
      <c r="A2" s="600" t="s">
        <v>879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</row>
    <row r="3" spans="1:14" s="471" customFormat="1" ht="30" customHeight="1">
      <c r="A3" s="600" t="s">
        <v>596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</row>
    <row r="4" spans="1:14" s="64" customFormat="1" ht="15" customHeight="1">
      <c r="A4" s="431"/>
      <c r="B4" s="432"/>
      <c r="C4" s="432"/>
      <c r="D4" s="432"/>
      <c r="E4" s="432"/>
      <c r="F4" s="432"/>
      <c r="G4" s="432"/>
      <c r="H4" s="432"/>
      <c r="I4" s="432"/>
      <c r="J4" s="432"/>
      <c r="K4" s="432"/>
    </row>
    <row r="5" spans="1:14" s="53" customFormat="1" ht="14.25" thickBot="1">
      <c r="A5" s="1141" t="s">
        <v>587</v>
      </c>
      <c r="B5" s="1141"/>
      <c r="K5" s="1142" t="s">
        <v>292</v>
      </c>
    </row>
    <row r="6" spans="1:14" ht="33" customHeight="1">
      <c r="A6" s="942"/>
      <c r="B6" s="1391" t="s">
        <v>588</v>
      </c>
      <c r="C6" s="1392"/>
      <c r="D6" s="1690"/>
      <c r="E6" s="715"/>
      <c r="F6" s="1395" t="s">
        <v>29</v>
      </c>
      <c r="G6" s="1395"/>
      <c r="H6" s="1395"/>
      <c r="I6" s="1395"/>
      <c r="J6" s="1395"/>
      <c r="K6" s="1395"/>
    </row>
    <row r="7" spans="1:14" ht="27.75" customHeight="1">
      <c r="A7" s="943" t="s">
        <v>589</v>
      </c>
      <c r="B7" s="730" t="s">
        <v>337</v>
      </c>
      <c r="C7" s="52" t="s">
        <v>533</v>
      </c>
      <c r="D7" s="735" t="s">
        <v>534</v>
      </c>
      <c r="E7" s="730" t="s">
        <v>337</v>
      </c>
      <c r="F7" s="1402" t="s">
        <v>867</v>
      </c>
      <c r="G7" s="1953" t="s">
        <v>590</v>
      </c>
      <c r="H7" s="1953" t="s">
        <v>591</v>
      </c>
      <c r="I7" s="1407" t="s">
        <v>592</v>
      </c>
      <c r="J7" s="1407" t="s">
        <v>593</v>
      </c>
      <c r="K7" s="1957" t="s">
        <v>1013</v>
      </c>
    </row>
    <row r="8" spans="1:14" ht="18.75" customHeight="1">
      <c r="A8" s="943"/>
      <c r="B8" s="730"/>
      <c r="C8" s="730"/>
      <c r="D8" s="730"/>
      <c r="E8" s="730"/>
      <c r="F8" s="1403"/>
      <c r="G8" s="1954"/>
      <c r="H8" s="1954"/>
      <c r="I8" s="1406"/>
      <c r="J8" s="1406"/>
      <c r="K8" s="1958"/>
    </row>
    <row r="9" spans="1:14">
      <c r="A9" s="944"/>
      <c r="B9" s="736" t="s">
        <v>344</v>
      </c>
      <c r="C9" s="736" t="s">
        <v>594</v>
      </c>
      <c r="D9" s="736" t="s">
        <v>546</v>
      </c>
      <c r="E9" s="736" t="s">
        <v>344</v>
      </c>
      <c r="F9" s="1952"/>
      <c r="G9" s="1955"/>
      <c r="H9" s="1955"/>
      <c r="I9" s="1956"/>
      <c r="J9" s="1956"/>
      <c r="K9" s="1959"/>
    </row>
    <row r="10" spans="1:14" s="53" customFormat="1" ht="6" hidden="1" customHeight="1">
      <c r="A10" s="945">
        <v>2015</v>
      </c>
      <c r="B10" s="433">
        <v>13760</v>
      </c>
      <c r="C10" s="434">
        <v>6627</v>
      </c>
      <c r="D10" s="434">
        <v>7133</v>
      </c>
      <c r="E10" s="434">
        <f t="shared" ref="E10:E15" si="0">SUM(F10:K10)</f>
        <v>10156</v>
      </c>
      <c r="F10" s="444" t="s">
        <v>595</v>
      </c>
      <c r="G10" s="434">
        <v>2745</v>
      </c>
      <c r="H10" s="434">
        <v>1196</v>
      </c>
      <c r="I10" s="434">
        <v>2777</v>
      </c>
      <c r="J10" s="434">
        <v>2442</v>
      </c>
      <c r="K10" s="434">
        <v>996</v>
      </c>
    </row>
    <row r="11" spans="1:14" s="53" customFormat="1" ht="60" customHeight="1">
      <c r="A11" s="946">
        <v>2016</v>
      </c>
      <c r="B11" s="433">
        <v>12832</v>
      </c>
      <c r="C11" s="434">
        <v>6102</v>
      </c>
      <c r="D11" s="434">
        <v>6730</v>
      </c>
      <c r="E11" s="434">
        <f t="shared" si="0"/>
        <v>10284</v>
      </c>
      <c r="F11" s="444" t="s">
        <v>595</v>
      </c>
      <c r="G11" s="434">
        <v>2629</v>
      </c>
      <c r="H11" s="434">
        <v>982</v>
      </c>
      <c r="I11" s="434">
        <v>2560</v>
      </c>
      <c r="J11" s="434">
        <v>2317</v>
      </c>
      <c r="K11" s="434">
        <f>1025+771</f>
        <v>1796</v>
      </c>
    </row>
    <row r="12" spans="1:14" s="53" customFormat="1" ht="60" customHeight="1">
      <c r="A12" s="946">
        <v>2017</v>
      </c>
      <c r="B12" s="433">
        <v>11166</v>
      </c>
      <c r="C12" s="434">
        <v>6522</v>
      </c>
      <c r="D12" s="434">
        <v>7268</v>
      </c>
      <c r="E12" s="434">
        <f t="shared" si="0"/>
        <v>11166</v>
      </c>
      <c r="F12" s="444" t="s">
        <v>595</v>
      </c>
      <c r="G12" s="434">
        <v>3161</v>
      </c>
      <c r="H12" s="434">
        <v>954</v>
      </c>
      <c r="I12" s="434">
        <v>2585</v>
      </c>
      <c r="J12" s="434">
        <v>2410</v>
      </c>
      <c r="K12" s="434">
        <f>858+1198</f>
        <v>2056</v>
      </c>
    </row>
    <row r="13" spans="1:14" s="53" customFormat="1" ht="60" customHeight="1">
      <c r="A13" s="946">
        <v>2018</v>
      </c>
      <c r="B13" s="433">
        <v>14875</v>
      </c>
      <c r="C13" s="434">
        <v>7107</v>
      </c>
      <c r="D13" s="434">
        <v>7768</v>
      </c>
      <c r="E13" s="434">
        <f t="shared" si="0"/>
        <v>14875</v>
      </c>
      <c r="F13" s="435">
        <f>272+2352</f>
        <v>2624</v>
      </c>
      <c r="G13" s="434">
        <v>3699</v>
      </c>
      <c r="H13" s="434">
        <v>1001</v>
      </c>
      <c r="I13" s="434">
        <v>2582</v>
      </c>
      <c r="J13" s="434">
        <v>2504</v>
      </c>
      <c r="K13" s="434">
        <f>1006+1459</f>
        <v>2465</v>
      </c>
    </row>
    <row r="14" spans="1:14" s="53" customFormat="1" ht="60" customHeight="1">
      <c r="A14" s="946">
        <v>2019</v>
      </c>
      <c r="B14" s="437">
        <f>SUM(C14:D14)</f>
        <v>55429</v>
      </c>
      <c r="C14" s="436">
        <v>31433</v>
      </c>
      <c r="D14" s="436">
        <v>23996</v>
      </c>
      <c r="E14" s="434">
        <f t="shared" si="0"/>
        <v>55429</v>
      </c>
      <c r="F14" s="435">
        <f>821+8187</f>
        <v>9008</v>
      </c>
      <c r="G14" s="436">
        <v>2133</v>
      </c>
      <c r="H14" s="436">
        <v>3092</v>
      </c>
      <c r="I14" s="436">
        <v>13441</v>
      </c>
      <c r="J14" s="436">
        <v>14101</v>
      </c>
      <c r="K14" s="436">
        <f>3279+10375</f>
        <v>13654</v>
      </c>
      <c r="N14" s="438"/>
    </row>
    <row r="15" spans="1:14" s="53" customFormat="1" ht="60" customHeight="1">
      <c r="A15" s="946">
        <v>2020</v>
      </c>
      <c r="B15" s="437">
        <f>SUM(C15:D15)</f>
        <v>47636</v>
      </c>
      <c r="C15" s="436">
        <v>32036</v>
      </c>
      <c r="D15" s="436">
        <v>15600</v>
      </c>
      <c r="E15" s="434">
        <f t="shared" si="0"/>
        <v>47636</v>
      </c>
      <c r="F15" s="436">
        <v>3895</v>
      </c>
      <c r="G15" s="436">
        <v>1606</v>
      </c>
      <c r="H15" s="436">
        <v>2950</v>
      </c>
      <c r="I15" s="436">
        <v>11615</v>
      </c>
      <c r="J15" s="436">
        <v>14979</v>
      </c>
      <c r="K15" s="436">
        <f>2571+10020</f>
        <v>12591</v>
      </c>
      <c r="N15" s="438"/>
    </row>
    <row r="16" spans="1:14" s="54" customFormat="1" ht="60" customHeight="1">
      <c r="A16" s="1188">
        <v>2021</v>
      </c>
      <c r="B16" s="1189">
        <f>SUM(C16:D16)</f>
        <v>56345</v>
      </c>
      <c r="C16" s="440">
        <v>39209</v>
      </c>
      <c r="D16" s="440">
        <v>17136</v>
      </c>
      <c r="E16" s="678">
        <f>SUM(F16:K16)</f>
        <v>56345</v>
      </c>
      <c r="F16" s="440">
        <v>3869</v>
      </c>
      <c r="G16" s="440">
        <v>1851</v>
      </c>
      <c r="H16" s="440">
        <v>3151</v>
      </c>
      <c r="I16" s="440">
        <v>14168</v>
      </c>
      <c r="J16" s="440">
        <v>18140</v>
      </c>
      <c r="K16" s="440">
        <f>3151+12015</f>
        <v>15166</v>
      </c>
      <c r="N16" s="442"/>
    </row>
    <row r="17" spans="1:11" s="43" customFormat="1" ht="9.9499999999999993" customHeight="1" thickBot="1">
      <c r="A17" s="947"/>
      <c r="B17" s="948"/>
      <c r="C17" s="949"/>
      <c r="D17" s="949"/>
      <c r="E17" s="949"/>
      <c r="F17" s="949"/>
      <c r="G17" s="949"/>
      <c r="H17" s="949"/>
      <c r="I17" s="848"/>
      <c r="J17" s="848"/>
      <c r="K17" s="848"/>
    </row>
    <row r="18" spans="1:11" s="43" customFormat="1" ht="9.9499999999999993" customHeight="1">
      <c r="A18" s="439"/>
      <c r="B18" s="443"/>
      <c r="C18" s="443"/>
      <c r="D18" s="443"/>
      <c r="E18" s="443"/>
      <c r="F18" s="443"/>
      <c r="G18" s="443"/>
      <c r="H18" s="443"/>
      <c r="I18" s="144"/>
      <c r="J18" s="144"/>
      <c r="K18" s="144"/>
    </row>
    <row r="19" spans="1:11" s="53" customFormat="1" ht="15" customHeight="1">
      <c r="A19" s="902" t="s">
        <v>705</v>
      </c>
    </row>
  </sheetData>
  <mergeCells count="8">
    <mergeCell ref="B6:D6"/>
    <mergeCell ref="F6:K6"/>
    <mergeCell ref="F7:F9"/>
    <mergeCell ref="G7:G9"/>
    <mergeCell ref="H7:H9"/>
    <mergeCell ref="I7:I9"/>
    <mergeCell ref="J7:J9"/>
    <mergeCell ref="K7:K9"/>
  </mergeCells>
  <phoneticPr fontId="4" type="noConversion"/>
  <pageMargins left="0.54" right="0.39370078740157483" top="0.55118110236220474" bottom="0.55118110236220474" header="0.51181102362204722" footer="0.51181102362204722"/>
  <pageSetup paperSize="9" scale="88" pageOrder="overThenDown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45"/>
  <sheetViews>
    <sheetView view="pageBreakPreview" zoomScaleNormal="55" zoomScaleSheetLayoutView="100" workbookViewId="0"/>
  </sheetViews>
  <sheetFormatPr defaultRowHeight="28.5" customHeight="1"/>
  <cols>
    <col min="1" max="1" width="6.21875" style="53" customWidth="1"/>
    <col min="2" max="2" width="7.109375" style="53" customWidth="1"/>
    <col min="3" max="3" width="7.77734375" style="53" customWidth="1"/>
    <col min="4" max="4" width="9.33203125" style="53" customWidth="1"/>
    <col min="5" max="5" width="9.109375" style="53" customWidth="1"/>
    <col min="6" max="7" width="7.77734375" style="53" customWidth="1"/>
    <col min="8" max="8" width="9.77734375" style="53" customWidth="1"/>
    <col min="9" max="9" width="7.44140625" style="53" customWidth="1"/>
    <col min="10" max="10" width="6.21875" style="53" customWidth="1"/>
    <col min="11" max="11" width="7.21875" style="53" customWidth="1"/>
    <col min="12" max="12" width="6.109375" style="53" customWidth="1"/>
    <col min="13" max="16384" width="8.88671875" style="53"/>
  </cols>
  <sheetData>
    <row r="1" spans="1:13" s="36" customFormat="1" ht="15" customHeight="1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3" s="470" customFormat="1" ht="30" customHeight="1">
      <c r="A2" s="467" t="s">
        <v>106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</row>
    <row r="3" spans="1:13" s="471" customFormat="1" ht="30" customHeight="1">
      <c r="A3" s="467" t="s">
        <v>109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</row>
    <row r="4" spans="1:13" s="64" customFormat="1" ht="15" customHeight="1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3" s="43" customFormat="1" ht="15" customHeight="1" thickBot="1">
      <c r="A5" s="41" t="s">
        <v>1</v>
      </c>
      <c r="B5" s="41"/>
      <c r="C5" s="41"/>
      <c r="D5" s="41"/>
      <c r="E5" s="42"/>
      <c r="F5" s="42"/>
      <c r="G5" s="42"/>
      <c r="H5" s="42"/>
      <c r="I5" s="42"/>
      <c r="J5" s="42"/>
      <c r="K5" s="42"/>
      <c r="L5" s="15" t="s">
        <v>107</v>
      </c>
    </row>
    <row r="6" spans="1:13" s="50" customFormat="1" ht="42.75" customHeight="1">
      <c r="A6" s="1372" t="s">
        <v>712</v>
      </c>
      <c r="B6" s="1374" t="s">
        <v>605</v>
      </c>
      <c r="C6" s="1376" t="s">
        <v>609</v>
      </c>
      <c r="D6" s="1376"/>
      <c r="E6" s="1371" t="s">
        <v>610</v>
      </c>
      <c r="F6" s="1371"/>
      <c r="G6" s="1371"/>
      <c r="H6" s="1371" t="s">
        <v>611</v>
      </c>
      <c r="I6" s="1371"/>
      <c r="J6" s="1371" t="s">
        <v>606</v>
      </c>
      <c r="K6" s="1371"/>
      <c r="L6" s="1360" t="s">
        <v>789</v>
      </c>
      <c r="M6" s="54"/>
    </row>
    <row r="7" spans="1:13" s="50" customFormat="1" ht="12" customHeight="1">
      <c r="A7" s="1373"/>
      <c r="B7" s="1368"/>
      <c r="C7" s="1367" t="s">
        <v>110</v>
      </c>
      <c r="D7" s="1367" t="s">
        <v>621</v>
      </c>
      <c r="E7" s="1367" t="s">
        <v>111</v>
      </c>
      <c r="F7" s="1367" t="s">
        <v>622</v>
      </c>
      <c r="G7" s="1367" t="s">
        <v>623</v>
      </c>
      <c r="H7" s="1367" t="s">
        <v>624</v>
      </c>
      <c r="I7" s="1367" t="s">
        <v>1036</v>
      </c>
      <c r="J7" s="1367" t="s">
        <v>624</v>
      </c>
      <c r="K7" s="1367" t="s">
        <v>1036</v>
      </c>
      <c r="L7" s="1358"/>
      <c r="M7" s="56"/>
    </row>
    <row r="8" spans="1:13" s="50" customFormat="1" ht="16.5" customHeight="1">
      <c r="A8" s="1373"/>
      <c r="B8" s="1368"/>
      <c r="C8" s="1368"/>
      <c r="D8" s="1368"/>
      <c r="E8" s="1368"/>
      <c r="F8" s="1368"/>
      <c r="G8" s="1368"/>
      <c r="H8" s="1368"/>
      <c r="I8" s="1368"/>
      <c r="J8" s="1368"/>
      <c r="K8" s="1368"/>
      <c r="L8" s="1162"/>
      <c r="M8" s="43"/>
    </row>
    <row r="9" spans="1:13" s="50" customFormat="1" ht="12" customHeight="1">
      <c r="A9" s="1373"/>
      <c r="B9" s="1368"/>
      <c r="C9" s="1369" t="s">
        <v>612</v>
      </c>
      <c r="D9" s="1369" t="s">
        <v>613</v>
      </c>
      <c r="E9" s="1369" t="s">
        <v>614</v>
      </c>
      <c r="F9" s="1369" t="s">
        <v>615</v>
      </c>
      <c r="G9" s="1369" t="s">
        <v>616</v>
      </c>
      <c r="H9" s="1369" t="s">
        <v>891</v>
      </c>
      <c r="I9" s="1369" t="s">
        <v>618</v>
      </c>
      <c r="J9" s="1369" t="s">
        <v>619</v>
      </c>
      <c r="K9" s="1369" t="s">
        <v>620</v>
      </c>
      <c r="L9" s="1358" t="s">
        <v>788</v>
      </c>
      <c r="M9" s="53"/>
    </row>
    <row r="10" spans="1:13" s="50" customFormat="1" ht="44.25" customHeight="1">
      <c r="A10" s="1373"/>
      <c r="B10" s="1375"/>
      <c r="C10" s="1370"/>
      <c r="D10" s="1370"/>
      <c r="E10" s="1370"/>
      <c r="F10" s="1370"/>
      <c r="G10" s="1370"/>
      <c r="H10" s="1370"/>
      <c r="I10" s="1370"/>
      <c r="J10" s="1370"/>
      <c r="K10" s="1370"/>
      <c r="L10" s="1359"/>
      <c r="M10" s="53"/>
    </row>
    <row r="11" spans="1:13" s="59" customFormat="1" ht="60" customHeight="1">
      <c r="A11" s="510">
        <v>2019</v>
      </c>
      <c r="B11" s="22">
        <f>SUM(C11:L11,A21:L21)</f>
        <v>76</v>
      </c>
      <c r="C11" s="22">
        <v>0</v>
      </c>
      <c r="D11" s="22">
        <v>1</v>
      </c>
      <c r="E11" s="22">
        <v>0</v>
      </c>
      <c r="F11" s="22">
        <v>0</v>
      </c>
      <c r="G11" s="22">
        <v>2</v>
      </c>
      <c r="H11" s="22">
        <v>0</v>
      </c>
      <c r="I11" s="22">
        <v>2</v>
      </c>
      <c r="J11" s="22">
        <v>0</v>
      </c>
      <c r="K11" s="22">
        <v>2</v>
      </c>
      <c r="L11" s="512">
        <v>0</v>
      </c>
      <c r="M11" s="53"/>
    </row>
    <row r="12" spans="1:13" s="613" customFormat="1" ht="60" customHeight="1">
      <c r="A12" s="486">
        <v>2020</v>
      </c>
      <c r="B12" s="25">
        <f>SUM(C12:L12,A22:L22)</f>
        <v>101</v>
      </c>
      <c r="C12" s="25">
        <v>0</v>
      </c>
      <c r="D12" s="25">
        <v>1</v>
      </c>
      <c r="E12" s="25">
        <v>0</v>
      </c>
      <c r="F12" s="25">
        <v>0</v>
      </c>
      <c r="G12" s="25">
        <v>2</v>
      </c>
      <c r="H12" s="25">
        <v>0</v>
      </c>
      <c r="I12" s="25">
        <v>2</v>
      </c>
      <c r="J12" s="25">
        <v>0</v>
      </c>
      <c r="K12" s="25">
        <v>2</v>
      </c>
      <c r="L12" s="512">
        <v>0</v>
      </c>
    </row>
    <row r="13" spans="1:13" s="682" customFormat="1" ht="60" customHeight="1">
      <c r="A13" s="656">
        <v>2021</v>
      </c>
      <c r="B13" s="650">
        <f>SUM(C13:L13,A23:L23)</f>
        <v>66</v>
      </c>
      <c r="C13" s="650">
        <v>1</v>
      </c>
      <c r="D13" s="650">
        <v>0</v>
      </c>
      <c r="E13" s="650">
        <v>0</v>
      </c>
      <c r="F13" s="650">
        <v>0</v>
      </c>
      <c r="G13" s="650">
        <v>2</v>
      </c>
      <c r="H13" s="650">
        <v>0</v>
      </c>
      <c r="I13" s="650">
        <v>2</v>
      </c>
      <c r="J13" s="650">
        <v>0</v>
      </c>
      <c r="K13" s="650">
        <v>2</v>
      </c>
      <c r="L13" s="651">
        <v>0</v>
      </c>
      <c r="M13" s="681"/>
    </row>
    <row r="14" spans="1:13" ht="9.9499999999999993" customHeight="1" thickBot="1">
      <c r="A14" s="490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489"/>
    </row>
    <row r="15" spans="1:13" ht="9.9499999999999993" customHeight="1" thickBot="1"/>
    <row r="16" spans="1:13" ht="45" customHeight="1">
      <c r="A16" s="1163" t="s">
        <v>790</v>
      </c>
      <c r="B16" s="1046" t="s">
        <v>793</v>
      </c>
      <c r="C16" s="1046" t="s">
        <v>796</v>
      </c>
      <c r="D16" s="1371" t="s">
        <v>607</v>
      </c>
      <c r="E16" s="1371"/>
      <c r="F16" s="1371"/>
      <c r="G16" s="1371"/>
      <c r="H16" s="1371"/>
      <c r="I16" s="1046" t="s">
        <v>798</v>
      </c>
      <c r="J16" s="1046" t="s">
        <v>799</v>
      </c>
      <c r="K16" s="1046" t="s">
        <v>800</v>
      </c>
      <c r="L16" s="1235" t="s">
        <v>801</v>
      </c>
    </row>
    <row r="17" spans="1:14" s="54" customFormat="1" ht="27" customHeight="1">
      <c r="A17" s="1361" t="s">
        <v>794</v>
      </c>
      <c r="B17" s="1363" t="s">
        <v>795</v>
      </c>
      <c r="C17" s="1363" t="s">
        <v>797</v>
      </c>
      <c r="D17" s="1234" t="s">
        <v>886</v>
      </c>
      <c r="E17" s="1233" t="s">
        <v>890</v>
      </c>
      <c r="F17" s="1233" t="s">
        <v>887</v>
      </c>
      <c r="G17" s="1234" t="s">
        <v>888</v>
      </c>
      <c r="H17" s="1234" t="s">
        <v>889</v>
      </c>
      <c r="I17" s="1363" t="s">
        <v>802</v>
      </c>
      <c r="J17" s="1363" t="s">
        <v>805</v>
      </c>
      <c r="K17" s="1363" t="s">
        <v>803</v>
      </c>
      <c r="L17" s="1365" t="s">
        <v>804</v>
      </c>
      <c r="M17" s="53"/>
    </row>
    <row r="18" spans="1:14" s="54" customFormat="1" ht="9.9499999999999993" customHeight="1">
      <c r="A18" s="1361"/>
      <c r="B18" s="1363"/>
      <c r="C18" s="1363"/>
      <c r="D18" s="1354" t="s">
        <v>881</v>
      </c>
      <c r="E18" s="1356" t="s">
        <v>882</v>
      </c>
      <c r="F18" s="1356" t="s">
        <v>883</v>
      </c>
      <c r="G18" s="1354" t="s">
        <v>884</v>
      </c>
      <c r="H18" s="1354" t="s">
        <v>885</v>
      </c>
      <c r="I18" s="1363"/>
      <c r="J18" s="1363"/>
      <c r="K18" s="1363"/>
      <c r="L18" s="1365"/>
      <c r="M18" s="53"/>
    </row>
    <row r="19" spans="1:14" s="54" customFormat="1" ht="9.9499999999999993" customHeight="1">
      <c r="A19" s="1361"/>
      <c r="B19" s="1363"/>
      <c r="C19" s="1363"/>
      <c r="D19" s="1354"/>
      <c r="E19" s="1356"/>
      <c r="F19" s="1356"/>
      <c r="G19" s="1354"/>
      <c r="H19" s="1354"/>
      <c r="I19" s="1363"/>
      <c r="J19" s="1363"/>
      <c r="K19" s="1363"/>
      <c r="L19" s="1365"/>
      <c r="M19" s="53"/>
    </row>
    <row r="20" spans="1:14" s="50" customFormat="1" ht="12" customHeight="1">
      <c r="A20" s="1362"/>
      <c r="B20" s="1364"/>
      <c r="C20" s="1364"/>
      <c r="D20" s="1355"/>
      <c r="E20" s="1357"/>
      <c r="F20" s="1357"/>
      <c r="G20" s="1355"/>
      <c r="H20" s="1355"/>
      <c r="I20" s="1364"/>
      <c r="J20" s="1364"/>
      <c r="K20" s="1364"/>
      <c r="L20" s="1366"/>
      <c r="M20" s="53"/>
    </row>
    <row r="21" spans="1:14" s="50" customFormat="1" ht="60" customHeight="1">
      <c r="A21" s="679">
        <v>26</v>
      </c>
      <c r="B21" s="22">
        <v>2</v>
      </c>
      <c r="C21" s="22">
        <v>0</v>
      </c>
      <c r="D21" s="22">
        <v>2</v>
      </c>
      <c r="E21" s="22">
        <v>3</v>
      </c>
      <c r="F21" s="22">
        <v>5</v>
      </c>
      <c r="G21" s="22">
        <v>2</v>
      </c>
      <c r="H21" s="22">
        <v>2</v>
      </c>
      <c r="I21" s="22">
        <v>8</v>
      </c>
      <c r="J21" s="22">
        <v>1</v>
      </c>
      <c r="K21" s="22">
        <v>6</v>
      </c>
      <c r="L21" s="680">
        <v>12</v>
      </c>
      <c r="M21" s="53"/>
    </row>
    <row r="22" spans="1:14" s="50" customFormat="1" ht="60" customHeight="1">
      <c r="A22" s="1042">
        <v>40</v>
      </c>
      <c r="B22" s="55">
        <v>3</v>
      </c>
      <c r="C22" s="55">
        <v>0</v>
      </c>
      <c r="D22" s="55">
        <v>2</v>
      </c>
      <c r="E22" s="55">
        <v>3</v>
      </c>
      <c r="F22" s="55">
        <v>6</v>
      </c>
      <c r="G22" s="55">
        <v>2</v>
      </c>
      <c r="H22" s="55">
        <v>2</v>
      </c>
      <c r="I22" s="55">
        <v>5</v>
      </c>
      <c r="J22" s="55">
        <v>1</v>
      </c>
      <c r="K22" s="55">
        <v>5</v>
      </c>
      <c r="L22" s="764">
        <v>25</v>
      </c>
      <c r="M22" s="53"/>
    </row>
    <row r="23" spans="1:14" s="615" customFormat="1" ht="60" customHeight="1">
      <c r="A23" s="647">
        <v>31</v>
      </c>
      <c r="B23" s="648">
        <v>1</v>
      </c>
      <c r="C23" s="648">
        <v>0</v>
      </c>
      <c r="D23" s="648">
        <v>2</v>
      </c>
      <c r="E23" s="648">
        <v>2</v>
      </c>
      <c r="F23" s="648">
        <v>5</v>
      </c>
      <c r="G23" s="648">
        <v>2</v>
      </c>
      <c r="H23" s="648">
        <v>0</v>
      </c>
      <c r="I23" s="648">
        <v>5</v>
      </c>
      <c r="J23" s="648">
        <v>2</v>
      </c>
      <c r="K23" s="648">
        <v>4</v>
      </c>
      <c r="L23" s="649">
        <v>5</v>
      </c>
      <c r="M23" s="54"/>
    </row>
    <row r="24" spans="1:14" s="50" customFormat="1" ht="9.9499999999999993" customHeight="1" thickBot="1">
      <c r="A24" s="487"/>
      <c r="B24" s="488"/>
      <c r="C24" s="488"/>
      <c r="D24" s="488"/>
      <c r="E24" s="488"/>
      <c r="F24" s="488"/>
      <c r="G24" s="488"/>
      <c r="H24" s="488"/>
      <c r="I24" s="488"/>
      <c r="J24" s="488"/>
      <c r="K24" s="488"/>
      <c r="L24" s="489"/>
      <c r="M24" s="53"/>
    </row>
    <row r="25" spans="1:14" s="50" customFormat="1" ht="9.9499999999999993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4" s="50" customFormat="1" ht="15" customHeight="1">
      <c r="A26" s="53" t="s">
        <v>791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4" s="59" customFormat="1" ht="15" customHeight="1">
      <c r="A27" s="53" t="s">
        <v>608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8" spans="1:14" s="54" customFormat="1" ht="4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</row>
    <row r="29" spans="1:14" ht="45" customHeight="1"/>
    <row r="30" spans="1:14" ht="45" customHeight="1"/>
    <row r="31" spans="1:14" ht="45" customHeight="1"/>
    <row r="32" spans="1:14" s="54" customFormat="1" ht="4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1:13" s="54" customFormat="1" ht="9.9499999999999993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1:13" s="54" customFormat="1" ht="9.9499999999999993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1:13" s="56" customFormat="1" ht="14.2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1:13" s="43" customFormat="1" ht="1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 ht="16.5" customHeight="1"/>
    <row r="38" spans="1:13" ht="16.5" customHeight="1"/>
    <row r="39" spans="1:13" ht="16.5" customHeight="1"/>
    <row r="40" spans="1:13" ht="16.5" customHeight="1"/>
    <row r="41" spans="1:13" ht="16.5" customHeight="1"/>
    <row r="42" spans="1:13" ht="16.5" customHeight="1"/>
    <row r="43" spans="1:13" ht="16.5" customHeight="1"/>
    <row r="44" spans="1:13" ht="16.5" customHeight="1"/>
    <row r="45" spans="1:13" ht="16.5" customHeight="1"/>
  </sheetData>
  <mergeCells count="39">
    <mergeCell ref="D16:H16"/>
    <mergeCell ref="A6:A10"/>
    <mergeCell ref="B6:B10"/>
    <mergeCell ref="C6:D6"/>
    <mergeCell ref="E6:G6"/>
    <mergeCell ref="H6:I6"/>
    <mergeCell ref="C7:C8"/>
    <mergeCell ref="C9:C10"/>
    <mergeCell ref="J6:K6"/>
    <mergeCell ref="D9:D10"/>
    <mergeCell ref="E9:E10"/>
    <mergeCell ref="F9:F10"/>
    <mergeCell ref="E7:E8"/>
    <mergeCell ref="F7:F8"/>
    <mergeCell ref="J9:J10"/>
    <mergeCell ref="K9:K10"/>
    <mergeCell ref="G9:G10"/>
    <mergeCell ref="D7:D8"/>
    <mergeCell ref="L9:L10"/>
    <mergeCell ref="L6:L7"/>
    <mergeCell ref="A17:A20"/>
    <mergeCell ref="B17:B20"/>
    <mergeCell ref="C17:C20"/>
    <mergeCell ref="I17:I20"/>
    <mergeCell ref="J17:J20"/>
    <mergeCell ref="K17:K20"/>
    <mergeCell ref="L17:L20"/>
    <mergeCell ref="G7:G8"/>
    <mergeCell ref="H7:H8"/>
    <mergeCell ref="I7:I8"/>
    <mergeCell ref="J7:J8"/>
    <mergeCell ref="K7:K8"/>
    <mergeCell ref="H9:H10"/>
    <mergeCell ref="I9:I10"/>
    <mergeCell ref="D18:D20"/>
    <mergeCell ref="E18:E20"/>
    <mergeCell ref="F18:F20"/>
    <mergeCell ref="G18:G20"/>
    <mergeCell ref="H18:H20"/>
  </mergeCells>
  <phoneticPr fontId="4" type="noConversion"/>
  <printOptions gridLinesSet="0"/>
  <pageMargins left="0.59" right="0.39370078740157483" top="0.55118110236220474" bottom="0.55118110236220474" header="0.51181102362204722" footer="0.51181102362204722"/>
  <pageSetup paperSize="9" scale="76" pageOrder="overThenDown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V272"/>
  <sheetViews>
    <sheetView view="pageBreakPreview" zoomScaleNormal="55" zoomScaleSheetLayoutView="100" workbookViewId="0"/>
  </sheetViews>
  <sheetFormatPr defaultRowHeight="13.5" outlineLevelRow="1"/>
  <cols>
    <col min="1" max="1" width="7.77734375" style="53" customWidth="1"/>
    <col min="2" max="2" width="6.77734375" style="53" customWidth="1"/>
    <col min="3" max="3" width="7.21875" style="53" customWidth="1"/>
    <col min="4" max="4" width="8.44140625" style="53" customWidth="1"/>
    <col min="5" max="5" width="8.6640625" style="53" customWidth="1"/>
    <col min="6" max="6" width="7.21875" style="53" customWidth="1"/>
    <col min="7" max="7" width="8.44140625" style="53" customWidth="1"/>
    <col min="8" max="8" width="7.21875" style="53" customWidth="1"/>
    <col min="9" max="9" width="8.6640625" style="53" customWidth="1"/>
    <col min="10" max="10" width="7.21875" style="56" customWidth="1"/>
    <col min="11" max="12" width="7.21875" style="53" customWidth="1"/>
    <col min="13" max="13" width="8.33203125" style="53" customWidth="1"/>
    <col min="14" max="14" width="9.44140625" style="53" customWidth="1"/>
    <col min="15" max="15" width="9.33203125" style="53" customWidth="1"/>
    <col min="16" max="16" width="8.21875" style="53" customWidth="1"/>
    <col min="17" max="17" width="8.88671875" style="53"/>
    <col min="18" max="18" width="10.109375" style="53" customWidth="1"/>
    <col min="19" max="22" width="7.5546875" style="53" customWidth="1"/>
    <col min="23" max="16384" width="8.88671875" style="53"/>
  </cols>
  <sheetData>
    <row r="1" spans="1:22" s="36" customFormat="1" ht="15" customHeight="1">
      <c r="A1" s="37"/>
      <c r="B1" s="37"/>
      <c r="C1" s="37"/>
      <c r="D1" s="37"/>
      <c r="E1" s="62"/>
      <c r="F1" s="37"/>
      <c r="G1" s="62"/>
      <c r="J1" s="74"/>
    </row>
    <row r="2" spans="1:22" s="778" customFormat="1" ht="30" customHeight="1">
      <c r="A2" s="1377" t="s">
        <v>625</v>
      </c>
      <c r="B2" s="1377"/>
      <c r="C2" s="1377"/>
      <c r="D2" s="1377"/>
      <c r="E2" s="1377"/>
      <c r="F2" s="1377"/>
      <c r="G2" s="1377"/>
      <c r="H2" s="1377"/>
      <c r="I2" s="1377"/>
      <c r="J2" s="1377"/>
      <c r="K2" s="1377"/>
      <c r="L2" s="1377"/>
      <c r="M2" s="1382" t="s">
        <v>627</v>
      </c>
      <c r="N2" s="1382"/>
      <c r="O2" s="1382"/>
      <c r="P2" s="1382"/>
      <c r="Q2" s="1382"/>
      <c r="R2" s="1382"/>
      <c r="S2" s="1382"/>
      <c r="T2" s="1382"/>
      <c r="U2" s="1382"/>
      <c r="V2" s="1382"/>
    </row>
    <row r="3" spans="1:22" s="778" customFormat="1" ht="30" customHeight="1">
      <c r="A3" s="472"/>
      <c r="B3" s="472"/>
      <c r="C3" s="472"/>
      <c r="D3" s="472"/>
      <c r="E3" s="472"/>
      <c r="F3" s="472"/>
      <c r="G3" s="472"/>
      <c r="H3" s="472"/>
      <c r="I3" s="779"/>
      <c r="J3" s="779"/>
      <c r="K3" s="780"/>
      <c r="L3" s="780"/>
      <c r="M3" s="1382"/>
      <c r="N3" s="1382"/>
      <c r="O3" s="1382"/>
      <c r="P3" s="1382"/>
      <c r="Q3" s="1382"/>
      <c r="R3" s="1382"/>
      <c r="S3" s="1382"/>
      <c r="T3" s="1382"/>
      <c r="U3" s="1382"/>
      <c r="V3" s="1382"/>
    </row>
    <row r="4" spans="1:22" s="40" customFormat="1" ht="15" customHeight="1">
      <c r="A4" s="317"/>
      <c r="B4" s="317"/>
      <c r="C4" s="317"/>
      <c r="D4" s="317"/>
      <c r="E4" s="317"/>
      <c r="F4" s="317"/>
      <c r="G4" s="317"/>
      <c r="H4" s="317"/>
      <c r="I4" s="37"/>
      <c r="J4" s="37"/>
      <c r="K4" s="37"/>
      <c r="L4" s="37"/>
      <c r="M4" s="37"/>
      <c r="N4" s="37"/>
      <c r="O4" s="37"/>
      <c r="P4" s="37"/>
      <c r="Q4" s="37"/>
      <c r="R4" s="37"/>
    </row>
    <row r="5" spans="1:22" s="43" customFormat="1" ht="15" customHeight="1" thickBot="1">
      <c r="A5" s="41" t="s">
        <v>1</v>
      </c>
      <c r="B5" s="41"/>
      <c r="C5" s="42"/>
      <c r="D5" s="42"/>
      <c r="E5" s="42"/>
      <c r="F5" s="42"/>
      <c r="G5" s="42"/>
      <c r="H5" s="42"/>
      <c r="I5" s="42"/>
      <c r="J5" s="76"/>
      <c r="K5" s="42"/>
      <c r="L5" s="42"/>
      <c r="M5" s="42"/>
      <c r="N5" s="42"/>
      <c r="O5" s="42"/>
      <c r="R5" s="42"/>
      <c r="U5" s="1383" t="s">
        <v>2</v>
      </c>
      <c r="V5" s="1383"/>
    </row>
    <row r="6" spans="1:22" s="602" customFormat="1" ht="40.5" customHeight="1">
      <c r="A6" s="772" t="s">
        <v>712</v>
      </c>
      <c r="B6" s="1374" t="s">
        <v>605</v>
      </c>
      <c r="C6" s="1371" t="s">
        <v>806</v>
      </c>
      <c r="D6" s="1371"/>
      <c r="E6" s="1371"/>
      <c r="F6" s="1371" t="s">
        <v>611</v>
      </c>
      <c r="G6" s="1371"/>
      <c r="H6" s="1371" t="s">
        <v>606</v>
      </c>
      <c r="I6" s="1371"/>
      <c r="J6" s="1384" t="s">
        <v>789</v>
      </c>
      <c r="K6" s="1384" t="s">
        <v>790</v>
      </c>
      <c r="L6" s="1384" t="s">
        <v>793</v>
      </c>
      <c r="M6" s="1384" t="s">
        <v>807</v>
      </c>
      <c r="N6" s="1371" t="s">
        <v>626</v>
      </c>
      <c r="O6" s="1371"/>
      <c r="P6" s="1371"/>
      <c r="Q6" s="1371"/>
      <c r="R6" s="1371"/>
      <c r="S6" s="1046" t="s">
        <v>798</v>
      </c>
      <c r="T6" s="1046" t="s">
        <v>799</v>
      </c>
      <c r="U6" s="1046" t="s">
        <v>800</v>
      </c>
      <c r="V6" s="1046" t="s">
        <v>801</v>
      </c>
    </row>
    <row r="7" spans="1:22" s="602" customFormat="1" ht="12" customHeight="1">
      <c r="A7" s="773"/>
      <c r="B7" s="1368"/>
      <c r="C7" s="1367" t="s">
        <v>111</v>
      </c>
      <c r="D7" s="1367" t="s">
        <v>622</v>
      </c>
      <c r="E7" s="1367" t="s">
        <v>623</v>
      </c>
      <c r="F7" s="1367" t="s">
        <v>624</v>
      </c>
      <c r="G7" s="1367" t="s">
        <v>112</v>
      </c>
      <c r="H7" s="1367" t="s">
        <v>624</v>
      </c>
      <c r="I7" s="1367" t="s">
        <v>112</v>
      </c>
      <c r="J7" s="1381"/>
      <c r="K7" s="1381"/>
      <c r="L7" s="1381"/>
      <c r="M7" s="1381"/>
      <c r="N7" s="1380" t="s">
        <v>886</v>
      </c>
      <c r="O7" s="1378" t="s">
        <v>890</v>
      </c>
      <c r="P7" s="1378" t="s">
        <v>887</v>
      </c>
      <c r="Q7" s="1380" t="s">
        <v>888</v>
      </c>
      <c r="R7" s="1380" t="s">
        <v>889</v>
      </c>
      <c r="S7" s="1363" t="s">
        <v>802</v>
      </c>
      <c r="T7" s="1363" t="s">
        <v>805</v>
      </c>
      <c r="U7" s="1363" t="s">
        <v>803</v>
      </c>
      <c r="V7" s="1363" t="s">
        <v>804</v>
      </c>
    </row>
    <row r="8" spans="1:22" s="602" customFormat="1" ht="26.25" customHeight="1">
      <c r="A8" s="773"/>
      <c r="B8" s="1368"/>
      <c r="C8" s="1368"/>
      <c r="D8" s="1368"/>
      <c r="E8" s="1368"/>
      <c r="F8" s="1368"/>
      <c r="G8" s="1368"/>
      <c r="H8" s="1368"/>
      <c r="I8" s="1368"/>
      <c r="J8" s="1044"/>
      <c r="K8" s="1354" t="s">
        <v>794</v>
      </c>
      <c r="L8" s="1045"/>
      <c r="M8" s="1354" t="s">
        <v>797</v>
      </c>
      <c r="N8" s="1381"/>
      <c r="O8" s="1379"/>
      <c r="P8" s="1379"/>
      <c r="Q8" s="1381"/>
      <c r="R8" s="1381"/>
      <c r="S8" s="1363"/>
      <c r="T8" s="1363"/>
      <c r="U8" s="1363"/>
      <c r="V8" s="1363"/>
    </row>
    <row r="9" spans="1:22" s="603" customFormat="1" ht="16.5" customHeight="1">
      <c r="A9" s="773"/>
      <c r="B9" s="1368"/>
      <c r="C9" s="1369" t="s">
        <v>614</v>
      </c>
      <c r="D9" s="1369" t="s">
        <v>792</v>
      </c>
      <c r="E9" s="1369" t="s">
        <v>616</v>
      </c>
      <c r="F9" s="1369" t="s">
        <v>617</v>
      </c>
      <c r="G9" s="1369" t="s">
        <v>618</v>
      </c>
      <c r="H9" s="1369" t="s">
        <v>619</v>
      </c>
      <c r="I9" s="1369" t="s">
        <v>620</v>
      </c>
      <c r="J9" s="1354" t="s">
        <v>788</v>
      </c>
      <c r="K9" s="1354"/>
      <c r="L9" s="1354" t="s">
        <v>808</v>
      </c>
      <c r="M9" s="1354"/>
      <c r="N9" s="1369" t="s">
        <v>892</v>
      </c>
      <c r="O9" s="1369" t="s">
        <v>893</v>
      </c>
      <c r="P9" s="1369" t="s">
        <v>894</v>
      </c>
      <c r="Q9" s="1369" t="s">
        <v>895</v>
      </c>
      <c r="R9" s="1369" t="s">
        <v>896</v>
      </c>
      <c r="S9" s="1363"/>
      <c r="T9" s="1363"/>
      <c r="U9" s="1363"/>
      <c r="V9" s="1363"/>
    </row>
    <row r="10" spans="1:22" s="602" customFormat="1" ht="30.75" customHeight="1">
      <c r="A10" s="774" t="s">
        <v>628</v>
      </c>
      <c r="B10" s="1375"/>
      <c r="C10" s="1370"/>
      <c r="D10" s="1370"/>
      <c r="E10" s="1370"/>
      <c r="F10" s="1370"/>
      <c r="G10" s="1370"/>
      <c r="H10" s="1370"/>
      <c r="I10" s="1370"/>
      <c r="J10" s="1355"/>
      <c r="K10" s="1355"/>
      <c r="L10" s="1355"/>
      <c r="M10" s="1355"/>
      <c r="N10" s="1370"/>
      <c r="O10" s="1370"/>
      <c r="P10" s="1370"/>
      <c r="Q10" s="1370"/>
      <c r="R10" s="1370"/>
      <c r="S10" s="1364"/>
      <c r="T10" s="1364"/>
      <c r="U10" s="1364"/>
      <c r="V10" s="1364"/>
    </row>
    <row r="11" spans="1:22" ht="30" customHeight="1" outlineLevel="1">
      <c r="A11" s="766">
        <v>2019</v>
      </c>
      <c r="B11" s="767">
        <f>SUM(C11:V11)</f>
        <v>48</v>
      </c>
      <c r="C11" s="768">
        <v>0</v>
      </c>
      <c r="D11" s="768">
        <v>0</v>
      </c>
      <c r="E11" s="768">
        <v>8</v>
      </c>
      <c r="F11" s="768">
        <v>0</v>
      </c>
      <c r="G11" s="768">
        <v>0</v>
      </c>
      <c r="H11" s="768">
        <v>0</v>
      </c>
      <c r="I11" s="768">
        <v>3</v>
      </c>
      <c r="J11" s="768">
        <v>0</v>
      </c>
      <c r="K11" s="1043">
        <v>27</v>
      </c>
      <c r="L11" s="769">
        <v>0</v>
      </c>
      <c r="M11" s="776">
        <v>0</v>
      </c>
      <c r="N11" s="768">
        <v>0</v>
      </c>
      <c r="O11" s="768">
        <v>0</v>
      </c>
      <c r="P11" s="768">
        <v>2</v>
      </c>
      <c r="Q11" s="768">
        <v>1</v>
      </c>
      <c r="R11" s="768">
        <v>0</v>
      </c>
      <c r="S11" s="768">
        <v>4</v>
      </c>
      <c r="T11" s="768">
        <v>0</v>
      </c>
      <c r="U11" s="768">
        <v>0</v>
      </c>
      <c r="V11" s="769">
        <v>3</v>
      </c>
    </row>
    <row r="12" spans="1:22" ht="30" customHeight="1" outlineLevel="1">
      <c r="A12" s="766">
        <v>2020</v>
      </c>
      <c r="B12" s="767">
        <f>SUM(C12:V12)</f>
        <v>52</v>
      </c>
      <c r="C12" s="768">
        <v>0</v>
      </c>
      <c r="D12" s="768">
        <v>0</v>
      </c>
      <c r="E12" s="768">
        <v>8</v>
      </c>
      <c r="F12" s="768">
        <v>0</v>
      </c>
      <c r="G12" s="768">
        <v>0</v>
      </c>
      <c r="H12" s="768">
        <v>0</v>
      </c>
      <c r="I12" s="768">
        <v>3</v>
      </c>
      <c r="J12" s="768">
        <v>0</v>
      </c>
      <c r="K12" s="768">
        <v>30</v>
      </c>
      <c r="L12" s="769">
        <v>0</v>
      </c>
      <c r="M12" s="776">
        <v>0</v>
      </c>
      <c r="N12" s="768">
        <v>0</v>
      </c>
      <c r="O12" s="768">
        <v>0</v>
      </c>
      <c r="P12" s="768">
        <v>1</v>
      </c>
      <c r="Q12" s="768">
        <v>1</v>
      </c>
      <c r="R12" s="768">
        <v>0</v>
      </c>
      <c r="S12" s="768">
        <v>3</v>
      </c>
      <c r="T12" s="768">
        <v>0</v>
      </c>
      <c r="U12" s="768">
        <v>0</v>
      </c>
      <c r="V12" s="769">
        <v>6</v>
      </c>
    </row>
    <row r="13" spans="1:22" s="54" customFormat="1" ht="30" customHeight="1" outlineLevel="1">
      <c r="A13" s="1196">
        <v>2021</v>
      </c>
      <c r="B13" s="1197">
        <f>SUM(B14:B23)</f>
        <v>21</v>
      </c>
      <c r="C13" s="1198">
        <f>SUM(C14:C23)</f>
        <v>0</v>
      </c>
      <c r="D13" s="1198">
        <f>SUM(D14:D23)</f>
        <v>0</v>
      </c>
      <c r="E13" s="1198">
        <f>SUM(E14:E23)</f>
        <v>8</v>
      </c>
      <c r="F13" s="1198">
        <f t="shared" ref="F13:I13" si="0">SUM(F14:F23)</f>
        <v>0</v>
      </c>
      <c r="G13" s="1198">
        <f t="shared" si="0"/>
        <v>0</v>
      </c>
      <c r="H13" s="1198">
        <f t="shared" si="0"/>
        <v>0</v>
      </c>
      <c r="I13" s="1198">
        <f t="shared" si="0"/>
        <v>3</v>
      </c>
      <c r="J13" s="1198">
        <f>SUM(J14:J23)</f>
        <v>0</v>
      </c>
      <c r="K13" s="1198">
        <f t="shared" ref="K13:U13" si="1">SUM(K14:K23)</f>
        <v>6</v>
      </c>
      <c r="L13" s="1199">
        <f>SUM(L14:L23)</f>
        <v>0</v>
      </c>
      <c r="M13" s="1200">
        <f t="shared" si="1"/>
        <v>0</v>
      </c>
      <c r="N13" s="1198">
        <f t="shared" si="1"/>
        <v>0</v>
      </c>
      <c r="O13" s="1198">
        <f t="shared" si="1"/>
        <v>0</v>
      </c>
      <c r="P13" s="1198">
        <f t="shared" si="1"/>
        <v>0</v>
      </c>
      <c r="Q13" s="1198">
        <f>SUM(Q14:Q23)</f>
        <v>0</v>
      </c>
      <c r="R13" s="1198">
        <f t="shared" si="1"/>
        <v>0</v>
      </c>
      <c r="S13" s="1198">
        <f t="shared" si="1"/>
        <v>3</v>
      </c>
      <c r="T13" s="1198">
        <f t="shared" si="1"/>
        <v>0</v>
      </c>
      <c r="U13" s="1198">
        <f t="shared" si="1"/>
        <v>1</v>
      </c>
      <c r="V13" s="1199">
        <f>SUM(V14:V23)</f>
        <v>0</v>
      </c>
    </row>
    <row r="14" spans="1:22" ht="30" customHeight="1" outlineLevel="1">
      <c r="A14" s="770" t="s">
        <v>47</v>
      </c>
      <c r="B14" s="771">
        <f>SUM(C14:V14)</f>
        <v>0</v>
      </c>
      <c r="C14" s="1193">
        <v>0</v>
      </c>
      <c r="D14" s="1193">
        <v>0</v>
      </c>
      <c r="E14" s="1193">
        <v>0</v>
      </c>
      <c r="F14" s="1193">
        <v>0</v>
      </c>
      <c r="G14" s="1193">
        <v>0</v>
      </c>
      <c r="H14" s="1193">
        <v>0</v>
      </c>
      <c r="I14" s="1193">
        <v>0</v>
      </c>
      <c r="J14" s="1193">
        <v>0</v>
      </c>
      <c r="K14" s="1193">
        <v>0</v>
      </c>
      <c r="L14" s="1194">
        <v>0</v>
      </c>
      <c r="M14" s="1195">
        <v>0</v>
      </c>
      <c r="N14" s="1193">
        <v>0</v>
      </c>
      <c r="O14" s="1193">
        <v>0</v>
      </c>
      <c r="P14" s="1193">
        <v>0</v>
      </c>
      <c r="Q14" s="1193">
        <v>0</v>
      </c>
      <c r="R14" s="1193">
        <v>0</v>
      </c>
      <c r="S14" s="1193">
        <v>0</v>
      </c>
      <c r="T14" s="1193">
        <v>0</v>
      </c>
      <c r="U14" s="1193">
        <v>0</v>
      </c>
      <c r="V14" s="1193">
        <v>0</v>
      </c>
    </row>
    <row r="15" spans="1:22" ht="30" customHeight="1" outlineLevel="1">
      <c r="A15" s="770" t="s">
        <v>48</v>
      </c>
      <c r="B15" s="771">
        <f>SUM(C15:V15)</f>
        <v>3</v>
      </c>
      <c r="C15" s="1193">
        <v>0</v>
      </c>
      <c r="D15" s="1193">
        <v>0</v>
      </c>
      <c r="E15" s="1193">
        <v>1</v>
      </c>
      <c r="F15" s="1193">
        <v>0</v>
      </c>
      <c r="G15" s="1193">
        <v>0</v>
      </c>
      <c r="H15" s="1193">
        <v>0</v>
      </c>
      <c r="I15" s="1193">
        <v>1</v>
      </c>
      <c r="J15" s="1193">
        <v>0</v>
      </c>
      <c r="K15" s="1193">
        <v>0</v>
      </c>
      <c r="L15" s="1194">
        <v>0</v>
      </c>
      <c r="M15" s="1195">
        <v>0</v>
      </c>
      <c r="N15" s="1193">
        <v>0</v>
      </c>
      <c r="O15" s="1193">
        <v>0</v>
      </c>
      <c r="P15" s="1193">
        <v>0</v>
      </c>
      <c r="Q15" s="1193">
        <v>0</v>
      </c>
      <c r="R15" s="1193">
        <v>0</v>
      </c>
      <c r="S15" s="1193">
        <v>1</v>
      </c>
      <c r="T15" s="1193">
        <v>0</v>
      </c>
      <c r="U15" s="1193">
        <v>0</v>
      </c>
      <c r="V15" s="1193">
        <v>0</v>
      </c>
    </row>
    <row r="16" spans="1:22" ht="30" customHeight="1" outlineLevel="1">
      <c r="A16" s="770" t="s">
        <v>49</v>
      </c>
      <c r="B16" s="771">
        <f>SUM(C16:V16)</f>
        <v>2</v>
      </c>
      <c r="C16" s="1193">
        <v>0</v>
      </c>
      <c r="D16" s="1193">
        <v>0</v>
      </c>
      <c r="E16" s="1193">
        <v>1</v>
      </c>
      <c r="F16" s="1193">
        <v>0</v>
      </c>
      <c r="G16" s="1193">
        <v>0</v>
      </c>
      <c r="H16" s="1193">
        <v>0</v>
      </c>
      <c r="I16" s="1193">
        <v>0</v>
      </c>
      <c r="J16" s="1193">
        <v>0</v>
      </c>
      <c r="K16" s="1193">
        <v>0</v>
      </c>
      <c r="L16" s="1194">
        <v>0</v>
      </c>
      <c r="M16" s="1195">
        <v>0</v>
      </c>
      <c r="N16" s="1193">
        <v>0</v>
      </c>
      <c r="O16" s="1193">
        <v>0</v>
      </c>
      <c r="P16" s="1193">
        <v>0</v>
      </c>
      <c r="Q16" s="1193">
        <v>0</v>
      </c>
      <c r="R16" s="1193">
        <v>0</v>
      </c>
      <c r="S16" s="1193">
        <v>1</v>
      </c>
      <c r="T16" s="1193">
        <v>0</v>
      </c>
      <c r="U16" s="1193">
        <v>0</v>
      </c>
      <c r="V16" s="1193">
        <v>0</v>
      </c>
    </row>
    <row r="17" spans="1:22" ht="30" customHeight="1" outlineLevel="1">
      <c r="A17" s="770" t="s">
        <v>50</v>
      </c>
      <c r="B17" s="771">
        <f t="shared" ref="B17:B23" si="2">SUM(C17:V17)</f>
        <v>2</v>
      </c>
      <c r="C17" s="1193">
        <v>0</v>
      </c>
      <c r="D17" s="1193">
        <v>0</v>
      </c>
      <c r="E17" s="1193">
        <v>1</v>
      </c>
      <c r="F17" s="1193">
        <v>0</v>
      </c>
      <c r="G17" s="1193">
        <v>0</v>
      </c>
      <c r="H17" s="1193">
        <v>0</v>
      </c>
      <c r="I17" s="1193">
        <v>0</v>
      </c>
      <c r="J17" s="1193">
        <v>0</v>
      </c>
      <c r="K17" s="1193">
        <v>1</v>
      </c>
      <c r="L17" s="1194">
        <v>0</v>
      </c>
      <c r="M17" s="1195">
        <v>0</v>
      </c>
      <c r="N17" s="1193">
        <v>0</v>
      </c>
      <c r="O17" s="1193">
        <v>0</v>
      </c>
      <c r="P17" s="1193">
        <v>0</v>
      </c>
      <c r="Q17" s="1193">
        <v>0</v>
      </c>
      <c r="R17" s="1193">
        <v>0</v>
      </c>
      <c r="S17" s="1193">
        <v>0</v>
      </c>
      <c r="T17" s="1193">
        <v>0</v>
      </c>
      <c r="U17" s="1193">
        <v>0</v>
      </c>
      <c r="V17" s="1193">
        <v>0</v>
      </c>
    </row>
    <row r="18" spans="1:22" ht="30" customHeight="1" outlineLevel="1">
      <c r="A18" s="770" t="s">
        <v>51</v>
      </c>
      <c r="B18" s="771">
        <f t="shared" si="2"/>
        <v>2</v>
      </c>
      <c r="C18" s="1193">
        <v>0</v>
      </c>
      <c r="D18" s="1193">
        <v>0</v>
      </c>
      <c r="E18" s="1193">
        <v>1</v>
      </c>
      <c r="F18" s="1193">
        <v>0</v>
      </c>
      <c r="G18" s="1193">
        <v>0</v>
      </c>
      <c r="H18" s="1193">
        <v>0</v>
      </c>
      <c r="I18" s="1193">
        <v>0</v>
      </c>
      <c r="J18" s="1193">
        <v>0</v>
      </c>
      <c r="K18" s="1193">
        <v>1</v>
      </c>
      <c r="L18" s="1194">
        <v>0</v>
      </c>
      <c r="M18" s="1195">
        <v>0</v>
      </c>
      <c r="N18" s="1193">
        <v>0</v>
      </c>
      <c r="O18" s="1193">
        <v>0</v>
      </c>
      <c r="P18" s="1193">
        <v>0</v>
      </c>
      <c r="Q18" s="1193">
        <v>0</v>
      </c>
      <c r="R18" s="1193">
        <v>0</v>
      </c>
      <c r="S18" s="1193">
        <v>0</v>
      </c>
      <c r="T18" s="1193">
        <v>0</v>
      </c>
      <c r="U18" s="1193">
        <v>0</v>
      </c>
      <c r="V18" s="1193">
        <v>0</v>
      </c>
    </row>
    <row r="19" spans="1:22" s="56" customFormat="1" ht="30" customHeight="1">
      <c r="A19" s="770" t="s">
        <v>787</v>
      </c>
      <c r="B19" s="771">
        <f t="shared" si="2"/>
        <v>4</v>
      </c>
      <c r="C19" s="1193">
        <v>0</v>
      </c>
      <c r="D19" s="1193">
        <v>0</v>
      </c>
      <c r="E19" s="1193">
        <v>1</v>
      </c>
      <c r="F19" s="1193">
        <v>0</v>
      </c>
      <c r="G19" s="1193">
        <v>0</v>
      </c>
      <c r="H19" s="1193">
        <v>0</v>
      </c>
      <c r="I19" s="1193">
        <v>1</v>
      </c>
      <c r="J19" s="1193">
        <v>0</v>
      </c>
      <c r="K19" s="1193">
        <v>0</v>
      </c>
      <c r="L19" s="1194">
        <v>0</v>
      </c>
      <c r="M19" s="1195">
        <v>0</v>
      </c>
      <c r="N19" s="1193">
        <v>0</v>
      </c>
      <c r="O19" s="1193">
        <v>0</v>
      </c>
      <c r="P19" s="1193">
        <v>0</v>
      </c>
      <c r="Q19" s="1193">
        <v>0</v>
      </c>
      <c r="R19" s="1193">
        <v>0</v>
      </c>
      <c r="S19" s="1193">
        <v>1</v>
      </c>
      <c r="T19" s="1193">
        <v>0</v>
      </c>
      <c r="U19" s="1193">
        <v>1</v>
      </c>
      <c r="V19" s="1194">
        <v>0</v>
      </c>
    </row>
    <row r="20" spans="1:22" s="56" customFormat="1" ht="30" customHeight="1">
      <c r="A20" s="770" t="s">
        <v>52</v>
      </c>
      <c r="B20" s="771">
        <f t="shared" si="2"/>
        <v>2</v>
      </c>
      <c r="C20" s="1193">
        <v>0</v>
      </c>
      <c r="D20" s="1193">
        <v>0</v>
      </c>
      <c r="E20" s="1193">
        <v>1</v>
      </c>
      <c r="F20" s="1193">
        <v>0</v>
      </c>
      <c r="G20" s="1193">
        <v>0</v>
      </c>
      <c r="H20" s="1193">
        <v>0</v>
      </c>
      <c r="I20" s="1193">
        <v>0</v>
      </c>
      <c r="J20" s="1193">
        <v>0</v>
      </c>
      <c r="K20" s="1193">
        <v>1</v>
      </c>
      <c r="L20" s="1194">
        <v>0</v>
      </c>
      <c r="M20" s="1195">
        <v>0</v>
      </c>
      <c r="N20" s="1193">
        <v>0</v>
      </c>
      <c r="O20" s="1193">
        <v>0</v>
      </c>
      <c r="P20" s="1193">
        <v>0</v>
      </c>
      <c r="Q20" s="1193">
        <v>0</v>
      </c>
      <c r="R20" s="1193">
        <v>0</v>
      </c>
      <c r="S20" s="1193">
        <v>0</v>
      </c>
      <c r="T20" s="1193">
        <v>0</v>
      </c>
      <c r="U20" s="1193">
        <v>0</v>
      </c>
      <c r="V20" s="1193">
        <v>0</v>
      </c>
    </row>
    <row r="21" spans="1:22" s="56" customFormat="1" ht="30" customHeight="1">
      <c r="A21" s="770" t="s">
        <v>53</v>
      </c>
      <c r="B21" s="771">
        <f t="shared" si="2"/>
        <v>2</v>
      </c>
      <c r="C21" s="1193">
        <v>0</v>
      </c>
      <c r="D21" s="1193">
        <v>0</v>
      </c>
      <c r="E21" s="1193">
        <v>1</v>
      </c>
      <c r="F21" s="1193">
        <v>0</v>
      </c>
      <c r="G21" s="1193">
        <v>0</v>
      </c>
      <c r="H21" s="1193">
        <v>0</v>
      </c>
      <c r="I21" s="1193">
        <v>0</v>
      </c>
      <c r="J21" s="1193">
        <v>0</v>
      </c>
      <c r="K21" s="1193">
        <v>1</v>
      </c>
      <c r="L21" s="1194">
        <v>0</v>
      </c>
      <c r="M21" s="1195">
        <v>0</v>
      </c>
      <c r="N21" s="1193">
        <v>0</v>
      </c>
      <c r="O21" s="1193">
        <v>0</v>
      </c>
      <c r="P21" s="1193">
        <v>0</v>
      </c>
      <c r="Q21" s="1193">
        <v>0</v>
      </c>
      <c r="R21" s="1193">
        <v>0</v>
      </c>
      <c r="S21" s="1193">
        <v>0</v>
      </c>
      <c r="T21" s="1193">
        <v>0</v>
      </c>
      <c r="U21" s="1193">
        <v>0</v>
      </c>
      <c r="V21" s="1193">
        <v>0</v>
      </c>
    </row>
    <row r="22" spans="1:22" s="56" customFormat="1" ht="30" customHeight="1">
      <c r="A22" s="770" t="s">
        <v>54</v>
      </c>
      <c r="B22" s="771">
        <f t="shared" si="2"/>
        <v>0</v>
      </c>
      <c r="C22" s="1193">
        <v>0</v>
      </c>
      <c r="D22" s="1193">
        <v>0</v>
      </c>
      <c r="E22" s="1193">
        <v>0</v>
      </c>
      <c r="F22" s="1193">
        <v>0</v>
      </c>
      <c r="G22" s="1193">
        <v>0</v>
      </c>
      <c r="H22" s="1193">
        <v>0</v>
      </c>
      <c r="I22" s="1193">
        <v>0</v>
      </c>
      <c r="J22" s="1193">
        <v>0</v>
      </c>
      <c r="K22" s="1193">
        <v>0</v>
      </c>
      <c r="L22" s="1194">
        <v>0</v>
      </c>
      <c r="M22" s="1195">
        <v>0</v>
      </c>
      <c r="N22" s="1193">
        <v>0</v>
      </c>
      <c r="O22" s="1193">
        <v>0</v>
      </c>
      <c r="P22" s="1193">
        <v>0</v>
      </c>
      <c r="Q22" s="1193">
        <v>0</v>
      </c>
      <c r="R22" s="1193">
        <v>0</v>
      </c>
      <c r="S22" s="1193">
        <v>0</v>
      </c>
      <c r="T22" s="1193">
        <v>0</v>
      </c>
      <c r="U22" s="1193">
        <v>0</v>
      </c>
      <c r="V22" s="1193">
        <v>0</v>
      </c>
    </row>
    <row r="23" spans="1:22" s="43" customFormat="1" ht="30" customHeight="1">
      <c r="A23" s="770" t="s">
        <v>55</v>
      </c>
      <c r="B23" s="771">
        <f t="shared" si="2"/>
        <v>4</v>
      </c>
      <c r="C23" s="1193">
        <v>0</v>
      </c>
      <c r="D23" s="1193">
        <v>0</v>
      </c>
      <c r="E23" s="1193">
        <v>1</v>
      </c>
      <c r="F23" s="1193">
        <v>0</v>
      </c>
      <c r="G23" s="1193">
        <v>0</v>
      </c>
      <c r="H23" s="1193">
        <v>0</v>
      </c>
      <c r="I23" s="1193">
        <v>1</v>
      </c>
      <c r="J23" s="1193">
        <v>0</v>
      </c>
      <c r="K23" s="1193">
        <v>2</v>
      </c>
      <c r="L23" s="1194">
        <v>0</v>
      </c>
      <c r="M23" s="1195">
        <v>0</v>
      </c>
      <c r="N23" s="1193">
        <v>0</v>
      </c>
      <c r="O23" s="1193">
        <v>0</v>
      </c>
      <c r="P23" s="1193">
        <v>0</v>
      </c>
      <c r="Q23" s="1193">
        <v>0</v>
      </c>
      <c r="R23" s="1193">
        <v>0</v>
      </c>
      <c r="S23" s="1193">
        <v>0</v>
      </c>
      <c r="T23" s="1193">
        <v>0</v>
      </c>
      <c r="U23" s="1193">
        <v>0</v>
      </c>
      <c r="V23" s="1193">
        <v>0</v>
      </c>
    </row>
    <row r="24" spans="1:22" s="614" customFormat="1" ht="9.9499999999999993" customHeight="1" thickBot="1">
      <c r="A24" s="616"/>
      <c r="B24" s="617"/>
      <c r="C24" s="606"/>
      <c r="D24" s="606"/>
      <c r="E24" s="606"/>
      <c r="F24" s="606"/>
      <c r="G24" s="606"/>
      <c r="H24" s="606"/>
      <c r="I24" s="606"/>
      <c r="J24" s="606"/>
      <c r="K24" s="618"/>
      <c r="L24" s="775"/>
      <c r="M24" s="777"/>
      <c r="N24" s="619"/>
      <c r="O24" s="619"/>
      <c r="P24" s="619"/>
      <c r="Q24" s="619"/>
      <c r="R24" s="619"/>
      <c r="S24" s="619"/>
      <c r="T24" s="619"/>
      <c r="U24" s="619"/>
      <c r="V24" s="620"/>
    </row>
    <row r="25" spans="1:22" ht="9.9499999999999993" customHeight="1">
      <c r="A25" s="69"/>
      <c r="B25" s="21"/>
      <c r="C25" s="22"/>
      <c r="D25" s="22"/>
      <c r="E25" s="22"/>
      <c r="F25" s="22"/>
      <c r="G25" s="22"/>
      <c r="H25" s="22"/>
      <c r="I25" s="22"/>
      <c r="J25" s="496"/>
    </row>
    <row r="26" spans="1:22">
      <c r="A26" s="756" t="s">
        <v>713</v>
      </c>
      <c r="B26" s="710"/>
      <c r="C26" s="710"/>
      <c r="D26" s="710"/>
      <c r="E26" s="710"/>
      <c r="F26" s="710"/>
      <c r="G26" s="756"/>
      <c r="H26" s="710"/>
      <c r="I26" s="756"/>
      <c r="J26" s="710"/>
      <c r="O26" s="56"/>
    </row>
    <row r="27" spans="1:22">
      <c r="A27" s="289" t="s">
        <v>714</v>
      </c>
      <c r="B27" s="289"/>
      <c r="C27" s="289"/>
      <c r="D27" s="289"/>
      <c r="E27" s="289"/>
      <c r="F27" s="289"/>
      <c r="G27" s="289"/>
      <c r="H27" s="289"/>
      <c r="I27" s="289"/>
      <c r="J27" s="781"/>
      <c r="O27" s="56"/>
    </row>
    <row r="28" spans="1:22">
      <c r="O28" s="56"/>
    </row>
    <row r="29" spans="1:22">
      <c r="A29" s="60"/>
      <c r="O29" s="56"/>
    </row>
    <row r="30" spans="1:22">
      <c r="O30" s="56"/>
    </row>
    <row r="31" spans="1:22">
      <c r="O31" s="56"/>
    </row>
    <row r="32" spans="1:22">
      <c r="O32" s="56"/>
    </row>
    <row r="33" spans="15:15">
      <c r="O33" s="56"/>
    </row>
    <row r="34" spans="15:15">
      <c r="O34" s="56"/>
    </row>
    <row r="35" spans="15:15">
      <c r="O35" s="56"/>
    </row>
    <row r="36" spans="15:15">
      <c r="O36" s="56"/>
    </row>
    <row r="37" spans="15:15">
      <c r="O37" s="56"/>
    </row>
    <row r="38" spans="15:15">
      <c r="O38" s="56"/>
    </row>
    <row r="39" spans="15:15">
      <c r="O39" s="56"/>
    </row>
    <row r="40" spans="15:15">
      <c r="O40" s="56"/>
    </row>
    <row r="41" spans="15:15">
      <c r="O41" s="56"/>
    </row>
    <row r="42" spans="15:15">
      <c r="O42" s="56"/>
    </row>
    <row r="43" spans="15:15">
      <c r="O43" s="56"/>
    </row>
    <row r="44" spans="15:15">
      <c r="O44" s="56"/>
    </row>
    <row r="45" spans="15:15">
      <c r="O45" s="56"/>
    </row>
    <row r="46" spans="15:15">
      <c r="O46" s="56"/>
    </row>
    <row r="47" spans="15:15">
      <c r="O47" s="56"/>
    </row>
    <row r="48" spans="15:15">
      <c r="O48" s="56"/>
    </row>
    <row r="49" spans="15:15">
      <c r="O49" s="56"/>
    </row>
    <row r="50" spans="15:15">
      <c r="O50" s="56"/>
    </row>
    <row r="51" spans="15:15">
      <c r="O51" s="56"/>
    </row>
    <row r="52" spans="15:15">
      <c r="O52" s="56"/>
    </row>
    <row r="53" spans="15:15">
      <c r="O53" s="56"/>
    </row>
    <row r="54" spans="15:15">
      <c r="O54" s="56"/>
    </row>
    <row r="55" spans="15:15">
      <c r="O55" s="56"/>
    </row>
    <row r="56" spans="15:15">
      <c r="O56" s="56"/>
    </row>
    <row r="57" spans="15:15">
      <c r="O57" s="56"/>
    </row>
    <row r="58" spans="15:15">
      <c r="O58" s="56"/>
    </row>
    <row r="59" spans="15:15">
      <c r="O59" s="56"/>
    </row>
    <row r="60" spans="15:15">
      <c r="O60" s="56"/>
    </row>
    <row r="61" spans="15:15">
      <c r="O61" s="56"/>
    </row>
    <row r="62" spans="15:15">
      <c r="O62" s="56"/>
    </row>
    <row r="63" spans="15:15">
      <c r="O63" s="56"/>
    </row>
    <row r="64" spans="15:15">
      <c r="O64" s="56"/>
    </row>
    <row r="65" spans="15:15">
      <c r="O65" s="56"/>
    </row>
    <row r="66" spans="15:15">
      <c r="O66" s="56"/>
    </row>
    <row r="67" spans="15:15">
      <c r="O67" s="56"/>
    </row>
    <row r="68" spans="15:15">
      <c r="O68" s="56"/>
    </row>
    <row r="69" spans="15:15">
      <c r="O69" s="56"/>
    </row>
    <row r="70" spans="15:15">
      <c r="O70" s="56"/>
    </row>
    <row r="71" spans="15:15">
      <c r="O71" s="56"/>
    </row>
    <row r="72" spans="15:15">
      <c r="O72" s="56"/>
    </row>
    <row r="73" spans="15:15">
      <c r="O73" s="56"/>
    </row>
    <row r="74" spans="15:15">
      <c r="O74" s="56"/>
    </row>
    <row r="75" spans="15:15">
      <c r="O75" s="56"/>
    </row>
    <row r="76" spans="15:15">
      <c r="O76" s="56"/>
    </row>
    <row r="77" spans="15:15">
      <c r="O77" s="56"/>
    </row>
    <row r="78" spans="15:15">
      <c r="O78" s="56"/>
    </row>
    <row r="79" spans="15:15">
      <c r="O79" s="56"/>
    </row>
    <row r="80" spans="15:15">
      <c r="O80" s="56"/>
    </row>
    <row r="81" spans="15:15">
      <c r="O81" s="56"/>
    </row>
    <row r="82" spans="15:15">
      <c r="O82" s="56"/>
    </row>
    <row r="83" spans="15:15">
      <c r="O83" s="56"/>
    </row>
    <row r="84" spans="15:15">
      <c r="O84" s="56"/>
    </row>
    <row r="85" spans="15:15">
      <c r="O85" s="56"/>
    </row>
    <row r="86" spans="15:15">
      <c r="O86" s="56"/>
    </row>
    <row r="87" spans="15:15">
      <c r="O87" s="56"/>
    </row>
    <row r="88" spans="15:15">
      <c r="O88" s="56"/>
    </row>
    <row r="89" spans="15:15">
      <c r="O89" s="56"/>
    </row>
    <row r="90" spans="15:15">
      <c r="O90" s="56"/>
    </row>
    <row r="91" spans="15:15">
      <c r="O91" s="56"/>
    </row>
    <row r="92" spans="15:15">
      <c r="O92" s="56"/>
    </row>
    <row r="93" spans="15:15">
      <c r="O93" s="56"/>
    </row>
    <row r="94" spans="15:15">
      <c r="O94" s="56"/>
    </row>
    <row r="95" spans="15:15">
      <c r="O95" s="56"/>
    </row>
    <row r="96" spans="15:15">
      <c r="O96" s="56"/>
    </row>
    <row r="97" spans="15:15">
      <c r="O97" s="56"/>
    </row>
    <row r="98" spans="15:15">
      <c r="O98" s="56"/>
    </row>
    <row r="99" spans="15:15">
      <c r="O99" s="56"/>
    </row>
    <row r="100" spans="15:15">
      <c r="O100" s="56"/>
    </row>
    <row r="101" spans="15:15">
      <c r="O101" s="56"/>
    </row>
    <row r="102" spans="15:15">
      <c r="O102" s="56"/>
    </row>
    <row r="103" spans="15:15">
      <c r="O103" s="56"/>
    </row>
    <row r="104" spans="15:15">
      <c r="O104" s="56"/>
    </row>
    <row r="105" spans="15:15">
      <c r="O105" s="56"/>
    </row>
    <row r="106" spans="15:15">
      <c r="O106" s="56"/>
    </row>
    <row r="107" spans="15:15">
      <c r="O107" s="56"/>
    </row>
    <row r="108" spans="15:15">
      <c r="O108" s="56"/>
    </row>
    <row r="109" spans="15:15">
      <c r="O109" s="56"/>
    </row>
    <row r="110" spans="15:15">
      <c r="O110" s="56"/>
    </row>
    <row r="111" spans="15:15">
      <c r="O111" s="56"/>
    </row>
    <row r="112" spans="15:15">
      <c r="O112" s="56"/>
    </row>
    <row r="113" spans="15:15">
      <c r="O113" s="56"/>
    </row>
    <row r="114" spans="15:15">
      <c r="O114" s="56"/>
    </row>
    <row r="115" spans="15:15">
      <c r="O115" s="56"/>
    </row>
    <row r="116" spans="15:15">
      <c r="O116" s="56"/>
    </row>
    <row r="117" spans="15:15">
      <c r="O117" s="56"/>
    </row>
    <row r="118" spans="15:15">
      <c r="O118" s="56"/>
    </row>
    <row r="119" spans="15:15">
      <c r="O119" s="56"/>
    </row>
    <row r="120" spans="15:15">
      <c r="O120" s="56"/>
    </row>
    <row r="121" spans="15:15">
      <c r="O121" s="56"/>
    </row>
    <row r="122" spans="15:15">
      <c r="O122" s="56"/>
    </row>
    <row r="123" spans="15:15">
      <c r="O123" s="56"/>
    </row>
    <row r="124" spans="15:15">
      <c r="O124" s="56"/>
    </row>
    <row r="125" spans="15:15">
      <c r="O125" s="56"/>
    </row>
    <row r="126" spans="15:15">
      <c r="O126" s="56"/>
    </row>
    <row r="127" spans="15:15">
      <c r="O127" s="56"/>
    </row>
    <row r="128" spans="15:15">
      <c r="O128" s="56"/>
    </row>
    <row r="129" spans="15:15">
      <c r="O129" s="56"/>
    </row>
    <row r="130" spans="15:15">
      <c r="O130" s="56"/>
    </row>
    <row r="131" spans="15:15">
      <c r="O131" s="56"/>
    </row>
    <row r="132" spans="15:15">
      <c r="O132" s="56"/>
    </row>
    <row r="133" spans="15:15">
      <c r="O133" s="56"/>
    </row>
    <row r="134" spans="15:15">
      <c r="O134" s="56"/>
    </row>
    <row r="135" spans="15:15">
      <c r="O135" s="56"/>
    </row>
    <row r="136" spans="15:15">
      <c r="O136" s="56"/>
    </row>
    <row r="137" spans="15:15">
      <c r="O137" s="56"/>
    </row>
    <row r="138" spans="15:15">
      <c r="O138" s="56"/>
    </row>
    <row r="139" spans="15:15">
      <c r="O139" s="56"/>
    </row>
    <row r="140" spans="15:15">
      <c r="O140" s="56"/>
    </row>
    <row r="141" spans="15:15">
      <c r="O141" s="56"/>
    </row>
    <row r="142" spans="15:15">
      <c r="O142" s="56"/>
    </row>
    <row r="143" spans="15:15">
      <c r="O143" s="56"/>
    </row>
    <row r="144" spans="15:15">
      <c r="O144" s="56"/>
    </row>
    <row r="145" spans="15:15">
      <c r="O145" s="56"/>
    </row>
    <row r="146" spans="15:15">
      <c r="O146" s="56"/>
    </row>
    <row r="147" spans="15:15">
      <c r="O147" s="56"/>
    </row>
    <row r="148" spans="15:15">
      <c r="O148" s="56"/>
    </row>
    <row r="149" spans="15:15">
      <c r="O149" s="56"/>
    </row>
    <row r="150" spans="15:15">
      <c r="O150" s="56"/>
    </row>
    <row r="151" spans="15:15">
      <c r="O151" s="56"/>
    </row>
    <row r="152" spans="15:15">
      <c r="O152" s="56"/>
    </row>
    <row r="153" spans="15:15">
      <c r="O153" s="56"/>
    </row>
    <row r="154" spans="15:15">
      <c r="O154" s="56"/>
    </row>
    <row r="155" spans="15:15">
      <c r="O155" s="56"/>
    </row>
    <row r="156" spans="15:15">
      <c r="O156" s="56"/>
    </row>
    <row r="157" spans="15:15">
      <c r="O157" s="56"/>
    </row>
    <row r="158" spans="15:15">
      <c r="O158" s="56"/>
    </row>
    <row r="159" spans="15:15">
      <c r="O159" s="56"/>
    </row>
    <row r="160" spans="15:15">
      <c r="O160" s="56"/>
    </row>
    <row r="161" spans="15:15">
      <c r="O161" s="56"/>
    </row>
    <row r="162" spans="15:15">
      <c r="O162" s="56"/>
    </row>
    <row r="163" spans="15:15">
      <c r="O163" s="56"/>
    </row>
    <row r="164" spans="15:15">
      <c r="O164" s="56"/>
    </row>
    <row r="165" spans="15:15">
      <c r="O165" s="56"/>
    </row>
    <row r="166" spans="15:15">
      <c r="O166" s="56"/>
    </row>
    <row r="167" spans="15:15">
      <c r="O167" s="56"/>
    </row>
    <row r="168" spans="15:15">
      <c r="O168" s="56"/>
    </row>
    <row r="169" spans="15:15">
      <c r="O169" s="56"/>
    </row>
    <row r="170" spans="15:15">
      <c r="O170" s="56"/>
    </row>
    <row r="171" spans="15:15">
      <c r="O171" s="56"/>
    </row>
    <row r="172" spans="15:15">
      <c r="O172" s="56"/>
    </row>
    <row r="173" spans="15:15">
      <c r="O173" s="56"/>
    </row>
    <row r="174" spans="15:15">
      <c r="O174" s="56"/>
    </row>
    <row r="175" spans="15:15">
      <c r="O175" s="56"/>
    </row>
    <row r="176" spans="15:15">
      <c r="O176" s="56"/>
    </row>
    <row r="177" spans="15:15">
      <c r="O177" s="56"/>
    </row>
    <row r="178" spans="15:15">
      <c r="O178" s="56"/>
    </row>
    <row r="179" spans="15:15">
      <c r="O179" s="56"/>
    </row>
    <row r="180" spans="15:15">
      <c r="O180" s="56"/>
    </row>
    <row r="181" spans="15:15">
      <c r="O181" s="56"/>
    </row>
    <row r="182" spans="15:15">
      <c r="O182" s="56"/>
    </row>
    <row r="183" spans="15:15">
      <c r="O183" s="56"/>
    </row>
    <row r="184" spans="15:15">
      <c r="O184" s="56"/>
    </row>
    <row r="185" spans="15:15">
      <c r="O185" s="56"/>
    </row>
    <row r="186" spans="15:15">
      <c r="O186" s="56"/>
    </row>
    <row r="187" spans="15:15">
      <c r="O187" s="56"/>
    </row>
    <row r="188" spans="15:15">
      <c r="O188" s="56"/>
    </row>
    <row r="189" spans="15:15">
      <c r="O189" s="56"/>
    </row>
    <row r="190" spans="15:15">
      <c r="O190" s="56"/>
    </row>
    <row r="191" spans="15:15">
      <c r="O191" s="56"/>
    </row>
    <row r="192" spans="15:15">
      <c r="O192" s="56"/>
    </row>
    <row r="193" spans="15:15">
      <c r="O193" s="56"/>
    </row>
    <row r="194" spans="15:15">
      <c r="O194" s="56"/>
    </row>
    <row r="195" spans="15:15">
      <c r="O195" s="56"/>
    </row>
    <row r="196" spans="15:15">
      <c r="O196" s="56"/>
    </row>
    <row r="197" spans="15:15">
      <c r="O197" s="56"/>
    </row>
    <row r="198" spans="15:15">
      <c r="O198" s="56"/>
    </row>
    <row r="199" spans="15:15">
      <c r="O199" s="56"/>
    </row>
    <row r="200" spans="15:15">
      <c r="O200" s="56"/>
    </row>
    <row r="201" spans="15:15">
      <c r="O201" s="56"/>
    </row>
    <row r="202" spans="15:15">
      <c r="O202" s="56"/>
    </row>
    <row r="203" spans="15:15">
      <c r="O203" s="56"/>
    </row>
    <row r="204" spans="15:15">
      <c r="O204" s="56"/>
    </row>
    <row r="205" spans="15:15">
      <c r="O205" s="56"/>
    </row>
    <row r="206" spans="15:15">
      <c r="O206" s="56"/>
    </row>
    <row r="207" spans="15:15">
      <c r="O207" s="56"/>
    </row>
    <row r="208" spans="15:15">
      <c r="O208" s="56"/>
    </row>
    <row r="209" spans="15:15">
      <c r="O209" s="56"/>
    </row>
    <row r="210" spans="15:15">
      <c r="O210" s="56"/>
    </row>
    <row r="211" spans="15:15">
      <c r="O211" s="56"/>
    </row>
    <row r="212" spans="15:15">
      <c r="O212" s="56"/>
    </row>
    <row r="213" spans="15:15">
      <c r="O213" s="56"/>
    </row>
    <row r="214" spans="15:15">
      <c r="O214" s="56"/>
    </row>
    <row r="215" spans="15:15">
      <c r="O215" s="56"/>
    </row>
    <row r="216" spans="15:15">
      <c r="O216" s="56"/>
    </row>
    <row r="217" spans="15:15">
      <c r="O217" s="56"/>
    </row>
    <row r="218" spans="15:15">
      <c r="O218" s="56"/>
    </row>
    <row r="219" spans="15:15">
      <c r="O219" s="56"/>
    </row>
    <row r="220" spans="15:15">
      <c r="O220" s="56"/>
    </row>
    <row r="221" spans="15:15">
      <c r="O221" s="56"/>
    </row>
    <row r="222" spans="15:15">
      <c r="O222" s="56"/>
    </row>
    <row r="223" spans="15:15">
      <c r="O223" s="56"/>
    </row>
    <row r="224" spans="15:15">
      <c r="O224" s="56"/>
    </row>
    <row r="225" spans="15:15">
      <c r="O225" s="56"/>
    </row>
    <row r="226" spans="15:15">
      <c r="O226" s="56"/>
    </row>
    <row r="227" spans="15:15">
      <c r="O227" s="56"/>
    </row>
    <row r="228" spans="15:15">
      <c r="O228" s="56"/>
    </row>
    <row r="229" spans="15:15">
      <c r="O229" s="56"/>
    </row>
    <row r="230" spans="15:15">
      <c r="O230" s="56"/>
    </row>
    <row r="231" spans="15:15">
      <c r="O231" s="56"/>
    </row>
    <row r="232" spans="15:15">
      <c r="O232" s="56"/>
    </row>
    <row r="233" spans="15:15">
      <c r="O233" s="56"/>
    </row>
    <row r="234" spans="15:15">
      <c r="O234" s="56"/>
    </row>
    <row r="235" spans="15:15">
      <c r="O235" s="56"/>
    </row>
    <row r="236" spans="15:15">
      <c r="O236" s="56"/>
    </row>
    <row r="237" spans="15:15">
      <c r="O237" s="56"/>
    </row>
    <row r="238" spans="15:15">
      <c r="O238" s="56"/>
    </row>
    <row r="239" spans="15:15">
      <c r="O239" s="56"/>
    </row>
    <row r="240" spans="15:15">
      <c r="O240" s="56"/>
    </row>
    <row r="241" spans="15:15">
      <c r="O241" s="56"/>
    </row>
    <row r="242" spans="15:15">
      <c r="O242" s="56"/>
    </row>
    <row r="243" spans="15:15">
      <c r="O243" s="56"/>
    </row>
    <row r="244" spans="15:15">
      <c r="O244" s="56"/>
    </row>
    <row r="245" spans="15:15">
      <c r="O245" s="56"/>
    </row>
    <row r="246" spans="15:15">
      <c r="O246" s="56"/>
    </row>
    <row r="247" spans="15:15">
      <c r="O247" s="56"/>
    </row>
    <row r="248" spans="15:15">
      <c r="O248" s="56"/>
    </row>
    <row r="249" spans="15:15">
      <c r="O249" s="56"/>
    </row>
    <row r="250" spans="15:15">
      <c r="O250" s="56"/>
    </row>
    <row r="251" spans="15:15">
      <c r="O251" s="56"/>
    </row>
    <row r="252" spans="15:15">
      <c r="O252" s="56"/>
    </row>
    <row r="253" spans="15:15">
      <c r="O253" s="56"/>
    </row>
    <row r="254" spans="15:15">
      <c r="O254" s="56"/>
    </row>
    <row r="255" spans="15:15">
      <c r="O255" s="56"/>
    </row>
    <row r="256" spans="15:15">
      <c r="O256" s="56"/>
    </row>
    <row r="257" spans="15:15">
      <c r="O257" s="56"/>
    </row>
    <row r="258" spans="15:15">
      <c r="O258" s="56"/>
    </row>
    <row r="259" spans="15:15">
      <c r="O259" s="56"/>
    </row>
    <row r="260" spans="15:15">
      <c r="O260" s="56"/>
    </row>
    <row r="261" spans="15:15">
      <c r="O261" s="56"/>
    </row>
    <row r="262" spans="15:15">
      <c r="O262" s="56"/>
    </row>
    <row r="263" spans="15:15">
      <c r="O263" s="56"/>
    </row>
    <row r="264" spans="15:15">
      <c r="O264" s="56"/>
    </row>
    <row r="265" spans="15:15">
      <c r="O265" s="56"/>
    </row>
    <row r="266" spans="15:15">
      <c r="O266" s="56"/>
    </row>
    <row r="267" spans="15:15">
      <c r="O267" s="56"/>
    </row>
    <row r="268" spans="15:15">
      <c r="O268" s="56"/>
    </row>
    <row r="269" spans="15:15">
      <c r="O269" s="56"/>
    </row>
    <row r="270" spans="15:15">
      <c r="O270" s="56"/>
    </row>
    <row r="271" spans="15:15">
      <c r="O271" s="56"/>
    </row>
    <row r="272" spans="15:15">
      <c r="O272" s="56"/>
    </row>
  </sheetData>
  <mergeCells count="44">
    <mergeCell ref="V7:V10"/>
    <mergeCell ref="J6:J7"/>
    <mergeCell ref="J9:J10"/>
    <mergeCell ref="K6:K7"/>
    <mergeCell ref="K8:K10"/>
    <mergeCell ref="L6:L7"/>
    <mergeCell ref="M6:M7"/>
    <mergeCell ref="M8:M10"/>
    <mergeCell ref="L9:L10"/>
    <mergeCell ref="N7:N8"/>
    <mergeCell ref="N9:N10"/>
    <mergeCell ref="O7:O8"/>
    <mergeCell ref="O9:O10"/>
    <mergeCell ref="N6:R6"/>
    <mergeCell ref="R7:R8"/>
    <mergeCell ref="S7:S10"/>
    <mergeCell ref="T7:T10"/>
    <mergeCell ref="U7:U10"/>
    <mergeCell ref="A2:L2"/>
    <mergeCell ref="P7:P8"/>
    <mergeCell ref="P9:P10"/>
    <mergeCell ref="Q7:Q8"/>
    <mergeCell ref="Q9:Q10"/>
    <mergeCell ref="M2:V3"/>
    <mergeCell ref="U5:V5"/>
    <mergeCell ref="I7:I8"/>
    <mergeCell ref="B6:B10"/>
    <mergeCell ref="C6:E6"/>
    <mergeCell ref="H6:I6"/>
    <mergeCell ref="C9:C10"/>
    <mergeCell ref="F6:G6"/>
    <mergeCell ref="D9:D10"/>
    <mergeCell ref="E9:E10"/>
    <mergeCell ref="C7:C8"/>
    <mergeCell ref="D7:D8"/>
    <mergeCell ref="R9:R10"/>
    <mergeCell ref="H9:H10"/>
    <mergeCell ref="I9:I10"/>
    <mergeCell ref="F9:F10"/>
    <mergeCell ref="G9:G10"/>
    <mergeCell ref="E7:E8"/>
    <mergeCell ref="F7:F8"/>
    <mergeCell ref="G7:G8"/>
    <mergeCell ref="H7:H8"/>
  </mergeCells>
  <phoneticPr fontId="4" type="noConversion"/>
  <printOptions gridLinesSet="0"/>
  <pageMargins left="0.57999999999999996" right="0.5" top="0.55118110236220474" bottom="0.55118110236220474" header="0.51181102362204722" footer="0.51181102362204722"/>
  <pageSetup paperSize="9" scale="80" pageOrder="overThenDown" orientation="portrait" blackAndWhite="1" r:id="rId1"/>
  <headerFooter alignWithMargins="0"/>
  <colBreaks count="1" manualBreakCount="1">
    <brk id="12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Q112"/>
  <sheetViews>
    <sheetView view="pageBreakPreview" zoomScale="90" zoomScaleNormal="100" zoomScaleSheetLayoutView="90" workbookViewId="0"/>
  </sheetViews>
  <sheetFormatPr defaultRowHeight="13.5" outlineLevelRow="1"/>
  <cols>
    <col min="1" max="1" width="9.77734375" style="53" customWidth="1"/>
    <col min="2" max="6" width="7.77734375" style="53" customWidth="1"/>
    <col min="7" max="7" width="6.88671875" style="53" customWidth="1"/>
    <col min="8" max="8" width="9" style="53" customWidth="1"/>
    <col min="9" max="9" width="9.109375" style="53" customWidth="1"/>
    <col min="10" max="17" width="8.33203125" style="53" customWidth="1"/>
    <col min="18" max="16384" width="8.88671875" style="53"/>
  </cols>
  <sheetData>
    <row r="1" spans="1:17" s="36" customFormat="1" ht="15" customHeight="1">
      <c r="A1" s="37"/>
      <c r="B1" s="37"/>
      <c r="C1" s="37"/>
      <c r="D1" s="37"/>
      <c r="E1" s="37"/>
      <c r="F1" s="37"/>
      <c r="G1" s="37"/>
    </row>
    <row r="2" spans="1:17" s="491" customFormat="1" ht="30" customHeight="1">
      <c r="A2" s="1385" t="s">
        <v>113</v>
      </c>
      <c r="B2" s="1385"/>
      <c r="C2" s="1385"/>
      <c r="D2" s="1385"/>
      <c r="E2" s="1385"/>
      <c r="F2" s="1385"/>
      <c r="G2" s="1385"/>
      <c r="H2" s="1385"/>
      <c r="I2" s="1385"/>
      <c r="J2" s="1401" t="s">
        <v>132</v>
      </c>
      <c r="K2" s="1401"/>
      <c r="L2" s="1401"/>
      <c r="M2" s="1401"/>
      <c r="N2" s="1401"/>
      <c r="O2" s="1401"/>
      <c r="P2" s="1401"/>
      <c r="Q2" s="1401"/>
    </row>
    <row r="3" spans="1:17" s="470" customFormat="1" ht="30" customHeight="1">
      <c r="A3" s="1385"/>
      <c r="B3" s="1385"/>
      <c r="C3" s="1385"/>
      <c r="D3" s="1385"/>
      <c r="E3" s="1385"/>
      <c r="F3" s="1385"/>
      <c r="G3" s="1385"/>
      <c r="H3" s="1385"/>
      <c r="I3" s="1385"/>
      <c r="J3" s="1401"/>
      <c r="K3" s="1401"/>
      <c r="L3" s="1401"/>
      <c r="M3" s="1401"/>
      <c r="N3" s="1401"/>
      <c r="O3" s="1401"/>
      <c r="P3" s="1401"/>
      <c r="Q3" s="1401"/>
    </row>
    <row r="4" spans="1:17" s="64" customFormat="1" ht="15" customHeight="1">
      <c r="A4" s="75"/>
      <c r="B4" s="75"/>
      <c r="C4" s="75"/>
      <c r="D4" s="75"/>
      <c r="E4" s="75"/>
      <c r="F4" s="75"/>
      <c r="G4" s="75"/>
      <c r="H4" s="77" t="s">
        <v>28</v>
      </c>
      <c r="I4" s="77"/>
      <c r="J4" s="63"/>
      <c r="K4" s="63"/>
      <c r="L4" s="63"/>
      <c r="M4" s="63"/>
      <c r="N4" s="63"/>
      <c r="O4" s="63"/>
      <c r="P4" s="63"/>
      <c r="Q4" s="63"/>
    </row>
    <row r="5" spans="1:17" ht="15" customHeight="1" thickBot="1">
      <c r="A5" s="757" t="s">
        <v>3</v>
      </c>
      <c r="B5" s="757"/>
      <c r="C5" s="289"/>
      <c r="D5" s="289" t="s">
        <v>28</v>
      </c>
      <c r="E5" s="289"/>
      <c r="F5" s="289"/>
      <c r="G5" s="289"/>
      <c r="H5" s="787"/>
      <c r="I5" s="787"/>
      <c r="J5" s="757"/>
      <c r="K5" s="289"/>
      <c r="L5" s="289"/>
      <c r="M5" s="289"/>
      <c r="N5" s="289"/>
      <c r="O5" s="289"/>
      <c r="P5" s="289"/>
      <c r="Q5" s="787" t="s">
        <v>1017</v>
      </c>
    </row>
    <row r="6" spans="1:17" s="50" customFormat="1" ht="27.75" customHeight="1">
      <c r="A6" s="479" t="s">
        <v>258</v>
      </c>
      <c r="B6" s="44" t="s">
        <v>716</v>
      </c>
      <c r="C6" s="45"/>
      <c r="D6" s="45"/>
      <c r="E6" s="45"/>
      <c r="F6" s="65"/>
      <c r="G6" s="1391" t="s">
        <v>715</v>
      </c>
      <c r="H6" s="1392"/>
      <c r="I6" s="1393"/>
      <c r="J6" s="1394" t="s">
        <v>717</v>
      </c>
      <c r="K6" s="1395"/>
      <c r="L6" s="1395"/>
      <c r="M6" s="1395"/>
      <c r="N6" s="1395"/>
      <c r="O6" s="1395"/>
      <c r="P6" s="1395"/>
      <c r="Q6" s="1396"/>
    </row>
    <row r="7" spans="1:17" s="50" customFormat="1" ht="15" customHeight="1">
      <c r="A7" s="481"/>
      <c r="B7" s="51"/>
      <c r="C7" s="52" t="s">
        <v>114</v>
      </c>
      <c r="D7" s="52" t="s">
        <v>115</v>
      </c>
      <c r="E7" s="727" t="s">
        <v>116</v>
      </c>
      <c r="F7" s="727" t="s">
        <v>117</v>
      </c>
      <c r="G7" s="51"/>
      <c r="H7" s="52" t="s">
        <v>118</v>
      </c>
      <c r="I7" s="737" t="s">
        <v>119</v>
      </c>
      <c r="J7" s="783" t="s">
        <v>120</v>
      </c>
      <c r="K7" s="1402" t="s">
        <v>142</v>
      </c>
      <c r="L7" s="727" t="s">
        <v>121</v>
      </c>
      <c r="M7" s="52" t="s">
        <v>122</v>
      </c>
      <c r="N7" s="52" t="s">
        <v>123</v>
      </c>
      <c r="O7" s="727" t="s">
        <v>117</v>
      </c>
      <c r="P7" s="727" t="s">
        <v>117</v>
      </c>
      <c r="Q7" s="573" t="s">
        <v>117</v>
      </c>
    </row>
    <row r="8" spans="1:17" s="50" customFormat="1" ht="15" customHeight="1">
      <c r="A8" s="481"/>
      <c r="B8" s="51"/>
      <c r="C8" s="51"/>
      <c r="D8" s="51"/>
      <c r="E8" s="728"/>
      <c r="F8" s="728"/>
      <c r="G8" s="51"/>
      <c r="H8" s="51"/>
      <c r="I8" s="1387" t="s">
        <v>133</v>
      </c>
      <c r="J8" s="784"/>
      <c r="K8" s="1403"/>
      <c r="L8" s="1350" t="s">
        <v>140</v>
      </c>
      <c r="M8" s="729"/>
      <c r="N8" s="1350" t="s">
        <v>136</v>
      </c>
      <c r="O8" s="728" t="s">
        <v>124</v>
      </c>
      <c r="P8" s="728" t="s">
        <v>125</v>
      </c>
      <c r="Q8" s="485" t="s">
        <v>126</v>
      </c>
    </row>
    <row r="9" spans="1:17" s="50" customFormat="1" ht="15" customHeight="1">
      <c r="A9" s="1389" t="s">
        <v>46</v>
      </c>
      <c r="B9" s="51"/>
      <c r="C9" s="729"/>
      <c r="D9" s="1350" t="s">
        <v>141</v>
      </c>
      <c r="E9" s="711"/>
      <c r="F9" s="1350" t="s">
        <v>131</v>
      </c>
      <c r="G9" s="729"/>
      <c r="H9" s="729"/>
      <c r="I9" s="1387"/>
      <c r="J9" s="1399" t="s">
        <v>129</v>
      </c>
      <c r="K9" s="1350" t="s">
        <v>134</v>
      </c>
      <c r="L9" s="1350"/>
      <c r="M9" s="1350" t="s">
        <v>135</v>
      </c>
      <c r="N9" s="1350"/>
      <c r="O9" s="1350" t="s">
        <v>137</v>
      </c>
      <c r="P9" s="1350" t="s">
        <v>138</v>
      </c>
      <c r="Q9" s="1397" t="s">
        <v>139</v>
      </c>
    </row>
    <row r="10" spans="1:17" s="50" customFormat="1" ht="15" customHeight="1">
      <c r="A10" s="1390"/>
      <c r="B10" s="327"/>
      <c r="C10" s="716" t="s">
        <v>127</v>
      </c>
      <c r="D10" s="1386"/>
      <c r="E10" s="712" t="s">
        <v>130</v>
      </c>
      <c r="F10" s="1351"/>
      <c r="G10" s="716"/>
      <c r="H10" s="716" t="s">
        <v>128</v>
      </c>
      <c r="I10" s="1388"/>
      <c r="J10" s="1400"/>
      <c r="K10" s="1351"/>
      <c r="L10" s="1351"/>
      <c r="M10" s="1351"/>
      <c r="N10" s="1351"/>
      <c r="O10" s="1351"/>
      <c r="P10" s="1351"/>
      <c r="Q10" s="1398"/>
    </row>
    <row r="11" spans="1:17" ht="25.5" hidden="1" customHeight="1">
      <c r="A11" s="486">
        <v>2015</v>
      </c>
      <c r="B11" s="22">
        <v>6</v>
      </c>
      <c r="C11" s="710">
        <v>0</v>
      </c>
      <c r="D11" s="710">
        <v>0</v>
      </c>
      <c r="E11" s="710">
        <v>1</v>
      </c>
      <c r="F11" s="710">
        <v>5</v>
      </c>
      <c r="G11" s="22">
        <v>81</v>
      </c>
      <c r="H11" s="710">
        <v>26</v>
      </c>
      <c r="I11" s="683">
        <v>1</v>
      </c>
      <c r="J11" s="462">
        <v>3</v>
      </c>
      <c r="K11" s="22">
        <v>1</v>
      </c>
      <c r="L11" s="22">
        <v>0</v>
      </c>
      <c r="M11" s="22">
        <v>2</v>
      </c>
      <c r="N11" s="22">
        <v>0</v>
      </c>
      <c r="O11" s="22">
        <v>46</v>
      </c>
      <c r="P11" s="22">
        <v>0</v>
      </c>
      <c r="Q11" s="453">
        <v>2</v>
      </c>
    </row>
    <row r="12" spans="1:17" ht="25.5" customHeight="1">
      <c r="A12" s="486">
        <v>2016</v>
      </c>
      <c r="B12" s="55">
        <v>6</v>
      </c>
      <c r="C12" s="55">
        <v>0</v>
      </c>
      <c r="D12" s="55">
        <v>0</v>
      </c>
      <c r="E12" s="55">
        <v>1</v>
      </c>
      <c r="F12" s="55">
        <v>5</v>
      </c>
      <c r="G12" s="55">
        <v>81</v>
      </c>
      <c r="H12" s="55">
        <v>27</v>
      </c>
      <c r="I12" s="492">
        <v>1</v>
      </c>
      <c r="J12" s="785">
        <v>3</v>
      </c>
      <c r="K12" s="55">
        <v>1</v>
      </c>
      <c r="L12" s="55">
        <v>0</v>
      </c>
      <c r="M12" s="55">
        <v>2</v>
      </c>
      <c r="N12" s="55">
        <v>0</v>
      </c>
      <c r="O12" s="55">
        <v>45</v>
      </c>
      <c r="P12" s="55">
        <v>0</v>
      </c>
      <c r="Q12" s="492">
        <v>2</v>
      </c>
    </row>
    <row r="13" spans="1:17" ht="25.5" customHeight="1">
      <c r="A13" s="486">
        <v>2017</v>
      </c>
      <c r="B13" s="55">
        <v>6</v>
      </c>
      <c r="C13" s="55">
        <v>0</v>
      </c>
      <c r="D13" s="55">
        <v>0</v>
      </c>
      <c r="E13" s="55">
        <v>1</v>
      </c>
      <c r="F13" s="55">
        <v>5</v>
      </c>
      <c r="G13" s="55">
        <v>87</v>
      </c>
      <c r="H13" s="55">
        <v>27</v>
      </c>
      <c r="I13" s="492">
        <v>1</v>
      </c>
      <c r="J13" s="785">
        <v>3</v>
      </c>
      <c r="K13" s="55">
        <v>4</v>
      </c>
      <c r="L13" s="55">
        <v>0</v>
      </c>
      <c r="M13" s="55">
        <v>2</v>
      </c>
      <c r="N13" s="55">
        <v>3</v>
      </c>
      <c r="O13" s="55">
        <v>46</v>
      </c>
      <c r="P13" s="55">
        <v>1</v>
      </c>
      <c r="Q13" s="492">
        <v>0</v>
      </c>
    </row>
    <row r="14" spans="1:17" s="54" customFormat="1" ht="25.5" customHeight="1">
      <c r="A14" s="486">
        <v>2018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78</v>
      </c>
      <c r="H14" s="55">
        <v>26</v>
      </c>
      <c r="I14" s="492">
        <v>1</v>
      </c>
      <c r="J14" s="785">
        <v>3</v>
      </c>
      <c r="K14" s="55">
        <v>1</v>
      </c>
      <c r="L14" s="55">
        <v>0</v>
      </c>
      <c r="M14" s="55">
        <v>1</v>
      </c>
      <c r="N14" s="55">
        <v>3</v>
      </c>
      <c r="O14" s="55">
        <v>43</v>
      </c>
      <c r="P14" s="55">
        <v>0</v>
      </c>
      <c r="Q14" s="492">
        <v>0</v>
      </c>
    </row>
    <row r="15" spans="1:17" ht="25.5" customHeight="1">
      <c r="A15" s="486">
        <v>2019</v>
      </c>
      <c r="B15" s="55">
        <f>SUM(B16:B25)</f>
        <v>3</v>
      </c>
      <c r="C15" s="55">
        <f>SUM(C16:C25)</f>
        <v>1</v>
      </c>
      <c r="D15" s="55">
        <f t="shared" ref="D15:F15" si="0">SUM(D16:D25)</f>
        <v>0</v>
      </c>
      <c r="E15" s="55">
        <f t="shared" si="0"/>
        <v>1</v>
      </c>
      <c r="F15" s="55">
        <f t="shared" si="0"/>
        <v>1</v>
      </c>
      <c r="G15" s="55">
        <f>SUM(G16:G25)</f>
        <v>85</v>
      </c>
      <c r="H15" s="55">
        <f>SUM(H16:H25)</f>
        <v>27</v>
      </c>
      <c r="I15" s="492">
        <f t="shared" ref="I15:Q15" si="1">SUM(I16:I25)</f>
        <v>1</v>
      </c>
      <c r="J15" s="785">
        <f t="shared" si="1"/>
        <v>2</v>
      </c>
      <c r="K15" s="55">
        <f t="shared" si="1"/>
        <v>1</v>
      </c>
      <c r="L15" s="55">
        <f t="shared" si="1"/>
        <v>0</v>
      </c>
      <c r="M15" s="55">
        <f t="shared" si="1"/>
        <v>1</v>
      </c>
      <c r="N15" s="55">
        <f t="shared" si="1"/>
        <v>0</v>
      </c>
      <c r="O15" s="55">
        <f t="shared" si="1"/>
        <v>52</v>
      </c>
      <c r="P15" s="55">
        <f t="shared" si="1"/>
        <v>1</v>
      </c>
      <c r="Q15" s="492">
        <f t="shared" si="1"/>
        <v>0</v>
      </c>
    </row>
    <row r="16" spans="1:17" ht="27.75" hidden="1" customHeight="1" outlineLevel="1">
      <c r="A16" s="493" t="s">
        <v>47</v>
      </c>
      <c r="B16" s="55">
        <f>SUM(C16:F16)</f>
        <v>2</v>
      </c>
      <c r="C16" s="82">
        <v>1</v>
      </c>
      <c r="D16" s="82">
        <v>0</v>
      </c>
      <c r="E16" s="82">
        <v>1</v>
      </c>
      <c r="F16" s="82">
        <v>0</v>
      </c>
      <c r="G16" s="55">
        <f>SUM(H16:Q16)</f>
        <v>62</v>
      </c>
      <c r="H16" s="82">
        <v>17</v>
      </c>
      <c r="I16" s="494">
        <v>1</v>
      </c>
      <c r="J16" s="495">
        <v>0</v>
      </c>
      <c r="K16" s="82">
        <v>0</v>
      </c>
      <c r="L16" s="82">
        <v>0</v>
      </c>
      <c r="M16" s="82">
        <v>1</v>
      </c>
      <c r="N16" s="82">
        <v>0</v>
      </c>
      <c r="O16" s="82">
        <v>42</v>
      </c>
      <c r="P16" s="82">
        <v>1</v>
      </c>
      <c r="Q16" s="494">
        <v>0</v>
      </c>
    </row>
    <row r="17" spans="1:17" ht="27.75" hidden="1" customHeight="1" outlineLevel="1">
      <c r="A17" s="493" t="s">
        <v>48</v>
      </c>
      <c r="B17" s="55">
        <f t="shared" ref="B17:B25" si="2">SUM(C17:F17)</f>
        <v>0</v>
      </c>
      <c r="C17" s="82">
        <v>0</v>
      </c>
      <c r="D17" s="82">
        <v>0</v>
      </c>
      <c r="E17" s="82">
        <v>0</v>
      </c>
      <c r="F17" s="82">
        <v>0</v>
      </c>
      <c r="G17" s="55">
        <f t="shared" ref="G17:G25" si="3">SUM(H17:Q17)</f>
        <v>6</v>
      </c>
      <c r="H17" s="82">
        <v>3</v>
      </c>
      <c r="I17" s="494">
        <v>0</v>
      </c>
      <c r="J17" s="495">
        <v>0</v>
      </c>
      <c r="K17" s="82">
        <v>0</v>
      </c>
      <c r="L17" s="82">
        <v>0</v>
      </c>
      <c r="M17" s="82">
        <v>0</v>
      </c>
      <c r="N17" s="82">
        <v>0</v>
      </c>
      <c r="O17" s="82">
        <v>3</v>
      </c>
      <c r="P17" s="82">
        <v>0</v>
      </c>
      <c r="Q17" s="494">
        <v>0</v>
      </c>
    </row>
    <row r="18" spans="1:17" ht="27.75" hidden="1" customHeight="1" outlineLevel="1">
      <c r="A18" s="493" t="s">
        <v>49</v>
      </c>
      <c r="B18" s="55">
        <f t="shared" si="2"/>
        <v>0</v>
      </c>
      <c r="C18" s="82">
        <v>0</v>
      </c>
      <c r="D18" s="82">
        <v>0</v>
      </c>
      <c r="E18" s="82">
        <v>0</v>
      </c>
      <c r="F18" s="82">
        <v>0</v>
      </c>
      <c r="G18" s="55">
        <f t="shared" si="3"/>
        <v>1</v>
      </c>
      <c r="H18" s="82">
        <v>0</v>
      </c>
      <c r="I18" s="494">
        <v>0</v>
      </c>
      <c r="J18" s="495">
        <v>1</v>
      </c>
      <c r="K18" s="82">
        <v>0</v>
      </c>
      <c r="L18" s="82">
        <v>0</v>
      </c>
      <c r="M18" s="82">
        <v>0</v>
      </c>
      <c r="N18" s="82">
        <v>0</v>
      </c>
      <c r="O18" s="82">
        <v>0</v>
      </c>
      <c r="P18" s="82">
        <v>0</v>
      </c>
      <c r="Q18" s="494">
        <v>0</v>
      </c>
    </row>
    <row r="19" spans="1:17" ht="27.75" hidden="1" customHeight="1" outlineLevel="1">
      <c r="A19" s="493" t="s">
        <v>50</v>
      </c>
      <c r="B19" s="55">
        <f t="shared" si="2"/>
        <v>0</v>
      </c>
      <c r="C19" s="82">
        <v>0</v>
      </c>
      <c r="D19" s="82">
        <v>0</v>
      </c>
      <c r="E19" s="82">
        <v>0</v>
      </c>
      <c r="F19" s="82">
        <v>0</v>
      </c>
      <c r="G19" s="55">
        <f t="shared" si="3"/>
        <v>0</v>
      </c>
      <c r="H19" s="82">
        <v>0</v>
      </c>
      <c r="I19" s="494">
        <v>0</v>
      </c>
      <c r="J19" s="495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494">
        <v>0</v>
      </c>
    </row>
    <row r="20" spans="1:17" ht="27.75" hidden="1" customHeight="1" outlineLevel="1">
      <c r="A20" s="493" t="s">
        <v>51</v>
      </c>
      <c r="B20" s="55">
        <f t="shared" si="2"/>
        <v>0</v>
      </c>
      <c r="C20" s="82">
        <v>0</v>
      </c>
      <c r="D20" s="82">
        <v>0</v>
      </c>
      <c r="E20" s="82">
        <v>0</v>
      </c>
      <c r="F20" s="82">
        <v>0</v>
      </c>
      <c r="G20" s="55">
        <f t="shared" si="3"/>
        <v>1</v>
      </c>
      <c r="H20" s="82">
        <v>1</v>
      </c>
      <c r="I20" s="494">
        <v>0</v>
      </c>
      <c r="J20" s="495">
        <v>0</v>
      </c>
      <c r="K20" s="82"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494">
        <v>0</v>
      </c>
    </row>
    <row r="21" spans="1:17" ht="27.75" hidden="1" customHeight="1" outlineLevel="1">
      <c r="A21" s="493" t="s">
        <v>597</v>
      </c>
      <c r="B21" s="55">
        <f t="shared" si="2"/>
        <v>0</v>
      </c>
      <c r="C21" s="82">
        <v>0</v>
      </c>
      <c r="D21" s="82">
        <v>0</v>
      </c>
      <c r="E21" s="82">
        <v>0</v>
      </c>
      <c r="F21" s="82">
        <v>0</v>
      </c>
      <c r="G21" s="55">
        <f t="shared" si="3"/>
        <v>1</v>
      </c>
      <c r="H21" s="82">
        <v>0</v>
      </c>
      <c r="I21" s="494">
        <v>0</v>
      </c>
      <c r="J21" s="495">
        <v>1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2">
        <v>0</v>
      </c>
      <c r="Q21" s="494">
        <v>0</v>
      </c>
    </row>
    <row r="22" spans="1:17" ht="27.75" hidden="1" customHeight="1" outlineLevel="1">
      <c r="A22" s="493" t="s">
        <v>52</v>
      </c>
      <c r="B22" s="55">
        <f t="shared" si="2"/>
        <v>1</v>
      </c>
      <c r="C22" s="82">
        <v>0</v>
      </c>
      <c r="D22" s="82">
        <v>0</v>
      </c>
      <c r="E22" s="82">
        <v>0</v>
      </c>
      <c r="F22" s="82">
        <v>1</v>
      </c>
      <c r="G22" s="55">
        <f t="shared" si="3"/>
        <v>4</v>
      </c>
      <c r="H22" s="82">
        <v>2</v>
      </c>
      <c r="I22" s="494">
        <v>0</v>
      </c>
      <c r="J22" s="495">
        <v>0</v>
      </c>
      <c r="K22" s="82">
        <v>0</v>
      </c>
      <c r="L22" s="82">
        <v>0</v>
      </c>
      <c r="M22" s="82">
        <v>0</v>
      </c>
      <c r="N22" s="82">
        <v>0</v>
      </c>
      <c r="O22" s="82">
        <v>2</v>
      </c>
      <c r="P22" s="82">
        <v>0</v>
      </c>
      <c r="Q22" s="494">
        <v>0</v>
      </c>
    </row>
    <row r="23" spans="1:17" ht="27.75" hidden="1" customHeight="1" outlineLevel="1">
      <c r="A23" s="493" t="s">
        <v>53</v>
      </c>
      <c r="B23" s="55">
        <f t="shared" si="2"/>
        <v>0</v>
      </c>
      <c r="C23" s="82">
        <v>0</v>
      </c>
      <c r="D23" s="82">
        <v>0</v>
      </c>
      <c r="E23" s="82">
        <v>0</v>
      </c>
      <c r="F23" s="82">
        <v>0</v>
      </c>
      <c r="G23" s="55">
        <f t="shared" si="3"/>
        <v>6</v>
      </c>
      <c r="H23" s="82">
        <v>1</v>
      </c>
      <c r="I23" s="494">
        <v>0</v>
      </c>
      <c r="J23" s="495">
        <v>0</v>
      </c>
      <c r="K23" s="82">
        <v>0</v>
      </c>
      <c r="L23" s="82">
        <v>0</v>
      </c>
      <c r="M23" s="82">
        <v>0</v>
      </c>
      <c r="N23" s="82">
        <v>0</v>
      </c>
      <c r="O23" s="82">
        <v>5</v>
      </c>
      <c r="P23" s="82">
        <v>0</v>
      </c>
      <c r="Q23" s="494">
        <v>0</v>
      </c>
    </row>
    <row r="24" spans="1:17" ht="27.75" hidden="1" customHeight="1" outlineLevel="1">
      <c r="A24" s="493" t="s">
        <v>54</v>
      </c>
      <c r="B24" s="55">
        <f t="shared" si="2"/>
        <v>0</v>
      </c>
      <c r="C24" s="82">
        <v>0</v>
      </c>
      <c r="D24" s="82">
        <v>0</v>
      </c>
      <c r="E24" s="82">
        <v>0</v>
      </c>
      <c r="F24" s="82">
        <v>0</v>
      </c>
      <c r="G24" s="55">
        <f t="shared" si="3"/>
        <v>3</v>
      </c>
      <c r="H24" s="82">
        <v>2</v>
      </c>
      <c r="I24" s="494">
        <v>0</v>
      </c>
      <c r="J24" s="495">
        <v>0</v>
      </c>
      <c r="K24" s="82">
        <v>1</v>
      </c>
      <c r="L24" s="82">
        <v>0</v>
      </c>
      <c r="M24" s="82">
        <v>0</v>
      </c>
      <c r="N24" s="82">
        <v>0</v>
      </c>
      <c r="O24" s="82">
        <v>0</v>
      </c>
      <c r="P24" s="82">
        <v>0</v>
      </c>
      <c r="Q24" s="494">
        <v>0</v>
      </c>
    </row>
    <row r="25" spans="1:17" ht="27.75" hidden="1" customHeight="1" outlineLevel="1">
      <c r="A25" s="493" t="s">
        <v>55</v>
      </c>
      <c r="B25" s="55">
        <f t="shared" si="2"/>
        <v>0</v>
      </c>
      <c r="C25" s="82">
        <v>0</v>
      </c>
      <c r="D25" s="82">
        <v>0</v>
      </c>
      <c r="E25" s="82">
        <v>0</v>
      </c>
      <c r="F25" s="82">
        <v>0</v>
      </c>
      <c r="G25" s="55">
        <f t="shared" si="3"/>
        <v>1</v>
      </c>
      <c r="H25" s="82">
        <v>1</v>
      </c>
      <c r="I25" s="494">
        <v>0</v>
      </c>
      <c r="J25" s="495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2">
        <v>0</v>
      </c>
      <c r="Q25" s="494">
        <v>0</v>
      </c>
    </row>
    <row r="26" spans="1:17" ht="25.5" customHeight="1" collapsed="1">
      <c r="A26" s="486">
        <v>2020</v>
      </c>
      <c r="B26" s="55">
        <f>SUM(B27:B36)</f>
        <v>4</v>
      </c>
      <c r="C26" s="55">
        <f>SUM(C27:C36)</f>
        <v>1</v>
      </c>
      <c r="D26" s="55">
        <f t="shared" ref="D26:Q26" si="4">SUM(D27:D36)</f>
        <v>0</v>
      </c>
      <c r="E26" s="55">
        <f t="shared" si="4"/>
        <v>2</v>
      </c>
      <c r="F26" s="55">
        <f t="shared" si="4"/>
        <v>1</v>
      </c>
      <c r="G26" s="55">
        <f>SUM(G27:G36)</f>
        <v>86</v>
      </c>
      <c r="H26" s="55">
        <f>SUM(H27:H36)</f>
        <v>27</v>
      </c>
      <c r="I26" s="492">
        <f t="shared" si="4"/>
        <v>1</v>
      </c>
      <c r="J26" s="785">
        <f t="shared" si="4"/>
        <v>2</v>
      </c>
      <c r="K26" s="55">
        <f t="shared" si="4"/>
        <v>1</v>
      </c>
      <c r="L26" s="55">
        <f t="shared" si="4"/>
        <v>0</v>
      </c>
      <c r="M26" s="55">
        <f t="shared" si="4"/>
        <v>1</v>
      </c>
      <c r="N26" s="55">
        <f t="shared" si="4"/>
        <v>0</v>
      </c>
      <c r="O26" s="55">
        <f t="shared" si="4"/>
        <v>51</v>
      </c>
      <c r="P26" s="55">
        <f t="shared" si="4"/>
        <v>1</v>
      </c>
      <c r="Q26" s="492">
        <f t="shared" si="4"/>
        <v>2</v>
      </c>
    </row>
    <row r="27" spans="1:17" ht="27.75" hidden="1" customHeight="1" outlineLevel="1">
      <c r="A27" s="493" t="s">
        <v>47</v>
      </c>
      <c r="B27" s="55">
        <f>SUM(C27:F27)</f>
        <v>2</v>
      </c>
      <c r="C27" s="225">
        <v>1</v>
      </c>
      <c r="D27" s="225">
        <v>0</v>
      </c>
      <c r="E27" s="225">
        <v>1</v>
      </c>
      <c r="F27" s="225">
        <v>0</v>
      </c>
      <c r="G27" s="55">
        <f>SUM(H27:Q27)</f>
        <v>65</v>
      </c>
      <c r="H27" s="225">
        <v>18</v>
      </c>
      <c r="I27" s="512">
        <v>1</v>
      </c>
      <c r="J27" s="696">
        <v>0</v>
      </c>
      <c r="K27" s="225">
        <v>0</v>
      </c>
      <c r="L27" s="225">
        <v>0</v>
      </c>
      <c r="M27" s="225">
        <v>1</v>
      </c>
      <c r="N27" s="225">
        <v>0</v>
      </c>
      <c r="O27" s="225">
        <v>42</v>
      </c>
      <c r="P27" s="225">
        <v>1</v>
      </c>
      <c r="Q27" s="512">
        <v>2</v>
      </c>
    </row>
    <row r="28" spans="1:17" ht="27.75" hidden="1" customHeight="1" outlineLevel="1">
      <c r="A28" s="493" t="s">
        <v>48</v>
      </c>
      <c r="B28" s="55">
        <f t="shared" ref="B28:B36" si="5">SUM(C28:F28)</f>
        <v>0</v>
      </c>
      <c r="C28" s="225">
        <v>0</v>
      </c>
      <c r="D28" s="225">
        <v>0</v>
      </c>
      <c r="E28" s="225">
        <v>0</v>
      </c>
      <c r="F28" s="225">
        <v>0</v>
      </c>
      <c r="G28" s="55">
        <f t="shared" ref="G28:G36" si="6">SUM(H28:Q28)</f>
        <v>4</v>
      </c>
      <c r="H28" s="225">
        <v>1</v>
      </c>
      <c r="I28" s="512">
        <v>0</v>
      </c>
      <c r="J28" s="696">
        <v>0</v>
      </c>
      <c r="K28" s="225">
        <v>0</v>
      </c>
      <c r="L28" s="225">
        <v>0</v>
      </c>
      <c r="M28" s="225">
        <v>0</v>
      </c>
      <c r="N28" s="225">
        <v>0</v>
      </c>
      <c r="O28" s="225">
        <v>3</v>
      </c>
      <c r="P28" s="225">
        <v>0</v>
      </c>
      <c r="Q28" s="512">
        <v>0</v>
      </c>
    </row>
    <row r="29" spans="1:17" ht="27.75" hidden="1" customHeight="1" outlineLevel="1">
      <c r="A29" s="493" t="s">
        <v>49</v>
      </c>
      <c r="B29" s="55">
        <f t="shared" si="5"/>
        <v>0</v>
      </c>
      <c r="C29" s="225">
        <v>0</v>
      </c>
      <c r="D29" s="225">
        <v>0</v>
      </c>
      <c r="E29" s="225">
        <v>0</v>
      </c>
      <c r="F29" s="225">
        <v>0</v>
      </c>
      <c r="G29" s="55">
        <f t="shared" si="6"/>
        <v>1</v>
      </c>
      <c r="H29" s="225">
        <v>0</v>
      </c>
      <c r="I29" s="512">
        <v>0</v>
      </c>
      <c r="J29" s="696">
        <v>1</v>
      </c>
      <c r="K29" s="225">
        <v>0</v>
      </c>
      <c r="L29" s="225">
        <v>0</v>
      </c>
      <c r="M29" s="225">
        <v>0</v>
      </c>
      <c r="N29" s="225">
        <v>0</v>
      </c>
      <c r="O29" s="225">
        <v>0</v>
      </c>
      <c r="P29" s="225">
        <v>0</v>
      </c>
      <c r="Q29" s="512">
        <v>0</v>
      </c>
    </row>
    <row r="30" spans="1:17" ht="27.75" hidden="1" customHeight="1" outlineLevel="1">
      <c r="A30" s="493" t="s">
        <v>50</v>
      </c>
      <c r="B30" s="55">
        <f t="shared" si="5"/>
        <v>0</v>
      </c>
      <c r="C30" s="225">
        <v>0</v>
      </c>
      <c r="D30" s="225">
        <v>0</v>
      </c>
      <c r="E30" s="225">
        <v>0</v>
      </c>
      <c r="F30" s="225">
        <v>0</v>
      </c>
      <c r="G30" s="55">
        <f t="shared" si="6"/>
        <v>0</v>
      </c>
      <c r="H30" s="225">
        <v>0</v>
      </c>
      <c r="I30" s="512">
        <v>0</v>
      </c>
      <c r="J30" s="696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0</v>
      </c>
      <c r="P30" s="225">
        <v>0</v>
      </c>
      <c r="Q30" s="512">
        <v>0</v>
      </c>
    </row>
    <row r="31" spans="1:17" ht="27.75" hidden="1" customHeight="1" outlineLevel="1">
      <c r="A31" s="493" t="s">
        <v>51</v>
      </c>
      <c r="B31" s="55">
        <f t="shared" si="5"/>
        <v>0</v>
      </c>
      <c r="C31" s="225">
        <v>0</v>
      </c>
      <c r="D31" s="225">
        <v>0</v>
      </c>
      <c r="E31" s="225">
        <v>0</v>
      </c>
      <c r="F31" s="225">
        <v>0</v>
      </c>
      <c r="G31" s="55">
        <f t="shared" si="6"/>
        <v>1</v>
      </c>
      <c r="H31" s="225">
        <v>1</v>
      </c>
      <c r="I31" s="512">
        <v>0</v>
      </c>
      <c r="J31" s="696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0</v>
      </c>
      <c r="P31" s="225">
        <v>0</v>
      </c>
      <c r="Q31" s="512">
        <v>0</v>
      </c>
    </row>
    <row r="32" spans="1:17" ht="27.75" hidden="1" customHeight="1" outlineLevel="1">
      <c r="A32" s="493" t="s">
        <v>597</v>
      </c>
      <c r="B32" s="55">
        <f t="shared" si="5"/>
        <v>0</v>
      </c>
      <c r="C32" s="225">
        <v>0</v>
      </c>
      <c r="D32" s="225">
        <v>0</v>
      </c>
      <c r="E32" s="225">
        <v>0</v>
      </c>
      <c r="F32" s="225">
        <v>0</v>
      </c>
      <c r="G32" s="55">
        <f t="shared" si="6"/>
        <v>1</v>
      </c>
      <c r="H32" s="225">
        <v>0</v>
      </c>
      <c r="I32" s="512">
        <v>0</v>
      </c>
      <c r="J32" s="696">
        <v>1</v>
      </c>
      <c r="K32" s="225">
        <v>0</v>
      </c>
      <c r="L32" s="225">
        <v>0</v>
      </c>
      <c r="M32" s="225">
        <v>0</v>
      </c>
      <c r="N32" s="225">
        <v>0</v>
      </c>
      <c r="O32" s="225">
        <v>0</v>
      </c>
      <c r="P32" s="225">
        <v>0</v>
      </c>
      <c r="Q32" s="512">
        <v>0</v>
      </c>
    </row>
    <row r="33" spans="1:17" ht="27.75" hidden="1" customHeight="1" outlineLevel="1">
      <c r="A33" s="493" t="s">
        <v>52</v>
      </c>
      <c r="B33" s="55">
        <f t="shared" si="5"/>
        <v>1</v>
      </c>
      <c r="C33" s="225">
        <v>0</v>
      </c>
      <c r="D33" s="225">
        <v>0</v>
      </c>
      <c r="E33" s="225">
        <v>0</v>
      </c>
      <c r="F33" s="225">
        <v>1</v>
      </c>
      <c r="G33" s="55">
        <f t="shared" si="6"/>
        <v>3</v>
      </c>
      <c r="H33" s="225">
        <v>2</v>
      </c>
      <c r="I33" s="512">
        <v>0</v>
      </c>
      <c r="J33" s="696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1</v>
      </c>
      <c r="P33" s="225">
        <v>0</v>
      </c>
      <c r="Q33" s="512">
        <v>0</v>
      </c>
    </row>
    <row r="34" spans="1:17" ht="27.75" hidden="1" customHeight="1" outlineLevel="1">
      <c r="A34" s="493" t="s">
        <v>53</v>
      </c>
      <c r="B34" s="55">
        <f t="shared" si="5"/>
        <v>0</v>
      </c>
      <c r="C34" s="225">
        <v>0</v>
      </c>
      <c r="D34" s="225">
        <v>0</v>
      </c>
      <c r="E34" s="225">
        <v>0</v>
      </c>
      <c r="F34" s="225">
        <v>0</v>
      </c>
      <c r="G34" s="55">
        <f t="shared" si="6"/>
        <v>6</v>
      </c>
      <c r="H34" s="225">
        <v>1</v>
      </c>
      <c r="I34" s="512">
        <v>0</v>
      </c>
      <c r="J34" s="696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5</v>
      </c>
      <c r="P34" s="225">
        <v>0</v>
      </c>
      <c r="Q34" s="512">
        <v>0</v>
      </c>
    </row>
    <row r="35" spans="1:17" ht="27.75" hidden="1" customHeight="1" outlineLevel="1">
      <c r="A35" s="493" t="s">
        <v>54</v>
      </c>
      <c r="B35" s="55">
        <f t="shared" si="5"/>
        <v>1</v>
      </c>
      <c r="C35" s="225">
        <v>0</v>
      </c>
      <c r="D35" s="225">
        <v>0</v>
      </c>
      <c r="E35" s="225">
        <v>1</v>
      </c>
      <c r="F35" s="225">
        <v>0</v>
      </c>
      <c r="G35" s="55">
        <f t="shared" si="6"/>
        <v>3</v>
      </c>
      <c r="H35" s="225">
        <v>2</v>
      </c>
      <c r="I35" s="512">
        <v>0</v>
      </c>
      <c r="J35" s="696">
        <v>0</v>
      </c>
      <c r="K35" s="225">
        <v>1</v>
      </c>
      <c r="L35" s="225">
        <v>0</v>
      </c>
      <c r="M35" s="225">
        <v>0</v>
      </c>
      <c r="N35" s="225">
        <v>0</v>
      </c>
      <c r="O35" s="225">
        <v>0</v>
      </c>
      <c r="P35" s="225">
        <v>0</v>
      </c>
      <c r="Q35" s="512">
        <v>0</v>
      </c>
    </row>
    <row r="36" spans="1:17" ht="27.75" hidden="1" customHeight="1" outlineLevel="1">
      <c r="A36" s="493" t="s">
        <v>55</v>
      </c>
      <c r="B36" s="55">
        <f t="shared" si="5"/>
        <v>0</v>
      </c>
      <c r="C36" s="225">
        <v>0</v>
      </c>
      <c r="D36" s="225">
        <v>0</v>
      </c>
      <c r="E36" s="225">
        <v>0</v>
      </c>
      <c r="F36" s="225">
        <v>0</v>
      </c>
      <c r="G36" s="55">
        <f t="shared" si="6"/>
        <v>2</v>
      </c>
      <c r="H36" s="225">
        <v>2</v>
      </c>
      <c r="I36" s="512">
        <v>0</v>
      </c>
      <c r="J36" s="696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0</v>
      </c>
      <c r="P36" s="225">
        <v>0</v>
      </c>
      <c r="Q36" s="512">
        <v>0</v>
      </c>
    </row>
    <row r="37" spans="1:17" s="54" customFormat="1" ht="25.5" customHeight="1" collapsed="1">
      <c r="A37" s="656">
        <v>2021</v>
      </c>
      <c r="B37" s="648">
        <f>SUM(B38:B47)</f>
        <v>4</v>
      </c>
      <c r="C37" s="648">
        <f>SUM(C38:C47)</f>
        <v>1</v>
      </c>
      <c r="D37" s="648">
        <f t="shared" ref="D37:E37" si="7">SUM(D38:D47)</f>
        <v>0</v>
      </c>
      <c r="E37" s="648">
        <f t="shared" si="7"/>
        <v>2</v>
      </c>
      <c r="F37" s="648">
        <f>SUM(F38:F47)</f>
        <v>1</v>
      </c>
      <c r="G37" s="648">
        <f>SUM(G38:G47)</f>
        <v>92</v>
      </c>
      <c r="H37" s="648">
        <f>SUM(H38:H47)</f>
        <v>27</v>
      </c>
      <c r="I37" s="1201">
        <f t="shared" ref="I37:Q37" si="8">SUM(I38:I47)</f>
        <v>1</v>
      </c>
      <c r="J37" s="1202">
        <f t="shared" si="8"/>
        <v>2</v>
      </c>
      <c r="K37" s="648">
        <f t="shared" si="8"/>
        <v>1</v>
      </c>
      <c r="L37" s="648">
        <f t="shared" si="8"/>
        <v>0</v>
      </c>
      <c r="M37" s="648">
        <f t="shared" si="8"/>
        <v>1</v>
      </c>
      <c r="N37" s="648">
        <f t="shared" si="8"/>
        <v>0</v>
      </c>
      <c r="O37" s="648">
        <f t="shared" si="8"/>
        <v>56</v>
      </c>
      <c r="P37" s="648">
        <f t="shared" si="8"/>
        <v>1</v>
      </c>
      <c r="Q37" s="1201">
        <f t="shared" si="8"/>
        <v>3</v>
      </c>
    </row>
    <row r="38" spans="1:17" ht="27.75" customHeight="1" outlineLevel="1">
      <c r="A38" s="493" t="s">
        <v>47</v>
      </c>
      <c r="B38" s="55">
        <f>SUM(C38:F38)</f>
        <v>2</v>
      </c>
      <c r="C38" s="225">
        <v>1</v>
      </c>
      <c r="D38" s="225">
        <v>0</v>
      </c>
      <c r="E38" s="225">
        <v>1</v>
      </c>
      <c r="F38" s="225">
        <v>0</v>
      </c>
      <c r="G38" s="55">
        <f>SUM(H38:Q38)</f>
        <v>67</v>
      </c>
      <c r="H38" s="225">
        <v>18</v>
      </c>
      <c r="I38" s="512">
        <v>1</v>
      </c>
      <c r="J38" s="696">
        <v>0</v>
      </c>
      <c r="K38" s="225">
        <v>0</v>
      </c>
      <c r="L38" s="225">
        <v>0</v>
      </c>
      <c r="M38" s="225">
        <v>1</v>
      </c>
      <c r="N38" s="225">
        <v>0</v>
      </c>
      <c r="O38" s="225">
        <v>43</v>
      </c>
      <c r="P38" s="225">
        <v>1</v>
      </c>
      <c r="Q38" s="512">
        <v>3</v>
      </c>
    </row>
    <row r="39" spans="1:17" ht="27.75" customHeight="1" outlineLevel="1">
      <c r="A39" s="493" t="s">
        <v>48</v>
      </c>
      <c r="B39" s="55">
        <f t="shared" ref="B39:B47" si="9">SUM(C39:F39)</f>
        <v>0</v>
      </c>
      <c r="C39" s="225">
        <v>0</v>
      </c>
      <c r="D39" s="225">
        <v>0</v>
      </c>
      <c r="E39" s="225">
        <v>0</v>
      </c>
      <c r="F39" s="225">
        <v>0</v>
      </c>
      <c r="G39" s="55">
        <f t="shared" ref="G39:G44" si="10">SUM(H39:Q39)</f>
        <v>4</v>
      </c>
      <c r="H39" s="225">
        <v>1</v>
      </c>
      <c r="I39" s="512">
        <v>0</v>
      </c>
      <c r="J39" s="696">
        <v>0</v>
      </c>
      <c r="K39" s="225">
        <v>0</v>
      </c>
      <c r="L39" s="225">
        <v>0</v>
      </c>
      <c r="M39" s="225">
        <v>0</v>
      </c>
      <c r="N39" s="225">
        <v>0</v>
      </c>
      <c r="O39" s="225">
        <v>3</v>
      </c>
      <c r="P39" s="225">
        <v>0</v>
      </c>
      <c r="Q39" s="225">
        <v>0</v>
      </c>
    </row>
    <row r="40" spans="1:17" ht="27.75" customHeight="1" outlineLevel="1">
      <c r="A40" s="493" t="s">
        <v>49</v>
      </c>
      <c r="B40" s="55">
        <f t="shared" si="9"/>
        <v>0</v>
      </c>
      <c r="C40" s="225">
        <v>0</v>
      </c>
      <c r="D40" s="225">
        <v>0</v>
      </c>
      <c r="E40" s="225">
        <v>0</v>
      </c>
      <c r="F40" s="225">
        <v>0</v>
      </c>
      <c r="G40" s="55">
        <f t="shared" si="10"/>
        <v>1</v>
      </c>
      <c r="H40" s="225">
        <v>0</v>
      </c>
      <c r="I40" s="512">
        <v>0</v>
      </c>
      <c r="J40" s="696">
        <v>1</v>
      </c>
      <c r="K40" s="225">
        <v>0</v>
      </c>
      <c r="L40" s="225">
        <v>0</v>
      </c>
      <c r="M40" s="225">
        <v>0</v>
      </c>
      <c r="N40" s="225">
        <v>0</v>
      </c>
      <c r="O40" s="225">
        <v>0</v>
      </c>
      <c r="P40" s="225">
        <v>0</v>
      </c>
      <c r="Q40" s="225">
        <v>0</v>
      </c>
    </row>
    <row r="41" spans="1:17" ht="27.75" customHeight="1" outlineLevel="1">
      <c r="A41" s="493" t="s">
        <v>50</v>
      </c>
      <c r="B41" s="55">
        <f t="shared" si="9"/>
        <v>0</v>
      </c>
      <c r="C41" s="225">
        <v>0</v>
      </c>
      <c r="D41" s="225">
        <v>0</v>
      </c>
      <c r="E41" s="225">
        <v>0</v>
      </c>
      <c r="F41" s="225">
        <v>0</v>
      </c>
      <c r="G41" s="55">
        <f t="shared" si="10"/>
        <v>0</v>
      </c>
      <c r="H41" s="225">
        <v>0</v>
      </c>
      <c r="I41" s="512">
        <v>0</v>
      </c>
      <c r="J41" s="696">
        <v>0</v>
      </c>
      <c r="K41" s="225">
        <v>0</v>
      </c>
      <c r="L41" s="225">
        <v>0</v>
      </c>
      <c r="M41" s="225">
        <v>0</v>
      </c>
      <c r="N41" s="225">
        <v>0</v>
      </c>
      <c r="O41" s="225">
        <v>0</v>
      </c>
      <c r="P41" s="225">
        <v>0</v>
      </c>
      <c r="Q41" s="225">
        <v>0</v>
      </c>
    </row>
    <row r="42" spans="1:17" ht="27.75" customHeight="1" outlineLevel="1">
      <c r="A42" s="493" t="s">
        <v>51</v>
      </c>
      <c r="B42" s="55">
        <f t="shared" si="9"/>
        <v>0</v>
      </c>
      <c r="C42" s="225">
        <v>0</v>
      </c>
      <c r="D42" s="225">
        <v>0</v>
      </c>
      <c r="E42" s="225">
        <v>0</v>
      </c>
      <c r="F42" s="225">
        <v>0</v>
      </c>
      <c r="G42" s="55">
        <f>SUM(H42:Q42)</f>
        <v>2</v>
      </c>
      <c r="H42" s="225">
        <v>1</v>
      </c>
      <c r="I42" s="512">
        <v>0</v>
      </c>
      <c r="J42" s="696">
        <v>0</v>
      </c>
      <c r="K42" s="225">
        <v>0</v>
      </c>
      <c r="L42" s="225">
        <v>0</v>
      </c>
      <c r="M42" s="225">
        <v>0</v>
      </c>
      <c r="N42" s="225">
        <v>0</v>
      </c>
      <c r="O42" s="225">
        <v>1</v>
      </c>
      <c r="P42" s="225">
        <v>0</v>
      </c>
      <c r="Q42" s="225">
        <v>0</v>
      </c>
    </row>
    <row r="43" spans="1:17" ht="27.75" customHeight="1" outlineLevel="1">
      <c r="A43" s="493" t="s">
        <v>787</v>
      </c>
      <c r="B43" s="55">
        <f>SUM(C43:F43)</f>
        <v>0</v>
      </c>
      <c r="C43" s="225">
        <v>0</v>
      </c>
      <c r="D43" s="225">
        <v>0</v>
      </c>
      <c r="E43" s="225">
        <v>0</v>
      </c>
      <c r="F43" s="225">
        <v>0</v>
      </c>
      <c r="G43" s="55">
        <f>SUM(H43:Q43)</f>
        <v>1</v>
      </c>
      <c r="H43" s="225">
        <v>0</v>
      </c>
      <c r="I43" s="512">
        <v>0</v>
      </c>
      <c r="J43" s="696">
        <v>1</v>
      </c>
      <c r="K43" s="225">
        <v>0</v>
      </c>
      <c r="L43" s="225">
        <v>0</v>
      </c>
      <c r="M43" s="225">
        <v>0</v>
      </c>
      <c r="N43" s="225">
        <v>0</v>
      </c>
      <c r="O43" s="225">
        <v>0</v>
      </c>
      <c r="P43" s="225">
        <v>0</v>
      </c>
      <c r="Q43" s="225">
        <v>0</v>
      </c>
    </row>
    <row r="44" spans="1:17" ht="27.75" customHeight="1" outlineLevel="1">
      <c r="A44" s="493" t="s">
        <v>52</v>
      </c>
      <c r="B44" s="55">
        <f t="shared" si="9"/>
        <v>1</v>
      </c>
      <c r="C44" s="225">
        <v>0</v>
      </c>
      <c r="D44" s="225">
        <v>0</v>
      </c>
      <c r="E44" s="225">
        <v>0</v>
      </c>
      <c r="F44" s="225">
        <v>1</v>
      </c>
      <c r="G44" s="55">
        <f t="shared" si="10"/>
        <v>5</v>
      </c>
      <c r="H44" s="225">
        <v>2</v>
      </c>
      <c r="I44" s="512">
        <v>0</v>
      </c>
      <c r="J44" s="696">
        <v>0</v>
      </c>
      <c r="K44" s="225">
        <v>0</v>
      </c>
      <c r="L44" s="225">
        <v>0</v>
      </c>
      <c r="M44" s="225">
        <v>0</v>
      </c>
      <c r="N44" s="225">
        <v>0</v>
      </c>
      <c r="O44" s="225">
        <v>3</v>
      </c>
      <c r="P44" s="225">
        <v>0</v>
      </c>
      <c r="Q44" s="225">
        <v>0</v>
      </c>
    </row>
    <row r="45" spans="1:17" ht="27.75" customHeight="1" outlineLevel="1">
      <c r="A45" s="493" t="s">
        <v>53</v>
      </c>
      <c r="B45" s="55">
        <f t="shared" si="9"/>
        <v>0</v>
      </c>
      <c r="C45" s="225">
        <v>0</v>
      </c>
      <c r="D45" s="225">
        <v>0</v>
      </c>
      <c r="E45" s="225">
        <v>0</v>
      </c>
      <c r="F45" s="225">
        <v>0</v>
      </c>
      <c r="G45" s="55">
        <f>SUM(H45:Q45)</f>
        <v>7</v>
      </c>
      <c r="H45" s="225">
        <v>1</v>
      </c>
      <c r="I45" s="512">
        <v>0</v>
      </c>
      <c r="J45" s="696">
        <v>0</v>
      </c>
      <c r="K45" s="225">
        <v>0</v>
      </c>
      <c r="L45" s="225">
        <v>0</v>
      </c>
      <c r="M45" s="225">
        <v>0</v>
      </c>
      <c r="N45" s="225">
        <v>0</v>
      </c>
      <c r="O45" s="225">
        <v>6</v>
      </c>
      <c r="P45" s="225">
        <v>0</v>
      </c>
      <c r="Q45" s="225">
        <v>0</v>
      </c>
    </row>
    <row r="46" spans="1:17" ht="27.75" customHeight="1" outlineLevel="1">
      <c r="A46" s="493" t="s">
        <v>54</v>
      </c>
      <c r="B46" s="55">
        <f>SUM(C46:F46)</f>
        <v>1</v>
      </c>
      <c r="C46" s="225">
        <v>0</v>
      </c>
      <c r="D46" s="225">
        <v>0</v>
      </c>
      <c r="E46" s="225">
        <v>1</v>
      </c>
      <c r="F46" s="225">
        <v>0</v>
      </c>
      <c r="G46" s="55">
        <f>SUM(H46:Q46)</f>
        <v>3</v>
      </c>
      <c r="H46" s="225">
        <v>2</v>
      </c>
      <c r="I46" s="512">
        <v>0</v>
      </c>
      <c r="J46" s="696">
        <v>0</v>
      </c>
      <c r="K46" s="225">
        <v>1</v>
      </c>
      <c r="L46" s="225">
        <v>0</v>
      </c>
      <c r="M46" s="225">
        <v>0</v>
      </c>
      <c r="N46" s="225">
        <v>0</v>
      </c>
      <c r="O46" s="225">
        <v>0</v>
      </c>
      <c r="P46" s="225">
        <v>0</v>
      </c>
      <c r="Q46" s="225">
        <v>0</v>
      </c>
    </row>
    <row r="47" spans="1:17" ht="27.75" customHeight="1" outlineLevel="1">
      <c r="A47" s="493" t="s">
        <v>55</v>
      </c>
      <c r="B47" s="55">
        <f t="shared" si="9"/>
        <v>0</v>
      </c>
      <c r="C47" s="225">
        <v>0</v>
      </c>
      <c r="D47" s="225">
        <v>0</v>
      </c>
      <c r="E47" s="225">
        <v>0</v>
      </c>
      <c r="F47" s="225">
        <v>0</v>
      </c>
      <c r="G47" s="55">
        <f>SUM(H47:Q47)</f>
        <v>2</v>
      </c>
      <c r="H47" s="225">
        <v>2</v>
      </c>
      <c r="I47" s="512">
        <v>0</v>
      </c>
      <c r="J47" s="696">
        <v>0</v>
      </c>
      <c r="K47" s="225">
        <v>0</v>
      </c>
      <c r="L47" s="225">
        <v>0</v>
      </c>
      <c r="M47" s="225">
        <v>0</v>
      </c>
      <c r="N47" s="225">
        <v>0</v>
      </c>
      <c r="O47" s="225">
        <v>0</v>
      </c>
      <c r="P47" s="225">
        <v>0</v>
      </c>
      <c r="Q47" s="225">
        <v>0</v>
      </c>
    </row>
    <row r="48" spans="1:17" s="612" customFormat="1" ht="9.9499999999999993" customHeight="1" thickBot="1">
      <c r="A48" s="616"/>
      <c r="B48" s="782"/>
      <c r="C48" s="605"/>
      <c r="D48" s="606"/>
      <c r="E48" s="606"/>
      <c r="F48" s="606"/>
      <c r="G48" s="606"/>
      <c r="H48" s="605"/>
      <c r="I48" s="607"/>
      <c r="J48" s="608"/>
      <c r="K48" s="606"/>
      <c r="L48" s="606"/>
      <c r="M48" s="606"/>
      <c r="N48" s="606"/>
      <c r="O48" s="606"/>
      <c r="P48" s="606"/>
      <c r="Q48" s="609"/>
    </row>
    <row r="49" spans="1:17" s="56" customFormat="1" ht="9.9499999999999993" customHeight="1">
      <c r="A49" s="69"/>
      <c r="B49" s="22"/>
      <c r="C49" s="21"/>
      <c r="D49" s="22"/>
      <c r="E49" s="22"/>
      <c r="F49" s="22"/>
      <c r="G49" s="22"/>
      <c r="H49" s="21"/>
      <c r="I49" s="21"/>
      <c r="J49" s="22"/>
      <c r="K49" s="22"/>
      <c r="L49" s="22"/>
      <c r="M49" s="22"/>
      <c r="N49" s="22"/>
      <c r="O49" s="22"/>
      <c r="P49" s="22"/>
      <c r="Q49" s="22"/>
    </row>
    <row r="50" spans="1:17" ht="17.25" customHeight="1">
      <c r="A50" s="289" t="s">
        <v>57</v>
      </c>
      <c r="B50" s="289"/>
      <c r="C50" s="289"/>
      <c r="D50" s="289"/>
      <c r="E50" s="289"/>
      <c r="F50" s="289"/>
      <c r="G50" s="289"/>
      <c r="H50" s="289"/>
      <c r="I50" s="289"/>
      <c r="J50" s="289"/>
      <c r="K50" s="289"/>
      <c r="L50" s="289"/>
      <c r="M50" s="289"/>
      <c r="N50" s="289"/>
      <c r="O50" s="786"/>
      <c r="P50" s="786"/>
      <c r="Q50" s="786"/>
    </row>
    <row r="51" spans="1:17">
      <c r="O51" s="56"/>
      <c r="P51" s="56"/>
      <c r="Q51" s="56"/>
    </row>
    <row r="52" spans="1:17">
      <c r="A52" s="60"/>
      <c r="O52" s="56"/>
      <c r="P52" s="56"/>
      <c r="Q52" s="56"/>
    </row>
    <row r="53" spans="1:17">
      <c r="O53" s="56"/>
      <c r="P53" s="56"/>
      <c r="Q53" s="56"/>
    </row>
    <row r="54" spans="1:17">
      <c r="O54" s="56"/>
      <c r="P54" s="56"/>
      <c r="Q54" s="56"/>
    </row>
    <row r="55" spans="1:17">
      <c r="O55" s="56"/>
      <c r="P55" s="56"/>
      <c r="Q55" s="56"/>
    </row>
    <row r="56" spans="1:17">
      <c r="O56" s="56"/>
      <c r="P56" s="56"/>
      <c r="Q56" s="56"/>
    </row>
    <row r="57" spans="1:17">
      <c r="O57" s="56"/>
      <c r="P57" s="56"/>
      <c r="Q57" s="56"/>
    </row>
    <row r="58" spans="1:17">
      <c r="O58" s="56"/>
      <c r="P58" s="56"/>
      <c r="Q58" s="56"/>
    </row>
    <row r="59" spans="1:17">
      <c r="O59" s="56"/>
      <c r="P59" s="56"/>
      <c r="Q59" s="56"/>
    </row>
    <row r="60" spans="1:17">
      <c r="O60" s="56"/>
      <c r="P60" s="56"/>
      <c r="Q60" s="56"/>
    </row>
    <row r="61" spans="1:17">
      <c r="O61" s="56"/>
      <c r="P61" s="56"/>
      <c r="Q61" s="56"/>
    </row>
    <row r="62" spans="1:17">
      <c r="O62" s="56"/>
      <c r="P62" s="56"/>
      <c r="Q62" s="56"/>
    </row>
    <row r="63" spans="1:17">
      <c r="O63" s="56"/>
      <c r="P63" s="56"/>
      <c r="Q63" s="56"/>
    </row>
    <row r="64" spans="1:17">
      <c r="O64" s="56"/>
      <c r="P64" s="56"/>
      <c r="Q64" s="56"/>
    </row>
    <row r="65" spans="15:17">
      <c r="O65" s="56"/>
      <c r="P65" s="56"/>
      <c r="Q65" s="56"/>
    </row>
    <row r="66" spans="15:17">
      <c r="O66" s="56"/>
      <c r="P66" s="56"/>
      <c r="Q66" s="56"/>
    </row>
    <row r="67" spans="15:17">
      <c r="O67" s="56"/>
      <c r="P67" s="56"/>
      <c r="Q67" s="56"/>
    </row>
    <row r="68" spans="15:17">
      <c r="O68" s="56"/>
      <c r="P68" s="56"/>
      <c r="Q68" s="56"/>
    </row>
    <row r="69" spans="15:17">
      <c r="O69" s="56"/>
      <c r="P69" s="56"/>
      <c r="Q69" s="56"/>
    </row>
    <row r="70" spans="15:17">
      <c r="O70" s="56"/>
      <c r="P70" s="56"/>
      <c r="Q70" s="56"/>
    </row>
    <row r="71" spans="15:17">
      <c r="O71" s="56"/>
      <c r="P71" s="56"/>
      <c r="Q71" s="56"/>
    </row>
    <row r="72" spans="15:17">
      <c r="O72" s="56"/>
      <c r="P72" s="56"/>
      <c r="Q72" s="56"/>
    </row>
    <row r="73" spans="15:17">
      <c r="O73" s="56"/>
      <c r="P73" s="56"/>
      <c r="Q73" s="56"/>
    </row>
    <row r="74" spans="15:17">
      <c r="O74" s="56"/>
      <c r="P74" s="56"/>
      <c r="Q74" s="56"/>
    </row>
    <row r="75" spans="15:17">
      <c r="O75" s="56"/>
      <c r="P75" s="56"/>
      <c r="Q75" s="56"/>
    </row>
    <row r="76" spans="15:17">
      <c r="O76" s="56"/>
      <c r="P76" s="56"/>
      <c r="Q76" s="56"/>
    </row>
    <row r="77" spans="15:17">
      <c r="O77" s="56"/>
      <c r="P77" s="56"/>
      <c r="Q77" s="56"/>
    </row>
    <row r="78" spans="15:17">
      <c r="O78" s="56"/>
      <c r="P78" s="56"/>
      <c r="Q78" s="56"/>
    </row>
    <row r="79" spans="15:17">
      <c r="O79" s="56"/>
      <c r="P79" s="56"/>
      <c r="Q79" s="56"/>
    </row>
    <row r="80" spans="15:17">
      <c r="O80" s="56"/>
      <c r="P80" s="56"/>
      <c r="Q80" s="56"/>
    </row>
    <row r="81" spans="15:17">
      <c r="O81" s="56"/>
      <c r="P81" s="56"/>
      <c r="Q81" s="56"/>
    </row>
    <row r="82" spans="15:17">
      <c r="O82" s="56"/>
      <c r="P82" s="56"/>
      <c r="Q82" s="56"/>
    </row>
    <row r="83" spans="15:17">
      <c r="O83" s="56"/>
      <c r="P83" s="56"/>
      <c r="Q83" s="56"/>
    </row>
    <row r="84" spans="15:17">
      <c r="O84" s="56"/>
      <c r="P84" s="56"/>
      <c r="Q84" s="56"/>
    </row>
    <row r="85" spans="15:17">
      <c r="O85" s="56"/>
      <c r="P85" s="56"/>
      <c r="Q85" s="56"/>
    </row>
    <row r="86" spans="15:17">
      <c r="O86" s="56"/>
      <c r="P86" s="56"/>
      <c r="Q86" s="56"/>
    </row>
    <row r="87" spans="15:17">
      <c r="O87" s="56"/>
      <c r="P87" s="56"/>
      <c r="Q87" s="56"/>
    </row>
    <row r="88" spans="15:17">
      <c r="O88" s="56"/>
      <c r="P88" s="56"/>
      <c r="Q88" s="56"/>
    </row>
    <row r="89" spans="15:17">
      <c r="O89" s="56"/>
      <c r="P89" s="56"/>
      <c r="Q89" s="56"/>
    </row>
    <row r="90" spans="15:17">
      <c r="O90" s="56"/>
      <c r="P90" s="56"/>
      <c r="Q90" s="56"/>
    </row>
    <row r="91" spans="15:17">
      <c r="O91" s="56"/>
      <c r="P91" s="56"/>
      <c r="Q91" s="56"/>
    </row>
    <row r="92" spans="15:17">
      <c r="O92" s="56"/>
      <c r="P92" s="56"/>
      <c r="Q92" s="56"/>
    </row>
    <row r="93" spans="15:17">
      <c r="O93" s="56"/>
      <c r="P93" s="56"/>
      <c r="Q93" s="56"/>
    </row>
    <row r="94" spans="15:17">
      <c r="O94" s="56"/>
      <c r="P94" s="56"/>
      <c r="Q94" s="56"/>
    </row>
    <row r="95" spans="15:17">
      <c r="O95" s="56"/>
      <c r="P95" s="56"/>
      <c r="Q95" s="56"/>
    </row>
    <row r="96" spans="15:17">
      <c r="O96" s="56"/>
      <c r="P96" s="56"/>
      <c r="Q96" s="56"/>
    </row>
    <row r="97" spans="15:17">
      <c r="O97" s="56"/>
      <c r="P97" s="56"/>
      <c r="Q97" s="56"/>
    </row>
    <row r="98" spans="15:17">
      <c r="O98" s="56"/>
      <c r="P98" s="56"/>
      <c r="Q98" s="56"/>
    </row>
    <row r="99" spans="15:17">
      <c r="O99" s="56"/>
      <c r="P99" s="56"/>
      <c r="Q99" s="56"/>
    </row>
    <row r="100" spans="15:17">
      <c r="O100" s="56"/>
      <c r="P100" s="56"/>
      <c r="Q100" s="56"/>
    </row>
    <row r="101" spans="15:17">
      <c r="O101" s="56"/>
      <c r="P101" s="56"/>
      <c r="Q101" s="56"/>
    </row>
    <row r="102" spans="15:17">
      <c r="O102" s="56"/>
      <c r="P102" s="56"/>
      <c r="Q102" s="56"/>
    </row>
    <row r="103" spans="15:17">
      <c r="O103" s="56"/>
      <c r="P103" s="56"/>
      <c r="Q103" s="56"/>
    </row>
    <row r="104" spans="15:17">
      <c r="O104" s="56"/>
      <c r="P104" s="56"/>
      <c r="Q104" s="56"/>
    </row>
    <row r="105" spans="15:17">
      <c r="O105" s="56"/>
      <c r="P105" s="56"/>
      <c r="Q105" s="56"/>
    </row>
    <row r="106" spans="15:17">
      <c r="O106" s="56"/>
      <c r="P106" s="56"/>
      <c r="Q106" s="56"/>
    </row>
    <row r="107" spans="15:17">
      <c r="O107" s="56"/>
      <c r="P107" s="56"/>
      <c r="Q107" s="56"/>
    </row>
    <row r="108" spans="15:17">
      <c r="O108" s="56"/>
      <c r="P108" s="56"/>
      <c r="Q108" s="56"/>
    </row>
    <row r="109" spans="15:17">
      <c r="O109" s="56"/>
      <c r="P109" s="56"/>
      <c r="Q109" s="56"/>
    </row>
    <row r="110" spans="15:17">
      <c r="O110" s="56"/>
      <c r="P110" s="56"/>
      <c r="Q110" s="56"/>
    </row>
    <row r="111" spans="15:17">
      <c r="O111" s="56"/>
      <c r="P111" s="56"/>
      <c r="Q111" s="56"/>
    </row>
    <row r="112" spans="15:17">
      <c r="O112" s="56"/>
      <c r="P112" s="56"/>
      <c r="Q112" s="56"/>
    </row>
  </sheetData>
  <mergeCells count="17">
    <mergeCell ref="M9:M10"/>
    <mergeCell ref="O9:O10"/>
    <mergeCell ref="A2:I3"/>
    <mergeCell ref="D9:D10"/>
    <mergeCell ref="F9:F10"/>
    <mergeCell ref="I8:I10"/>
    <mergeCell ref="K9:K10"/>
    <mergeCell ref="A9:A10"/>
    <mergeCell ref="G6:I6"/>
    <mergeCell ref="J6:Q6"/>
    <mergeCell ref="P9:P10"/>
    <mergeCell ref="Q9:Q10"/>
    <mergeCell ref="L8:L10"/>
    <mergeCell ref="N8:N10"/>
    <mergeCell ref="J9:J10"/>
    <mergeCell ref="J2:Q3"/>
    <mergeCell ref="K7:K8"/>
  </mergeCells>
  <phoneticPr fontId="4" type="noConversion"/>
  <printOptions gridLinesSet="0"/>
  <pageMargins left="0.57999999999999996" right="0.49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Y58"/>
  <sheetViews>
    <sheetView view="pageBreakPreview" zoomScale="90" zoomScaleNormal="55" zoomScaleSheetLayoutView="90" workbookViewId="0"/>
  </sheetViews>
  <sheetFormatPr defaultRowHeight="13.5" outlineLevelRow="1"/>
  <cols>
    <col min="1" max="1" width="8" style="99" customWidth="1"/>
    <col min="2" max="9" width="9.33203125" style="99" customWidth="1"/>
    <col min="10" max="14" width="12.77734375" style="99" customWidth="1"/>
    <col min="15" max="15" width="8.77734375" style="99" customWidth="1"/>
    <col min="16" max="16" width="7.6640625" style="99" customWidth="1"/>
    <col min="17" max="17" width="8" style="99" customWidth="1"/>
    <col min="18" max="18" width="7" style="99" customWidth="1"/>
    <col min="19" max="19" width="10.5546875" style="99" customWidth="1"/>
    <col min="20" max="21" width="8.77734375" style="99" customWidth="1"/>
    <col min="22" max="22" width="10" style="99" customWidth="1"/>
    <col min="23" max="16384" width="8.88671875" style="99"/>
  </cols>
  <sheetData>
    <row r="1" spans="1:22" s="84" customFormat="1" ht="15" customHeight="1">
      <c r="A1" s="83"/>
      <c r="B1" s="83"/>
      <c r="C1" s="83"/>
      <c r="D1" s="83"/>
      <c r="E1" s="83"/>
      <c r="F1" s="83"/>
      <c r="G1" s="83"/>
      <c r="H1" s="83"/>
      <c r="I1" s="83"/>
      <c r="J1" s="83"/>
    </row>
    <row r="2" spans="1:22" s="506" customFormat="1" ht="30" customHeight="1">
      <c r="A2" s="505" t="s">
        <v>143</v>
      </c>
      <c r="B2" s="505"/>
      <c r="C2" s="505"/>
      <c r="D2" s="505"/>
      <c r="E2" s="505"/>
      <c r="F2" s="505"/>
      <c r="G2" s="505"/>
      <c r="H2" s="505"/>
      <c r="I2" s="505"/>
      <c r="J2" s="1404" t="s">
        <v>629</v>
      </c>
      <c r="K2" s="1404"/>
      <c r="L2" s="1404"/>
      <c r="M2" s="1404"/>
      <c r="N2" s="1404"/>
      <c r="O2" s="1404" t="s">
        <v>910</v>
      </c>
      <c r="P2" s="1404"/>
      <c r="Q2" s="1404"/>
      <c r="R2" s="1404"/>
      <c r="S2" s="1404"/>
      <c r="T2" s="1404"/>
      <c r="U2" s="1404"/>
      <c r="V2" s="1404"/>
    </row>
    <row r="3" spans="1:22" s="506" customFormat="1" ht="30" customHeight="1">
      <c r="A3" s="505"/>
      <c r="B3" s="505"/>
      <c r="C3" s="505"/>
      <c r="D3" s="505"/>
      <c r="E3" s="505"/>
      <c r="F3" s="505"/>
      <c r="G3" s="505"/>
      <c r="H3" s="505"/>
      <c r="I3" s="505"/>
      <c r="J3" s="505"/>
      <c r="K3" s="507"/>
      <c r="L3" s="507"/>
      <c r="M3" s="507"/>
      <c r="N3" s="507"/>
      <c r="O3" s="1404" t="s">
        <v>911</v>
      </c>
      <c r="P3" s="1404"/>
      <c r="Q3" s="1404"/>
      <c r="R3" s="1404"/>
      <c r="S3" s="1404"/>
      <c r="T3" s="1404"/>
      <c r="U3" s="1404"/>
      <c r="V3" s="1404"/>
    </row>
    <row r="4" spans="1:22" s="86" customFormat="1" ht="15" customHeight="1">
      <c r="A4" s="85"/>
      <c r="B4" s="85"/>
      <c r="C4" s="85"/>
      <c r="D4" s="85"/>
      <c r="E4" s="85"/>
      <c r="F4" s="85"/>
      <c r="G4" s="85"/>
      <c r="H4" s="85"/>
      <c r="I4" s="85"/>
      <c r="J4" s="85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</row>
    <row r="5" spans="1:22" s="89" customFormat="1" ht="15" customHeight="1" thickBot="1">
      <c r="A5" s="87" t="s">
        <v>3</v>
      </c>
      <c r="B5" s="87"/>
      <c r="C5" s="88"/>
      <c r="D5" s="88"/>
      <c r="E5" s="88"/>
      <c r="F5" s="88"/>
      <c r="G5" s="88"/>
      <c r="H5" s="88"/>
      <c r="I5" s="88"/>
      <c r="J5" s="80"/>
      <c r="K5" s="88"/>
      <c r="L5" s="88"/>
      <c r="M5" s="114"/>
      <c r="N5" s="80" t="s">
        <v>1017</v>
      </c>
      <c r="O5" s="87" t="s">
        <v>3</v>
      </c>
      <c r="P5" s="88"/>
      <c r="Q5" s="88"/>
      <c r="R5" s="88"/>
      <c r="S5" s="88"/>
      <c r="T5" s="88"/>
      <c r="U5" s="88"/>
      <c r="V5" s="80" t="s">
        <v>1017</v>
      </c>
    </row>
    <row r="6" spans="1:22" s="89" customFormat="1" ht="36" customHeight="1">
      <c r="A6" s="720" t="s">
        <v>718</v>
      </c>
      <c r="B6" s="90" t="s">
        <v>144</v>
      </c>
      <c r="C6" s="1424" t="s">
        <v>170</v>
      </c>
      <c r="D6" s="1422"/>
      <c r="E6" s="1422"/>
      <c r="F6" s="1422"/>
      <c r="G6" s="1422"/>
      <c r="H6" s="1422"/>
      <c r="I6" s="1422"/>
      <c r="J6" s="1422" t="s">
        <v>170</v>
      </c>
      <c r="K6" s="1422"/>
      <c r="L6" s="1422"/>
      <c r="M6" s="1422"/>
      <c r="N6" s="1422"/>
      <c r="O6" s="1422" t="s">
        <v>809</v>
      </c>
      <c r="P6" s="1422"/>
      <c r="Q6" s="1422"/>
      <c r="R6" s="1422"/>
      <c r="S6" s="1425"/>
      <c r="T6" s="1421" t="s">
        <v>31</v>
      </c>
      <c r="U6" s="1422"/>
      <c r="V6" s="1423"/>
    </row>
    <row r="7" spans="1:22" s="91" customFormat="1" ht="40.5" customHeight="1">
      <c r="A7" s="497"/>
      <c r="B7" s="94"/>
      <c r="C7" s="1439" t="s">
        <v>145</v>
      </c>
      <c r="D7" s="1440"/>
      <c r="E7" s="1440"/>
      <c r="F7" s="1440"/>
      <c r="G7" s="1440"/>
      <c r="H7" s="1440"/>
      <c r="I7" s="1441"/>
      <c r="J7" s="1405" t="s">
        <v>812</v>
      </c>
      <c r="K7" s="1048" t="s">
        <v>146</v>
      </c>
      <c r="L7" s="115"/>
      <c r="M7" s="115"/>
      <c r="N7" s="115"/>
      <c r="O7" s="1412" t="s">
        <v>633</v>
      </c>
      <c r="P7" s="1413"/>
      <c r="Q7" s="1413"/>
      <c r="R7" s="1413"/>
      <c r="S7" s="1414"/>
      <c r="T7" s="1415" t="s">
        <v>1018</v>
      </c>
      <c r="U7" s="1416"/>
      <c r="V7" s="1417"/>
    </row>
    <row r="8" spans="1:22" s="91" customFormat="1" ht="40.5" customHeight="1">
      <c r="A8" s="721"/>
      <c r="B8" s="93"/>
      <c r="C8" s="1442" t="s">
        <v>147</v>
      </c>
      <c r="D8" s="1443"/>
      <c r="E8" s="1443"/>
      <c r="F8" s="1443"/>
      <c r="G8" s="1443"/>
      <c r="H8" s="1443"/>
      <c r="I8" s="1443"/>
      <c r="J8" s="1406"/>
      <c r="K8" s="1444" t="s">
        <v>161</v>
      </c>
      <c r="L8" s="1445"/>
      <c r="M8" s="1445"/>
      <c r="N8" s="1446"/>
      <c r="O8" s="1447" t="s">
        <v>632</v>
      </c>
      <c r="P8" s="1448"/>
      <c r="Q8" s="1448"/>
      <c r="R8" s="1448"/>
      <c r="S8" s="1449"/>
      <c r="T8" s="1418" t="s">
        <v>815</v>
      </c>
      <c r="U8" s="1419"/>
      <c r="V8" s="1420"/>
    </row>
    <row r="9" spans="1:22" s="95" customFormat="1" ht="15" customHeight="1">
      <c r="A9" s="497"/>
      <c r="B9" s="94"/>
      <c r="C9" s="94"/>
      <c r="D9" s="1402" t="s">
        <v>631</v>
      </c>
      <c r="E9" s="1405" t="s">
        <v>630</v>
      </c>
      <c r="F9" s="1407" t="s">
        <v>148</v>
      </c>
      <c r="G9" s="1407" t="s">
        <v>152</v>
      </c>
      <c r="H9" s="1407" t="s">
        <v>153</v>
      </c>
      <c r="I9" s="1405" t="s">
        <v>154</v>
      </c>
      <c r="J9" s="94"/>
      <c r="K9" s="1049"/>
      <c r="L9" s="1408" t="s">
        <v>162</v>
      </c>
      <c r="M9" s="1408" t="s">
        <v>163</v>
      </c>
      <c r="N9" s="1408" t="s">
        <v>164</v>
      </c>
      <c r="O9" s="113"/>
      <c r="P9" s="1408" t="s">
        <v>171</v>
      </c>
      <c r="Q9" s="1410" t="s">
        <v>172</v>
      </c>
      <c r="R9" s="1408" t="s">
        <v>173</v>
      </c>
      <c r="S9" s="1408" t="s">
        <v>813</v>
      </c>
      <c r="T9" s="1426"/>
      <c r="U9" s="1405" t="s">
        <v>810</v>
      </c>
      <c r="V9" s="1435" t="s">
        <v>811</v>
      </c>
    </row>
    <row r="10" spans="1:22" s="95" customFormat="1" ht="21.75" customHeight="1">
      <c r="A10" s="497"/>
      <c r="B10" s="94"/>
      <c r="C10" s="94"/>
      <c r="D10" s="1403"/>
      <c r="E10" s="1438"/>
      <c r="F10" s="1406"/>
      <c r="G10" s="1406"/>
      <c r="H10" s="1406"/>
      <c r="I10" s="1406"/>
      <c r="J10" s="94" t="s">
        <v>28</v>
      </c>
      <c r="K10" s="1049" t="s">
        <v>28</v>
      </c>
      <c r="L10" s="1437"/>
      <c r="M10" s="1437"/>
      <c r="N10" s="1437"/>
      <c r="O10" s="117" t="s">
        <v>28</v>
      </c>
      <c r="P10" s="1409"/>
      <c r="Q10" s="1411"/>
      <c r="R10" s="1409"/>
      <c r="S10" s="1437"/>
      <c r="T10" s="1426"/>
      <c r="U10" s="1406"/>
      <c r="V10" s="1436"/>
    </row>
    <row r="11" spans="1:22" s="95" customFormat="1" ht="15" customHeight="1">
      <c r="A11" s="497"/>
      <c r="B11" s="725"/>
      <c r="C11" s="725"/>
      <c r="D11" s="1051"/>
      <c r="E11" s="1027"/>
      <c r="F11" s="1027"/>
      <c r="G11" s="1027"/>
      <c r="H11" s="985"/>
      <c r="I11" s="985"/>
      <c r="J11" s="1428" t="s">
        <v>160</v>
      </c>
      <c r="K11" s="1050"/>
      <c r="L11" s="1437"/>
      <c r="M11" s="1437"/>
      <c r="N11" s="1437"/>
      <c r="O11" s="118"/>
      <c r="P11" s="1409"/>
      <c r="Q11" s="1411"/>
      <c r="R11" s="1409"/>
      <c r="S11" s="1437"/>
      <c r="T11" s="1426"/>
      <c r="U11" s="1406"/>
      <c r="V11" s="1436"/>
    </row>
    <row r="12" spans="1:22" s="95" customFormat="1" ht="15" customHeight="1">
      <c r="A12" s="497"/>
      <c r="B12" s="725"/>
      <c r="C12" s="725"/>
      <c r="D12" s="1350" t="s">
        <v>151</v>
      </c>
      <c r="E12" s="1428" t="s">
        <v>155</v>
      </c>
      <c r="F12" s="1428" t="s">
        <v>156</v>
      </c>
      <c r="G12" s="1428" t="s">
        <v>157</v>
      </c>
      <c r="H12" s="1428" t="s">
        <v>158</v>
      </c>
      <c r="I12" s="1428" t="s">
        <v>159</v>
      </c>
      <c r="J12" s="1428"/>
      <c r="K12" s="1050" t="s">
        <v>28</v>
      </c>
      <c r="L12" s="1428" t="s">
        <v>165</v>
      </c>
      <c r="M12" s="1428" t="s">
        <v>166</v>
      </c>
      <c r="N12" s="1428" t="s">
        <v>167</v>
      </c>
      <c r="O12" s="723" t="s">
        <v>28</v>
      </c>
      <c r="P12" s="1428" t="s">
        <v>175</v>
      </c>
      <c r="Q12" s="1428" t="s">
        <v>174</v>
      </c>
      <c r="R12" s="1428" t="s">
        <v>168</v>
      </c>
      <c r="S12" s="1428" t="s">
        <v>169</v>
      </c>
      <c r="T12" s="1426"/>
      <c r="U12" s="1428" t="s">
        <v>814</v>
      </c>
      <c r="V12" s="1431" t="s">
        <v>150</v>
      </c>
    </row>
    <row r="13" spans="1:22" s="95" customFormat="1" ht="33.75" customHeight="1">
      <c r="A13" s="722" t="s">
        <v>149</v>
      </c>
      <c r="B13" s="717" t="s">
        <v>176</v>
      </c>
      <c r="C13" s="97"/>
      <c r="D13" s="1351"/>
      <c r="E13" s="1429"/>
      <c r="F13" s="1429"/>
      <c r="G13" s="1429"/>
      <c r="H13" s="1429"/>
      <c r="I13" s="1429"/>
      <c r="J13" s="1429"/>
      <c r="K13" s="97"/>
      <c r="L13" s="1429"/>
      <c r="M13" s="1429"/>
      <c r="N13" s="1429"/>
      <c r="O13" s="724"/>
      <c r="P13" s="1430"/>
      <c r="Q13" s="1429"/>
      <c r="R13" s="1429"/>
      <c r="S13" s="1429"/>
      <c r="T13" s="1427"/>
      <c r="U13" s="1430"/>
      <c r="V13" s="1432"/>
    </row>
    <row r="14" spans="1:22" ht="35.1" hidden="1" customHeight="1">
      <c r="A14" s="498">
        <v>2015</v>
      </c>
      <c r="B14" s="70">
        <v>2004</v>
      </c>
      <c r="C14" s="70">
        <v>1474</v>
      </c>
      <c r="D14" s="70">
        <v>118</v>
      </c>
      <c r="E14" s="70">
        <v>1270</v>
      </c>
      <c r="F14" s="70">
        <v>21</v>
      </c>
      <c r="G14" s="70">
        <v>19</v>
      </c>
      <c r="H14" s="70">
        <v>43</v>
      </c>
      <c r="I14" s="70">
        <v>3</v>
      </c>
      <c r="J14" s="499">
        <v>68</v>
      </c>
      <c r="K14" s="504">
        <v>257</v>
      </c>
      <c r="L14" s="70">
        <v>94</v>
      </c>
      <c r="M14" s="70">
        <v>161</v>
      </c>
      <c r="N14" s="70">
        <v>2</v>
      </c>
      <c r="O14" s="70">
        <v>109</v>
      </c>
      <c r="P14" s="70">
        <v>0</v>
      </c>
      <c r="Q14" s="70">
        <v>108</v>
      </c>
      <c r="R14" s="70">
        <v>0</v>
      </c>
      <c r="S14" s="70">
        <v>1</v>
      </c>
      <c r="T14" s="70">
        <v>0</v>
      </c>
      <c r="U14" s="70">
        <v>0</v>
      </c>
      <c r="V14" s="499">
        <v>96</v>
      </c>
    </row>
    <row r="15" spans="1:22" ht="35.1" customHeight="1">
      <c r="A15" s="500">
        <v>2016</v>
      </c>
      <c r="B15" s="100">
        <v>2205</v>
      </c>
      <c r="C15" s="100">
        <v>1632</v>
      </c>
      <c r="D15" s="100">
        <v>150</v>
      </c>
      <c r="E15" s="100">
        <v>1389</v>
      </c>
      <c r="F15" s="100">
        <v>24</v>
      </c>
      <c r="G15" s="100">
        <v>19</v>
      </c>
      <c r="H15" s="100">
        <v>44</v>
      </c>
      <c r="I15" s="100">
        <v>6</v>
      </c>
      <c r="J15" s="100">
        <v>69</v>
      </c>
      <c r="K15" s="70">
        <v>280</v>
      </c>
      <c r="L15" s="100">
        <v>103</v>
      </c>
      <c r="M15" s="100">
        <v>175</v>
      </c>
      <c r="N15" s="100">
        <v>2</v>
      </c>
      <c r="O15" s="70">
        <v>124</v>
      </c>
      <c r="P15" s="100">
        <v>0</v>
      </c>
      <c r="Q15" s="100">
        <v>123</v>
      </c>
      <c r="R15" s="100">
        <v>0</v>
      </c>
      <c r="S15" s="100">
        <v>1</v>
      </c>
      <c r="T15" s="70">
        <v>0</v>
      </c>
      <c r="U15" s="100">
        <v>0</v>
      </c>
      <c r="V15" s="501">
        <v>100</v>
      </c>
    </row>
    <row r="16" spans="1:22" ht="35.1" customHeight="1">
      <c r="A16" s="500">
        <v>2017</v>
      </c>
      <c r="B16" s="100">
        <v>2272</v>
      </c>
      <c r="C16" s="100">
        <v>1680</v>
      </c>
      <c r="D16" s="100">
        <v>175</v>
      </c>
      <c r="E16" s="100">
        <v>1409</v>
      </c>
      <c r="F16" s="100">
        <v>26</v>
      </c>
      <c r="G16" s="100">
        <v>19</v>
      </c>
      <c r="H16" s="100">
        <v>44</v>
      </c>
      <c r="I16" s="100">
        <v>7</v>
      </c>
      <c r="J16" s="100">
        <v>71</v>
      </c>
      <c r="K16" s="70">
        <v>297</v>
      </c>
      <c r="L16" s="100">
        <v>95</v>
      </c>
      <c r="M16" s="100">
        <v>200</v>
      </c>
      <c r="N16" s="100">
        <v>2</v>
      </c>
      <c r="O16" s="70">
        <v>138</v>
      </c>
      <c r="P16" s="100">
        <v>0</v>
      </c>
      <c r="Q16" s="100">
        <v>137</v>
      </c>
      <c r="R16" s="100">
        <v>0</v>
      </c>
      <c r="S16" s="100">
        <v>1</v>
      </c>
      <c r="T16" s="70">
        <v>0</v>
      </c>
      <c r="U16" s="100">
        <v>0</v>
      </c>
      <c r="V16" s="501">
        <v>86</v>
      </c>
    </row>
    <row r="17" spans="1:25" s="101" customFormat="1" ht="35.1" customHeight="1">
      <c r="A17" s="500">
        <v>2018</v>
      </c>
      <c r="B17" s="100">
        <v>2327</v>
      </c>
      <c r="C17" s="100">
        <v>1712</v>
      </c>
      <c r="D17" s="100">
        <v>192</v>
      </c>
      <c r="E17" s="100">
        <v>1420</v>
      </c>
      <c r="F17" s="100">
        <v>32</v>
      </c>
      <c r="G17" s="100">
        <v>17</v>
      </c>
      <c r="H17" s="100">
        <v>43</v>
      </c>
      <c r="I17" s="100">
        <v>8</v>
      </c>
      <c r="J17" s="100">
        <v>74</v>
      </c>
      <c r="K17" s="70">
        <v>306</v>
      </c>
      <c r="L17" s="100">
        <v>95</v>
      </c>
      <c r="M17" s="100">
        <v>209</v>
      </c>
      <c r="N17" s="100">
        <v>2</v>
      </c>
      <c r="O17" s="70">
        <v>144</v>
      </c>
      <c r="P17" s="100">
        <v>0</v>
      </c>
      <c r="Q17" s="100">
        <v>143</v>
      </c>
      <c r="R17" s="100">
        <v>0</v>
      </c>
      <c r="S17" s="100">
        <v>1</v>
      </c>
      <c r="T17" s="70">
        <v>0</v>
      </c>
      <c r="U17" s="100">
        <v>0</v>
      </c>
      <c r="V17" s="501">
        <v>91</v>
      </c>
    </row>
    <row r="18" spans="1:25" ht="35.1" customHeight="1">
      <c r="A18" s="500">
        <v>2019</v>
      </c>
      <c r="B18" s="100">
        <f>SUM(B19:B28)</f>
        <v>2398</v>
      </c>
      <c r="C18" s="100">
        <f t="shared" ref="C18:V18" si="0">SUM(C19:C28)</f>
        <v>1753</v>
      </c>
      <c r="D18" s="100">
        <f t="shared" si="0"/>
        <v>223</v>
      </c>
      <c r="E18" s="100">
        <f t="shared" si="0"/>
        <v>1432</v>
      </c>
      <c r="F18" s="100">
        <f t="shared" si="0"/>
        <v>33</v>
      </c>
      <c r="G18" s="100">
        <f t="shared" si="0"/>
        <v>16</v>
      </c>
      <c r="H18" s="100">
        <f t="shared" si="0"/>
        <v>40</v>
      </c>
      <c r="I18" s="100">
        <f t="shared" si="0"/>
        <v>9</v>
      </c>
      <c r="J18" s="100">
        <f t="shared" si="0"/>
        <v>75</v>
      </c>
      <c r="K18" s="100">
        <f t="shared" si="0"/>
        <v>337</v>
      </c>
      <c r="L18" s="100">
        <f t="shared" si="0"/>
        <v>106</v>
      </c>
      <c r="M18" s="100">
        <f t="shared" si="0"/>
        <v>230</v>
      </c>
      <c r="N18" s="100">
        <f t="shared" si="0"/>
        <v>1</v>
      </c>
      <c r="O18" s="100">
        <f t="shared" si="0"/>
        <v>145</v>
      </c>
      <c r="P18" s="100">
        <f t="shared" si="0"/>
        <v>0</v>
      </c>
      <c r="Q18" s="100">
        <f t="shared" si="0"/>
        <v>144</v>
      </c>
      <c r="R18" s="100">
        <f t="shared" si="0"/>
        <v>0</v>
      </c>
      <c r="S18" s="100">
        <f t="shared" si="0"/>
        <v>1</v>
      </c>
      <c r="T18" s="100">
        <f t="shared" si="0"/>
        <v>88</v>
      </c>
      <c r="U18" s="100">
        <f t="shared" si="0"/>
        <v>0</v>
      </c>
      <c r="V18" s="501">
        <f t="shared" si="0"/>
        <v>88</v>
      </c>
    </row>
    <row r="19" spans="1:25" ht="35.1" hidden="1" customHeight="1" outlineLevel="1">
      <c r="A19" s="502" t="s">
        <v>47</v>
      </c>
      <c r="B19" s="100">
        <f t="shared" ref="B19:B28" si="1">SUM(C19,J19,K19,O19,T19)</f>
        <v>1204</v>
      </c>
      <c r="C19" s="100">
        <f>SUM(D19:I19)</f>
        <v>917</v>
      </c>
      <c r="D19" s="102">
        <v>123</v>
      </c>
      <c r="E19" s="103">
        <v>732</v>
      </c>
      <c r="F19" s="103">
        <v>21</v>
      </c>
      <c r="G19" s="103">
        <v>13</v>
      </c>
      <c r="H19" s="103">
        <v>27</v>
      </c>
      <c r="I19" s="103">
        <v>1</v>
      </c>
      <c r="J19" s="103">
        <v>34</v>
      </c>
      <c r="K19" s="100">
        <f>SUM(L19:N19)</f>
        <v>141</v>
      </c>
      <c r="L19" s="103">
        <v>25</v>
      </c>
      <c r="M19" s="103">
        <v>116</v>
      </c>
      <c r="N19" s="103">
        <v>0</v>
      </c>
      <c r="O19" s="100">
        <f>SUM(P19:S19)</f>
        <v>68</v>
      </c>
      <c r="P19" s="103">
        <v>0</v>
      </c>
      <c r="Q19" s="103">
        <v>68</v>
      </c>
      <c r="R19" s="103">
        <v>0</v>
      </c>
      <c r="S19" s="103">
        <v>0</v>
      </c>
      <c r="T19" s="100">
        <f>SUM(U19:V19)</f>
        <v>44</v>
      </c>
      <c r="U19" s="103">
        <v>0</v>
      </c>
      <c r="V19" s="503">
        <v>44</v>
      </c>
    </row>
    <row r="20" spans="1:25" ht="35.1" hidden="1" customHeight="1" outlineLevel="1">
      <c r="A20" s="502" t="s">
        <v>48</v>
      </c>
      <c r="B20" s="100">
        <f t="shared" si="1"/>
        <v>134</v>
      </c>
      <c r="C20" s="100">
        <f t="shared" ref="C20:C28" si="2">SUM(D20:I20)</f>
        <v>91</v>
      </c>
      <c r="D20" s="102">
        <v>26</v>
      </c>
      <c r="E20" s="103">
        <v>65</v>
      </c>
      <c r="F20" s="103">
        <v>0</v>
      </c>
      <c r="G20" s="103">
        <v>0</v>
      </c>
      <c r="H20" s="103">
        <v>0</v>
      </c>
      <c r="I20" s="103">
        <v>0</v>
      </c>
      <c r="J20" s="103">
        <v>6</v>
      </c>
      <c r="K20" s="100">
        <f t="shared" ref="K20:K28" si="3">SUM(L20:N20)</f>
        <v>20</v>
      </c>
      <c r="L20" s="103">
        <v>10</v>
      </c>
      <c r="M20" s="103">
        <v>10</v>
      </c>
      <c r="N20" s="103">
        <v>0</v>
      </c>
      <c r="O20" s="100">
        <f t="shared" ref="O20:O28" si="4">SUM(P20:S20)</f>
        <v>8</v>
      </c>
      <c r="P20" s="103">
        <v>0</v>
      </c>
      <c r="Q20" s="103">
        <v>8</v>
      </c>
      <c r="R20" s="103">
        <v>0</v>
      </c>
      <c r="S20" s="103">
        <v>0</v>
      </c>
      <c r="T20" s="100">
        <f t="shared" ref="T20:T28" si="5">SUM(U20:V20)</f>
        <v>9</v>
      </c>
      <c r="U20" s="103">
        <v>0</v>
      </c>
      <c r="V20" s="503">
        <v>9</v>
      </c>
    </row>
    <row r="21" spans="1:25" ht="35.1" hidden="1" customHeight="1" outlineLevel="1">
      <c r="A21" s="502" t="s">
        <v>49</v>
      </c>
      <c r="B21" s="100">
        <f t="shared" si="1"/>
        <v>88</v>
      </c>
      <c r="C21" s="100">
        <f t="shared" si="2"/>
        <v>58</v>
      </c>
      <c r="D21" s="102">
        <v>3</v>
      </c>
      <c r="E21" s="103">
        <v>52</v>
      </c>
      <c r="F21" s="103">
        <v>2</v>
      </c>
      <c r="G21" s="103">
        <v>0</v>
      </c>
      <c r="H21" s="103">
        <v>0</v>
      </c>
      <c r="I21" s="103">
        <v>1</v>
      </c>
      <c r="J21" s="103">
        <v>2</v>
      </c>
      <c r="K21" s="100">
        <f t="shared" si="3"/>
        <v>18</v>
      </c>
      <c r="L21" s="103">
        <v>7</v>
      </c>
      <c r="M21" s="103">
        <v>11</v>
      </c>
      <c r="N21" s="103">
        <v>0</v>
      </c>
      <c r="O21" s="100">
        <f t="shared" si="4"/>
        <v>7</v>
      </c>
      <c r="P21" s="103">
        <v>0</v>
      </c>
      <c r="Q21" s="103">
        <v>7</v>
      </c>
      <c r="R21" s="103">
        <v>0</v>
      </c>
      <c r="S21" s="103">
        <v>0</v>
      </c>
      <c r="T21" s="100">
        <f t="shared" si="5"/>
        <v>3</v>
      </c>
      <c r="U21" s="103">
        <v>0</v>
      </c>
      <c r="V21" s="503">
        <v>3</v>
      </c>
    </row>
    <row r="22" spans="1:25" ht="35.1" hidden="1" customHeight="1" outlineLevel="1">
      <c r="A22" s="502" t="s">
        <v>50</v>
      </c>
      <c r="B22" s="100">
        <f t="shared" si="1"/>
        <v>40</v>
      </c>
      <c r="C22" s="100">
        <f t="shared" si="2"/>
        <v>27</v>
      </c>
      <c r="D22" s="102">
        <v>0</v>
      </c>
      <c r="E22" s="103">
        <v>24</v>
      </c>
      <c r="F22" s="103">
        <v>1</v>
      </c>
      <c r="G22" s="103">
        <v>0</v>
      </c>
      <c r="H22" s="103">
        <v>2</v>
      </c>
      <c r="I22" s="103">
        <v>0</v>
      </c>
      <c r="J22" s="103">
        <v>2</v>
      </c>
      <c r="K22" s="100">
        <f t="shared" si="3"/>
        <v>7</v>
      </c>
      <c r="L22" s="103">
        <v>3</v>
      </c>
      <c r="M22" s="103">
        <v>4</v>
      </c>
      <c r="N22" s="103">
        <v>0</v>
      </c>
      <c r="O22" s="100">
        <f t="shared" si="4"/>
        <v>4</v>
      </c>
      <c r="P22" s="103">
        <v>0</v>
      </c>
      <c r="Q22" s="103">
        <v>4</v>
      </c>
      <c r="R22" s="103">
        <v>0</v>
      </c>
      <c r="S22" s="103">
        <v>0</v>
      </c>
      <c r="T22" s="100">
        <f t="shared" si="5"/>
        <v>0</v>
      </c>
      <c r="U22" s="103">
        <v>0</v>
      </c>
      <c r="V22" s="503">
        <v>0</v>
      </c>
    </row>
    <row r="23" spans="1:25" ht="35.1" hidden="1" customHeight="1" outlineLevel="1">
      <c r="A23" s="502" t="s">
        <v>51</v>
      </c>
      <c r="B23" s="100">
        <f t="shared" si="1"/>
        <v>106</v>
      </c>
      <c r="C23" s="100">
        <f t="shared" si="2"/>
        <v>69</v>
      </c>
      <c r="D23" s="102">
        <v>8</v>
      </c>
      <c r="E23" s="103">
        <v>56</v>
      </c>
      <c r="F23" s="103">
        <v>1</v>
      </c>
      <c r="G23" s="103">
        <v>2</v>
      </c>
      <c r="H23" s="103">
        <v>2</v>
      </c>
      <c r="I23" s="103">
        <v>0</v>
      </c>
      <c r="J23" s="103">
        <v>3</v>
      </c>
      <c r="K23" s="100">
        <f t="shared" si="3"/>
        <v>24</v>
      </c>
      <c r="L23" s="103">
        <v>11</v>
      </c>
      <c r="M23" s="103">
        <v>13</v>
      </c>
      <c r="N23" s="103">
        <v>0</v>
      </c>
      <c r="O23" s="100">
        <f t="shared" si="4"/>
        <v>9</v>
      </c>
      <c r="P23" s="103">
        <v>0</v>
      </c>
      <c r="Q23" s="103">
        <v>9</v>
      </c>
      <c r="R23" s="103">
        <v>0</v>
      </c>
      <c r="S23" s="103">
        <v>0</v>
      </c>
      <c r="T23" s="100">
        <f t="shared" si="5"/>
        <v>1</v>
      </c>
      <c r="U23" s="103">
        <v>0</v>
      </c>
      <c r="V23" s="503">
        <v>1</v>
      </c>
    </row>
    <row r="24" spans="1:25" ht="35.1" hidden="1" customHeight="1" outlineLevel="1">
      <c r="A24" s="502" t="s">
        <v>597</v>
      </c>
      <c r="B24" s="100">
        <f t="shared" si="1"/>
        <v>73</v>
      </c>
      <c r="C24" s="100">
        <f t="shared" si="2"/>
        <v>43</v>
      </c>
      <c r="D24" s="102">
        <v>1</v>
      </c>
      <c r="E24" s="103">
        <v>42</v>
      </c>
      <c r="F24" s="103">
        <v>0</v>
      </c>
      <c r="G24" s="103">
        <v>0</v>
      </c>
      <c r="H24" s="103">
        <v>0</v>
      </c>
      <c r="I24" s="103">
        <v>0</v>
      </c>
      <c r="J24" s="103">
        <v>2</v>
      </c>
      <c r="K24" s="100">
        <f t="shared" si="3"/>
        <v>21</v>
      </c>
      <c r="L24" s="103">
        <v>11</v>
      </c>
      <c r="M24" s="103">
        <v>10</v>
      </c>
      <c r="N24" s="103">
        <v>0</v>
      </c>
      <c r="O24" s="100">
        <f t="shared" si="4"/>
        <v>6</v>
      </c>
      <c r="P24" s="103">
        <v>0</v>
      </c>
      <c r="Q24" s="103">
        <v>6</v>
      </c>
      <c r="R24" s="103">
        <v>0</v>
      </c>
      <c r="S24" s="103">
        <v>0</v>
      </c>
      <c r="T24" s="100">
        <f t="shared" si="5"/>
        <v>1</v>
      </c>
      <c r="U24" s="103">
        <v>0</v>
      </c>
      <c r="V24" s="503">
        <v>1</v>
      </c>
    </row>
    <row r="25" spans="1:25" ht="35.1" hidden="1" customHeight="1" outlineLevel="1">
      <c r="A25" s="502" t="s">
        <v>52</v>
      </c>
      <c r="B25" s="100">
        <f t="shared" si="1"/>
        <v>191</v>
      </c>
      <c r="C25" s="100">
        <f t="shared" si="2"/>
        <v>123</v>
      </c>
      <c r="D25" s="102">
        <v>10</v>
      </c>
      <c r="E25" s="103">
        <v>103</v>
      </c>
      <c r="F25" s="103">
        <v>2</v>
      </c>
      <c r="G25" s="103">
        <v>1</v>
      </c>
      <c r="H25" s="103">
        <v>6</v>
      </c>
      <c r="I25" s="103">
        <v>1</v>
      </c>
      <c r="J25" s="103">
        <v>9</v>
      </c>
      <c r="K25" s="100">
        <f t="shared" si="3"/>
        <v>32</v>
      </c>
      <c r="L25" s="103">
        <v>17</v>
      </c>
      <c r="M25" s="103">
        <v>15</v>
      </c>
      <c r="N25" s="103">
        <v>0</v>
      </c>
      <c r="O25" s="100">
        <f t="shared" si="4"/>
        <v>11</v>
      </c>
      <c r="P25" s="103">
        <v>0</v>
      </c>
      <c r="Q25" s="103">
        <v>11</v>
      </c>
      <c r="R25" s="103">
        <v>0</v>
      </c>
      <c r="S25" s="103">
        <v>0</v>
      </c>
      <c r="T25" s="100">
        <f t="shared" si="5"/>
        <v>16</v>
      </c>
      <c r="U25" s="103">
        <v>0</v>
      </c>
      <c r="V25" s="503">
        <v>16</v>
      </c>
    </row>
    <row r="26" spans="1:25" ht="35.1" hidden="1" customHeight="1" outlineLevel="1">
      <c r="A26" s="502" t="s">
        <v>53</v>
      </c>
      <c r="B26" s="100">
        <f t="shared" si="1"/>
        <v>357</v>
      </c>
      <c r="C26" s="100">
        <f t="shared" si="2"/>
        <v>283</v>
      </c>
      <c r="D26" s="102">
        <v>36</v>
      </c>
      <c r="E26" s="103">
        <v>238</v>
      </c>
      <c r="F26" s="103">
        <v>5</v>
      </c>
      <c r="G26" s="103">
        <v>0</v>
      </c>
      <c r="H26" s="103">
        <v>0</v>
      </c>
      <c r="I26" s="103">
        <v>4</v>
      </c>
      <c r="J26" s="103">
        <v>10</v>
      </c>
      <c r="K26" s="100">
        <f t="shared" si="3"/>
        <v>42</v>
      </c>
      <c r="L26" s="103">
        <v>5</v>
      </c>
      <c r="M26" s="103">
        <v>37</v>
      </c>
      <c r="N26" s="103">
        <v>0</v>
      </c>
      <c r="O26" s="100">
        <f t="shared" si="4"/>
        <v>17</v>
      </c>
      <c r="P26" s="103">
        <v>0</v>
      </c>
      <c r="Q26" s="103">
        <v>17</v>
      </c>
      <c r="R26" s="103">
        <v>0</v>
      </c>
      <c r="S26" s="103">
        <v>0</v>
      </c>
      <c r="T26" s="100">
        <f t="shared" si="5"/>
        <v>5</v>
      </c>
      <c r="U26" s="103">
        <v>0</v>
      </c>
      <c r="V26" s="503">
        <v>5</v>
      </c>
    </row>
    <row r="27" spans="1:25" ht="35.1" hidden="1" customHeight="1" outlineLevel="1">
      <c r="A27" s="502" t="s">
        <v>54</v>
      </c>
      <c r="B27" s="100">
        <f t="shared" si="1"/>
        <v>118</v>
      </c>
      <c r="C27" s="100">
        <f t="shared" si="2"/>
        <v>74</v>
      </c>
      <c r="D27" s="102">
        <v>13</v>
      </c>
      <c r="E27" s="103">
        <v>57</v>
      </c>
      <c r="F27" s="103">
        <v>1</v>
      </c>
      <c r="G27" s="103">
        <v>0</v>
      </c>
      <c r="H27" s="103">
        <v>1</v>
      </c>
      <c r="I27" s="103">
        <v>2</v>
      </c>
      <c r="J27" s="103">
        <v>6</v>
      </c>
      <c r="K27" s="100">
        <f t="shared" si="3"/>
        <v>18</v>
      </c>
      <c r="L27" s="103">
        <v>11</v>
      </c>
      <c r="M27" s="103">
        <v>6</v>
      </c>
      <c r="N27" s="103">
        <v>1</v>
      </c>
      <c r="O27" s="100">
        <f t="shared" si="4"/>
        <v>13</v>
      </c>
      <c r="P27" s="103">
        <v>0</v>
      </c>
      <c r="Q27" s="103">
        <v>12</v>
      </c>
      <c r="R27" s="103">
        <v>0</v>
      </c>
      <c r="S27" s="103">
        <v>1</v>
      </c>
      <c r="T27" s="100">
        <f t="shared" si="5"/>
        <v>7</v>
      </c>
      <c r="U27" s="103">
        <v>0</v>
      </c>
      <c r="V27" s="503">
        <v>7</v>
      </c>
    </row>
    <row r="28" spans="1:25" ht="35.1" hidden="1" customHeight="1" outlineLevel="1">
      <c r="A28" s="502" t="s">
        <v>55</v>
      </c>
      <c r="B28" s="100">
        <f t="shared" si="1"/>
        <v>87</v>
      </c>
      <c r="C28" s="100">
        <f t="shared" si="2"/>
        <v>68</v>
      </c>
      <c r="D28" s="102">
        <v>3</v>
      </c>
      <c r="E28" s="103">
        <v>63</v>
      </c>
      <c r="F28" s="103">
        <v>0</v>
      </c>
      <c r="G28" s="103">
        <v>0</v>
      </c>
      <c r="H28" s="103">
        <v>2</v>
      </c>
      <c r="I28" s="103">
        <v>0</v>
      </c>
      <c r="J28" s="103">
        <v>1</v>
      </c>
      <c r="K28" s="100">
        <f t="shared" si="3"/>
        <v>14</v>
      </c>
      <c r="L28" s="103">
        <v>6</v>
      </c>
      <c r="M28" s="103">
        <v>8</v>
      </c>
      <c r="N28" s="103">
        <v>0</v>
      </c>
      <c r="O28" s="100">
        <f t="shared" si="4"/>
        <v>2</v>
      </c>
      <c r="P28" s="103">
        <v>0</v>
      </c>
      <c r="Q28" s="103">
        <v>2</v>
      </c>
      <c r="R28" s="103">
        <v>0</v>
      </c>
      <c r="S28" s="103">
        <v>0</v>
      </c>
      <c r="T28" s="100">
        <f t="shared" si="5"/>
        <v>2</v>
      </c>
      <c r="U28" s="103">
        <v>0</v>
      </c>
      <c r="V28" s="503">
        <v>2</v>
      </c>
    </row>
    <row r="29" spans="1:25" ht="35.1" customHeight="1" collapsed="1">
      <c r="A29" s="500">
        <v>2020</v>
      </c>
      <c r="B29" s="100">
        <f>SUM(B30:B39)</f>
        <v>2473</v>
      </c>
      <c r="C29" s="100">
        <f t="shared" ref="C29:V29" si="6">SUM(C30:C39)</f>
        <v>1791</v>
      </c>
      <c r="D29" s="100">
        <f t="shared" si="6"/>
        <v>237</v>
      </c>
      <c r="E29" s="100">
        <f t="shared" si="6"/>
        <v>1454</v>
      </c>
      <c r="F29" s="100">
        <f t="shared" si="6"/>
        <v>35</v>
      </c>
      <c r="G29" s="100">
        <f t="shared" si="6"/>
        <v>16</v>
      </c>
      <c r="H29" s="100">
        <f t="shared" si="6"/>
        <v>38</v>
      </c>
      <c r="I29" s="100">
        <f t="shared" si="6"/>
        <v>11</v>
      </c>
      <c r="J29" s="100">
        <f t="shared" si="6"/>
        <v>74</v>
      </c>
      <c r="K29" s="100">
        <f t="shared" si="6"/>
        <v>357</v>
      </c>
      <c r="L29" s="100">
        <f t="shared" si="6"/>
        <v>109</v>
      </c>
      <c r="M29" s="100">
        <f t="shared" si="6"/>
        <v>247</v>
      </c>
      <c r="N29" s="100">
        <f t="shared" si="6"/>
        <v>1</v>
      </c>
      <c r="O29" s="100">
        <f t="shared" si="6"/>
        <v>148</v>
      </c>
      <c r="P29" s="100">
        <f t="shared" si="6"/>
        <v>0</v>
      </c>
      <c r="Q29" s="100">
        <f t="shared" si="6"/>
        <v>147</v>
      </c>
      <c r="R29" s="100">
        <f t="shared" si="6"/>
        <v>0</v>
      </c>
      <c r="S29" s="100">
        <f t="shared" si="6"/>
        <v>1</v>
      </c>
      <c r="T29" s="100">
        <f t="shared" si="6"/>
        <v>103</v>
      </c>
      <c r="U29" s="100">
        <f t="shared" si="6"/>
        <v>0</v>
      </c>
      <c r="V29" s="501">
        <f t="shared" si="6"/>
        <v>103</v>
      </c>
      <c r="W29" s="1047"/>
      <c r="X29" s="1047"/>
      <c r="Y29" s="1047"/>
    </row>
    <row r="30" spans="1:25" ht="35.1" hidden="1" customHeight="1" outlineLevel="1">
      <c r="A30" s="502" t="s">
        <v>47</v>
      </c>
      <c r="B30" s="100">
        <f t="shared" ref="B30:B39" si="7">SUM(C30,J30,K30,O30,T30)</f>
        <v>1245</v>
      </c>
      <c r="C30" s="100">
        <f>SUM(D30:I30)</f>
        <v>938</v>
      </c>
      <c r="D30" s="100">
        <v>130</v>
      </c>
      <c r="E30" s="685">
        <v>744</v>
      </c>
      <c r="F30" s="685">
        <v>22</v>
      </c>
      <c r="G30" s="685">
        <v>14</v>
      </c>
      <c r="H30" s="685">
        <v>27</v>
      </c>
      <c r="I30" s="685">
        <v>1</v>
      </c>
      <c r="J30" s="685">
        <v>33</v>
      </c>
      <c r="K30" s="100">
        <f>SUM(L30:N30)</f>
        <v>146</v>
      </c>
      <c r="L30" s="685">
        <v>23</v>
      </c>
      <c r="M30" s="685">
        <v>123</v>
      </c>
      <c r="N30" s="685">
        <v>0</v>
      </c>
      <c r="O30" s="100">
        <f>SUM(P30:S30)</f>
        <v>71</v>
      </c>
      <c r="P30" s="685">
        <v>0</v>
      </c>
      <c r="Q30" s="685">
        <v>71</v>
      </c>
      <c r="R30" s="685">
        <v>0</v>
      </c>
      <c r="S30" s="685">
        <v>0</v>
      </c>
      <c r="T30" s="100">
        <f>SUM(U30:V30)</f>
        <v>57</v>
      </c>
      <c r="U30" s="685">
        <v>0</v>
      </c>
      <c r="V30" s="686">
        <v>57</v>
      </c>
    </row>
    <row r="31" spans="1:25" ht="35.1" hidden="1" customHeight="1" outlineLevel="1">
      <c r="A31" s="502" t="s">
        <v>48</v>
      </c>
      <c r="B31" s="100">
        <f t="shared" si="7"/>
        <v>143</v>
      </c>
      <c r="C31" s="100">
        <f t="shared" ref="C31:C39" si="8">SUM(D31:I31)</f>
        <v>93</v>
      </c>
      <c r="D31" s="100">
        <v>26</v>
      </c>
      <c r="E31" s="685">
        <v>67</v>
      </c>
      <c r="F31" s="685">
        <v>0</v>
      </c>
      <c r="G31" s="685">
        <v>0</v>
      </c>
      <c r="H31" s="685">
        <v>0</v>
      </c>
      <c r="I31" s="685">
        <v>0</v>
      </c>
      <c r="J31" s="685">
        <v>6</v>
      </c>
      <c r="K31" s="100">
        <f t="shared" ref="K31:K39" si="9">SUM(L31:N31)</f>
        <v>26</v>
      </c>
      <c r="L31" s="685">
        <v>12</v>
      </c>
      <c r="M31" s="685">
        <v>14</v>
      </c>
      <c r="N31" s="685">
        <v>0</v>
      </c>
      <c r="O31" s="100">
        <f t="shared" ref="O31:O39" si="10">SUM(P31:S31)</f>
        <v>10</v>
      </c>
      <c r="P31" s="685">
        <v>0</v>
      </c>
      <c r="Q31" s="685">
        <v>10</v>
      </c>
      <c r="R31" s="685">
        <v>0</v>
      </c>
      <c r="S31" s="685">
        <v>0</v>
      </c>
      <c r="T31" s="100">
        <f t="shared" ref="T31:T39" si="11">SUM(U31:V31)</f>
        <v>8</v>
      </c>
      <c r="U31" s="685">
        <v>0</v>
      </c>
      <c r="V31" s="686">
        <v>8</v>
      </c>
    </row>
    <row r="32" spans="1:25" ht="35.1" hidden="1" customHeight="1" outlineLevel="1">
      <c r="A32" s="502" t="s">
        <v>49</v>
      </c>
      <c r="B32" s="100">
        <f t="shared" si="7"/>
        <v>88</v>
      </c>
      <c r="C32" s="100">
        <f t="shared" si="8"/>
        <v>58</v>
      </c>
      <c r="D32" s="100">
        <v>3</v>
      </c>
      <c r="E32" s="685">
        <v>52</v>
      </c>
      <c r="F32" s="685">
        <v>2</v>
      </c>
      <c r="G32" s="685">
        <v>0</v>
      </c>
      <c r="H32" s="685">
        <v>0</v>
      </c>
      <c r="I32" s="685">
        <v>1</v>
      </c>
      <c r="J32" s="685">
        <v>2</v>
      </c>
      <c r="K32" s="100">
        <f t="shared" si="9"/>
        <v>17</v>
      </c>
      <c r="L32" s="685">
        <v>7</v>
      </c>
      <c r="M32" s="685">
        <v>10</v>
      </c>
      <c r="N32" s="685">
        <v>0</v>
      </c>
      <c r="O32" s="100">
        <f t="shared" si="10"/>
        <v>8</v>
      </c>
      <c r="P32" s="685">
        <v>0</v>
      </c>
      <c r="Q32" s="685">
        <v>8</v>
      </c>
      <c r="R32" s="685">
        <v>0</v>
      </c>
      <c r="S32" s="685">
        <v>0</v>
      </c>
      <c r="T32" s="100">
        <f t="shared" si="11"/>
        <v>3</v>
      </c>
      <c r="U32" s="685">
        <v>0</v>
      </c>
      <c r="V32" s="686">
        <v>3</v>
      </c>
    </row>
    <row r="33" spans="1:25" ht="35.1" hidden="1" customHeight="1" outlineLevel="1">
      <c r="A33" s="502" t="s">
        <v>50</v>
      </c>
      <c r="B33" s="100">
        <f t="shared" si="7"/>
        <v>40</v>
      </c>
      <c r="C33" s="100">
        <f t="shared" si="8"/>
        <v>27</v>
      </c>
      <c r="D33" s="100">
        <v>0</v>
      </c>
      <c r="E33" s="685">
        <v>24</v>
      </c>
      <c r="F33" s="685">
        <v>1</v>
      </c>
      <c r="G33" s="685">
        <v>0</v>
      </c>
      <c r="H33" s="685">
        <v>2</v>
      </c>
      <c r="I33" s="685">
        <v>0</v>
      </c>
      <c r="J33" s="685">
        <v>2</v>
      </c>
      <c r="K33" s="100">
        <f t="shared" si="9"/>
        <v>7</v>
      </c>
      <c r="L33" s="685">
        <v>3</v>
      </c>
      <c r="M33" s="685">
        <v>4</v>
      </c>
      <c r="N33" s="685">
        <v>0</v>
      </c>
      <c r="O33" s="100">
        <f t="shared" si="10"/>
        <v>4</v>
      </c>
      <c r="P33" s="685">
        <v>0</v>
      </c>
      <c r="Q33" s="685">
        <v>4</v>
      </c>
      <c r="R33" s="685">
        <v>0</v>
      </c>
      <c r="S33" s="685">
        <v>0</v>
      </c>
      <c r="T33" s="100">
        <f t="shared" si="11"/>
        <v>0</v>
      </c>
      <c r="U33" s="685">
        <v>0</v>
      </c>
      <c r="V33" s="686">
        <v>0</v>
      </c>
    </row>
    <row r="34" spans="1:25" ht="35.1" hidden="1" customHeight="1" outlineLevel="1">
      <c r="A34" s="502" t="s">
        <v>51</v>
      </c>
      <c r="B34" s="100">
        <f t="shared" si="7"/>
        <v>105</v>
      </c>
      <c r="C34" s="100">
        <f t="shared" si="8"/>
        <v>65</v>
      </c>
      <c r="D34" s="100">
        <v>7</v>
      </c>
      <c r="E34" s="685">
        <v>53</v>
      </c>
      <c r="F34" s="685">
        <v>1</v>
      </c>
      <c r="G34" s="685">
        <v>2</v>
      </c>
      <c r="H34" s="685">
        <v>2</v>
      </c>
      <c r="I34" s="685">
        <v>0</v>
      </c>
      <c r="J34" s="685">
        <v>3</v>
      </c>
      <c r="K34" s="100">
        <f t="shared" si="9"/>
        <v>27</v>
      </c>
      <c r="L34" s="685">
        <v>11</v>
      </c>
      <c r="M34" s="685">
        <v>16</v>
      </c>
      <c r="N34" s="685">
        <v>0</v>
      </c>
      <c r="O34" s="100">
        <f t="shared" si="10"/>
        <v>9</v>
      </c>
      <c r="P34" s="685">
        <v>0</v>
      </c>
      <c r="Q34" s="685">
        <v>9</v>
      </c>
      <c r="R34" s="685">
        <v>0</v>
      </c>
      <c r="S34" s="685">
        <v>0</v>
      </c>
      <c r="T34" s="100">
        <f t="shared" si="11"/>
        <v>1</v>
      </c>
      <c r="U34" s="685">
        <v>0</v>
      </c>
      <c r="V34" s="686">
        <v>1</v>
      </c>
    </row>
    <row r="35" spans="1:25" ht="35.1" hidden="1" customHeight="1" outlineLevel="1">
      <c r="A35" s="502" t="s">
        <v>597</v>
      </c>
      <c r="B35" s="100">
        <f t="shared" si="7"/>
        <v>79</v>
      </c>
      <c r="C35" s="100">
        <f t="shared" si="8"/>
        <v>47</v>
      </c>
      <c r="D35" s="100">
        <v>2</v>
      </c>
      <c r="E35" s="685">
        <v>44</v>
      </c>
      <c r="F35" s="685">
        <v>1</v>
      </c>
      <c r="G35" s="685">
        <v>0</v>
      </c>
      <c r="H35" s="685">
        <v>0</v>
      </c>
      <c r="I35" s="685">
        <v>0</v>
      </c>
      <c r="J35" s="685">
        <v>2</v>
      </c>
      <c r="K35" s="100">
        <f t="shared" si="9"/>
        <v>22</v>
      </c>
      <c r="L35" s="685">
        <v>13</v>
      </c>
      <c r="M35" s="685">
        <v>9</v>
      </c>
      <c r="N35" s="685">
        <v>0</v>
      </c>
      <c r="O35" s="100">
        <f t="shared" si="10"/>
        <v>7</v>
      </c>
      <c r="P35" s="685">
        <v>0</v>
      </c>
      <c r="Q35" s="685">
        <v>7</v>
      </c>
      <c r="R35" s="685">
        <v>0</v>
      </c>
      <c r="S35" s="685">
        <v>0</v>
      </c>
      <c r="T35" s="100">
        <f t="shared" si="11"/>
        <v>1</v>
      </c>
      <c r="U35" s="685">
        <v>0</v>
      </c>
      <c r="V35" s="686">
        <v>1</v>
      </c>
    </row>
    <row r="36" spans="1:25" ht="35.1" hidden="1" customHeight="1" outlineLevel="1">
      <c r="A36" s="502" t="s">
        <v>52</v>
      </c>
      <c r="B36" s="100">
        <f t="shared" si="7"/>
        <v>201</v>
      </c>
      <c r="C36" s="100">
        <f t="shared" si="8"/>
        <v>129</v>
      </c>
      <c r="D36" s="100">
        <v>11</v>
      </c>
      <c r="E36" s="685">
        <v>109</v>
      </c>
      <c r="F36" s="685">
        <v>2</v>
      </c>
      <c r="G36" s="685">
        <v>0</v>
      </c>
      <c r="H36" s="685">
        <v>4</v>
      </c>
      <c r="I36" s="685">
        <v>3</v>
      </c>
      <c r="J36" s="685">
        <v>10</v>
      </c>
      <c r="K36" s="100">
        <f t="shared" si="9"/>
        <v>34</v>
      </c>
      <c r="L36" s="685">
        <v>17</v>
      </c>
      <c r="M36" s="685">
        <v>17</v>
      </c>
      <c r="N36" s="685">
        <v>0</v>
      </c>
      <c r="O36" s="100">
        <f t="shared" si="10"/>
        <v>12</v>
      </c>
      <c r="P36" s="685">
        <v>0</v>
      </c>
      <c r="Q36" s="685">
        <v>12</v>
      </c>
      <c r="R36" s="685">
        <v>0</v>
      </c>
      <c r="S36" s="685">
        <v>0</v>
      </c>
      <c r="T36" s="100">
        <f t="shared" si="11"/>
        <v>16</v>
      </c>
      <c r="U36" s="685">
        <v>0</v>
      </c>
      <c r="V36" s="686">
        <v>16</v>
      </c>
    </row>
    <row r="37" spans="1:25" ht="35.1" hidden="1" customHeight="1" outlineLevel="1">
      <c r="A37" s="502" t="s">
        <v>53</v>
      </c>
      <c r="B37" s="100">
        <f t="shared" si="7"/>
        <v>373</v>
      </c>
      <c r="C37" s="100">
        <f t="shared" si="8"/>
        <v>295</v>
      </c>
      <c r="D37" s="100">
        <v>43</v>
      </c>
      <c r="E37" s="685">
        <v>242</v>
      </c>
      <c r="F37" s="685">
        <v>5</v>
      </c>
      <c r="G37" s="685">
        <v>0</v>
      </c>
      <c r="H37" s="685">
        <v>0</v>
      </c>
      <c r="I37" s="685">
        <v>5</v>
      </c>
      <c r="J37" s="685">
        <v>10</v>
      </c>
      <c r="K37" s="100">
        <f t="shared" si="9"/>
        <v>45</v>
      </c>
      <c r="L37" s="685">
        <v>6</v>
      </c>
      <c r="M37" s="685">
        <v>39</v>
      </c>
      <c r="N37" s="685">
        <v>0</v>
      </c>
      <c r="O37" s="100">
        <f t="shared" si="10"/>
        <v>16</v>
      </c>
      <c r="P37" s="685">
        <v>0</v>
      </c>
      <c r="Q37" s="685">
        <v>16</v>
      </c>
      <c r="R37" s="685">
        <v>0</v>
      </c>
      <c r="S37" s="685">
        <v>0</v>
      </c>
      <c r="T37" s="100">
        <f t="shared" si="11"/>
        <v>7</v>
      </c>
      <c r="U37" s="685">
        <v>0</v>
      </c>
      <c r="V37" s="686">
        <v>7</v>
      </c>
    </row>
    <row r="38" spans="1:25" ht="35.1" hidden="1" customHeight="1" outlineLevel="1">
      <c r="A38" s="502" t="s">
        <v>54</v>
      </c>
      <c r="B38" s="100">
        <f t="shared" si="7"/>
        <v>113</v>
      </c>
      <c r="C38" s="100">
        <f t="shared" si="8"/>
        <v>72</v>
      </c>
      <c r="D38" s="100">
        <v>12</v>
      </c>
      <c r="E38" s="685">
        <v>57</v>
      </c>
      <c r="F38" s="685">
        <v>1</v>
      </c>
      <c r="G38" s="685">
        <v>0</v>
      </c>
      <c r="H38" s="685">
        <v>1</v>
      </c>
      <c r="I38" s="685">
        <v>1</v>
      </c>
      <c r="J38" s="685">
        <v>5</v>
      </c>
      <c r="K38" s="100">
        <f t="shared" si="9"/>
        <v>18</v>
      </c>
      <c r="L38" s="685">
        <v>10</v>
      </c>
      <c r="M38" s="685">
        <v>7</v>
      </c>
      <c r="N38" s="685">
        <v>1</v>
      </c>
      <c r="O38" s="100">
        <f t="shared" si="10"/>
        <v>10</v>
      </c>
      <c r="P38" s="685">
        <v>0</v>
      </c>
      <c r="Q38" s="685">
        <v>9</v>
      </c>
      <c r="R38" s="685">
        <v>0</v>
      </c>
      <c r="S38" s="685">
        <v>1</v>
      </c>
      <c r="T38" s="100">
        <f t="shared" si="11"/>
        <v>8</v>
      </c>
      <c r="U38" s="685">
        <v>0</v>
      </c>
      <c r="V38" s="686">
        <v>8</v>
      </c>
    </row>
    <row r="39" spans="1:25" ht="35.1" hidden="1" customHeight="1" outlineLevel="1">
      <c r="A39" s="502" t="s">
        <v>55</v>
      </c>
      <c r="B39" s="100">
        <f t="shared" si="7"/>
        <v>86</v>
      </c>
      <c r="C39" s="100">
        <f t="shared" si="8"/>
        <v>67</v>
      </c>
      <c r="D39" s="100">
        <v>3</v>
      </c>
      <c r="E39" s="685">
        <v>62</v>
      </c>
      <c r="F39" s="685">
        <v>0</v>
      </c>
      <c r="G39" s="685">
        <v>0</v>
      </c>
      <c r="H39" s="685">
        <v>2</v>
      </c>
      <c r="I39" s="685">
        <v>0</v>
      </c>
      <c r="J39" s="685">
        <v>1</v>
      </c>
      <c r="K39" s="100">
        <f t="shared" si="9"/>
        <v>15</v>
      </c>
      <c r="L39" s="685">
        <v>7</v>
      </c>
      <c r="M39" s="685">
        <v>8</v>
      </c>
      <c r="N39" s="685">
        <v>0</v>
      </c>
      <c r="O39" s="100">
        <f t="shared" si="10"/>
        <v>1</v>
      </c>
      <c r="P39" s="685">
        <v>0</v>
      </c>
      <c r="Q39" s="685">
        <v>1</v>
      </c>
      <c r="R39" s="685">
        <v>0</v>
      </c>
      <c r="S39" s="685">
        <v>0</v>
      </c>
      <c r="T39" s="100">
        <f t="shared" si="11"/>
        <v>2</v>
      </c>
      <c r="U39" s="685">
        <v>0</v>
      </c>
      <c r="V39" s="686">
        <v>2</v>
      </c>
    </row>
    <row r="40" spans="1:25" s="691" customFormat="1" ht="35.1" customHeight="1" collapsed="1">
      <c r="A40" s="687">
        <v>2021</v>
      </c>
      <c r="B40" s="688">
        <f>SUM(B41:B50)</f>
        <v>2353</v>
      </c>
      <c r="C40" s="688">
        <f t="shared" ref="C40:V40" si="12">SUM(C41:C50)</f>
        <v>1842</v>
      </c>
      <c r="D40" s="688">
        <f t="shared" si="12"/>
        <v>257</v>
      </c>
      <c r="E40" s="688">
        <f t="shared" si="12"/>
        <v>1482</v>
      </c>
      <c r="F40" s="688">
        <f t="shared" si="12"/>
        <v>36</v>
      </c>
      <c r="G40" s="688">
        <f t="shared" si="12"/>
        <v>16</v>
      </c>
      <c r="H40" s="688">
        <f t="shared" si="12"/>
        <v>38</v>
      </c>
      <c r="I40" s="688">
        <f t="shared" si="12"/>
        <v>13</v>
      </c>
      <c r="J40" s="688">
        <f t="shared" si="12"/>
        <v>76</v>
      </c>
      <c r="K40" s="688">
        <f t="shared" si="12"/>
        <v>117</v>
      </c>
      <c r="L40" s="688">
        <f t="shared" si="12"/>
        <v>117</v>
      </c>
      <c r="M40" s="688">
        <f t="shared" si="12"/>
        <v>0</v>
      </c>
      <c r="N40" s="688">
        <f>SUM(N41:N50)</f>
        <v>0</v>
      </c>
      <c r="O40" s="688">
        <f t="shared" si="12"/>
        <v>203</v>
      </c>
      <c r="P40" s="688">
        <f t="shared" si="12"/>
        <v>0</v>
      </c>
      <c r="Q40" s="688">
        <f t="shared" si="12"/>
        <v>157</v>
      </c>
      <c r="R40" s="688">
        <f t="shared" si="12"/>
        <v>45</v>
      </c>
      <c r="S40" s="688">
        <f t="shared" si="12"/>
        <v>1</v>
      </c>
      <c r="T40" s="688">
        <f t="shared" si="12"/>
        <v>115</v>
      </c>
      <c r="U40" s="688">
        <f t="shared" si="12"/>
        <v>0</v>
      </c>
      <c r="V40" s="689">
        <f t="shared" si="12"/>
        <v>115</v>
      </c>
      <c r="W40" s="690"/>
      <c r="X40" s="690"/>
      <c r="Y40" s="690"/>
    </row>
    <row r="41" spans="1:25" ht="35.1" customHeight="1" outlineLevel="1">
      <c r="A41" s="502" t="s">
        <v>47</v>
      </c>
      <c r="B41" s="100">
        <f>SUM(C41,J41,K41,O41,T41)</f>
        <v>1170</v>
      </c>
      <c r="C41" s="100">
        <f>SUM(D41:I41)</f>
        <v>973</v>
      </c>
      <c r="D41" s="1205">
        <v>145</v>
      </c>
      <c r="E41" s="1204">
        <v>763</v>
      </c>
      <c r="F41" s="1204">
        <v>22</v>
      </c>
      <c r="G41" s="1204">
        <v>14</v>
      </c>
      <c r="H41" s="1204">
        <v>27</v>
      </c>
      <c r="I41" s="1204">
        <v>2</v>
      </c>
      <c r="J41" s="685">
        <v>33</v>
      </c>
      <c r="K41" s="100">
        <f>SUM(L41:N41)</f>
        <v>26</v>
      </c>
      <c r="L41" s="685">
        <v>26</v>
      </c>
      <c r="M41" s="685">
        <v>0</v>
      </c>
      <c r="N41" s="685">
        <v>0</v>
      </c>
      <c r="O41" s="100">
        <f>SUM(P41:S41)</f>
        <v>73</v>
      </c>
      <c r="P41" s="1204">
        <v>0</v>
      </c>
      <c r="Q41" s="685">
        <v>73</v>
      </c>
      <c r="R41" s="685">
        <v>0</v>
      </c>
      <c r="S41" s="1204">
        <v>0</v>
      </c>
      <c r="T41" s="100">
        <f>SUM(U41:V41)</f>
        <v>65</v>
      </c>
      <c r="U41" s="685">
        <v>0</v>
      </c>
      <c r="V41" s="686">
        <v>65</v>
      </c>
    </row>
    <row r="42" spans="1:25" ht="35.1" customHeight="1" outlineLevel="1">
      <c r="A42" s="502" t="s">
        <v>48</v>
      </c>
      <c r="B42" s="100">
        <f t="shared" ref="B42:B50" si="13">SUM(C42,J42,K42,O42,T42)</f>
        <v>133</v>
      </c>
      <c r="C42" s="100">
        <f t="shared" ref="C42:C50" si="14">SUM(D42:I42)</f>
        <v>95</v>
      </c>
      <c r="D42" s="1205">
        <v>26</v>
      </c>
      <c r="E42" s="1204">
        <v>69</v>
      </c>
      <c r="F42" s="1204">
        <v>0</v>
      </c>
      <c r="G42" s="1204">
        <v>0</v>
      </c>
      <c r="H42" s="1204">
        <v>0</v>
      </c>
      <c r="I42" s="1204">
        <v>0</v>
      </c>
      <c r="J42" s="685">
        <v>6</v>
      </c>
      <c r="K42" s="100">
        <f t="shared" ref="K42:K50" si="15">SUM(L42:N42)</f>
        <v>12</v>
      </c>
      <c r="L42" s="685">
        <v>12</v>
      </c>
      <c r="M42" s="685">
        <v>0</v>
      </c>
      <c r="N42" s="685">
        <v>0</v>
      </c>
      <c r="O42" s="100">
        <f t="shared" ref="O42:O50" si="16">SUM(P42:S42)</f>
        <v>11</v>
      </c>
      <c r="P42" s="1204">
        <v>0</v>
      </c>
      <c r="Q42" s="685">
        <v>10</v>
      </c>
      <c r="R42" s="685">
        <v>1</v>
      </c>
      <c r="S42" s="1204">
        <v>0</v>
      </c>
      <c r="T42" s="100">
        <f t="shared" ref="T42:T50" si="17">SUM(U42:V42)</f>
        <v>9</v>
      </c>
      <c r="U42" s="685">
        <v>0</v>
      </c>
      <c r="V42" s="686">
        <v>9</v>
      </c>
    </row>
    <row r="43" spans="1:25" ht="35.1" customHeight="1" outlineLevel="1">
      <c r="A43" s="502" t="s">
        <v>49</v>
      </c>
      <c r="B43" s="100">
        <f t="shared" si="13"/>
        <v>78</v>
      </c>
      <c r="C43" s="100">
        <f t="shared" si="14"/>
        <v>56</v>
      </c>
      <c r="D43" s="1205">
        <v>4</v>
      </c>
      <c r="E43" s="1204">
        <v>49</v>
      </c>
      <c r="F43" s="1204">
        <v>2</v>
      </c>
      <c r="G43" s="1204">
        <v>0</v>
      </c>
      <c r="H43" s="1204">
        <v>0</v>
      </c>
      <c r="I43" s="1204">
        <v>1</v>
      </c>
      <c r="J43" s="685">
        <v>2</v>
      </c>
      <c r="K43" s="100">
        <f t="shared" si="15"/>
        <v>7</v>
      </c>
      <c r="L43" s="685">
        <v>7</v>
      </c>
      <c r="M43" s="685">
        <v>0</v>
      </c>
      <c r="N43" s="685">
        <v>0</v>
      </c>
      <c r="O43" s="100">
        <f t="shared" si="16"/>
        <v>10</v>
      </c>
      <c r="P43" s="1204">
        <v>0</v>
      </c>
      <c r="Q43" s="685">
        <v>8</v>
      </c>
      <c r="R43" s="685">
        <v>2</v>
      </c>
      <c r="S43" s="1204">
        <v>0</v>
      </c>
      <c r="T43" s="100">
        <f t="shared" si="17"/>
        <v>3</v>
      </c>
      <c r="U43" s="685">
        <v>0</v>
      </c>
      <c r="V43" s="686">
        <v>3</v>
      </c>
    </row>
    <row r="44" spans="1:25" ht="35.1" customHeight="1" outlineLevel="1">
      <c r="A44" s="502" t="s">
        <v>50</v>
      </c>
      <c r="B44" s="100">
        <f t="shared" si="13"/>
        <v>41</v>
      </c>
      <c r="C44" s="100">
        <f t="shared" si="14"/>
        <v>29</v>
      </c>
      <c r="D44" s="1206">
        <v>0</v>
      </c>
      <c r="E44" s="1204">
        <v>26</v>
      </c>
      <c r="F44" s="1204">
        <v>1</v>
      </c>
      <c r="G44" s="1204">
        <v>0</v>
      </c>
      <c r="H44" s="1204">
        <v>2</v>
      </c>
      <c r="I44" s="1204">
        <v>0</v>
      </c>
      <c r="J44" s="685">
        <v>2</v>
      </c>
      <c r="K44" s="100">
        <f t="shared" si="15"/>
        <v>3</v>
      </c>
      <c r="L44" s="685">
        <v>3</v>
      </c>
      <c r="M44" s="685">
        <v>0</v>
      </c>
      <c r="N44" s="685">
        <v>0</v>
      </c>
      <c r="O44" s="100">
        <f t="shared" si="16"/>
        <v>7</v>
      </c>
      <c r="P44" s="1204">
        <v>0</v>
      </c>
      <c r="Q44" s="685">
        <v>4</v>
      </c>
      <c r="R44" s="685">
        <v>3</v>
      </c>
      <c r="S44" s="1204">
        <v>0</v>
      </c>
      <c r="T44" s="100">
        <f t="shared" si="17"/>
        <v>0</v>
      </c>
      <c r="U44" s="685">
        <v>0</v>
      </c>
      <c r="V44" s="1203">
        <v>0</v>
      </c>
    </row>
    <row r="45" spans="1:25" ht="35.1" customHeight="1" outlineLevel="1">
      <c r="A45" s="502" t="s">
        <v>51</v>
      </c>
      <c r="B45" s="100">
        <f t="shared" si="13"/>
        <v>97</v>
      </c>
      <c r="C45" s="100">
        <f t="shared" si="14"/>
        <v>66</v>
      </c>
      <c r="D45" s="1205">
        <v>7</v>
      </c>
      <c r="E45" s="1204">
        <v>54</v>
      </c>
      <c r="F45" s="1204">
        <v>1</v>
      </c>
      <c r="G45" s="1204">
        <v>2</v>
      </c>
      <c r="H45" s="1204">
        <v>2</v>
      </c>
      <c r="I45" s="1204">
        <v>0</v>
      </c>
      <c r="J45" s="685">
        <v>4</v>
      </c>
      <c r="K45" s="100">
        <f t="shared" si="15"/>
        <v>12</v>
      </c>
      <c r="L45" s="685">
        <v>12</v>
      </c>
      <c r="M45" s="685">
        <v>0</v>
      </c>
      <c r="N45" s="685">
        <v>0</v>
      </c>
      <c r="O45" s="100">
        <f t="shared" si="16"/>
        <v>12</v>
      </c>
      <c r="P45" s="1204">
        <v>0</v>
      </c>
      <c r="Q45" s="685">
        <v>8</v>
      </c>
      <c r="R45" s="685">
        <v>4</v>
      </c>
      <c r="S45" s="1204">
        <v>0</v>
      </c>
      <c r="T45" s="100">
        <f t="shared" si="17"/>
        <v>3</v>
      </c>
      <c r="U45" s="685">
        <v>0</v>
      </c>
      <c r="V45" s="686">
        <v>3</v>
      </c>
    </row>
    <row r="46" spans="1:25" ht="35.1" customHeight="1" outlineLevel="1">
      <c r="A46" s="502" t="s">
        <v>787</v>
      </c>
      <c r="B46" s="100">
        <f t="shared" si="13"/>
        <v>82</v>
      </c>
      <c r="C46" s="100">
        <f t="shared" si="14"/>
        <v>50</v>
      </c>
      <c r="D46" s="1205">
        <v>3</v>
      </c>
      <c r="E46" s="1204">
        <v>46</v>
      </c>
      <c r="F46" s="1204">
        <v>1</v>
      </c>
      <c r="G46" s="1204">
        <v>0</v>
      </c>
      <c r="H46" s="1204">
        <v>0</v>
      </c>
      <c r="I46" s="1204">
        <v>0</v>
      </c>
      <c r="J46" s="685">
        <v>2</v>
      </c>
      <c r="K46" s="100">
        <f t="shared" si="15"/>
        <v>13</v>
      </c>
      <c r="L46" s="685">
        <v>13</v>
      </c>
      <c r="M46" s="685">
        <v>0</v>
      </c>
      <c r="N46" s="685">
        <v>0</v>
      </c>
      <c r="O46" s="100">
        <f t="shared" si="16"/>
        <v>16</v>
      </c>
      <c r="P46" s="1204">
        <v>0</v>
      </c>
      <c r="Q46" s="685">
        <v>11</v>
      </c>
      <c r="R46" s="685">
        <v>5</v>
      </c>
      <c r="S46" s="1204">
        <v>0</v>
      </c>
      <c r="T46" s="100">
        <f t="shared" si="17"/>
        <v>1</v>
      </c>
      <c r="U46" s="685">
        <v>0</v>
      </c>
      <c r="V46" s="686">
        <v>1</v>
      </c>
    </row>
    <row r="47" spans="1:25" ht="35.1" customHeight="1" outlineLevel="1">
      <c r="A47" s="502" t="s">
        <v>52</v>
      </c>
      <c r="B47" s="100">
        <f t="shared" si="13"/>
        <v>194</v>
      </c>
      <c r="C47" s="100">
        <f t="shared" si="14"/>
        <v>129</v>
      </c>
      <c r="D47" s="1205">
        <v>13</v>
      </c>
      <c r="E47" s="1204">
        <v>105</v>
      </c>
      <c r="F47" s="1204">
        <v>3</v>
      </c>
      <c r="G47" s="1204">
        <v>0</v>
      </c>
      <c r="H47" s="1204">
        <v>4</v>
      </c>
      <c r="I47" s="1204">
        <v>4</v>
      </c>
      <c r="J47" s="685">
        <v>11</v>
      </c>
      <c r="K47" s="100">
        <f t="shared" si="15"/>
        <v>20</v>
      </c>
      <c r="L47" s="685">
        <v>20</v>
      </c>
      <c r="M47" s="685">
        <v>0</v>
      </c>
      <c r="N47" s="685">
        <v>0</v>
      </c>
      <c r="O47" s="100">
        <f t="shared" si="16"/>
        <v>18</v>
      </c>
      <c r="P47" s="1204">
        <v>0</v>
      </c>
      <c r="Q47" s="685">
        <v>12</v>
      </c>
      <c r="R47" s="685">
        <v>6</v>
      </c>
      <c r="S47" s="1204">
        <v>0</v>
      </c>
      <c r="T47" s="100">
        <f t="shared" si="17"/>
        <v>16</v>
      </c>
      <c r="U47" s="685">
        <v>0</v>
      </c>
      <c r="V47" s="686">
        <v>16</v>
      </c>
    </row>
    <row r="48" spans="1:25" ht="35.1" customHeight="1" outlineLevel="1">
      <c r="A48" s="502" t="s">
        <v>53</v>
      </c>
      <c r="B48" s="100">
        <f t="shared" si="13"/>
        <v>349</v>
      </c>
      <c r="C48" s="100">
        <f t="shared" si="14"/>
        <v>302</v>
      </c>
      <c r="D48" s="1205">
        <v>44</v>
      </c>
      <c r="E48" s="1204">
        <v>248</v>
      </c>
      <c r="F48" s="1204">
        <v>5</v>
      </c>
      <c r="G48" s="1204">
        <v>0</v>
      </c>
      <c r="H48" s="1204">
        <v>0</v>
      </c>
      <c r="I48" s="1204">
        <v>5</v>
      </c>
      <c r="J48" s="685">
        <v>10</v>
      </c>
      <c r="K48" s="100">
        <f t="shared" si="15"/>
        <v>7</v>
      </c>
      <c r="L48" s="685">
        <v>7</v>
      </c>
      <c r="M48" s="685">
        <v>0</v>
      </c>
      <c r="N48" s="685">
        <v>0</v>
      </c>
      <c r="O48" s="100">
        <f t="shared" si="16"/>
        <v>24</v>
      </c>
      <c r="P48" s="1204">
        <v>0</v>
      </c>
      <c r="Q48" s="685">
        <v>17</v>
      </c>
      <c r="R48" s="685">
        <v>7</v>
      </c>
      <c r="S48" s="1204">
        <v>0</v>
      </c>
      <c r="T48" s="100">
        <f t="shared" si="17"/>
        <v>6</v>
      </c>
      <c r="U48" s="685">
        <v>0</v>
      </c>
      <c r="V48" s="686">
        <v>6</v>
      </c>
    </row>
    <row r="49" spans="1:22" ht="35.1" customHeight="1" outlineLevel="1">
      <c r="A49" s="502" t="s">
        <v>54</v>
      </c>
      <c r="B49" s="100">
        <f t="shared" si="13"/>
        <v>120</v>
      </c>
      <c r="C49" s="100">
        <f t="shared" si="14"/>
        <v>76</v>
      </c>
      <c r="D49" s="1205">
        <v>12</v>
      </c>
      <c r="E49" s="1204">
        <v>61</v>
      </c>
      <c r="F49" s="1204">
        <v>1</v>
      </c>
      <c r="G49" s="1204">
        <v>0</v>
      </c>
      <c r="H49" s="1204">
        <v>1</v>
      </c>
      <c r="I49" s="1204">
        <v>1</v>
      </c>
      <c r="J49" s="685">
        <v>5</v>
      </c>
      <c r="K49" s="100">
        <f t="shared" si="15"/>
        <v>10</v>
      </c>
      <c r="L49" s="685">
        <v>10</v>
      </c>
      <c r="M49" s="685">
        <v>0</v>
      </c>
      <c r="N49" s="685">
        <v>0</v>
      </c>
      <c r="O49" s="100">
        <f t="shared" si="16"/>
        <v>20</v>
      </c>
      <c r="P49" s="1204">
        <v>0</v>
      </c>
      <c r="Q49" s="685">
        <v>11</v>
      </c>
      <c r="R49" s="685">
        <v>8</v>
      </c>
      <c r="S49" s="1204">
        <v>1</v>
      </c>
      <c r="T49" s="100">
        <f t="shared" si="17"/>
        <v>9</v>
      </c>
      <c r="U49" s="685">
        <v>0</v>
      </c>
      <c r="V49" s="686">
        <v>9</v>
      </c>
    </row>
    <row r="50" spans="1:22" ht="35.1" customHeight="1" outlineLevel="1">
      <c r="A50" s="502" t="s">
        <v>55</v>
      </c>
      <c r="B50" s="100">
        <f t="shared" si="13"/>
        <v>89</v>
      </c>
      <c r="C50" s="100">
        <f t="shared" si="14"/>
        <v>66</v>
      </c>
      <c r="D50" s="1205">
        <v>3</v>
      </c>
      <c r="E50" s="1204">
        <v>61</v>
      </c>
      <c r="F50" s="1204">
        <v>0</v>
      </c>
      <c r="G50" s="1204">
        <v>0</v>
      </c>
      <c r="H50" s="1204">
        <v>2</v>
      </c>
      <c r="I50" s="1204">
        <v>0</v>
      </c>
      <c r="J50" s="685">
        <v>1</v>
      </c>
      <c r="K50" s="100">
        <f t="shared" si="15"/>
        <v>7</v>
      </c>
      <c r="L50" s="685">
        <v>7</v>
      </c>
      <c r="M50" s="685">
        <v>0</v>
      </c>
      <c r="N50" s="685">
        <v>0</v>
      </c>
      <c r="O50" s="100">
        <f t="shared" si="16"/>
        <v>12</v>
      </c>
      <c r="P50" s="1204">
        <v>0</v>
      </c>
      <c r="Q50" s="685">
        <v>3</v>
      </c>
      <c r="R50" s="685">
        <v>9</v>
      </c>
      <c r="S50" s="1204">
        <v>0</v>
      </c>
      <c r="T50" s="100">
        <f t="shared" si="17"/>
        <v>3</v>
      </c>
      <c r="U50" s="685">
        <v>0</v>
      </c>
      <c r="V50" s="686">
        <v>3</v>
      </c>
    </row>
    <row r="51" spans="1:22" s="614" customFormat="1" ht="9.9499999999999993" customHeight="1" thickBot="1">
      <c r="A51" s="621"/>
      <c r="B51" s="622"/>
      <c r="C51" s="622"/>
      <c r="D51" s="622"/>
      <c r="E51" s="623"/>
      <c r="F51" s="623"/>
      <c r="G51" s="623"/>
      <c r="H51" s="623"/>
      <c r="I51" s="623"/>
      <c r="J51" s="623"/>
      <c r="K51" s="622"/>
      <c r="L51" s="623"/>
      <c r="M51" s="623"/>
      <c r="N51" s="623"/>
      <c r="O51" s="622"/>
      <c r="P51" s="623"/>
      <c r="Q51" s="623"/>
      <c r="R51" s="623"/>
      <c r="S51" s="623"/>
      <c r="T51" s="622"/>
      <c r="U51" s="623"/>
      <c r="V51" s="624"/>
    </row>
    <row r="52" spans="1:22" s="105" customFormat="1" ht="9.9499999999999993" customHeight="1">
      <c r="A52" s="1433"/>
      <c r="B52" s="1434"/>
      <c r="C52" s="1434"/>
      <c r="D52" s="1434"/>
      <c r="E52" s="1434"/>
      <c r="F52" s="1434"/>
      <c r="G52" s="1434"/>
      <c r="H52" s="1434"/>
      <c r="I52" s="1434"/>
      <c r="J52" s="1434"/>
      <c r="K52" s="1434"/>
      <c r="L52" s="1434"/>
      <c r="M52" s="1434"/>
      <c r="N52" s="1434"/>
      <c r="O52" s="1434"/>
      <c r="P52" s="1434"/>
      <c r="Q52" s="1434"/>
      <c r="R52" s="1434"/>
      <c r="S52" s="1434"/>
      <c r="T52" s="104"/>
      <c r="U52" s="104"/>
      <c r="V52" s="104"/>
    </row>
    <row r="53" spans="1:22" s="110" customFormat="1" ht="15" customHeight="1">
      <c r="A53" s="289" t="s">
        <v>817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7"/>
      <c r="M53" s="107"/>
      <c r="N53" s="107"/>
      <c r="O53" s="289" t="s">
        <v>817</v>
      </c>
      <c r="P53" s="108"/>
      <c r="Q53" s="107"/>
      <c r="R53" s="109"/>
      <c r="S53" s="108"/>
      <c r="T53" s="107"/>
      <c r="U53" s="107"/>
      <c r="V53" s="109"/>
    </row>
    <row r="54" spans="1:22">
      <c r="P54" s="111"/>
      <c r="R54" s="111"/>
      <c r="S54" s="111"/>
      <c r="V54" s="111"/>
    </row>
    <row r="55" spans="1:22">
      <c r="P55" s="111"/>
      <c r="R55" s="111"/>
      <c r="S55" s="111"/>
      <c r="V55" s="111"/>
    </row>
    <row r="56" spans="1:22">
      <c r="P56" s="111"/>
      <c r="R56" s="111"/>
      <c r="S56" s="111"/>
      <c r="V56" s="111"/>
    </row>
    <row r="57" spans="1:22">
      <c r="P57" s="111"/>
      <c r="R57" s="111"/>
      <c r="S57" s="111"/>
      <c r="V57" s="111"/>
    </row>
    <row r="58" spans="1:22">
      <c r="P58" s="111"/>
      <c r="R58" s="111"/>
      <c r="S58" s="111"/>
      <c r="V58" s="111"/>
    </row>
  </sheetData>
  <mergeCells count="49">
    <mergeCell ref="K8:N8"/>
    <mergeCell ref="I12:I13"/>
    <mergeCell ref="J11:J13"/>
    <mergeCell ref="L9:L11"/>
    <mergeCell ref="O8:S8"/>
    <mergeCell ref="E12:E13"/>
    <mergeCell ref="F12:F13"/>
    <mergeCell ref="G12:G13"/>
    <mergeCell ref="H12:H13"/>
    <mergeCell ref="C7:I7"/>
    <mergeCell ref="C8:I8"/>
    <mergeCell ref="A52:J52"/>
    <mergeCell ref="K52:S52"/>
    <mergeCell ref="V9:V11"/>
    <mergeCell ref="M12:M13"/>
    <mergeCell ref="N12:N13"/>
    <mergeCell ref="P12:P13"/>
    <mergeCell ref="Q12:Q13"/>
    <mergeCell ref="N9:N11"/>
    <mergeCell ref="E9:E10"/>
    <mergeCell ref="D9:D10"/>
    <mergeCell ref="L12:L13"/>
    <mergeCell ref="M9:M11"/>
    <mergeCell ref="S9:S11"/>
    <mergeCell ref="D12:D13"/>
    <mergeCell ref="H9:H10"/>
    <mergeCell ref="I9:I10"/>
    <mergeCell ref="T9:T13"/>
    <mergeCell ref="R12:R13"/>
    <mergeCell ref="S12:S13"/>
    <mergeCell ref="U12:U13"/>
    <mergeCell ref="V12:V13"/>
    <mergeCell ref="U9:U11"/>
    <mergeCell ref="J2:N2"/>
    <mergeCell ref="O2:V2"/>
    <mergeCell ref="O3:V3"/>
    <mergeCell ref="J7:J8"/>
    <mergeCell ref="F9:F10"/>
    <mergeCell ref="G9:G10"/>
    <mergeCell ref="P9:P11"/>
    <mergeCell ref="Q9:Q11"/>
    <mergeCell ref="R9:R11"/>
    <mergeCell ref="O7:S7"/>
    <mergeCell ref="T7:V7"/>
    <mergeCell ref="T8:V8"/>
    <mergeCell ref="T6:V6"/>
    <mergeCell ref="C6:I6"/>
    <mergeCell ref="J6:N6"/>
    <mergeCell ref="O6:S6"/>
  </mergeCells>
  <phoneticPr fontId="4" type="noConversion"/>
  <printOptions horizontalCentered="1"/>
  <pageMargins left="0.47244094488188981" right="0.39370078740157483" top="0.55118110236220474" bottom="0.55118110236220474" header="0.51181102362204722" footer="0.51181102362204722"/>
  <pageSetup paperSize="9" scale="76" pageOrder="overThenDown" orientation="portrait" blackAndWhite="1" r:id="rId1"/>
  <headerFooter alignWithMargins="0"/>
  <colBreaks count="2" manualBreakCount="2">
    <brk id="9" max="52" man="1"/>
    <brk id="14" max="52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50"/>
  <sheetViews>
    <sheetView view="pageBreakPreview" zoomScale="90" zoomScaleNormal="55" zoomScaleSheetLayoutView="90" workbookViewId="0"/>
  </sheetViews>
  <sheetFormatPr defaultRowHeight="13.5" outlineLevelRow="1"/>
  <cols>
    <col min="1" max="1" width="9.44140625" style="99" customWidth="1"/>
    <col min="2" max="5" width="10.21875" style="99" customWidth="1"/>
    <col min="6" max="7" width="8.21875" style="99" customWidth="1"/>
    <col min="8" max="8" width="9.109375" style="99" customWidth="1"/>
    <col min="9" max="9" width="9.6640625" style="99" customWidth="1"/>
    <col min="10" max="10" width="11.21875" style="99" customWidth="1"/>
    <col min="11" max="16384" width="8.88671875" style="99"/>
  </cols>
  <sheetData>
    <row r="1" spans="1:10" s="84" customFormat="1" ht="24.95" customHeight="1">
      <c r="A1" s="83"/>
      <c r="B1" s="83"/>
      <c r="C1" s="83"/>
      <c r="D1" s="83"/>
      <c r="E1" s="83"/>
      <c r="F1" s="83"/>
      <c r="G1" s="83"/>
      <c r="H1" s="83"/>
    </row>
    <row r="2" spans="1:10" s="86" customFormat="1" ht="30" customHeight="1">
      <c r="A2" s="505" t="s">
        <v>177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s="508" customFormat="1" ht="30" customHeight="1">
      <c r="A3" s="1453" t="s">
        <v>634</v>
      </c>
      <c r="B3" s="1453"/>
      <c r="C3" s="1453"/>
      <c r="D3" s="1453"/>
      <c r="E3" s="1453"/>
      <c r="F3" s="1453"/>
      <c r="G3" s="1453"/>
      <c r="H3" s="1453"/>
      <c r="I3" s="1453"/>
      <c r="J3" s="1453"/>
    </row>
    <row r="4" spans="1:10" s="121" customFormat="1" ht="23.1" customHeight="1">
      <c r="A4" s="112"/>
      <c r="B4" s="119"/>
      <c r="C4" s="119"/>
      <c r="D4" s="119"/>
      <c r="E4" s="119"/>
      <c r="F4" s="119"/>
      <c r="G4" s="119"/>
      <c r="H4" s="119"/>
      <c r="I4" s="119"/>
      <c r="J4" s="120"/>
    </row>
    <row r="5" spans="1:10" s="89" customFormat="1" ht="17.25" thickBot="1">
      <c r="A5" s="87" t="s">
        <v>3</v>
      </c>
      <c r="B5" s="87"/>
      <c r="C5" s="87"/>
      <c r="D5" s="87"/>
      <c r="E5" s="87"/>
      <c r="F5" s="88"/>
      <c r="G5" s="87"/>
      <c r="H5" s="87"/>
      <c r="I5" s="88"/>
      <c r="J5" s="122" t="s">
        <v>1017</v>
      </c>
    </row>
    <row r="6" spans="1:10" s="91" customFormat="1" ht="30.75" customHeight="1">
      <c r="A6" s="720" t="s">
        <v>297</v>
      </c>
      <c r="B6" s="48" t="s">
        <v>178</v>
      </c>
      <c r="C6" s="1450" t="s">
        <v>719</v>
      </c>
      <c r="D6" s="1451"/>
      <c r="E6" s="1452"/>
      <c r="F6" s="986" t="s">
        <v>192</v>
      </c>
      <c r="G6" s="986" t="s">
        <v>194</v>
      </c>
      <c r="H6" s="986" t="s">
        <v>196</v>
      </c>
      <c r="I6" s="986" t="s">
        <v>198</v>
      </c>
      <c r="J6" s="987" t="s">
        <v>720</v>
      </c>
    </row>
    <row r="7" spans="1:10" s="91" customFormat="1" ht="17.25" customHeight="1">
      <c r="A7" s="721"/>
      <c r="B7" s="729"/>
      <c r="C7" s="131" t="s">
        <v>187</v>
      </c>
      <c r="D7" s="713" t="s">
        <v>201</v>
      </c>
      <c r="E7" s="729" t="s">
        <v>188</v>
      </c>
      <c r="F7" s="713"/>
      <c r="G7" s="713"/>
      <c r="H7" s="729"/>
      <c r="I7" s="729"/>
      <c r="J7" s="788"/>
    </row>
    <row r="8" spans="1:10" s="91" customFormat="1" ht="25.5" customHeight="1">
      <c r="A8" s="722" t="s">
        <v>46</v>
      </c>
      <c r="B8" s="716" t="s">
        <v>101</v>
      </c>
      <c r="C8" s="716" t="s">
        <v>191</v>
      </c>
      <c r="D8" s="714" t="s">
        <v>190</v>
      </c>
      <c r="E8" s="716" t="s">
        <v>189</v>
      </c>
      <c r="F8" s="714" t="s">
        <v>193</v>
      </c>
      <c r="G8" s="714" t="s">
        <v>195</v>
      </c>
      <c r="H8" s="716" t="s">
        <v>197</v>
      </c>
      <c r="I8" s="716" t="s">
        <v>199</v>
      </c>
      <c r="J8" s="789" t="s">
        <v>200</v>
      </c>
    </row>
    <row r="9" spans="1:10" ht="35.1" hidden="1" customHeight="1">
      <c r="A9" s="498">
        <v>2015</v>
      </c>
      <c r="B9" s="22">
        <v>329</v>
      </c>
      <c r="C9" s="22">
        <v>91</v>
      </c>
      <c r="D9" s="55" t="s">
        <v>637</v>
      </c>
      <c r="E9" s="55" t="s">
        <v>208</v>
      </c>
      <c r="F9" s="22">
        <v>13</v>
      </c>
      <c r="G9" s="22">
        <v>39</v>
      </c>
      <c r="H9" s="22">
        <v>151</v>
      </c>
      <c r="I9" s="22">
        <v>25</v>
      </c>
      <c r="J9" s="453">
        <v>10</v>
      </c>
    </row>
    <row r="10" spans="1:10" ht="35.1" customHeight="1">
      <c r="A10" s="498">
        <v>2016</v>
      </c>
      <c r="B10" s="22">
        <v>335</v>
      </c>
      <c r="C10" s="55">
        <v>94</v>
      </c>
      <c r="D10" s="55" t="s">
        <v>208</v>
      </c>
      <c r="E10" s="55" t="s">
        <v>208</v>
      </c>
      <c r="F10" s="55">
        <v>13</v>
      </c>
      <c r="G10" s="55">
        <v>37</v>
      </c>
      <c r="H10" s="55">
        <v>154</v>
      </c>
      <c r="I10" s="55">
        <v>24</v>
      </c>
      <c r="J10" s="492">
        <v>13</v>
      </c>
    </row>
    <row r="11" spans="1:10" ht="35.1" customHeight="1">
      <c r="A11" s="498">
        <v>2017</v>
      </c>
      <c r="B11" s="22">
        <v>353</v>
      </c>
      <c r="C11" s="55">
        <v>102</v>
      </c>
      <c r="D11" s="55" t="s">
        <v>208</v>
      </c>
      <c r="E11" s="55" t="s">
        <v>208</v>
      </c>
      <c r="F11" s="55">
        <v>15</v>
      </c>
      <c r="G11" s="55">
        <v>35</v>
      </c>
      <c r="H11" s="55">
        <v>164</v>
      </c>
      <c r="I11" s="55">
        <v>23</v>
      </c>
      <c r="J11" s="492">
        <v>14</v>
      </c>
    </row>
    <row r="12" spans="1:10" ht="35.1" customHeight="1">
      <c r="A12" s="498">
        <v>2018</v>
      </c>
      <c r="B12" s="22">
        <v>357</v>
      </c>
      <c r="C12" s="55">
        <v>106</v>
      </c>
      <c r="D12" s="55">
        <v>74</v>
      </c>
      <c r="E12" s="55">
        <v>32</v>
      </c>
      <c r="F12" s="55">
        <v>15</v>
      </c>
      <c r="G12" s="55">
        <v>34</v>
      </c>
      <c r="H12" s="55">
        <v>166</v>
      </c>
      <c r="I12" s="55">
        <v>23</v>
      </c>
      <c r="J12" s="492">
        <v>13</v>
      </c>
    </row>
    <row r="13" spans="1:10" ht="35.1" customHeight="1">
      <c r="A13" s="498">
        <v>2019</v>
      </c>
      <c r="B13" s="124">
        <f>SUM(B14:B23)</f>
        <v>386</v>
      </c>
      <c r="C13" s="124">
        <f>SUM(C14:C23)</f>
        <v>127</v>
      </c>
      <c r="D13" s="124">
        <f t="shared" ref="D13:J13" si="0">SUM(D14:D23)</f>
        <v>74</v>
      </c>
      <c r="E13" s="124">
        <f t="shared" si="0"/>
        <v>53</v>
      </c>
      <c r="F13" s="124">
        <f t="shared" si="0"/>
        <v>15</v>
      </c>
      <c r="G13" s="124">
        <f t="shared" si="0"/>
        <v>32</v>
      </c>
      <c r="H13" s="124">
        <f t="shared" si="0"/>
        <v>174</v>
      </c>
      <c r="I13" s="124">
        <f t="shared" si="0"/>
        <v>24</v>
      </c>
      <c r="J13" s="790">
        <f t="shared" si="0"/>
        <v>14</v>
      </c>
    </row>
    <row r="14" spans="1:10" ht="42" hidden="1" customHeight="1" outlineLevel="1">
      <c r="A14" s="502" t="s">
        <v>47</v>
      </c>
      <c r="B14" s="124">
        <f>SUM(C14,F14:J14)</f>
        <v>236</v>
      </c>
      <c r="C14" s="124">
        <f>SUM(D14:E14)</f>
        <v>41</v>
      </c>
      <c r="D14" s="125">
        <v>37</v>
      </c>
      <c r="E14" s="125">
        <v>4</v>
      </c>
      <c r="F14" s="103">
        <v>8</v>
      </c>
      <c r="G14" s="103">
        <v>17</v>
      </c>
      <c r="H14" s="103">
        <v>141</v>
      </c>
      <c r="I14" s="103">
        <v>18</v>
      </c>
      <c r="J14" s="503">
        <v>11</v>
      </c>
    </row>
    <row r="15" spans="1:10" ht="31.5" hidden="1" customHeight="1" outlineLevel="1">
      <c r="A15" s="502" t="s">
        <v>179</v>
      </c>
      <c r="B15" s="124">
        <f t="shared" ref="B15:B23" si="1">SUM(C15,F15:J15)</f>
        <v>11</v>
      </c>
      <c r="C15" s="124">
        <f t="shared" ref="C15:C23" si="2">SUM(D15:E15)</f>
        <v>6</v>
      </c>
      <c r="D15" s="125">
        <v>4</v>
      </c>
      <c r="E15" s="125">
        <v>2</v>
      </c>
      <c r="F15" s="103"/>
      <c r="G15" s="103">
        <v>2</v>
      </c>
      <c r="H15" s="103">
        <v>3</v>
      </c>
      <c r="I15" s="103"/>
      <c r="J15" s="503"/>
    </row>
    <row r="16" spans="1:10" ht="31.5" hidden="1" customHeight="1" outlineLevel="1">
      <c r="A16" s="502" t="s">
        <v>180</v>
      </c>
      <c r="B16" s="124">
        <f t="shared" si="1"/>
        <v>10</v>
      </c>
      <c r="C16" s="124">
        <f t="shared" si="2"/>
        <v>4</v>
      </c>
      <c r="D16" s="125">
        <v>2</v>
      </c>
      <c r="E16" s="125">
        <v>2</v>
      </c>
      <c r="F16" s="103">
        <v>1</v>
      </c>
      <c r="G16" s="103">
        <v>1</v>
      </c>
      <c r="H16" s="103">
        <v>3</v>
      </c>
      <c r="I16" s="103">
        <v>1</v>
      </c>
      <c r="J16" s="503"/>
    </row>
    <row r="17" spans="1:10" ht="31.5" hidden="1" customHeight="1" outlineLevel="1">
      <c r="A17" s="502" t="s">
        <v>181</v>
      </c>
      <c r="B17" s="124">
        <f t="shared" si="1"/>
        <v>3</v>
      </c>
      <c r="C17" s="124">
        <f t="shared" si="2"/>
        <v>0</v>
      </c>
      <c r="D17" s="125"/>
      <c r="E17" s="125"/>
      <c r="F17" s="103"/>
      <c r="G17" s="103">
        <v>1</v>
      </c>
      <c r="H17" s="103">
        <v>2</v>
      </c>
      <c r="I17" s="103"/>
      <c r="J17" s="503"/>
    </row>
    <row r="18" spans="1:10" ht="31.5" hidden="1" customHeight="1" outlineLevel="1">
      <c r="A18" s="502" t="s">
        <v>182</v>
      </c>
      <c r="B18" s="124">
        <f t="shared" si="1"/>
        <v>19</v>
      </c>
      <c r="C18" s="124">
        <f t="shared" si="2"/>
        <v>7</v>
      </c>
      <c r="D18" s="125">
        <v>5</v>
      </c>
      <c r="E18" s="125">
        <v>2</v>
      </c>
      <c r="F18" s="103">
        <v>1</v>
      </c>
      <c r="G18" s="103">
        <v>2</v>
      </c>
      <c r="H18" s="103">
        <v>8</v>
      </c>
      <c r="I18" s="103">
        <v>1</v>
      </c>
      <c r="J18" s="503"/>
    </row>
    <row r="19" spans="1:10" ht="31.5" hidden="1" customHeight="1" outlineLevel="1">
      <c r="A19" s="502" t="s">
        <v>604</v>
      </c>
      <c r="B19" s="124">
        <f t="shared" si="1"/>
        <v>2</v>
      </c>
      <c r="C19" s="124">
        <f t="shared" si="2"/>
        <v>0</v>
      </c>
      <c r="D19" s="125"/>
      <c r="E19" s="125"/>
      <c r="F19" s="103"/>
      <c r="G19" s="103">
        <v>1</v>
      </c>
      <c r="H19" s="103">
        <v>1</v>
      </c>
      <c r="I19" s="103"/>
      <c r="J19" s="503"/>
    </row>
    <row r="20" spans="1:10" ht="31.5" hidden="1" customHeight="1" outlineLevel="1">
      <c r="A20" s="502" t="s">
        <v>183</v>
      </c>
      <c r="B20" s="124">
        <f t="shared" si="1"/>
        <v>17</v>
      </c>
      <c r="C20" s="124">
        <f t="shared" si="2"/>
        <v>5</v>
      </c>
      <c r="D20" s="125">
        <v>4</v>
      </c>
      <c r="E20" s="125">
        <v>1</v>
      </c>
      <c r="F20" s="103"/>
      <c r="G20" s="103">
        <v>4</v>
      </c>
      <c r="H20" s="103">
        <v>6</v>
      </c>
      <c r="I20" s="103">
        <v>2</v>
      </c>
      <c r="J20" s="503"/>
    </row>
    <row r="21" spans="1:10" ht="31.5" hidden="1" customHeight="1" outlineLevel="1">
      <c r="A21" s="502" t="s">
        <v>184</v>
      </c>
      <c r="B21" s="124">
        <f t="shared" si="1"/>
        <v>58</v>
      </c>
      <c r="C21" s="124">
        <f t="shared" si="2"/>
        <v>48</v>
      </c>
      <c r="D21" s="125">
        <v>14</v>
      </c>
      <c r="E21" s="125">
        <v>34</v>
      </c>
      <c r="F21" s="103">
        <v>4</v>
      </c>
      <c r="G21" s="103">
        <v>1</v>
      </c>
      <c r="H21" s="103">
        <v>4</v>
      </c>
      <c r="I21" s="103"/>
      <c r="J21" s="503">
        <v>1</v>
      </c>
    </row>
    <row r="22" spans="1:10" ht="31.5" hidden="1" customHeight="1" outlineLevel="1">
      <c r="A22" s="502" t="s">
        <v>185</v>
      </c>
      <c r="B22" s="124">
        <f t="shared" si="1"/>
        <v>20</v>
      </c>
      <c r="C22" s="124">
        <f t="shared" si="2"/>
        <v>12</v>
      </c>
      <c r="D22" s="125">
        <v>6</v>
      </c>
      <c r="E22" s="125">
        <v>6</v>
      </c>
      <c r="F22" s="103">
        <v>1</v>
      </c>
      <c r="G22" s="103">
        <v>2</v>
      </c>
      <c r="H22" s="103">
        <v>2</v>
      </c>
      <c r="I22" s="103">
        <v>1</v>
      </c>
      <c r="J22" s="503">
        <v>2</v>
      </c>
    </row>
    <row r="23" spans="1:10" ht="31.5" hidden="1" customHeight="1" outlineLevel="1">
      <c r="A23" s="502" t="s">
        <v>186</v>
      </c>
      <c r="B23" s="124">
        <f t="shared" si="1"/>
        <v>10</v>
      </c>
      <c r="C23" s="124">
        <f t="shared" si="2"/>
        <v>4</v>
      </c>
      <c r="D23" s="125">
        <v>2</v>
      </c>
      <c r="E23" s="125">
        <v>2</v>
      </c>
      <c r="F23" s="103"/>
      <c r="G23" s="103">
        <v>1</v>
      </c>
      <c r="H23" s="103">
        <v>4</v>
      </c>
      <c r="I23" s="103">
        <v>1</v>
      </c>
      <c r="J23" s="503"/>
    </row>
    <row r="24" spans="1:10" ht="35.1" customHeight="1" collapsed="1">
      <c r="A24" s="498">
        <v>2020</v>
      </c>
      <c r="B24" s="124">
        <f>SUM(B25:B34)</f>
        <v>413</v>
      </c>
      <c r="C24" s="124">
        <f>SUM(C25:C34)</f>
        <v>153</v>
      </c>
      <c r="D24" s="124">
        <f>SUM(D25:D34)</f>
        <v>76</v>
      </c>
      <c r="E24" s="124">
        <f>SUM(E25:E34)</f>
        <v>77</v>
      </c>
      <c r="F24" s="124">
        <f t="shared" ref="F24:J24" si="3">SUM(F25:F34)</f>
        <v>15</v>
      </c>
      <c r="G24" s="124">
        <f t="shared" si="3"/>
        <v>32</v>
      </c>
      <c r="H24" s="124">
        <f t="shared" si="3"/>
        <v>173</v>
      </c>
      <c r="I24" s="124">
        <f t="shared" si="3"/>
        <v>23</v>
      </c>
      <c r="J24" s="790">
        <f t="shared" si="3"/>
        <v>17</v>
      </c>
    </row>
    <row r="25" spans="1:10" ht="42" hidden="1" customHeight="1" outlineLevel="1">
      <c r="A25" s="502" t="s">
        <v>47</v>
      </c>
      <c r="B25" s="124">
        <f>SUM(C25,F25:J25)</f>
        <v>238</v>
      </c>
      <c r="C25" s="124">
        <f>SUM(D25:E25)</f>
        <v>42</v>
      </c>
      <c r="D25" s="124">
        <v>38</v>
      </c>
      <c r="E25" s="124">
        <v>4</v>
      </c>
      <c r="F25" s="685">
        <v>8</v>
      </c>
      <c r="G25" s="685">
        <v>17</v>
      </c>
      <c r="H25" s="685">
        <v>140</v>
      </c>
      <c r="I25" s="685">
        <v>18</v>
      </c>
      <c r="J25" s="686">
        <v>13</v>
      </c>
    </row>
    <row r="26" spans="1:10" ht="31.5" hidden="1" customHeight="1" outlineLevel="1">
      <c r="A26" s="502" t="s">
        <v>179</v>
      </c>
      <c r="B26" s="124">
        <f t="shared" ref="B26:B34" si="4">SUM(C26,F26:J26)</f>
        <v>13</v>
      </c>
      <c r="C26" s="124">
        <f>SUM(D26:E26)</f>
        <v>8</v>
      </c>
      <c r="D26" s="124">
        <v>4</v>
      </c>
      <c r="E26" s="124">
        <v>4</v>
      </c>
      <c r="F26" s="685">
        <v>0</v>
      </c>
      <c r="G26" s="685">
        <v>2</v>
      </c>
      <c r="H26" s="685">
        <v>3</v>
      </c>
      <c r="I26" s="685">
        <v>0</v>
      </c>
      <c r="J26" s="686">
        <v>0</v>
      </c>
    </row>
    <row r="27" spans="1:10" ht="31.5" hidden="1" customHeight="1" outlineLevel="1">
      <c r="A27" s="502" t="s">
        <v>180</v>
      </c>
      <c r="B27" s="124">
        <f t="shared" si="4"/>
        <v>11</v>
      </c>
      <c r="C27" s="124">
        <f t="shared" ref="C27:C34" si="5">SUM(D27:E27)</f>
        <v>5</v>
      </c>
      <c r="D27" s="124">
        <v>2</v>
      </c>
      <c r="E27" s="124">
        <v>3</v>
      </c>
      <c r="F27" s="685">
        <v>1</v>
      </c>
      <c r="G27" s="685">
        <v>1</v>
      </c>
      <c r="H27" s="685">
        <v>3</v>
      </c>
      <c r="I27" s="685">
        <v>1</v>
      </c>
      <c r="J27" s="686">
        <v>0</v>
      </c>
    </row>
    <row r="28" spans="1:10" ht="31.5" hidden="1" customHeight="1" outlineLevel="1">
      <c r="A28" s="502" t="s">
        <v>181</v>
      </c>
      <c r="B28" s="124">
        <f t="shared" si="4"/>
        <v>5</v>
      </c>
      <c r="C28" s="124">
        <f t="shared" si="5"/>
        <v>2</v>
      </c>
      <c r="D28" s="124">
        <v>1</v>
      </c>
      <c r="E28" s="124">
        <v>1</v>
      </c>
      <c r="F28" s="685">
        <v>0</v>
      </c>
      <c r="G28" s="685">
        <v>1</v>
      </c>
      <c r="H28" s="685">
        <v>2</v>
      </c>
      <c r="I28" s="685">
        <v>0</v>
      </c>
      <c r="J28" s="686">
        <v>0</v>
      </c>
    </row>
    <row r="29" spans="1:10" ht="31.5" hidden="1" customHeight="1" outlineLevel="1">
      <c r="A29" s="502" t="s">
        <v>182</v>
      </c>
      <c r="B29" s="124">
        <f t="shared" si="4"/>
        <v>19</v>
      </c>
      <c r="C29" s="124">
        <f t="shared" si="5"/>
        <v>7</v>
      </c>
      <c r="D29" s="124">
        <v>5</v>
      </c>
      <c r="E29" s="124">
        <v>2</v>
      </c>
      <c r="F29" s="685">
        <v>1</v>
      </c>
      <c r="G29" s="685">
        <v>2</v>
      </c>
      <c r="H29" s="685">
        <v>8</v>
      </c>
      <c r="I29" s="685">
        <v>1</v>
      </c>
      <c r="J29" s="686">
        <v>0</v>
      </c>
    </row>
    <row r="30" spans="1:10" ht="31.5" hidden="1" customHeight="1" outlineLevel="1">
      <c r="A30" s="502" t="s">
        <v>604</v>
      </c>
      <c r="B30" s="124">
        <f t="shared" si="4"/>
        <v>3</v>
      </c>
      <c r="C30" s="124">
        <f t="shared" si="5"/>
        <v>1</v>
      </c>
      <c r="D30" s="124">
        <v>0</v>
      </c>
      <c r="E30" s="124">
        <v>1</v>
      </c>
      <c r="F30" s="685">
        <v>0</v>
      </c>
      <c r="G30" s="685">
        <v>1</v>
      </c>
      <c r="H30" s="685">
        <v>1</v>
      </c>
      <c r="I30" s="685">
        <v>0</v>
      </c>
      <c r="J30" s="686">
        <v>0</v>
      </c>
    </row>
    <row r="31" spans="1:10" ht="31.5" hidden="1" customHeight="1" outlineLevel="1">
      <c r="A31" s="502" t="s">
        <v>183</v>
      </c>
      <c r="B31" s="124">
        <f t="shared" si="4"/>
        <v>16</v>
      </c>
      <c r="C31" s="124">
        <f t="shared" si="5"/>
        <v>4</v>
      </c>
      <c r="D31" s="124">
        <v>3</v>
      </c>
      <c r="E31" s="124">
        <v>1</v>
      </c>
      <c r="F31" s="685">
        <v>0</v>
      </c>
      <c r="G31" s="685">
        <v>4</v>
      </c>
      <c r="H31" s="685">
        <v>6</v>
      </c>
      <c r="I31" s="685">
        <v>2</v>
      </c>
      <c r="J31" s="686">
        <v>0</v>
      </c>
    </row>
    <row r="32" spans="1:10" ht="31.5" hidden="1" customHeight="1" outlineLevel="1">
      <c r="A32" s="502" t="s">
        <v>184</v>
      </c>
      <c r="B32" s="124">
        <f t="shared" si="4"/>
        <v>76</v>
      </c>
      <c r="C32" s="124">
        <f t="shared" si="5"/>
        <v>66</v>
      </c>
      <c r="D32" s="124">
        <v>15</v>
      </c>
      <c r="E32" s="124">
        <v>51</v>
      </c>
      <c r="F32" s="685">
        <v>4</v>
      </c>
      <c r="G32" s="685">
        <v>1</v>
      </c>
      <c r="H32" s="685">
        <v>3</v>
      </c>
      <c r="I32" s="685">
        <v>0</v>
      </c>
      <c r="J32" s="686">
        <v>2</v>
      </c>
    </row>
    <row r="33" spans="1:10" ht="31.5" hidden="1" customHeight="1" outlineLevel="1">
      <c r="A33" s="502" t="s">
        <v>185</v>
      </c>
      <c r="B33" s="124">
        <f t="shared" si="4"/>
        <v>21</v>
      </c>
      <c r="C33" s="124">
        <f t="shared" si="5"/>
        <v>13</v>
      </c>
      <c r="D33" s="124">
        <v>6</v>
      </c>
      <c r="E33" s="124">
        <v>7</v>
      </c>
      <c r="F33" s="685">
        <v>1</v>
      </c>
      <c r="G33" s="685">
        <v>2</v>
      </c>
      <c r="H33" s="685">
        <v>3</v>
      </c>
      <c r="I33" s="685">
        <v>0</v>
      </c>
      <c r="J33" s="686">
        <v>2</v>
      </c>
    </row>
    <row r="34" spans="1:10" ht="31.5" hidden="1" customHeight="1" outlineLevel="1">
      <c r="A34" s="502" t="s">
        <v>186</v>
      </c>
      <c r="B34" s="124">
        <f t="shared" si="4"/>
        <v>11</v>
      </c>
      <c r="C34" s="124">
        <f t="shared" si="5"/>
        <v>5</v>
      </c>
      <c r="D34" s="124">
        <v>2</v>
      </c>
      <c r="E34" s="124">
        <v>3</v>
      </c>
      <c r="F34" s="685">
        <v>0</v>
      </c>
      <c r="G34" s="685">
        <v>1</v>
      </c>
      <c r="H34" s="685">
        <v>4</v>
      </c>
      <c r="I34" s="685">
        <v>1</v>
      </c>
      <c r="J34" s="686">
        <v>0</v>
      </c>
    </row>
    <row r="35" spans="1:10" s="612" customFormat="1" ht="39.950000000000003" customHeight="1" collapsed="1">
      <c r="A35" s="1207">
        <v>2021</v>
      </c>
      <c r="B35" s="1208">
        <f>SUM(B36:B45)</f>
        <v>426</v>
      </c>
      <c r="C35" s="1208">
        <f>SUM(C36:C45)</f>
        <v>168</v>
      </c>
      <c r="D35" s="1208">
        <f>SUM(D36:D45)</f>
        <v>73</v>
      </c>
      <c r="E35" s="1208">
        <f>SUM(E36:E45)</f>
        <v>95</v>
      </c>
      <c r="F35" s="1208">
        <f t="shared" ref="F35:G35" si="6">SUM(F36:F45)</f>
        <v>15</v>
      </c>
      <c r="G35" s="1208">
        <f t="shared" si="6"/>
        <v>30</v>
      </c>
      <c r="H35" s="1208">
        <f>SUM(H36:H45)</f>
        <v>173</v>
      </c>
      <c r="I35" s="1208">
        <f>SUM(I36:I45)</f>
        <v>24</v>
      </c>
      <c r="J35" s="1209">
        <f>SUM(J36:J45)</f>
        <v>16</v>
      </c>
    </row>
    <row r="36" spans="1:10" s="111" customFormat="1" ht="24.95" customHeight="1">
      <c r="A36" s="502" t="s">
        <v>47</v>
      </c>
      <c r="B36" s="124">
        <f>SUM(C36,F36:J36)</f>
        <v>237</v>
      </c>
      <c r="C36" s="124">
        <f>SUM(D36:E36)</f>
        <v>41</v>
      </c>
      <c r="D36" s="1206">
        <v>37</v>
      </c>
      <c r="E36" s="1206">
        <v>4</v>
      </c>
      <c r="F36" s="1204">
        <v>8</v>
      </c>
      <c r="G36" s="1204">
        <v>16</v>
      </c>
      <c r="H36" s="1204">
        <v>141</v>
      </c>
      <c r="I36" s="1204">
        <v>19</v>
      </c>
      <c r="J36" s="1203">
        <v>12</v>
      </c>
    </row>
    <row r="37" spans="1:10" ht="24.95" customHeight="1">
      <c r="A37" s="502" t="s">
        <v>179</v>
      </c>
      <c r="B37" s="124">
        <f>SUM(C37,F37:J37)</f>
        <v>12</v>
      </c>
      <c r="C37" s="124">
        <f t="shared" ref="C37:C45" si="7">SUM(D37:E37)</f>
        <v>7</v>
      </c>
      <c r="D37" s="1206">
        <v>4</v>
      </c>
      <c r="E37" s="1206">
        <v>3</v>
      </c>
      <c r="F37" s="1204">
        <v>0</v>
      </c>
      <c r="G37" s="1204">
        <v>2</v>
      </c>
      <c r="H37" s="1204">
        <v>3</v>
      </c>
      <c r="I37" s="1204">
        <v>0</v>
      </c>
      <c r="J37" s="1203">
        <v>0</v>
      </c>
    </row>
    <row r="38" spans="1:10" ht="24.95" customHeight="1">
      <c r="A38" s="502" t="s">
        <v>180</v>
      </c>
      <c r="B38" s="124">
        <f t="shared" ref="B38:B45" si="8">SUM(C38,F38:J38)</f>
        <v>10</v>
      </c>
      <c r="C38" s="124">
        <f t="shared" si="7"/>
        <v>5</v>
      </c>
      <c r="D38" s="1206">
        <v>2</v>
      </c>
      <c r="E38" s="1206">
        <v>3</v>
      </c>
      <c r="F38" s="1204">
        <v>1</v>
      </c>
      <c r="G38" s="1204">
        <v>0</v>
      </c>
      <c r="H38" s="1204">
        <v>3</v>
      </c>
      <c r="I38" s="1204">
        <v>1</v>
      </c>
      <c r="J38" s="1203">
        <v>0</v>
      </c>
    </row>
    <row r="39" spans="1:10" s="91" customFormat="1" ht="24.95" customHeight="1">
      <c r="A39" s="502" t="s">
        <v>181</v>
      </c>
      <c r="B39" s="124">
        <f t="shared" si="8"/>
        <v>5</v>
      </c>
      <c r="C39" s="124">
        <f t="shared" si="7"/>
        <v>2</v>
      </c>
      <c r="D39" s="1206">
        <v>1</v>
      </c>
      <c r="E39" s="1206">
        <v>1</v>
      </c>
      <c r="F39" s="1204">
        <v>0</v>
      </c>
      <c r="G39" s="1204">
        <v>1</v>
      </c>
      <c r="H39" s="1204">
        <v>2</v>
      </c>
      <c r="I39" s="1204">
        <v>0</v>
      </c>
      <c r="J39" s="1203">
        <v>0</v>
      </c>
    </row>
    <row r="40" spans="1:10" ht="24.95" customHeight="1">
      <c r="A40" s="502" t="s">
        <v>182</v>
      </c>
      <c r="B40" s="124">
        <f t="shared" si="8"/>
        <v>20</v>
      </c>
      <c r="C40" s="124">
        <f t="shared" si="7"/>
        <v>9</v>
      </c>
      <c r="D40" s="1206">
        <v>5</v>
      </c>
      <c r="E40" s="1206">
        <v>4</v>
      </c>
      <c r="F40" s="1204">
        <v>1</v>
      </c>
      <c r="G40" s="1204">
        <v>2</v>
      </c>
      <c r="H40" s="1204">
        <v>7</v>
      </c>
      <c r="I40" s="1204">
        <v>1</v>
      </c>
      <c r="J40" s="1203">
        <v>0</v>
      </c>
    </row>
    <row r="41" spans="1:10" ht="24.95" customHeight="1">
      <c r="A41" s="502" t="s">
        <v>816</v>
      </c>
      <c r="B41" s="124">
        <f t="shared" si="8"/>
        <v>3</v>
      </c>
      <c r="C41" s="124">
        <f t="shared" si="7"/>
        <v>1</v>
      </c>
      <c r="D41" s="1206">
        <v>0</v>
      </c>
      <c r="E41" s="1206">
        <v>1</v>
      </c>
      <c r="F41" s="1204">
        <v>0</v>
      </c>
      <c r="G41" s="1204">
        <v>1</v>
      </c>
      <c r="H41" s="1204">
        <v>1</v>
      </c>
      <c r="I41" s="1204">
        <v>0</v>
      </c>
      <c r="J41" s="1203">
        <v>0</v>
      </c>
    </row>
    <row r="42" spans="1:10" ht="24.95" customHeight="1">
      <c r="A42" s="502" t="s">
        <v>183</v>
      </c>
      <c r="B42" s="124">
        <f t="shared" si="8"/>
        <v>15</v>
      </c>
      <c r="C42" s="124">
        <f t="shared" si="7"/>
        <v>3</v>
      </c>
      <c r="D42" s="1206">
        <v>2</v>
      </c>
      <c r="E42" s="1206">
        <v>1</v>
      </c>
      <c r="F42" s="1204">
        <v>0</v>
      </c>
      <c r="G42" s="1204">
        <v>4</v>
      </c>
      <c r="H42" s="1204">
        <v>6</v>
      </c>
      <c r="I42" s="1204">
        <v>2</v>
      </c>
      <c r="J42" s="1203">
        <v>0</v>
      </c>
    </row>
    <row r="43" spans="1:10" ht="24.95" customHeight="1">
      <c r="A43" s="502" t="s">
        <v>184</v>
      </c>
      <c r="B43" s="124">
        <f t="shared" si="8"/>
        <v>90</v>
      </c>
      <c r="C43" s="124">
        <f t="shared" si="7"/>
        <v>79</v>
      </c>
      <c r="D43" s="1206">
        <v>14</v>
      </c>
      <c r="E43" s="1206">
        <v>65</v>
      </c>
      <c r="F43" s="1204">
        <v>4</v>
      </c>
      <c r="G43" s="1204">
        <v>1</v>
      </c>
      <c r="H43" s="1204">
        <v>4</v>
      </c>
      <c r="I43" s="1204">
        <v>0</v>
      </c>
      <c r="J43" s="1203">
        <v>2</v>
      </c>
    </row>
    <row r="44" spans="1:10" ht="24.95" customHeight="1">
      <c r="A44" s="502" t="s">
        <v>185</v>
      </c>
      <c r="B44" s="124">
        <f t="shared" si="8"/>
        <v>22</v>
      </c>
      <c r="C44" s="124">
        <f t="shared" si="7"/>
        <v>15</v>
      </c>
      <c r="D44" s="1206">
        <v>6</v>
      </c>
      <c r="E44" s="1206">
        <v>9</v>
      </c>
      <c r="F44" s="1204">
        <v>1</v>
      </c>
      <c r="G44" s="1204">
        <v>2</v>
      </c>
      <c r="H44" s="1204">
        <v>2</v>
      </c>
      <c r="I44" s="1204">
        <v>0</v>
      </c>
      <c r="J44" s="1203">
        <v>2</v>
      </c>
    </row>
    <row r="45" spans="1:10" ht="24.95" customHeight="1">
      <c r="A45" s="502" t="s">
        <v>186</v>
      </c>
      <c r="B45" s="124">
        <f t="shared" si="8"/>
        <v>12</v>
      </c>
      <c r="C45" s="124">
        <f t="shared" si="7"/>
        <v>6</v>
      </c>
      <c r="D45" s="1206">
        <v>2</v>
      </c>
      <c r="E45" s="1206">
        <v>4</v>
      </c>
      <c r="F45" s="1204">
        <v>0</v>
      </c>
      <c r="G45" s="1204">
        <v>1</v>
      </c>
      <c r="H45" s="1204">
        <v>4</v>
      </c>
      <c r="I45" s="1204">
        <v>1</v>
      </c>
      <c r="J45" s="1203">
        <v>0</v>
      </c>
    </row>
    <row r="46" spans="1:10" ht="9.9499999999999993" customHeight="1" thickBot="1">
      <c r="A46" s="631"/>
      <c r="B46" s="606"/>
      <c r="C46" s="606"/>
      <c r="D46" s="606"/>
      <c r="E46" s="606"/>
      <c r="F46" s="606"/>
      <c r="G46" s="605"/>
      <c r="H46" s="605"/>
      <c r="I46" s="605"/>
      <c r="J46" s="609"/>
    </row>
    <row r="47" spans="1:10" ht="9.9499999999999993" customHeight="1">
      <c r="A47" s="126"/>
      <c r="B47" s="98"/>
      <c r="C47" s="98"/>
      <c r="D47" s="98"/>
      <c r="E47" s="98"/>
      <c r="F47" s="98"/>
      <c r="G47" s="70"/>
      <c r="H47" s="70"/>
      <c r="I47" s="70"/>
      <c r="J47" s="98"/>
    </row>
    <row r="48" spans="1:10" ht="15" customHeight="1">
      <c r="A48" s="99" t="s">
        <v>635</v>
      </c>
      <c r="I48" s="1164"/>
    </row>
    <row r="49" spans="1:10" ht="15" customHeight="1">
      <c r="A49" s="99" t="s">
        <v>636</v>
      </c>
      <c r="I49" s="1164"/>
    </row>
    <row r="50" spans="1:10" ht="15" customHeight="1">
      <c r="A50" s="798" t="s">
        <v>57</v>
      </c>
      <c r="B50" s="130"/>
      <c r="C50" s="130"/>
      <c r="D50" s="130"/>
      <c r="E50" s="130"/>
      <c r="F50" s="130"/>
      <c r="G50" s="130"/>
      <c r="H50" s="130"/>
      <c r="I50" s="130"/>
      <c r="J50" s="130"/>
    </row>
  </sheetData>
  <mergeCells count="2">
    <mergeCell ref="C6:E6"/>
    <mergeCell ref="A3:J3"/>
  </mergeCells>
  <phoneticPr fontId="4" type="noConversion"/>
  <printOptions horizontalCentered="1" gridLinesSet="0"/>
  <pageMargins left="0.47244094488188981" right="0.47244094488188981" top="0.55118110236220474" bottom="0.55118110236220474" header="0.51181102362204722" footer="0.51181102362204722"/>
  <pageSetup paperSize="9" scale="72" pageOrder="overThenDown" orientation="portrait" blackAndWhite="1" r:id="rId1"/>
  <headerFooter alignWithMargins="0"/>
  <ignoredErrors>
    <ignoredError sqref="C36 C37:C45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24"/>
  <sheetViews>
    <sheetView view="pageBreakPreview" zoomScale="90" zoomScaleNormal="70" zoomScaleSheetLayoutView="90" workbookViewId="0"/>
  </sheetViews>
  <sheetFormatPr defaultRowHeight="13.5"/>
  <cols>
    <col min="1" max="1" width="9.44140625" style="53" customWidth="1"/>
    <col min="2" max="6" width="12.77734375" style="53" customWidth="1"/>
    <col min="7" max="7" width="10.88671875" style="53" customWidth="1"/>
    <col min="8" max="12" width="12.77734375" style="53" customWidth="1"/>
    <col min="13" max="16384" width="8.88671875" style="53"/>
  </cols>
  <sheetData>
    <row r="1" spans="1:12" s="36" customFormat="1" ht="15" customHeight="1">
      <c r="A1" s="37"/>
      <c r="B1" s="37"/>
      <c r="C1" s="37"/>
      <c r="D1" s="37"/>
      <c r="E1" s="37"/>
      <c r="F1" s="37"/>
    </row>
    <row r="2" spans="1:12" s="491" customFormat="1" ht="30" customHeight="1">
      <c r="A2" s="467" t="s">
        <v>202</v>
      </c>
      <c r="B2" s="509"/>
      <c r="C2" s="509"/>
      <c r="D2" s="509"/>
      <c r="E2" s="509"/>
      <c r="F2" s="509"/>
      <c r="G2" s="1340" t="s">
        <v>209</v>
      </c>
      <c r="H2" s="1340"/>
      <c r="I2" s="1340"/>
      <c r="J2" s="1340"/>
      <c r="K2" s="1340"/>
      <c r="L2" s="1340"/>
    </row>
    <row r="3" spans="1:12" s="470" customFormat="1" ht="30" customHeight="1">
      <c r="A3" s="467"/>
      <c r="B3" s="509"/>
      <c r="C3" s="509"/>
      <c r="D3" s="509"/>
      <c r="E3" s="509"/>
      <c r="F3" s="509"/>
      <c r="G3" s="1340"/>
      <c r="H3" s="1340"/>
      <c r="I3" s="1340"/>
      <c r="J3" s="1340"/>
      <c r="K3" s="1340"/>
      <c r="L3" s="1340"/>
    </row>
    <row r="4" spans="1:12" s="64" customFormat="1" ht="15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s="81" customFormat="1" ht="17.25" thickBot="1">
      <c r="A5" s="78" t="s">
        <v>1</v>
      </c>
      <c r="B5" s="78"/>
      <c r="C5" s="79"/>
      <c r="D5" s="79"/>
      <c r="E5" s="79"/>
      <c r="F5" s="122"/>
      <c r="G5" s="78"/>
      <c r="H5" s="122"/>
      <c r="I5" s="79"/>
      <c r="J5" s="79"/>
      <c r="K5" s="79"/>
      <c r="L5" s="122" t="s">
        <v>73</v>
      </c>
    </row>
    <row r="6" spans="1:12" s="50" customFormat="1" ht="18" customHeight="1">
      <c r="A6" s="1454" t="s">
        <v>258</v>
      </c>
      <c r="B6" s="47" t="s">
        <v>210</v>
      </c>
      <c r="C6" s="47" t="s">
        <v>212</v>
      </c>
      <c r="D6" s="1455" t="s">
        <v>214</v>
      </c>
      <c r="E6" s="47" t="s">
        <v>217</v>
      </c>
      <c r="F6" s="1456" t="s">
        <v>219</v>
      </c>
      <c r="G6" s="1454" t="s">
        <v>203</v>
      </c>
      <c r="H6" s="49" t="s">
        <v>221</v>
      </c>
      <c r="I6" s="1455" t="s">
        <v>223</v>
      </c>
      <c r="J6" s="48" t="s">
        <v>204</v>
      </c>
      <c r="K6" s="48" t="s">
        <v>226</v>
      </c>
      <c r="L6" s="796" t="s">
        <v>205</v>
      </c>
    </row>
    <row r="7" spans="1:12" s="50" customFormat="1" ht="18" customHeight="1">
      <c r="A7" s="1389"/>
      <c r="B7" s="51"/>
      <c r="C7" s="51"/>
      <c r="D7" s="1403"/>
      <c r="E7" s="51"/>
      <c r="F7" s="1457"/>
      <c r="G7" s="1389"/>
      <c r="H7" s="730"/>
      <c r="I7" s="1403"/>
      <c r="J7" s="51" t="s">
        <v>28</v>
      </c>
      <c r="K7" s="51"/>
      <c r="L7" s="485"/>
    </row>
    <row r="8" spans="1:12" s="50" customFormat="1" ht="18" customHeight="1">
      <c r="A8" s="1390"/>
      <c r="B8" s="327" t="s">
        <v>211</v>
      </c>
      <c r="C8" s="327" t="s">
        <v>213</v>
      </c>
      <c r="D8" s="736" t="s">
        <v>215</v>
      </c>
      <c r="E8" s="327" t="s">
        <v>218</v>
      </c>
      <c r="F8" s="791" t="s">
        <v>220</v>
      </c>
      <c r="G8" s="1390"/>
      <c r="H8" s="736" t="s">
        <v>222</v>
      </c>
      <c r="I8" s="134" t="s">
        <v>224</v>
      </c>
      <c r="J8" s="327" t="s">
        <v>225</v>
      </c>
      <c r="K8" s="135" t="s">
        <v>216</v>
      </c>
      <c r="L8" s="584" t="s">
        <v>207</v>
      </c>
    </row>
    <row r="9" spans="1:12" ht="50.1" hidden="1" customHeight="1">
      <c r="A9" s="486">
        <v>2015</v>
      </c>
      <c r="B9" s="25">
        <v>204</v>
      </c>
      <c r="C9" s="25">
        <v>1908</v>
      </c>
      <c r="D9" s="25">
        <v>2321</v>
      </c>
      <c r="E9" s="25">
        <v>1528</v>
      </c>
      <c r="F9" s="454">
        <v>1827</v>
      </c>
      <c r="G9" s="486">
        <v>2015</v>
      </c>
      <c r="H9" s="55" t="s">
        <v>208</v>
      </c>
      <c r="I9" s="25">
        <v>946</v>
      </c>
      <c r="J9" s="25">
        <v>416</v>
      </c>
      <c r="K9" s="25">
        <v>1702</v>
      </c>
      <c r="L9" s="492" t="s">
        <v>208</v>
      </c>
    </row>
    <row r="10" spans="1:12" ht="50.1" customHeight="1">
      <c r="A10" s="486">
        <v>2016</v>
      </c>
      <c r="B10" s="25">
        <v>191</v>
      </c>
      <c r="C10" s="25">
        <v>1744</v>
      </c>
      <c r="D10" s="25">
        <v>2656</v>
      </c>
      <c r="E10" s="25">
        <v>1853</v>
      </c>
      <c r="F10" s="454">
        <v>1736</v>
      </c>
      <c r="G10" s="486">
        <v>2016</v>
      </c>
      <c r="H10" s="55" t="s">
        <v>208</v>
      </c>
      <c r="I10" s="25">
        <v>930</v>
      </c>
      <c r="J10" s="25">
        <v>442</v>
      </c>
      <c r="K10" s="25">
        <v>1715</v>
      </c>
      <c r="L10" s="492" t="s">
        <v>208</v>
      </c>
    </row>
    <row r="11" spans="1:12" ht="50.1" customHeight="1">
      <c r="A11" s="486">
        <v>2017</v>
      </c>
      <c r="B11" s="25">
        <v>277</v>
      </c>
      <c r="C11" s="25">
        <v>1630</v>
      </c>
      <c r="D11" s="25">
        <v>900</v>
      </c>
      <c r="E11" s="25">
        <v>171</v>
      </c>
      <c r="F11" s="454">
        <v>1113</v>
      </c>
      <c r="G11" s="486">
        <v>2017</v>
      </c>
      <c r="H11" s="55" t="s">
        <v>208</v>
      </c>
      <c r="I11" s="25">
        <v>820</v>
      </c>
      <c r="J11" s="25">
        <v>414</v>
      </c>
      <c r="K11" s="25">
        <v>1546</v>
      </c>
      <c r="L11" s="492" t="s">
        <v>208</v>
      </c>
    </row>
    <row r="12" spans="1:12" s="54" customFormat="1" ht="50.1" customHeight="1">
      <c r="A12" s="486">
        <v>2018</v>
      </c>
      <c r="B12" s="25">
        <v>100</v>
      </c>
      <c r="C12" s="25">
        <v>1776</v>
      </c>
      <c r="D12" s="25">
        <v>2458</v>
      </c>
      <c r="E12" s="25">
        <v>219</v>
      </c>
      <c r="F12" s="454">
        <v>414</v>
      </c>
      <c r="G12" s="486">
        <v>2018</v>
      </c>
      <c r="H12" s="55" t="s">
        <v>208</v>
      </c>
      <c r="I12" s="25">
        <v>786</v>
      </c>
      <c r="J12" s="25">
        <v>627</v>
      </c>
      <c r="K12" s="25">
        <v>1639</v>
      </c>
      <c r="L12" s="492" t="s">
        <v>208</v>
      </c>
    </row>
    <row r="13" spans="1:12" s="640" customFormat="1" ht="50.1" customHeight="1">
      <c r="A13" s="486">
        <v>2019</v>
      </c>
      <c r="B13" s="55">
        <v>254</v>
      </c>
      <c r="C13" s="55">
        <v>2016</v>
      </c>
      <c r="D13" s="55">
        <v>440</v>
      </c>
      <c r="E13" s="55">
        <v>287</v>
      </c>
      <c r="F13" s="492">
        <v>342</v>
      </c>
      <c r="G13" s="486">
        <v>2019</v>
      </c>
      <c r="H13" s="55">
        <v>1631</v>
      </c>
      <c r="I13" s="55">
        <v>1002</v>
      </c>
      <c r="J13" s="55">
        <v>487</v>
      </c>
      <c r="K13" s="55">
        <v>1387</v>
      </c>
      <c r="L13" s="492" t="s">
        <v>701</v>
      </c>
    </row>
    <row r="14" spans="1:12" s="613" customFormat="1" ht="50.1" customHeight="1">
      <c r="A14" s="486">
        <v>2020</v>
      </c>
      <c r="B14" s="25">
        <v>162</v>
      </c>
      <c r="C14" s="25">
        <v>1705</v>
      </c>
      <c r="D14" s="25">
        <v>339</v>
      </c>
      <c r="E14" s="25">
        <v>57</v>
      </c>
      <c r="F14" s="454">
        <v>302</v>
      </c>
      <c r="G14" s="486">
        <v>2020</v>
      </c>
      <c r="H14" s="25">
        <v>2247</v>
      </c>
      <c r="I14" s="25">
        <v>934</v>
      </c>
      <c r="J14" s="25">
        <v>428</v>
      </c>
      <c r="K14" s="25">
        <v>1181</v>
      </c>
      <c r="L14" s="454">
        <v>0</v>
      </c>
    </row>
    <row r="15" spans="1:12" s="614" customFormat="1" ht="50.1" customHeight="1">
      <c r="A15" s="656">
        <v>2021</v>
      </c>
      <c r="B15" s="650">
        <v>138</v>
      </c>
      <c r="C15" s="650">
        <v>1452</v>
      </c>
      <c r="D15" s="650">
        <v>1349</v>
      </c>
      <c r="E15" s="650">
        <v>326</v>
      </c>
      <c r="F15" s="694">
        <v>1049</v>
      </c>
      <c r="G15" s="656">
        <v>2021</v>
      </c>
      <c r="H15" s="650">
        <v>1355</v>
      </c>
      <c r="I15" s="650">
        <v>873</v>
      </c>
      <c r="J15" s="650">
        <v>369</v>
      </c>
      <c r="K15" s="650">
        <v>1230</v>
      </c>
      <c r="L15" s="694">
        <v>0</v>
      </c>
    </row>
    <row r="16" spans="1:12" s="56" customFormat="1" ht="9.9499999999999993" customHeight="1" thickBot="1">
      <c r="A16" s="792"/>
      <c r="B16" s="793"/>
      <c r="C16" s="794"/>
      <c r="D16" s="794"/>
      <c r="E16" s="794"/>
      <c r="F16" s="795"/>
      <c r="G16" s="797"/>
      <c r="H16" s="794"/>
      <c r="I16" s="794"/>
      <c r="J16" s="794"/>
      <c r="K16" s="794"/>
      <c r="L16" s="795"/>
    </row>
    <row r="17" spans="1:12" s="56" customFormat="1" ht="9.9499999999999993" customHeight="1">
      <c r="A17" s="69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50" customFormat="1" ht="15" customHeight="1">
      <c r="A18" s="1244" t="s">
        <v>227</v>
      </c>
      <c r="B18" s="1244"/>
      <c r="C18" s="1244"/>
      <c r="D18" s="1244"/>
      <c r="E18" s="1245"/>
      <c r="F18" s="1246"/>
      <c r="G18" s="1244"/>
      <c r="H18" s="1245"/>
      <c r="I18" s="1242"/>
      <c r="J18" s="1242"/>
      <c r="K18" s="1242"/>
      <c r="L18" s="1243"/>
    </row>
    <row r="19" spans="1:12" s="50" customFormat="1" ht="15" customHeight="1">
      <c r="A19" s="1244" t="s">
        <v>228</v>
      </c>
      <c r="B19" s="1247"/>
      <c r="C19" s="1247"/>
      <c r="D19" s="1247"/>
      <c r="E19" s="1245"/>
      <c r="F19" s="1246"/>
      <c r="G19" s="1244"/>
      <c r="H19" s="1245"/>
    </row>
    <row r="20" spans="1:12" s="50" customFormat="1" ht="15" customHeight="1">
      <c r="A20" s="1244" t="s">
        <v>229</v>
      </c>
      <c r="B20" s="1247"/>
      <c r="C20" s="1247"/>
      <c r="D20" s="1247"/>
      <c r="E20" s="1245"/>
      <c r="F20" s="1246"/>
      <c r="G20" s="1244"/>
      <c r="H20" s="1245"/>
    </row>
    <row r="21" spans="1:12" s="50" customFormat="1" ht="15" customHeight="1">
      <c r="A21" s="1244" t="s">
        <v>230</v>
      </c>
      <c r="B21" s="1247"/>
      <c r="C21" s="1247"/>
      <c r="D21" s="1247"/>
      <c r="E21" s="1245"/>
      <c r="F21" s="1246"/>
      <c r="G21" s="1244"/>
      <c r="H21" s="1245"/>
    </row>
    <row r="22" spans="1:12" s="50" customFormat="1" ht="15" customHeight="1">
      <c r="A22" s="798" t="s">
        <v>57</v>
      </c>
      <c r="B22" s="798"/>
      <c r="C22" s="798"/>
      <c r="D22" s="798"/>
      <c r="E22" s="798"/>
      <c r="F22" s="1243"/>
      <c r="G22" s="798"/>
      <c r="H22" s="1242"/>
    </row>
    <row r="23" spans="1:12">
      <c r="F23" s="56"/>
    </row>
    <row r="24" spans="1:12">
      <c r="A24" s="60"/>
      <c r="F24" s="56"/>
    </row>
  </sheetData>
  <mergeCells count="7">
    <mergeCell ref="G2:L2"/>
    <mergeCell ref="A6:A8"/>
    <mergeCell ref="G3:L3"/>
    <mergeCell ref="D6:D7"/>
    <mergeCell ref="F6:F7"/>
    <mergeCell ref="I6:I7"/>
    <mergeCell ref="G6:G8"/>
  </mergeCells>
  <phoneticPr fontId="4" type="noConversion"/>
  <printOptions horizontalCentered="1" gridLinesSet="0"/>
  <pageMargins left="0.55118110236220474" right="0.47244094488188981" top="0.55118110236220474" bottom="0.55118110236220474" header="0.51181102362204722" footer="0.51181102362204722"/>
  <pageSetup paperSize="9" scale="86" pageOrder="overThenDown" orientation="portrait" blackAndWhite="1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32</vt:i4>
      </vt:variant>
      <vt:variant>
        <vt:lpstr>이름이 지정된 범위</vt:lpstr>
      </vt:variant>
      <vt:variant>
        <vt:i4>28</vt:i4>
      </vt:variant>
    </vt:vector>
  </HeadingPairs>
  <TitlesOfParts>
    <vt:vector size="60" baseType="lpstr">
      <vt:lpstr>ⅩⅡ. 보건 및 사회보장</vt:lpstr>
      <vt:lpstr>1.의료기관</vt:lpstr>
      <vt:lpstr>2.의료기관종사 의료인력</vt:lpstr>
      <vt:lpstr>3.보건소인력</vt:lpstr>
      <vt:lpstr>4.보건지소 및 보건진료소, 건강생활지원센터 인력</vt:lpstr>
      <vt:lpstr>5.의약품등 제조업소 및 판매업소</vt:lpstr>
      <vt:lpstr>6.식품위생관계업소</vt:lpstr>
      <vt:lpstr>7.공중위생관계업소</vt:lpstr>
      <vt:lpstr>8.예방접종</vt:lpstr>
      <vt:lpstr>9.법정감염병 발생 및 사망</vt:lpstr>
      <vt:lpstr>10.한센사업대상자현황</vt:lpstr>
      <vt:lpstr>11.결핵환자현황</vt:lpstr>
      <vt:lpstr>12.구강보건사업실적</vt:lpstr>
      <vt:lpstr>13.모자보건사업실적</vt:lpstr>
      <vt:lpstr>14.건강보험적용인구</vt:lpstr>
      <vt:lpstr>15.건강보험급여</vt:lpstr>
      <vt:lpstr>16.건강보험대상자 진료 실적</vt:lpstr>
      <vt:lpstr>17.국민연금 가입자</vt:lpstr>
      <vt:lpstr>18.국민연금급여지급현황</vt:lpstr>
      <vt:lpstr>19.노인여가복지시설</vt:lpstr>
      <vt:lpstr>20.노인주거복지시설</vt:lpstr>
      <vt:lpstr>21.노인의료복지시설</vt:lpstr>
      <vt:lpstr>22.재가노인복지시설</vt:lpstr>
      <vt:lpstr>23.국민기초생활보장</vt:lpstr>
      <vt:lpstr>24.기초연금 수급자 수</vt:lpstr>
      <vt:lpstr>25.여성폭력상담</vt:lpstr>
      <vt:lpstr>26.아동복지시설</vt:lpstr>
      <vt:lpstr>27.장애인 거주시설 수 및 입소 현황</vt:lpstr>
      <vt:lpstr>28.장애인등록현황</vt:lpstr>
      <vt:lpstr>29.저소득 한부모가족</vt:lpstr>
      <vt:lpstr>30.어린이집</vt:lpstr>
      <vt:lpstr>31.사회복지자원봉사자 현황</vt:lpstr>
      <vt:lpstr>'1.의료기관'!Print_Area</vt:lpstr>
      <vt:lpstr>'10.한센사업대상자현황'!Print_Area</vt:lpstr>
      <vt:lpstr>'11.결핵환자현황'!Print_Area</vt:lpstr>
      <vt:lpstr>'12.구강보건사업실적'!Print_Area</vt:lpstr>
      <vt:lpstr>'13.모자보건사업실적'!Print_Area</vt:lpstr>
      <vt:lpstr>'14.건강보험적용인구'!Print_Area</vt:lpstr>
      <vt:lpstr>'15.건강보험급여'!Print_Area</vt:lpstr>
      <vt:lpstr>'16.건강보험대상자 진료 실적'!Print_Area</vt:lpstr>
      <vt:lpstr>'17.국민연금 가입자'!Print_Area</vt:lpstr>
      <vt:lpstr>'18.국민연금급여지급현황'!Print_Area</vt:lpstr>
      <vt:lpstr>'19.노인여가복지시설'!Print_Area</vt:lpstr>
      <vt:lpstr>'2.의료기관종사 의료인력'!Print_Area</vt:lpstr>
      <vt:lpstr>'20.노인주거복지시설'!Print_Area</vt:lpstr>
      <vt:lpstr>'21.노인의료복지시설'!Print_Area</vt:lpstr>
      <vt:lpstr>'22.재가노인복지시설'!Print_Area</vt:lpstr>
      <vt:lpstr>'23.국민기초생활보장'!Print_Area</vt:lpstr>
      <vt:lpstr>'25.여성폭력상담'!Print_Area</vt:lpstr>
      <vt:lpstr>'26.아동복지시설'!Print_Area</vt:lpstr>
      <vt:lpstr>'27.장애인 거주시설 수 및 입소 현황'!Print_Area</vt:lpstr>
      <vt:lpstr>'29.저소득 한부모가족'!Print_Area</vt:lpstr>
      <vt:lpstr>'3.보건소인력'!Print_Area</vt:lpstr>
      <vt:lpstr>'30.어린이집'!Print_Area</vt:lpstr>
      <vt:lpstr>'31.사회복지자원봉사자 현황'!Print_Area</vt:lpstr>
      <vt:lpstr>'4.보건지소 및 보건진료소, 건강생활지원센터 인력'!Print_Area</vt:lpstr>
      <vt:lpstr>'6.식품위생관계업소'!Print_Area</vt:lpstr>
      <vt:lpstr>'7.공중위생관계업소'!Print_Area</vt:lpstr>
      <vt:lpstr>'9.법정감염병 발생 및 사망'!Print_Area</vt:lpstr>
      <vt:lpstr>'ⅩⅡ. 보건 및 사회보장'!Print_Area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2022-12-27T05:22:44Z</cp:lastPrinted>
  <dcterms:created xsi:type="dcterms:W3CDTF">2010-02-25T01:48:23Z</dcterms:created>
  <dcterms:modified xsi:type="dcterms:W3CDTF">2023-10-19T00:42:56Z</dcterms:modified>
</cp:coreProperties>
</file>