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-120" yWindow="-120" windowWidth="23250" windowHeight="13170" tabRatio="875"/>
  </bookViews>
  <sheets>
    <sheet name="Ⅵ.농림수산" sheetId="50" r:id="rId1"/>
    <sheet name="1.농가및농가인구" sheetId="80" r:id="rId2"/>
    <sheet name="2.경지면적" sheetId="81" r:id="rId3"/>
    <sheet name="3.식량작물생산량(정곡)" sheetId="54" r:id="rId4"/>
    <sheet name="4-1.미곡" sheetId="55" r:id="rId5"/>
    <sheet name="4-2.맥류" sheetId="60" r:id="rId6"/>
    <sheet name="4-3.잡곡" sheetId="61" r:id="rId7"/>
    <sheet name="4-4.두류" sheetId="58" r:id="rId8"/>
    <sheet name="4-5.서류" sheetId="59" r:id="rId9"/>
    <sheet name="5.채소류생산량" sheetId="62" r:id="rId10"/>
    <sheet name="6.특용작물 생산량" sheetId="64" r:id="rId11"/>
    <sheet name="7.농업용기계보유 " sheetId="66" r:id="rId12"/>
    <sheet name="8.농업용지하수" sheetId="83" r:id="rId13"/>
    <sheet name="9.가축사육" sheetId="67" r:id="rId14"/>
    <sheet name="10.가축전염병발생" sheetId="69" r:id="rId15"/>
    <sheet name="11.임산물생산량" sheetId="71" r:id="rId16"/>
    <sheet name="12.임목벌채허가" sheetId="72" r:id="rId17"/>
    <sheet name="13.조림" sheetId="73" r:id="rId18"/>
    <sheet name="14.불법산림훼손피해" sheetId="75" r:id="rId19"/>
    <sheet name="15.어가및어가인구" sheetId="76" r:id="rId20"/>
    <sheet name="16.어선보유" sheetId="77" r:id="rId21"/>
    <sheet name="17.친환경농축산물 출하현황" sheetId="78" r:id="rId22"/>
    <sheet name="18.화훼재배현황" sheetId="79" r:id="rId23"/>
  </sheets>
  <externalReferences>
    <externalReference r:id="rId24"/>
    <externalReference r:id="rId25"/>
  </externalReferences>
  <definedNames>
    <definedName name="______32" localSheetId="14">#REF!</definedName>
    <definedName name="______32" localSheetId="15">#REF!</definedName>
    <definedName name="______32" localSheetId="16">#REF!</definedName>
    <definedName name="______32" localSheetId="18">#REF!</definedName>
    <definedName name="______32" localSheetId="19">#REF!</definedName>
    <definedName name="______32" localSheetId="20">#REF!</definedName>
    <definedName name="______32" localSheetId="21">#REF!</definedName>
    <definedName name="______32" localSheetId="22">#REF!</definedName>
    <definedName name="______32" localSheetId="3">#REF!</definedName>
    <definedName name="______32" localSheetId="5">#REF!</definedName>
    <definedName name="______32" localSheetId="6">#REF!</definedName>
    <definedName name="______32" localSheetId="9">#REF!</definedName>
    <definedName name="______32" localSheetId="10">#REF!</definedName>
    <definedName name="______32" localSheetId="11">#REF!</definedName>
    <definedName name="______32" localSheetId="12">#REF!</definedName>
    <definedName name="______32" localSheetId="13">#REF!</definedName>
    <definedName name="______32">#REF!</definedName>
    <definedName name="_____32" localSheetId="14">#REF!</definedName>
    <definedName name="_____32" localSheetId="15">#REF!</definedName>
    <definedName name="_____32" localSheetId="16">#REF!</definedName>
    <definedName name="_____32" localSheetId="18">#REF!</definedName>
    <definedName name="_____32" localSheetId="19">#REF!</definedName>
    <definedName name="_____32" localSheetId="20">#REF!</definedName>
    <definedName name="_____32" localSheetId="21">#REF!</definedName>
    <definedName name="_____32" localSheetId="22">#REF!</definedName>
    <definedName name="_____32" localSheetId="3">#REF!</definedName>
    <definedName name="_____32" localSheetId="5">#REF!</definedName>
    <definedName name="_____32" localSheetId="6">#REF!</definedName>
    <definedName name="_____32" localSheetId="9">#REF!</definedName>
    <definedName name="_____32" localSheetId="10">#REF!</definedName>
    <definedName name="_____32" localSheetId="11">#REF!</definedName>
    <definedName name="_____32" localSheetId="12">#REF!</definedName>
    <definedName name="_____32" localSheetId="13">#REF!</definedName>
    <definedName name="_____32">#REF!</definedName>
    <definedName name="____32" localSheetId="14">#REF!</definedName>
    <definedName name="____32" localSheetId="15">#REF!</definedName>
    <definedName name="____32" localSheetId="16">#REF!</definedName>
    <definedName name="____32" localSheetId="18">#REF!</definedName>
    <definedName name="____32" localSheetId="19">#REF!</definedName>
    <definedName name="____32" localSheetId="20">#REF!</definedName>
    <definedName name="____32" localSheetId="21">#REF!</definedName>
    <definedName name="____32" localSheetId="22">#REF!</definedName>
    <definedName name="____32" localSheetId="3">#REF!</definedName>
    <definedName name="____32" localSheetId="5">#REF!</definedName>
    <definedName name="____32" localSheetId="6">#REF!</definedName>
    <definedName name="____32" localSheetId="9">#REF!</definedName>
    <definedName name="____32" localSheetId="10">#REF!</definedName>
    <definedName name="____32" localSheetId="11">#REF!</definedName>
    <definedName name="____32" localSheetId="12">#REF!</definedName>
    <definedName name="____32" localSheetId="13">#REF!</definedName>
    <definedName name="____32">#REF!</definedName>
    <definedName name="___1_32" localSheetId="14">#REF!</definedName>
    <definedName name="___1_32" localSheetId="15">#REF!</definedName>
    <definedName name="___1_32" localSheetId="16">#REF!</definedName>
    <definedName name="___1_32" localSheetId="18">#REF!</definedName>
    <definedName name="___1_32" localSheetId="19">#REF!</definedName>
    <definedName name="___1_32" localSheetId="20">#REF!</definedName>
    <definedName name="___1_32" localSheetId="21">#REF!</definedName>
    <definedName name="___1_32" localSheetId="22">#REF!</definedName>
    <definedName name="___1_32" localSheetId="3">#REF!</definedName>
    <definedName name="___1_32" localSheetId="5">#REF!</definedName>
    <definedName name="___1_32" localSheetId="6">#REF!</definedName>
    <definedName name="___1_32" localSheetId="9">#REF!</definedName>
    <definedName name="___1_32" localSheetId="10">#REF!</definedName>
    <definedName name="___1_32" localSheetId="11">#REF!</definedName>
    <definedName name="___1_32" localSheetId="12">#REF!</definedName>
    <definedName name="___1_32" localSheetId="13">#REF!</definedName>
    <definedName name="___1_32">#REF!</definedName>
    <definedName name="___32" localSheetId="14">#REF!</definedName>
    <definedName name="___32" localSheetId="15">#REF!</definedName>
    <definedName name="___32" localSheetId="16">#REF!</definedName>
    <definedName name="___32" localSheetId="18">#REF!</definedName>
    <definedName name="___32" localSheetId="19">#REF!</definedName>
    <definedName name="___32" localSheetId="20">#REF!</definedName>
    <definedName name="___32" localSheetId="21">#REF!</definedName>
    <definedName name="___32" localSheetId="22">#REF!</definedName>
    <definedName name="___32" localSheetId="3">#REF!</definedName>
    <definedName name="___32" localSheetId="5">#REF!</definedName>
    <definedName name="___32" localSheetId="6">#REF!</definedName>
    <definedName name="___32" localSheetId="9">#REF!</definedName>
    <definedName name="___32" localSheetId="10">#REF!</definedName>
    <definedName name="___32" localSheetId="11">#REF!</definedName>
    <definedName name="___32" localSheetId="12">#REF!</definedName>
    <definedName name="___32" localSheetId="13">#REF!</definedName>
    <definedName name="___32">#REF!</definedName>
    <definedName name="__1_32" localSheetId="14">#REF!</definedName>
    <definedName name="__1_32" localSheetId="15">#REF!</definedName>
    <definedName name="__1_32" localSheetId="16">#REF!</definedName>
    <definedName name="__1_32" localSheetId="18">#REF!</definedName>
    <definedName name="__1_32" localSheetId="19">#REF!</definedName>
    <definedName name="__1_32" localSheetId="20">#REF!</definedName>
    <definedName name="__1_32" localSheetId="21">#REF!</definedName>
    <definedName name="__1_32" localSheetId="22">#REF!</definedName>
    <definedName name="__1_32" localSheetId="3">#REF!</definedName>
    <definedName name="__1_32" localSheetId="5">#REF!</definedName>
    <definedName name="__1_32" localSheetId="6">#REF!</definedName>
    <definedName name="__1_32" localSheetId="9">#REF!</definedName>
    <definedName name="__1_32" localSheetId="10">#REF!</definedName>
    <definedName name="__1_32" localSheetId="11">#REF!</definedName>
    <definedName name="__1_32" localSheetId="12">#REF!</definedName>
    <definedName name="__1_32" localSheetId="13">#REF!</definedName>
    <definedName name="__1_32">#REF!</definedName>
    <definedName name="__32" localSheetId="14">#REF!</definedName>
    <definedName name="__32" localSheetId="15">#REF!</definedName>
    <definedName name="__32" localSheetId="16">#REF!</definedName>
    <definedName name="__32" localSheetId="18">#REF!</definedName>
    <definedName name="__32" localSheetId="19">#REF!</definedName>
    <definedName name="__32" localSheetId="20">#REF!</definedName>
    <definedName name="__32" localSheetId="21">#REF!</definedName>
    <definedName name="__32" localSheetId="22">#REF!</definedName>
    <definedName name="__32" localSheetId="3">#REF!</definedName>
    <definedName name="__32" localSheetId="5">#REF!</definedName>
    <definedName name="__32" localSheetId="6">#REF!</definedName>
    <definedName name="__32" localSheetId="9">#REF!</definedName>
    <definedName name="__32" localSheetId="10">#REF!</definedName>
    <definedName name="__32" localSheetId="11">#REF!</definedName>
    <definedName name="__32" localSheetId="12">#REF!</definedName>
    <definedName name="__32" localSheetId="13">#REF!</definedName>
    <definedName name="__32">#REF!</definedName>
    <definedName name="_1_32" localSheetId="14">#REF!</definedName>
    <definedName name="_1_32" localSheetId="15">#REF!</definedName>
    <definedName name="_1_32" localSheetId="16">#REF!</definedName>
    <definedName name="_1_32" localSheetId="18">#REF!</definedName>
    <definedName name="_1_32" localSheetId="19">#REF!</definedName>
    <definedName name="_1_32" localSheetId="20">#REF!</definedName>
    <definedName name="_1_32" localSheetId="21">#REF!</definedName>
    <definedName name="_1_32" localSheetId="22">#REF!</definedName>
    <definedName name="_1_32" localSheetId="3">#REF!</definedName>
    <definedName name="_1_32" localSheetId="5">#REF!</definedName>
    <definedName name="_1_32" localSheetId="6">#REF!</definedName>
    <definedName name="_1_32" localSheetId="9">#REF!</definedName>
    <definedName name="_1_32" localSheetId="10">#REF!</definedName>
    <definedName name="_1_32" localSheetId="11">#REF!</definedName>
    <definedName name="_1_32" localSheetId="12">#REF!</definedName>
    <definedName name="_1_32" localSheetId="13">#REF!</definedName>
    <definedName name="_1_32">#REF!</definedName>
    <definedName name="_1_33" localSheetId="14">#REF!</definedName>
    <definedName name="_1_33" localSheetId="15">#REF!</definedName>
    <definedName name="_1_33" localSheetId="16">#REF!</definedName>
    <definedName name="_1_33" localSheetId="18">#REF!</definedName>
    <definedName name="_1_33" localSheetId="19">#REF!</definedName>
    <definedName name="_1_33" localSheetId="20">#REF!</definedName>
    <definedName name="_1_33" localSheetId="21">#REF!</definedName>
    <definedName name="_1_33" localSheetId="22">#REF!</definedName>
    <definedName name="_1_33" localSheetId="3">#REF!</definedName>
    <definedName name="_1_33" localSheetId="5">#REF!</definedName>
    <definedName name="_1_33" localSheetId="6">#REF!</definedName>
    <definedName name="_1_33" localSheetId="9">#REF!</definedName>
    <definedName name="_1_33" localSheetId="10">#REF!</definedName>
    <definedName name="_1_33" localSheetId="11">#REF!</definedName>
    <definedName name="_1_33" localSheetId="12">#REF!</definedName>
    <definedName name="_1_33" localSheetId="13">#REF!</definedName>
    <definedName name="_1_33">#REF!</definedName>
    <definedName name="_3_32" localSheetId="14">#REF!</definedName>
    <definedName name="_3_32" localSheetId="15">#REF!</definedName>
    <definedName name="_3_32" localSheetId="16">#REF!</definedName>
    <definedName name="_3_32" localSheetId="18">#REF!</definedName>
    <definedName name="_3_32" localSheetId="19">#REF!</definedName>
    <definedName name="_3_32" localSheetId="20">#REF!</definedName>
    <definedName name="_3_32" localSheetId="21">#REF!</definedName>
    <definedName name="_3_32" localSheetId="22">#REF!</definedName>
    <definedName name="_3_32" localSheetId="3">#REF!</definedName>
    <definedName name="_3_32" localSheetId="5">#REF!</definedName>
    <definedName name="_3_32" localSheetId="6">#REF!</definedName>
    <definedName name="_3_32" localSheetId="9">#REF!</definedName>
    <definedName name="_3_32" localSheetId="10">#REF!</definedName>
    <definedName name="_3_32" localSheetId="11">#REF!</definedName>
    <definedName name="_3_32" localSheetId="12">#REF!</definedName>
    <definedName name="_3_32" localSheetId="13">#REF!</definedName>
    <definedName name="_3_32">#REF!</definedName>
    <definedName name="_32" localSheetId="14">#REF!</definedName>
    <definedName name="_32" localSheetId="15">#REF!</definedName>
    <definedName name="_32" localSheetId="16">#REF!</definedName>
    <definedName name="_32" localSheetId="18">#REF!</definedName>
    <definedName name="_32" localSheetId="19">#REF!</definedName>
    <definedName name="_32" localSheetId="20">#REF!</definedName>
    <definedName name="_32" localSheetId="21">#REF!</definedName>
    <definedName name="_32" localSheetId="22">#REF!</definedName>
    <definedName name="_32" localSheetId="3">#REF!</definedName>
    <definedName name="_32" localSheetId="5">#REF!</definedName>
    <definedName name="_32" localSheetId="6">#REF!</definedName>
    <definedName name="_32" localSheetId="9">#REF!</definedName>
    <definedName name="_32" localSheetId="10">#REF!</definedName>
    <definedName name="_32" localSheetId="11">#REF!</definedName>
    <definedName name="_32" localSheetId="12">#REF!</definedName>
    <definedName name="_32" localSheetId="13">#REF!</definedName>
    <definedName name="_32">#REF!</definedName>
    <definedName name="_33" localSheetId="14">#REF!</definedName>
    <definedName name="_33" localSheetId="15">#REF!</definedName>
    <definedName name="_33" localSheetId="16">#REF!</definedName>
    <definedName name="_33" localSheetId="18">#REF!</definedName>
    <definedName name="_33" localSheetId="19">#REF!</definedName>
    <definedName name="_33" localSheetId="20">#REF!</definedName>
    <definedName name="_33" localSheetId="21">#REF!</definedName>
    <definedName name="_33" localSheetId="22">#REF!</definedName>
    <definedName name="_33" localSheetId="3">#REF!</definedName>
    <definedName name="_33" localSheetId="5">#REF!</definedName>
    <definedName name="_33" localSheetId="6">#REF!</definedName>
    <definedName name="_33" localSheetId="9">#REF!</definedName>
    <definedName name="_33" localSheetId="10">#REF!</definedName>
    <definedName name="_33" localSheetId="11">#REF!</definedName>
    <definedName name="_33" localSheetId="12">#REF!</definedName>
    <definedName name="_33" localSheetId="13">#REF!</definedName>
    <definedName name="_33">#REF!</definedName>
    <definedName name="_6_32" localSheetId="14">#REF!</definedName>
    <definedName name="_6_32" localSheetId="15">#REF!</definedName>
    <definedName name="_6_32" localSheetId="16">#REF!</definedName>
    <definedName name="_6_32" localSheetId="18">#REF!</definedName>
    <definedName name="_6_32" localSheetId="19">#REF!</definedName>
    <definedName name="_6_32" localSheetId="20">#REF!</definedName>
    <definedName name="_6_32" localSheetId="21">#REF!</definedName>
    <definedName name="_6_32" localSheetId="22">#REF!</definedName>
    <definedName name="_6_32" localSheetId="3">#REF!</definedName>
    <definedName name="_6_32" localSheetId="5">#REF!</definedName>
    <definedName name="_6_32" localSheetId="6">#REF!</definedName>
    <definedName name="_6_32" localSheetId="9">#REF!</definedName>
    <definedName name="_6_32" localSheetId="10">#REF!</definedName>
    <definedName name="_6_32" localSheetId="11">#REF!</definedName>
    <definedName name="_6_32" localSheetId="12">#REF!</definedName>
    <definedName name="_6_32" localSheetId="13">#REF!</definedName>
    <definedName name="_6_32">#REF!</definedName>
    <definedName name="a" localSheetId="14">#REF!</definedName>
    <definedName name="a" localSheetId="15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3">#REF!</definedName>
    <definedName name="a" localSheetId="5">#REF!</definedName>
    <definedName name="a" localSheetId="6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aa" localSheetId="14">#REF!</definedName>
    <definedName name="aaa" localSheetId="15">#REF!</definedName>
    <definedName name="aaa" localSheetId="16">#REF!</definedName>
    <definedName name="aaa" localSheetId="18">#REF!</definedName>
    <definedName name="aaa" localSheetId="19">#REF!</definedName>
    <definedName name="aaa" localSheetId="20">#REF!</definedName>
    <definedName name="aaa" localSheetId="21">#REF!</definedName>
    <definedName name="aaa" localSheetId="22">#REF!</definedName>
    <definedName name="aaa" localSheetId="3">#REF!</definedName>
    <definedName name="aaa" localSheetId="5">#REF!</definedName>
    <definedName name="aaa" localSheetId="6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ad" localSheetId="14">#REF!</definedName>
    <definedName name="ad" localSheetId="15">#REF!</definedName>
    <definedName name="ad" localSheetId="16">#REF!</definedName>
    <definedName name="ad" localSheetId="18">#REF!</definedName>
    <definedName name="ad" localSheetId="19">#REF!</definedName>
    <definedName name="ad" localSheetId="20">#REF!</definedName>
    <definedName name="ad" localSheetId="21">#REF!</definedName>
    <definedName name="ad" localSheetId="22">#REF!</definedName>
    <definedName name="ad" localSheetId="3">#REF!</definedName>
    <definedName name="ad" localSheetId="5">#REF!</definedName>
    <definedName name="ad" localSheetId="6">#REF!</definedName>
    <definedName name="ad" localSheetId="9">#REF!</definedName>
    <definedName name="ad" localSheetId="10">#REF!</definedName>
    <definedName name="ad" localSheetId="11">#REF!</definedName>
    <definedName name="ad" localSheetId="12">#REF!</definedName>
    <definedName name="ad" localSheetId="13">#REF!</definedName>
    <definedName name="ad">#REF!</definedName>
    <definedName name="as" localSheetId="14">#REF!</definedName>
    <definedName name="as" localSheetId="15">#REF!</definedName>
    <definedName name="as" localSheetId="16">#REF!</definedName>
    <definedName name="as" localSheetId="18">#REF!</definedName>
    <definedName name="as" localSheetId="19">#REF!</definedName>
    <definedName name="as" localSheetId="20">#REF!</definedName>
    <definedName name="as" localSheetId="21">#REF!</definedName>
    <definedName name="as" localSheetId="22">#REF!</definedName>
    <definedName name="as" localSheetId="3">#REF!</definedName>
    <definedName name="as" localSheetId="5">#REF!</definedName>
    <definedName name="as" localSheetId="6">#REF!</definedName>
    <definedName name="as" localSheetId="9">#REF!</definedName>
    <definedName name="as" localSheetId="10">#REF!</definedName>
    <definedName name="as" localSheetId="11">#REF!</definedName>
    <definedName name="as" localSheetId="12">#REF!</definedName>
    <definedName name="as" localSheetId="13">#REF!</definedName>
    <definedName name="as">#REF!</definedName>
    <definedName name="_xlnm.Consolidate_Area" localSheetId="14">#REF!</definedName>
    <definedName name="_xlnm.Consolidate_Area" localSheetId="15">#REF!</definedName>
    <definedName name="_xlnm.Consolidate_Area" localSheetId="16">#REF!</definedName>
    <definedName name="_xlnm.Consolidate_Area" localSheetId="18">#REF!</definedName>
    <definedName name="_xlnm.Consolidate_Area" localSheetId="19">#REF!</definedName>
    <definedName name="_xlnm.Consolidate_Area" localSheetId="20">#REF!</definedName>
    <definedName name="_xlnm.Consolidate_Area" localSheetId="21">#REF!</definedName>
    <definedName name="_xlnm.Consolidate_Area" localSheetId="22">#REF!</definedName>
    <definedName name="_xlnm.Consolidate_Area" localSheetId="3">#REF!</definedName>
    <definedName name="_xlnm.Consolidate_Area" localSheetId="5">#REF!</definedName>
    <definedName name="_xlnm.Consolidate_Area" localSheetId="6">#REF!</definedName>
    <definedName name="_xlnm.Consolidate_Area" localSheetId="9">#REF!</definedName>
    <definedName name="_xlnm.Consolidate_Area" localSheetId="10">#REF!</definedName>
    <definedName name="_xlnm.Consolidate_Area" localSheetId="11">#REF!</definedName>
    <definedName name="_xlnm.Consolidate_Area" localSheetId="12">#REF!</definedName>
    <definedName name="_xlnm.Consolidate_Area" localSheetId="13">#REF!</definedName>
    <definedName name="_xlnm.Consolidate_Area">#REF!</definedName>
    <definedName name="CopyRange" localSheetId="14">#REF!</definedName>
    <definedName name="CopyRange" localSheetId="15">#REF!</definedName>
    <definedName name="CopyRange" localSheetId="16">#REF!</definedName>
    <definedName name="CopyRange" localSheetId="18">#REF!</definedName>
    <definedName name="CopyRange" localSheetId="19">#REF!</definedName>
    <definedName name="CopyRange" localSheetId="20">#REF!</definedName>
    <definedName name="CopyRange" localSheetId="21">#REF!</definedName>
    <definedName name="CopyRange" localSheetId="22">#REF!</definedName>
    <definedName name="CopyRange" localSheetId="3">#REF!</definedName>
    <definedName name="CopyRange" localSheetId="5">#REF!</definedName>
    <definedName name="CopyRange" localSheetId="6">#REF!</definedName>
    <definedName name="CopyRange" localSheetId="9">#REF!</definedName>
    <definedName name="CopyRange" localSheetId="10">#REF!</definedName>
    <definedName name="CopyRange" localSheetId="11">#REF!</definedName>
    <definedName name="CopyRange" localSheetId="12">#REF!</definedName>
    <definedName name="CopyRange" localSheetId="13">#REF!</definedName>
    <definedName name="CopyRange">#REF!</definedName>
    <definedName name="dd" localSheetId="14">#REF!</definedName>
    <definedName name="dd" localSheetId="15">#REF!</definedName>
    <definedName name="dd" localSheetId="16">#REF!</definedName>
    <definedName name="dd" localSheetId="18">#REF!</definedName>
    <definedName name="dd" localSheetId="19">#REF!</definedName>
    <definedName name="dd" localSheetId="20">#REF!</definedName>
    <definedName name="dd" localSheetId="21">#REF!</definedName>
    <definedName name="dd" localSheetId="22">#REF!</definedName>
    <definedName name="dd" localSheetId="3">#REF!</definedName>
    <definedName name="dd" localSheetId="5">#REF!</definedName>
    <definedName name="dd" localSheetId="6">#REF!</definedName>
    <definedName name="dd" localSheetId="9">#REF!</definedName>
    <definedName name="dd" localSheetId="10">#REF!</definedName>
    <definedName name="dd" localSheetId="11">#REF!</definedName>
    <definedName name="dd" localSheetId="12">#REF!</definedName>
    <definedName name="dd" localSheetId="13">#REF!</definedName>
    <definedName name="dd">#REF!</definedName>
    <definedName name="dnfkwlf" localSheetId="14">#REF!</definedName>
    <definedName name="dnfkwlf" localSheetId="15">#REF!</definedName>
    <definedName name="dnfkwlf" localSheetId="16">#REF!</definedName>
    <definedName name="dnfkwlf" localSheetId="18">#REF!</definedName>
    <definedName name="dnfkwlf" localSheetId="19">#REF!</definedName>
    <definedName name="dnfkwlf" localSheetId="20">#REF!</definedName>
    <definedName name="dnfkwlf" localSheetId="21">#REF!</definedName>
    <definedName name="dnfkwlf" localSheetId="22">#REF!</definedName>
    <definedName name="dnfkwlf" localSheetId="3">#REF!</definedName>
    <definedName name="dnfkwlf" localSheetId="5">#REF!</definedName>
    <definedName name="dnfkwlf" localSheetId="6">#REF!</definedName>
    <definedName name="dnfkwlf" localSheetId="9">#REF!</definedName>
    <definedName name="dnfkwlf" localSheetId="10">#REF!</definedName>
    <definedName name="dnfkwlf" localSheetId="11">#REF!</definedName>
    <definedName name="dnfkwlf" localSheetId="12">#REF!</definedName>
    <definedName name="dnfkwlf" localSheetId="13">#REF!</definedName>
    <definedName name="dnfkwlf">#REF!</definedName>
    <definedName name="FileName" localSheetId="14">#REF!</definedName>
    <definedName name="FileName" localSheetId="15">#REF!</definedName>
    <definedName name="FileName" localSheetId="16">#REF!</definedName>
    <definedName name="FileName" localSheetId="18">#REF!</definedName>
    <definedName name="FileName" localSheetId="19">#REF!</definedName>
    <definedName name="FileName" localSheetId="20">#REF!</definedName>
    <definedName name="FileName" localSheetId="21">#REF!</definedName>
    <definedName name="FileName" localSheetId="22">#REF!</definedName>
    <definedName name="FileName" localSheetId="3">#REF!</definedName>
    <definedName name="FileName" localSheetId="5">#REF!</definedName>
    <definedName name="FileName" localSheetId="6">#REF!</definedName>
    <definedName name="FileName" localSheetId="9">#REF!</definedName>
    <definedName name="FileName" localSheetId="10">#REF!</definedName>
    <definedName name="FileName" localSheetId="11">#REF!</definedName>
    <definedName name="FileName" localSheetId="12">#REF!</definedName>
    <definedName name="FileName" localSheetId="13">#REF!</definedName>
    <definedName name="FileName">#REF!</definedName>
    <definedName name="Hidden_Range" localSheetId="14">#REF!</definedName>
    <definedName name="Hidden_Range" localSheetId="15">#REF!</definedName>
    <definedName name="Hidden_Range" localSheetId="16">#REF!</definedName>
    <definedName name="Hidden_Range" localSheetId="18">#REF!</definedName>
    <definedName name="Hidden_Range" localSheetId="19">#REF!</definedName>
    <definedName name="Hidden_Range" localSheetId="20">#REF!</definedName>
    <definedName name="Hidden_Range" localSheetId="21">#REF!</definedName>
    <definedName name="Hidden_Range" localSheetId="22">#REF!</definedName>
    <definedName name="Hidden_Range" localSheetId="3">#REF!</definedName>
    <definedName name="Hidden_Range" localSheetId="5">#REF!</definedName>
    <definedName name="Hidden_Range" localSheetId="6">#REF!</definedName>
    <definedName name="Hidden_Range" localSheetId="9">#REF!</definedName>
    <definedName name="Hidden_Range" localSheetId="10">#REF!</definedName>
    <definedName name="Hidden_Range" localSheetId="11">#REF!</definedName>
    <definedName name="Hidden_Range" localSheetId="12">#REF!</definedName>
    <definedName name="Hidden_Range" localSheetId="13">#REF!</definedName>
    <definedName name="Hidden_Range">#REF!</definedName>
    <definedName name="IP" localSheetId="14">#REF!</definedName>
    <definedName name="IP" localSheetId="15">#REF!</definedName>
    <definedName name="IP" localSheetId="16">#REF!</definedName>
    <definedName name="IP" localSheetId="18">#REF!</definedName>
    <definedName name="IP" localSheetId="19">#REF!</definedName>
    <definedName name="IP" localSheetId="20">#REF!</definedName>
    <definedName name="IP" localSheetId="21">#REF!</definedName>
    <definedName name="IP" localSheetId="22">#REF!</definedName>
    <definedName name="IP" localSheetId="3">#REF!</definedName>
    <definedName name="IP" localSheetId="5">#REF!</definedName>
    <definedName name="IP" localSheetId="6">#REF!</definedName>
    <definedName name="IP" localSheetId="9">#REF!</definedName>
    <definedName name="IP" localSheetId="10">#REF!</definedName>
    <definedName name="IP" localSheetId="11">#REF!</definedName>
    <definedName name="IP" localSheetId="12">#REF!</definedName>
    <definedName name="IP" localSheetId="13">#REF!</definedName>
    <definedName name="IP">#REF!</definedName>
    <definedName name="k" localSheetId="14">#REF!</definedName>
    <definedName name="k" localSheetId="15">#REF!</definedName>
    <definedName name="k" localSheetId="16">#REF!</definedName>
    <definedName name="k" localSheetId="18">#REF!</definedName>
    <definedName name="k" localSheetId="19">#REF!</definedName>
    <definedName name="k" localSheetId="20">#REF!</definedName>
    <definedName name="k" localSheetId="21">#REF!</definedName>
    <definedName name="k" localSheetId="22">#REF!</definedName>
    <definedName name="k" localSheetId="3">#REF!</definedName>
    <definedName name="k" localSheetId="5">#REF!</definedName>
    <definedName name="k" localSheetId="6">#REF!</definedName>
    <definedName name="k" localSheetId="9">#REF!</definedName>
    <definedName name="k" localSheetId="10">#REF!</definedName>
    <definedName name="k" localSheetId="11">#REF!</definedName>
    <definedName name="k" localSheetId="12">#REF!</definedName>
    <definedName name="k" localSheetId="13">#REF!</definedName>
    <definedName name="k">#REF!</definedName>
    <definedName name="PasteRange" localSheetId="14">#REF!</definedName>
    <definedName name="PasteRange" localSheetId="15">#REF!</definedName>
    <definedName name="PasteRange" localSheetId="16">#REF!</definedName>
    <definedName name="PasteRange" localSheetId="18">#REF!</definedName>
    <definedName name="PasteRange" localSheetId="19">#REF!</definedName>
    <definedName name="PasteRange" localSheetId="20">#REF!</definedName>
    <definedName name="PasteRange" localSheetId="21">#REF!</definedName>
    <definedName name="PasteRange" localSheetId="22">#REF!</definedName>
    <definedName name="PasteRange" localSheetId="3">#REF!</definedName>
    <definedName name="PasteRange" localSheetId="5">#REF!</definedName>
    <definedName name="PasteRange" localSheetId="6">#REF!</definedName>
    <definedName name="PasteRange" localSheetId="9">#REF!</definedName>
    <definedName name="PasteRange" localSheetId="10">#REF!</definedName>
    <definedName name="PasteRange" localSheetId="11">#REF!</definedName>
    <definedName name="PasteRange" localSheetId="12">#REF!</definedName>
    <definedName name="PasteRange" localSheetId="13">#REF!</definedName>
    <definedName name="PasteRange">#REF!</definedName>
    <definedName name="_xlnm.Print_Area" localSheetId="1">'1.농가및농가인구'!$A$1:$G$19</definedName>
    <definedName name="_xlnm.Print_Area" localSheetId="14">'10.가축전염병발생'!$A$1:$M$18</definedName>
    <definedName name="_xlnm.Print_Area" localSheetId="16">'12.임목벌채허가'!$A$1:$I$32</definedName>
    <definedName name="_xlnm.Print_Area" localSheetId="17">'13.조림'!$A$1:$I$30</definedName>
    <definedName name="_xlnm.Print_Area" localSheetId="18">'14.불법산림훼손피해'!$A$1:$M$34</definedName>
    <definedName name="_xlnm.Print_Area" localSheetId="19">'15.어가및어가인구'!$A$1:$P$19</definedName>
    <definedName name="_xlnm.Print_Area" localSheetId="20">'16.어선보유'!$A$1:$G$32</definedName>
    <definedName name="_xlnm.Print_Area" localSheetId="22">'18.화훼재배현황'!$A$1:$G$30</definedName>
    <definedName name="_xlnm.Print_Area" localSheetId="2">'2.경지면적'!$A$1:$G$18</definedName>
    <definedName name="_xlnm.Print_Area" localSheetId="3">'3.식량작물생산량(정곡)'!$A$1:$N$37</definedName>
    <definedName name="_xlnm.Print_Area" localSheetId="4">'4-1.미곡'!$A$1:$I$37</definedName>
    <definedName name="_xlnm.Print_Area" localSheetId="6">'4-3.잡곡'!$A$1:$L$37</definedName>
    <definedName name="_xlnm.Print_Area" localSheetId="7">'4-4.두류'!$A$1:$O$37</definedName>
    <definedName name="_xlnm.Print_Area" localSheetId="8">'4-5.서류'!$A$1:$I$37</definedName>
    <definedName name="_xlnm.Print_Area" localSheetId="10">'6.특용작물 생산량'!$A$1:$M$37</definedName>
    <definedName name="_xlnm.Print_Area" localSheetId="11">'7.농업용기계보유 '!$A$1:$T$19</definedName>
    <definedName name="_xlnm.Print_Area" localSheetId="12">'8.농업용지하수'!$A$1:$J$18</definedName>
    <definedName name="_xlnm.Print_Area" localSheetId="13">'9.가축사육'!$A$1:$O$35</definedName>
    <definedName name="_xlnm.Print_Area" localSheetId="0">Ⅵ.농림수산!$A$1:$J$42</definedName>
    <definedName name="Print_Time" localSheetId="14">#REF!</definedName>
    <definedName name="Print_Time" localSheetId="15">#REF!</definedName>
    <definedName name="Print_Time" localSheetId="16">#REF!</definedName>
    <definedName name="Print_Time" localSheetId="18">#REF!</definedName>
    <definedName name="Print_Time" localSheetId="19">#REF!</definedName>
    <definedName name="Print_Time" localSheetId="20">#REF!</definedName>
    <definedName name="Print_Time" localSheetId="21">#REF!</definedName>
    <definedName name="Print_Time" localSheetId="22">#REF!</definedName>
    <definedName name="Print_Time" localSheetId="3">#REF!</definedName>
    <definedName name="Print_Time" localSheetId="5">#REF!</definedName>
    <definedName name="Print_Time" localSheetId="6">#REF!</definedName>
    <definedName name="Print_Time" localSheetId="9">#REF!</definedName>
    <definedName name="Print_Time" localSheetId="10">#REF!</definedName>
    <definedName name="Print_Time" localSheetId="11">#REF!</definedName>
    <definedName name="Print_Time" localSheetId="12">#REF!</definedName>
    <definedName name="Print_Time" localSheetId="13">#REF!</definedName>
    <definedName name="Print_Time">#REF!</definedName>
    <definedName name="PrintYN" localSheetId="14">#REF!</definedName>
    <definedName name="PrintYN" localSheetId="15">#REF!</definedName>
    <definedName name="PrintYN" localSheetId="16">#REF!</definedName>
    <definedName name="PrintYN" localSheetId="18">#REF!</definedName>
    <definedName name="PrintYN" localSheetId="19">#REF!</definedName>
    <definedName name="PrintYN" localSheetId="20">#REF!</definedName>
    <definedName name="PrintYN" localSheetId="21">#REF!</definedName>
    <definedName name="PrintYN" localSheetId="22">#REF!</definedName>
    <definedName name="PrintYN" localSheetId="3">#REF!</definedName>
    <definedName name="PrintYN" localSheetId="5">#REF!</definedName>
    <definedName name="PrintYN" localSheetId="6">#REF!</definedName>
    <definedName name="PrintYN" localSheetId="9">#REF!</definedName>
    <definedName name="PrintYN" localSheetId="10">#REF!</definedName>
    <definedName name="PrintYN" localSheetId="11">#REF!</definedName>
    <definedName name="PrintYN" localSheetId="12">#REF!</definedName>
    <definedName name="PrintYN" localSheetId="13">#REF!</definedName>
    <definedName name="PrintYN">#REF!</definedName>
    <definedName name="QueryID" localSheetId="14">#REF!</definedName>
    <definedName name="QueryID" localSheetId="15">#REF!</definedName>
    <definedName name="QueryID" localSheetId="16">#REF!</definedName>
    <definedName name="QueryID" localSheetId="18">#REF!</definedName>
    <definedName name="QueryID" localSheetId="19">#REF!</definedName>
    <definedName name="QueryID" localSheetId="20">#REF!</definedName>
    <definedName name="QueryID" localSheetId="21">#REF!</definedName>
    <definedName name="QueryID" localSheetId="22">#REF!</definedName>
    <definedName name="QueryID" localSheetId="3">#REF!</definedName>
    <definedName name="QueryID" localSheetId="5">#REF!</definedName>
    <definedName name="QueryID" localSheetId="6">#REF!</definedName>
    <definedName name="QueryID" localSheetId="9">#REF!</definedName>
    <definedName name="QueryID" localSheetId="10">#REF!</definedName>
    <definedName name="QueryID" localSheetId="11">#REF!</definedName>
    <definedName name="QueryID" localSheetId="12">#REF!</definedName>
    <definedName name="QueryID" localSheetId="13">#REF!</definedName>
    <definedName name="QueryID">#REF!</definedName>
    <definedName name="Range" localSheetId="14">#REF!</definedName>
    <definedName name="Range" localSheetId="15">#REF!</definedName>
    <definedName name="Range" localSheetId="16">#REF!</definedName>
    <definedName name="Range" localSheetId="18">#REF!</definedName>
    <definedName name="Range" localSheetId="19">#REF!</definedName>
    <definedName name="Range" localSheetId="20">#REF!</definedName>
    <definedName name="Range" localSheetId="21">#REF!</definedName>
    <definedName name="Range" localSheetId="22">#REF!</definedName>
    <definedName name="Range" localSheetId="3">#REF!</definedName>
    <definedName name="Range" localSheetId="5">#REF!</definedName>
    <definedName name="Range" localSheetId="6">#REF!</definedName>
    <definedName name="Range" localSheetId="9">#REF!</definedName>
    <definedName name="Range" localSheetId="10">#REF!</definedName>
    <definedName name="Range" localSheetId="11">#REF!</definedName>
    <definedName name="Range" localSheetId="12">#REF!</definedName>
    <definedName name="Range" localSheetId="13">#REF!</definedName>
    <definedName name="Range">#REF!</definedName>
    <definedName name="s" localSheetId="14">#REF!</definedName>
    <definedName name="s" localSheetId="15">#REF!</definedName>
    <definedName name="s" localSheetId="16">#REF!</definedName>
    <definedName name="s" localSheetId="18">#REF!</definedName>
    <definedName name="s" localSheetId="19">#REF!</definedName>
    <definedName name="s" localSheetId="20">#REF!</definedName>
    <definedName name="s" localSheetId="21">#REF!</definedName>
    <definedName name="s" localSheetId="22">#REF!</definedName>
    <definedName name="s" localSheetId="3">#REF!</definedName>
    <definedName name="s" localSheetId="5">#REF!</definedName>
    <definedName name="s" localSheetId="6">#REF!</definedName>
    <definedName name="s" localSheetId="9">#REF!</definedName>
    <definedName name="s" localSheetId="10">#REF!</definedName>
    <definedName name="s" localSheetId="11">#REF!</definedName>
    <definedName name="s" localSheetId="12">#REF!</definedName>
    <definedName name="s" localSheetId="13">#REF!</definedName>
    <definedName name="s">#REF!</definedName>
    <definedName name="StartRow" localSheetId="14">#REF!</definedName>
    <definedName name="StartRow" localSheetId="15">#REF!</definedName>
    <definedName name="StartRow" localSheetId="16">#REF!</definedName>
    <definedName name="StartRow" localSheetId="18">#REF!</definedName>
    <definedName name="StartRow" localSheetId="19">#REF!</definedName>
    <definedName name="StartRow" localSheetId="20">#REF!</definedName>
    <definedName name="StartRow" localSheetId="21">#REF!</definedName>
    <definedName name="StartRow" localSheetId="22">#REF!</definedName>
    <definedName name="StartRow" localSheetId="3">#REF!</definedName>
    <definedName name="StartRow" localSheetId="5">#REF!</definedName>
    <definedName name="StartRow" localSheetId="6">#REF!</definedName>
    <definedName name="StartRow" localSheetId="9">#REF!</definedName>
    <definedName name="StartRow" localSheetId="10">#REF!</definedName>
    <definedName name="StartRow" localSheetId="11">#REF!</definedName>
    <definedName name="StartRow" localSheetId="12">#REF!</definedName>
    <definedName name="StartRow" localSheetId="13">#REF!</definedName>
    <definedName name="StartRow">#REF!</definedName>
    <definedName name="tnwjd" localSheetId="14">#REF!</definedName>
    <definedName name="tnwjd" localSheetId="15">#REF!</definedName>
    <definedName name="tnwjd" localSheetId="16">#REF!</definedName>
    <definedName name="tnwjd" localSheetId="18">#REF!</definedName>
    <definedName name="tnwjd" localSheetId="19">#REF!</definedName>
    <definedName name="tnwjd" localSheetId="20">#REF!</definedName>
    <definedName name="tnwjd" localSheetId="21">#REF!</definedName>
    <definedName name="tnwjd" localSheetId="22">#REF!</definedName>
    <definedName name="tnwjd" localSheetId="3">#REF!</definedName>
    <definedName name="tnwjd" localSheetId="5">#REF!</definedName>
    <definedName name="tnwjd" localSheetId="6">#REF!</definedName>
    <definedName name="tnwjd" localSheetId="9">#REF!</definedName>
    <definedName name="tnwjd" localSheetId="10">#REF!</definedName>
    <definedName name="tnwjd" localSheetId="11">#REF!</definedName>
    <definedName name="tnwjd" localSheetId="12">#REF!</definedName>
    <definedName name="tnwjd" localSheetId="13">#REF!</definedName>
    <definedName name="tnwjd">#REF!</definedName>
    <definedName name="xx" localSheetId="14">#REF!</definedName>
    <definedName name="xx" localSheetId="15">#REF!</definedName>
    <definedName name="xx" localSheetId="16">#REF!</definedName>
    <definedName name="xx" localSheetId="18">#REF!</definedName>
    <definedName name="xx" localSheetId="19">#REF!</definedName>
    <definedName name="xx" localSheetId="20">#REF!</definedName>
    <definedName name="xx" localSheetId="21">#REF!</definedName>
    <definedName name="xx" localSheetId="22">#REF!</definedName>
    <definedName name="xx" localSheetId="3">#REF!</definedName>
    <definedName name="xx" localSheetId="5">#REF!</definedName>
    <definedName name="xx" localSheetId="6">#REF!</definedName>
    <definedName name="xx" localSheetId="9">#REF!</definedName>
    <definedName name="xx" localSheetId="10">#REF!</definedName>
    <definedName name="xx" localSheetId="11">#REF!</definedName>
    <definedName name="xx" localSheetId="12">#REF!</definedName>
    <definedName name="xx" localSheetId="13">#REF!</definedName>
    <definedName name="xx">#REF!</definedName>
    <definedName name="YEAR" localSheetId="14">#REF!</definedName>
    <definedName name="YEAR" localSheetId="15">#REF!</definedName>
    <definedName name="YEAR" localSheetId="16">#REF!</definedName>
    <definedName name="YEAR" localSheetId="18">#REF!</definedName>
    <definedName name="YEAR" localSheetId="19">#REF!</definedName>
    <definedName name="YEAR" localSheetId="20">#REF!</definedName>
    <definedName name="YEAR" localSheetId="21">#REF!</definedName>
    <definedName name="YEAR" localSheetId="22">#REF!</definedName>
    <definedName name="YEAR" localSheetId="3">#REF!</definedName>
    <definedName name="YEAR" localSheetId="5">#REF!</definedName>
    <definedName name="YEAR" localSheetId="6">#REF!</definedName>
    <definedName name="YEAR" localSheetId="9">#REF!</definedName>
    <definedName name="YEAR" localSheetId="10">#REF!</definedName>
    <definedName name="YEAR" localSheetId="11">#REF!</definedName>
    <definedName name="YEAR" localSheetId="12">#REF!</definedName>
    <definedName name="YEAR" localSheetId="13">#REF!</definedName>
    <definedName name="YEAR">#REF!</definedName>
    <definedName name="young" localSheetId="14">#REF!</definedName>
    <definedName name="young" localSheetId="15">#REF!</definedName>
    <definedName name="young" localSheetId="16">#REF!</definedName>
    <definedName name="young" localSheetId="18">#REF!</definedName>
    <definedName name="young" localSheetId="19">#REF!</definedName>
    <definedName name="young" localSheetId="20">#REF!</definedName>
    <definedName name="young" localSheetId="21">#REF!</definedName>
    <definedName name="young" localSheetId="22">#REF!</definedName>
    <definedName name="young" localSheetId="3">#REF!</definedName>
    <definedName name="young" localSheetId="5">#REF!</definedName>
    <definedName name="young" localSheetId="6">#REF!</definedName>
    <definedName name="young" localSheetId="9">#REF!</definedName>
    <definedName name="young" localSheetId="10">#REF!</definedName>
    <definedName name="young" localSheetId="11">#REF!</definedName>
    <definedName name="young" localSheetId="12">#REF!</definedName>
    <definedName name="young" localSheetId="13">#REF!</definedName>
    <definedName name="young">#REF!</definedName>
    <definedName name="yy" localSheetId="14">#REF!</definedName>
    <definedName name="yy" localSheetId="15">#REF!</definedName>
    <definedName name="yy" localSheetId="16">#REF!</definedName>
    <definedName name="yy" localSheetId="18">#REF!</definedName>
    <definedName name="yy" localSheetId="19">#REF!</definedName>
    <definedName name="yy" localSheetId="20">#REF!</definedName>
    <definedName name="yy" localSheetId="21">#REF!</definedName>
    <definedName name="yy" localSheetId="22">#REF!</definedName>
    <definedName name="yy" localSheetId="3">#REF!</definedName>
    <definedName name="yy" localSheetId="5">#REF!</definedName>
    <definedName name="yy" localSheetId="6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 localSheetId="13">#REF!</definedName>
    <definedName name="yy">#REF!</definedName>
    <definedName name="ㄱㄷㅅㄷㄱㅈㄴㄴ" localSheetId="14">#REF!</definedName>
    <definedName name="ㄱㄷㅅㄷㄱㅈㄴㄴ" localSheetId="15">#REF!</definedName>
    <definedName name="ㄱㄷㅅㄷㄱㅈㄴㄴ" localSheetId="16">#REF!</definedName>
    <definedName name="ㄱㄷㅅㄷㄱㅈㄴㄴ" localSheetId="18">#REF!</definedName>
    <definedName name="ㄱㄷㅅㄷㄱㅈㄴㄴ" localSheetId="19">#REF!</definedName>
    <definedName name="ㄱㄷㅅㄷㄱㅈㄴㄴ" localSheetId="20">#REF!</definedName>
    <definedName name="ㄱㄷㅅㄷㄱㅈㄴㄴ" localSheetId="21">#REF!</definedName>
    <definedName name="ㄱㄷㅅㄷㄱㅈㄴㄴ" localSheetId="22">#REF!</definedName>
    <definedName name="ㄱㄷㅅㄷㄱㅈㄴㄴ" localSheetId="3">#REF!</definedName>
    <definedName name="ㄱㄷㅅㄷㄱㅈㄴㄴ" localSheetId="5">#REF!</definedName>
    <definedName name="ㄱㄷㅅㄷㄱㅈㄴㄴ" localSheetId="6">#REF!</definedName>
    <definedName name="ㄱㄷㅅㄷㄱㅈㄴㄴ" localSheetId="9">#REF!</definedName>
    <definedName name="ㄱㄷㅅㄷㄱㅈㄴㄴ" localSheetId="10">#REF!</definedName>
    <definedName name="ㄱㄷㅅㄷㄱㅈㄴㄴ" localSheetId="11">#REF!</definedName>
    <definedName name="ㄱㄷㅅㄷㄱㅈㄴㄴ" localSheetId="12">#REF!</definedName>
    <definedName name="ㄱㄷㅅㄷㄱㅈㄴㄴ" localSheetId="13">#REF!</definedName>
    <definedName name="ㄱㄷㅅㄷㄱㅈㄴㄴ">#REF!</definedName>
    <definedName name="ㄱㅎㄱ43" localSheetId="14">#REF!</definedName>
    <definedName name="ㄱㅎㄱ43" localSheetId="15">#REF!</definedName>
    <definedName name="ㄱㅎㄱ43" localSheetId="16">#REF!</definedName>
    <definedName name="ㄱㅎㄱ43" localSheetId="18">#REF!</definedName>
    <definedName name="ㄱㅎㄱ43" localSheetId="19">#REF!</definedName>
    <definedName name="ㄱㅎㄱ43" localSheetId="20">#REF!</definedName>
    <definedName name="ㄱㅎㄱ43" localSheetId="21">#REF!</definedName>
    <definedName name="ㄱㅎㄱ43" localSheetId="22">#REF!</definedName>
    <definedName name="ㄱㅎㄱ43" localSheetId="3">#REF!</definedName>
    <definedName name="ㄱㅎㄱ43" localSheetId="5">#REF!</definedName>
    <definedName name="ㄱㅎㄱ43" localSheetId="6">#REF!</definedName>
    <definedName name="ㄱㅎㄱ43" localSheetId="9">#REF!</definedName>
    <definedName name="ㄱㅎㄱ43" localSheetId="10">#REF!</definedName>
    <definedName name="ㄱㅎㄱ43" localSheetId="11">#REF!</definedName>
    <definedName name="ㄱㅎㄱ43" localSheetId="12">#REF!</definedName>
    <definedName name="ㄱㅎㄱ43" localSheetId="13">#REF!</definedName>
    <definedName name="ㄱㅎㄱ43">#REF!</definedName>
    <definedName name="교육" localSheetId="14">[1]Template_1!#REF!</definedName>
    <definedName name="교육" localSheetId="15">[1]Template_1!#REF!</definedName>
    <definedName name="교육" localSheetId="16">[1]Template_1!#REF!</definedName>
    <definedName name="교육" localSheetId="18">[1]Template_1!#REF!</definedName>
    <definedName name="교육" localSheetId="19">[1]Template_1!#REF!</definedName>
    <definedName name="교육" localSheetId="20">[1]Template_1!#REF!</definedName>
    <definedName name="교육" localSheetId="21">[1]Template_1!#REF!</definedName>
    <definedName name="교육" localSheetId="22">[1]Template_1!#REF!</definedName>
    <definedName name="교육" localSheetId="3">[1]Template_1!#REF!</definedName>
    <definedName name="교육" localSheetId="5">[1]Template_1!#REF!</definedName>
    <definedName name="교육" localSheetId="6">[1]Template_1!#REF!</definedName>
    <definedName name="교육" localSheetId="9">[1]Template_1!#REF!</definedName>
    <definedName name="교육" localSheetId="10">[1]Template_1!#REF!</definedName>
    <definedName name="교육" localSheetId="11">[1]Template_1!#REF!</definedName>
    <definedName name="교육" localSheetId="12">[1]Template_1!#REF!</definedName>
    <definedName name="교육" localSheetId="13">[1]Template_1!#REF!</definedName>
    <definedName name="교육">[1]Template_1!#REF!</definedName>
    <definedName name="글로벌" localSheetId="14">#REF!</definedName>
    <definedName name="글로벌" localSheetId="15">#REF!</definedName>
    <definedName name="글로벌" localSheetId="16">#REF!</definedName>
    <definedName name="글로벌" localSheetId="18">#REF!</definedName>
    <definedName name="글로벌" localSheetId="19">#REF!</definedName>
    <definedName name="글로벌" localSheetId="20">#REF!</definedName>
    <definedName name="글로벌" localSheetId="21">#REF!</definedName>
    <definedName name="글로벌" localSheetId="22">#REF!</definedName>
    <definedName name="글로벌" localSheetId="3">#REF!</definedName>
    <definedName name="글로벌" localSheetId="5">#REF!</definedName>
    <definedName name="글로벌" localSheetId="6">#REF!</definedName>
    <definedName name="글로벌" localSheetId="9">#REF!</definedName>
    <definedName name="글로벌" localSheetId="10">#REF!</definedName>
    <definedName name="글로벌" localSheetId="11">#REF!</definedName>
    <definedName name="글로벌" localSheetId="12">#REF!</definedName>
    <definedName name="글로벌" localSheetId="13">#REF!</definedName>
    <definedName name="글로벌">#REF!</definedName>
    <definedName name="ㄳㅎ쇽ㄷㅅㅈ4ㄷㄳ" localSheetId="14">#REF!</definedName>
    <definedName name="ㄳㅎ쇽ㄷㅅㅈ4ㄷㄳ" localSheetId="15">#REF!</definedName>
    <definedName name="ㄳㅎ쇽ㄷㅅㅈ4ㄷㄳ" localSheetId="16">#REF!</definedName>
    <definedName name="ㄳㅎ쇽ㄷㅅㅈ4ㄷㄳ" localSheetId="18">#REF!</definedName>
    <definedName name="ㄳㅎ쇽ㄷㅅㅈ4ㄷㄳ" localSheetId="19">#REF!</definedName>
    <definedName name="ㄳㅎ쇽ㄷㅅㅈ4ㄷㄳ" localSheetId="20">#REF!</definedName>
    <definedName name="ㄳㅎ쇽ㄷㅅㅈ4ㄷㄳ" localSheetId="21">#REF!</definedName>
    <definedName name="ㄳㅎ쇽ㄷㅅㅈ4ㄷㄳ" localSheetId="22">#REF!</definedName>
    <definedName name="ㄳㅎ쇽ㄷㅅㅈ4ㄷㄳ" localSheetId="3">#REF!</definedName>
    <definedName name="ㄳㅎ쇽ㄷㅅㅈ4ㄷㄳ" localSheetId="5">#REF!</definedName>
    <definedName name="ㄳㅎ쇽ㄷㅅㅈ4ㄷㄳ" localSheetId="6">#REF!</definedName>
    <definedName name="ㄳㅎ쇽ㄷㅅㅈ4ㄷㄳ" localSheetId="9">#REF!</definedName>
    <definedName name="ㄳㅎ쇽ㄷㅅㅈ4ㄷㄳ" localSheetId="10">#REF!</definedName>
    <definedName name="ㄳㅎ쇽ㄷㅅㅈ4ㄷㄳ" localSheetId="11">#REF!</definedName>
    <definedName name="ㄳㅎ쇽ㄷㅅㅈ4ㄷㄳ" localSheetId="12">#REF!</definedName>
    <definedName name="ㄳㅎ쇽ㄷㅅㅈ4ㄷㄳ" localSheetId="13">#REF!</definedName>
    <definedName name="ㄳㅎ쇽ㄷㅅㅈ4ㄷㄳ">#REF!</definedName>
    <definedName name="ㄴ">[2]Template_1!$I$3</definedName>
    <definedName name="ㄴㅇㄹ" localSheetId="14">#REF!</definedName>
    <definedName name="ㄴㅇㄹ" localSheetId="15">#REF!</definedName>
    <definedName name="ㄴㅇㄹ" localSheetId="16">#REF!</definedName>
    <definedName name="ㄴㅇㄹ" localSheetId="18">#REF!</definedName>
    <definedName name="ㄴㅇㄹ" localSheetId="19">#REF!</definedName>
    <definedName name="ㄴㅇㄹ" localSheetId="20">#REF!</definedName>
    <definedName name="ㄴㅇㄹ" localSheetId="21">#REF!</definedName>
    <definedName name="ㄴㅇㄹ" localSheetId="22">#REF!</definedName>
    <definedName name="ㄴㅇㄹ" localSheetId="3">#REF!</definedName>
    <definedName name="ㄴㅇㄹ" localSheetId="5">#REF!</definedName>
    <definedName name="ㄴㅇㄹ" localSheetId="6">#REF!</definedName>
    <definedName name="ㄴㅇㄹ" localSheetId="9">#REF!</definedName>
    <definedName name="ㄴㅇㄹ" localSheetId="10">#REF!</definedName>
    <definedName name="ㄴㅇㄹ" localSheetId="11">#REF!</definedName>
    <definedName name="ㄴㅇㄹ" localSheetId="12">#REF!</definedName>
    <definedName name="ㄴㅇㄹ" localSheetId="13">#REF!</definedName>
    <definedName name="ㄴㅇㄹ">#REF!</definedName>
    <definedName name="노인" localSheetId="14">#REF!</definedName>
    <definedName name="노인" localSheetId="15">#REF!</definedName>
    <definedName name="노인" localSheetId="16">#REF!</definedName>
    <definedName name="노인" localSheetId="18">#REF!</definedName>
    <definedName name="노인" localSheetId="19">#REF!</definedName>
    <definedName name="노인" localSheetId="20">#REF!</definedName>
    <definedName name="노인" localSheetId="21">#REF!</definedName>
    <definedName name="노인" localSheetId="22">#REF!</definedName>
    <definedName name="노인" localSheetId="3">#REF!</definedName>
    <definedName name="노인" localSheetId="5">#REF!</definedName>
    <definedName name="노인" localSheetId="6">#REF!</definedName>
    <definedName name="노인" localSheetId="9">#REF!</definedName>
    <definedName name="노인" localSheetId="10">#REF!</definedName>
    <definedName name="노인" localSheetId="11">#REF!</definedName>
    <definedName name="노인" localSheetId="12">#REF!</definedName>
    <definedName name="노인" localSheetId="13">#REF!</definedName>
    <definedName name="노인">#REF!</definedName>
    <definedName name="ㄷㄱ" localSheetId="14">#REF!</definedName>
    <definedName name="ㄷㄱ" localSheetId="15">#REF!</definedName>
    <definedName name="ㄷㄱ" localSheetId="16">#REF!</definedName>
    <definedName name="ㄷㄱ" localSheetId="18">#REF!</definedName>
    <definedName name="ㄷㄱ" localSheetId="19">#REF!</definedName>
    <definedName name="ㄷㄱ" localSheetId="20">#REF!</definedName>
    <definedName name="ㄷㄱ" localSheetId="21">#REF!</definedName>
    <definedName name="ㄷㄱ" localSheetId="22">#REF!</definedName>
    <definedName name="ㄷㄱ" localSheetId="3">#REF!</definedName>
    <definedName name="ㄷㄱ" localSheetId="5">#REF!</definedName>
    <definedName name="ㄷㄱ" localSheetId="6">#REF!</definedName>
    <definedName name="ㄷㄱ" localSheetId="9">#REF!</definedName>
    <definedName name="ㄷㄱ" localSheetId="10">#REF!</definedName>
    <definedName name="ㄷㄱ" localSheetId="11">#REF!</definedName>
    <definedName name="ㄷㄱ" localSheetId="12">#REF!</definedName>
    <definedName name="ㄷㄱ" localSheetId="13">#REF!</definedName>
    <definedName name="ㄷㄱ">#REF!</definedName>
    <definedName name="ㄷㄱㄳ" localSheetId="14">#REF!</definedName>
    <definedName name="ㄷㄱㄳ" localSheetId="15">#REF!</definedName>
    <definedName name="ㄷㄱㄳ" localSheetId="16">#REF!</definedName>
    <definedName name="ㄷㄱㄳ" localSheetId="18">#REF!</definedName>
    <definedName name="ㄷㄱㄳ" localSheetId="19">#REF!</definedName>
    <definedName name="ㄷㄱㄳ" localSheetId="20">#REF!</definedName>
    <definedName name="ㄷㄱㄳ" localSheetId="21">#REF!</definedName>
    <definedName name="ㄷㄱㄳ" localSheetId="22">#REF!</definedName>
    <definedName name="ㄷㄱㄳ" localSheetId="3">#REF!</definedName>
    <definedName name="ㄷㄱㄳ" localSheetId="5">#REF!</definedName>
    <definedName name="ㄷㄱㄳ" localSheetId="6">#REF!</definedName>
    <definedName name="ㄷㄱㄳ" localSheetId="9">#REF!</definedName>
    <definedName name="ㄷㄱㄳ" localSheetId="10">#REF!</definedName>
    <definedName name="ㄷㄱㄳ" localSheetId="11">#REF!</definedName>
    <definedName name="ㄷㄱㄳ" localSheetId="12">#REF!</definedName>
    <definedName name="ㄷㄱㄳ" localSheetId="13">#REF!</definedName>
    <definedName name="ㄷㄱㄳ">#REF!</definedName>
    <definedName name="ㄷㄷㄷㄷㄷㄷ" localSheetId="14">#REF!</definedName>
    <definedName name="ㄷㄷㄷㄷㄷㄷ" localSheetId="15">#REF!</definedName>
    <definedName name="ㄷㄷㄷㄷㄷㄷ" localSheetId="16">#REF!</definedName>
    <definedName name="ㄷㄷㄷㄷㄷㄷ" localSheetId="18">#REF!</definedName>
    <definedName name="ㄷㄷㄷㄷㄷㄷ" localSheetId="19">#REF!</definedName>
    <definedName name="ㄷㄷㄷㄷㄷㄷ" localSheetId="20">#REF!</definedName>
    <definedName name="ㄷㄷㄷㄷㄷㄷ" localSheetId="21">#REF!</definedName>
    <definedName name="ㄷㄷㄷㄷㄷㄷ" localSheetId="22">#REF!</definedName>
    <definedName name="ㄷㄷㄷㄷㄷㄷ" localSheetId="3">#REF!</definedName>
    <definedName name="ㄷㄷㄷㄷㄷㄷ" localSheetId="5">#REF!</definedName>
    <definedName name="ㄷㄷㄷㄷㄷㄷ" localSheetId="6">#REF!</definedName>
    <definedName name="ㄷㄷㄷㄷㄷㄷ" localSheetId="9">#REF!</definedName>
    <definedName name="ㄷㄷㄷㄷㄷㄷ" localSheetId="10">#REF!</definedName>
    <definedName name="ㄷㄷㄷㄷㄷㄷ" localSheetId="11">#REF!</definedName>
    <definedName name="ㄷㄷㄷㄷㄷㄷ" localSheetId="12">#REF!</definedName>
    <definedName name="ㄷㄷㄷㄷㄷㄷ" localSheetId="13">#REF!</definedName>
    <definedName name="ㄷㄷㄷㄷㄷㄷ">#REF!</definedName>
    <definedName name="ㄷㄷㄷㅈㄱㄷㄱㄹ" localSheetId="14">#REF!</definedName>
    <definedName name="ㄷㄷㄷㅈㄱㄷㄱㄹ" localSheetId="15">#REF!</definedName>
    <definedName name="ㄷㄷㄷㅈㄱㄷㄱㄹ" localSheetId="16">#REF!</definedName>
    <definedName name="ㄷㄷㄷㅈㄱㄷㄱㄹ" localSheetId="18">#REF!</definedName>
    <definedName name="ㄷㄷㄷㅈㄱㄷㄱㄹ" localSheetId="19">#REF!</definedName>
    <definedName name="ㄷㄷㄷㅈㄱㄷㄱㄹ" localSheetId="20">#REF!</definedName>
    <definedName name="ㄷㄷㄷㅈㄱㄷㄱㄹ" localSheetId="21">#REF!</definedName>
    <definedName name="ㄷㄷㄷㅈㄱㄷㄱㄹ" localSheetId="22">#REF!</definedName>
    <definedName name="ㄷㄷㄷㅈㄱㄷㄱㄹ" localSheetId="3">#REF!</definedName>
    <definedName name="ㄷㄷㄷㅈㄱㄷㄱㄹ" localSheetId="5">#REF!</definedName>
    <definedName name="ㄷㄷㄷㅈㄱㄷㄱㄹ" localSheetId="6">#REF!</definedName>
    <definedName name="ㄷㄷㄷㅈㄱㄷㄱㄹ" localSheetId="9">#REF!</definedName>
    <definedName name="ㄷㄷㄷㅈㄱㄷㄱㄹ" localSheetId="10">#REF!</definedName>
    <definedName name="ㄷㄷㄷㅈㄱㄷㄱㄹ" localSheetId="11">#REF!</definedName>
    <definedName name="ㄷㄷㄷㅈㄱㄷㄱㄹ" localSheetId="12">#REF!</definedName>
    <definedName name="ㄷㄷㄷㅈㄱㄷㄱㄹ" localSheetId="13">#REF!</definedName>
    <definedName name="ㄷㄷㄷㅈㄱㄷㄱㄹ">#REF!</definedName>
    <definedName name="ㄷㅈㄷㄱ" localSheetId="14">#REF!</definedName>
    <definedName name="ㄷㅈㄷㄱ" localSheetId="15">#REF!</definedName>
    <definedName name="ㄷㅈㄷㄱ" localSheetId="16">#REF!</definedName>
    <definedName name="ㄷㅈㄷㄱ" localSheetId="18">#REF!</definedName>
    <definedName name="ㄷㅈㄷㄱ" localSheetId="19">#REF!</definedName>
    <definedName name="ㄷㅈㄷㄱ" localSheetId="20">#REF!</definedName>
    <definedName name="ㄷㅈㄷㄱ" localSheetId="21">#REF!</definedName>
    <definedName name="ㄷㅈㄷㄱ" localSheetId="22">#REF!</definedName>
    <definedName name="ㄷㅈㄷㄱ" localSheetId="3">#REF!</definedName>
    <definedName name="ㄷㅈㄷㄱ" localSheetId="5">#REF!</definedName>
    <definedName name="ㄷㅈㄷㄱ" localSheetId="6">#REF!</definedName>
    <definedName name="ㄷㅈㄷㄱ" localSheetId="9">#REF!</definedName>
    <definedName name="ㄷㅈㄷㄱ" localSheetId="10">#REF!</definedName>
    <definedName name="ㄷㅈㄷㄱ" localSheetId="11">#REF!</definedName>
    <definedName name="ㄷㅈㄷㄱ" localSheetId="12">#REF!</definedName>
    <definedName name="ㄷㅈㄷㄱ" localSheetId="13">#REF!</definedName>
    <definedName name="ㄷㅈㄷㄱ">#REF!</definedName>
    <definedName name="ㄹ" localSheetId="14">[2]Template_1!#REF!</definedName>
    <definedName name="ㄹ" localSheetId="15">[2]Template_1!#REF!</definedName>
    <definedName name="ㄹ" localSheetId="16">[2]Template_1!#REF!</definedName>
    <definedName name="ㄹ" localSheetId="18">[2]Template_1!#REF!</definedName>
    <definedName name="ㄹ" localSheetId="19">[2]Template_1!#REF!</definedName>
    <definedName name="ㄹ" localSheetId="20">[2]Template_1!#REF!</definedName>
    <definedName name="ㄹ" localSheetId="21">[2]Template_1!#REF!</definedName>
    <definedName name="ㄹ" localSheetId="22">[2]Template_1!#REF!</definedName>
    <definedName name="ㄹ" localSheetId="3">[2]Template_1!#REF!</definedName>
    <definedName name="ㄹ" localSheetId="5">[2]Template_1!#REF!</definedName>
    <definedName name="ㄹ" localSheetId="6">[2]Template_1!#REF!</definedName>
    <definedName name="ㄹ" localSheetId="9">[2]Template_1!#REF!</definedName>
    <definedName name="ㄹ" localSheetId="10">[2]Template_1!#REF!</definedName>
    <definedName name="ㄹ" localSheetId="11">[2]Template_1!#REF!</definedName>
    <definedName name="ㄹ" localSheetId="12">[2]Template_1!#REF!</definedName>
    <definedName name="ㄹ" localSheetId="13">[2]Template_1!#REF!</definedName>
    <definedName name="ㄹ">[2]Template_1!#REF!</definedName>
    <definedName name="ㄹㅈㅈㄷㄱㄹ" localSheetId="14">#REF!</definedName>
    <definedName name="ㄹㅈㅈㄷㄱㄹ" localSheetId="15">#REF!</definedName>
    <definedName name="ㄹㅈㅈㄷㄱㄹ" localSheetId="16">#REF!</definedName>
    <definedName name="ㄹㅈㅈㄷㄱㄹ" localSheetId="18">#REF!</definedName>
    <definedName name="ㄹㅈㅈㄷㄱㄹ" localSheetId="19">#REF!</definedName>
    <definedName name="ㄹㅈㅈㄷㄱㄹ" localSheetId="20">#REF!</definedName>
    <definedName name="ㄹㅈㅈㄷㄱㄹ" localSheetId="21">#REF!</definedName>
    <definedName name="ㄹㅈㅈㄷㄱㄹ" localSheetId="22">#REF!</definedName>
    <definedName name="ㄹㅈㅈㄷㄱㄹ" localSheetId="3">#REF!</definedName>
    <definedName name="ㄹㅈㅈㄷㄱㄹ" localSheetId="5">#REF!</definedName>
    <definedName name="ㄹㅈㅈㄷㄱㄹ" localSheetId="6">#REF!</definedName>
    <definedName name="ㄹㅈㅈㄷㄱㄹ" localSheetId="9">#REF!</definedName>
    <definedName name="ㄹㅈㅈㄷㄱㄹ" localSheetId="10">#REF!</definedName>
    <definedName name="ㄹㅈㅈㄷㄱㄹ" localSheetId="11">#REF!</definedName>
    <definedName name="ㄹㅈㅈㄷㄱㄹ" localSheetId="12">#REF!</definedName>
    <definedName name="ㄹㅈㅈㄷㄱㄹ" localSheetId="13">#REF!</definedName>
    <definedName name="ㄹㅈㅈㄷㄱㄹ">#REF!</definedName>
    <definedName name="ㅀㅎ" localSheetId="14">#REF!</definedName>
    <definedName name="ㅀㅎ" localSheetId="15">#REF!</definedName>
    <definedName name="ㅀㅎ" localSheetId="16">#REF!</definedName>
    <definedName name="ㅀㅎ" localSheetId="18">#REF!</definedName>
    <definedName name="ㅀㅎ" localSheetId="19">#REF!</definedName>
    <definedName name="ㅀㅎ" localSheetId="20">#REF!</definedName>
    <definedName name="ㅀㅎ" localSheetId="21">#REF!</definedName>
    <definedName name="ㅀㅎ" localSheetId="22">#REF!</definedName>
    <definedName name="ㅀㅎ" localSheetId="3">#REF!</definedName>
    <definedName name="ㅀㅎ" localSheetId="5">#REF!</definedName>
    <definedName name="ㅀㅎ" localSheetId="6">#REF!</definedName>
    <definedName name="ㅀㅎ" localSheetId="9">#REF!</definedName>
    <definedName name="ㅀㅎ" localSheetId="10">#REF!</definedName>
    <definedName name="ㅀㅎ" localSheetId="11">#REF!</definedName>
    <definedName name="ㅀㅎ" localSheetId="12">#REF!</definedName>
    <definedName name="ㅀㅎ" localSheetId="13">#REF!</definedName>
    <definedName name="ㅀㅎ">#REF!</definedName>
    <definedName name="ㅀㅎ호ㅗㅗ" localSheetId="14">[1]Template_1!#REF!</definedName>
    <definedName name="ㅀㅎ호ㅗㅗ" localSheetId="15">[1]Template_1!#REF!</definedName>
    <definedName name="ㅀㅎ호ㅗㅗ" localSheetId="16">[1]Template_1!#REF!</definedName>
    <definedName name="ㅀㅎ호ㅗㅗ" localSheetId="18">[1]Template_1!#REF!</definedName>
    <definedName name="ㅀㅎ호ㅗㅗ" localSheetId="19">[1]Template_1!#REF!</definedName>
    <definedName name="ㅀㅎ호ㅗㅗ" localSheetId="20">[1]Template_1!#REF!</definedName>
    <definedName name="ㅀㅎ호ㅗㅗ" localSheetId="21">[1]Template_1!#REF!</definedName>
    <definedName name="ㅀㅎ호ㅗㅗ" localSheetId="22">[1]Template_1!#REF!</definedName>
    <definedName name="ㅀㅎ호ㅗㅗ" localSheetId="3">[1]Template_1!#REF!</definedName>
    <definedName name="ㅀㅎ호ㅗㅗ" localSheetId="5">[1]Template_1!#REF!</definedName>
    <definedName name="ㅀㅎ호ㅗㅗ" localSheetId="6">[1]Template_1!#REF!</definedName>
    <definedName name="ㅀㅎ호ㅗㅗ" localSheetId="9">[1]Template_1!#REF!</definedName>
    <definedName name="ㅀㅎ호ㅗㅗ" localSheetId="10">[1]Template_1!#REF!</definedName>
    <definedName name="ㅀㅎ호ㅗㅗ" localSheetId="11">[1]Template_1!#REF!</definedName>
    <definedName name="ㅀㅎ호ㅗㅗ" localSheetId="12">[1]Template_1!#REF!</definedName>
    <definedName name="ㅀㅎ호ㅗㅗ" localSheetId="13">[1]Template_1!#REF!</definedName>
    <definedName name="ㅀㅎ호ㅗㅗ">[1]Template_1!#REF!</definedName>
    <definedName name="ㅁ">[2]Template_1!$H$3</definedName>
    <definedName name="ㅁㄴㅇㄹㄹ" localSheetId="14">#REF!</definedName>
    <definedName name="ㅁㄴㅇㄹㄹ" localSheetId="15">#REF!</definedName>
    <definedName name="ㅁㄴㅇㄹㄹ" localSheetId="16">#REF!</definedName>
    <definedName name="ㅁㄴㅇㄹㄹ" localSheetId="18">#REF!</definedName>
    <definedName name="ㅁㄴㅇㄹㄹ" localSheetId="19">#REF!</definedName>
    <definedName name="ㅁㄴㅇㄹㄹ" localSheetId="20">#REF!</definedName>
    <definedName name="ㅁㄴㅇㄹㄹ" localSheetId="21">#REF!</definedName>
    <definedName name="ㅁㄴㅇㄹㄹ" localSheetId="22">#REF!</definedName>
    <definedName name="ㅁㄴㅇㄹㄹ" localSheetId="3">#REF!</definedName>
    <definedName name="ㅁㄴㅇㄹㄹ" localSheetId="5">#REF!</definedName>
    <definedName name="ㅁㄴㅇㄹㄹ" localSheetId="6">#REF!</definedName>
    <definedName name="ㅁㄴㅇㄹㄹ" localSheetId="9">#REF!</definedName>
    <definedName name="ㅁㄴㅇㄹㄹ" localSheetId="10">#REF!</definedName>
    <definedName name="ㅁㄴㅇㄹㄹ" localSheetId="11">#REF!</definedName>
    <definedName name="ㅁㄴㅇㄹㄹ" localSheetId="12">#REF!</definedName>
    <definedName name="ㅁㄴㅇㄹㄹ" localSheetId="13">#REF!</definedName>
    <definedName name="ㅁㄴㅇㄹㄹ">#REF!</definedName>
    <definedName name="ㅁㄹㅇ" localSheetId="14">#REF!</definedName>
    <definedName name="ㅁㄹㅇ" localSheetId="15">#REF!</definedName>
    <definedName name="ㅁㄹㅇ" localSheetId="16">#REF!</definedName>
    <definedName name="ㅁㄹㅇ" localSheetId="18">#REF!</definedName>
    <definedName name="ㅁㄹㅇ" localSheetId="19">#REF!</definedName>
    <definedName name="ㅁㄹㅇ" localSheetId="20">#REF!</definedName>
    <definedName name="ㅁㄹㅇ" localSheetId="21">#REF!</definedName>
    <definedName name="ㅁㄹㅇ" localSheetId="22">#REF!</definedName>
    <definedName name="ㅁㄹㅇ" localSheetId="3">#REF!</definedName>
    <definedName name="ㅁㄹㅇ" localSheetId="5">#REF!</definedName>
    <definedName name="ㅁㄹㅇ" localSheetId="6">#REF!</definedName>
    <definedName name="ㅁㄹㅇ" localSheetId="9">#REF!</definedName>
    <definedName name="ㅁㄹㅇ" localSheetId="10">#REF!</definedName>
    <definedName name="ㅁㄹㅇ" localSheetId="11">#REF!</definedName>
    <definedName name="ㅁㄹㅇ" localSheetId="12">#REF!</definedName>
    <definedName name="ㅁㄹㅇ" localSheetId="13">#REF!</definedName>
    <definedName name="ㅁㄹㅇ">#REF!</definedName>
    <definedName name="ㅁㄹㅇㅁㄴㄹ" localSheetId="14">#REF!</definedName>
    <definedName name="ㅁㄹㅇㅁㄴㄹ" localSheetId="15">#REF!</definedName>
    <definedName name="ㅁㄹㅇㅁㄴㄹ" localSheetId="16">#REF!</definedName>
    <definedName name="ㅁㄹㅇㅁㄴㄹ" localSheetId="18">#REF!</definedName>
    <definedName name="ㅁㄹㅇㅁㄴㄹ" localSheetId="19">#REF!</definedName>
    <definedName name="ㅁㄹㅇㅁㄴㄹ" localSheetId="20">#REF!</definedName>
    <definedName name="ㅁㄹㅇㅁㄴㄹ" localSheetId="21">#REF!</definedName>
    <definedName name="ㅁㄹㅇㅁㄴㄹ" localSheetId="22">#REF!</definedName>
    <definedName name="ㅁㄹㅇㅁㄴㄹ" localSheetId="3">#REF!</definedName>
    <definedName name="ㅁㄹㅇㅁㄴㄹ" localSheetId="5">#REF!</definedName>
    <definedName name="ㅁㄹㅇㅁㄴㄹ" localSheetId="6">#REF!</definedName>
    <definedName name="ㅁㄹㅇㅁㄴㄹ" localSheetId="9">#REF!</definedName>
    <definedName name="ㅁㄹㅇㅁㄴㄹ" localSheetId="10">#REF!</definedName>
    <definedName name="ㅁㄹㅇㅁㄴㄹ" localSheetId="11">#REF!</definedName>
    <definedName name="ㅁㄹㅇㅁㄴㄹ" localSheetId="12">#REF!</definedName>
    <definedName name="ㅁㄹㅇㅁㄴㄹ" localSheetId="13">#REF!</definedName>
    <definedName name="ㅁㄹㅇㅁㄴㄹ">#REF!</definedName>
    <definedName name="ㅁㄻㄴㅇㄹ" localSheetId="14">#REF!</definedName>
    <definedName name="ㅁㄻㄴㅇㄹ" localSheetId="15">#REF!</definedName>
    <definedName name="ㅁㄻㄴㅇㄹ" localSheetId="16">#REF!</definedName>
    <definedName name="ㅁㄻㄴㅇㄹ" localSheetId="18">#REF!</definedName>
    <definedName name="ㅁㄻㄴㅇㄹ" localSheetId="19">#REF!</definedName>
    <definedName name="ㅁㄻㄴㅇㄹ" localSheetId="20">#REF!</definedName>
    <definedName name="ㅁㄻㄴㅇㄹ" localSheetId="21">#REF!</definedName>
    <definedName name="ㅁㄻㄴㅇㄹ" localSheetId="22">#REF!</definedName>
    <definedName name="ㅁㄻㄴㅇㄹ" localSheetId="3">#REF!</definedName>
    <definedName name="ㅁㄻㄴㅇㄹ" localSheetId="5">#REF!</definedName>
    <definedName name="ㅁㄻㄴㅇㄹ" localSheetId="6">#REF!</definedName>
    <definedName name="ㅁㄻㄴㅇㄹ" localSheetId="9">#REF!</definedName>
    <definedName name="ㅁㄻㄴㅇㄹ" localSheetId="10">#REF!</definedName>
    <definedName name="ㅁㄻㄴㅇㄹ" localSheetId="11">#REF!</definedName>
    <definedName name="ㅁㄻㄴㅇㄹ" localSheetId="12">#REF!</definedName>
    <definedName name="ㅁㄻㄴㅇㄹ" localSheetId="13">#REF!</definedName>
    <definedName name="ㅁㄻㄴㅇㄹ">#REF!</definedName>
    <definedName name="ㅁㅁㅁㅁㅁ" localSheetId="14">#REF!</definedName>
    <definedName name="ㅁㅁㅁㅁㅁ" localSheetId="15">#REF!</definedName>
    <definedName name="ㅁㅁㅁㅁㅁ" localSheetId="16">#REF!</definedName>
    <definedName name="ㅁㅁㅁㅁㅁ" localSheetId="18">#REF!</definedName>
    <definedName name="ㅁㅁㅁㅁㅁ" localSheetId="19">#REF!</definedName>
    <definedName name="ㅁㅁㅁㅁㅁ" localSheetId="20">#REF!</definedName>
    <definedName name="ㅁㅁㅁㅁㅁ" localSheetId="21">#REF!</definedName>
    <definedName name="ㅁㅁㅁㅁㅁ" localSheetId="22">#REF!</definedName>
    <definedName name="ㅁㅁㅁㅁㅁ" localSheetId="3">#REF!</definedName>
    <definedName name="ㅁㅁㅁㅁㅁ" localSheetId="5">#REF!</definedName>
    <definedName name="ㅁㅁㅁㅁㅁ" localSheetId="6">#REF!</definedName>
    <definedName name="ㅁㅁㅁㅁㅁ" localSheetId="9">#REF!</definedName>
    <definedName name="ㅁㅁㅁㅁㅁ" localSheetId="10">#REF!</definedName>
    <definedName name="ㅁㅁㅁㅁㅁ" localSheetId="11">#REF!</definedName>
    <definedName name="ㅁㅁㅁㅁㅁ" localSheetId="12">#REF!</definedName>
    <definedName name="ㅁㅁㅁㅁㅁ" localSheetId="13">#REF!</definedName>
    <definedName name="ㅁㅁㅁㅁㅁ">#REF!</definedName>
    <definedName name="ㅁㅁㅁㅁㅁㅁㅁㅁㅁㅁㅁ" localSheetId="14">#REF!</definedName>
    <definedName name="ㅁㅁㅁㅁㅁㅁㅁㅁㅁㅁㅁ" localSheetId="15">#REF!</definedName>
    <definedName name="ㅁㅁㅁㅁㅁㅁㅁㅁㅁㅁㅁ" localSheetId="16">#REF!</definedName>
    <definedName name="ㅁㅁㅁㅁㅁㅁㅁㅁㅁㅁㅁ" localSheetId="18">#REF!</definedName>
    <definedName name="ㅁㅁㅁㅁㅁㅁㅁㅁㅁㅁㅁ" localSheetId="19">#REF!</definedName>
    <definedName name="ㅁㅁㅁㅁㅁㅁㅁㅁㅁㅁㅁ" localSheetId="20">#REF!</definedName>
    <definedName name="ㅁㅁㅁㅁㅁㅁㅁㅁㅁㅁㅁ" localSheetId="21">#REF!</definedName>
    <definedName name="ㅁㅁㅁㅁㅁㅁㅁㅁㅁㅁㅁ" localSheetId="22">#REF!</definedName>
    <definedName name="ㅁㅁㅁㅁㅁㅁㅁㅁㅁㅁㅁ" localSheetId="3">#REF!</definedName>
    <definedName name="ㅁㅁㅁㅁㅁㅁㅁㅁㅁㅁㅁ" localSheetId="5">#REF!</definedName>
    <definedName name="ㅁㅁㅁㅁㅁㅁㅁㅁㅁㅁㅁ" localSheetId="6">#REF!</definedName>
    <definedName name="ㅁㅁㅁㅁㅁㅁㅁㅁㅁㅁㅁ" localSheetId="9">#REF!</definedName>
    <definedName name="ㅁㅁㅁㅁㅁㅁㅁㅁㅁㅁㅁ" localSheetId="10">#REF!</definedName>
    <definedName name="ㅁㅁㅁㅁㅁㅁㅁㅁㅁㅁㅁ" localSheetId="11">#REF!</definedName>
    <definedName name="ㅁㅁㅁㅁㅁㅁㅁㅁㅁㅁㅁ" localSheetId="12">#REF!</definedName>
    <definedName name="ㅁㅁㅁㅁㅁㅁㅁㅁㅁㅁㅁ" localSheetId="13">#REF!</definedName>
    <definedName name="ㅁㅁㅁㅁㅁㅁㅁㅁㅁㅁㅁ">#REF!</definedName>
    <definedName name="맑은물" localSheetId="14">#REF!</definedName>
    <definedName name="맑은물" localSheetId="15">#REF!</definedName>
    <definedName name="맑은물" localSheetId="16">#REF!</definedName>
    <definedName name="맑은물" localSheetId="18">#REF!</definedName>
    <definedName name="맑은물" localSheetId="19">#REF!</definedName>
    <definedName name="맑은물" localSheetId="20">#REF!</definedName>
    <definedName name="맑은물" localSheetId="21">#REF!</definedName>
    <definedName name="맑은물" localSheetId="22">#REF!</definedName>
    <definedName name="맑은물" localSheetId="3">#REF!</definedName>
    <definedName name="맑은물" localSheetId="5">#REF!</definedName>
    <definedName name="맑은물" localSheetId="6">#REF!</definedName>
    <definedName name="맑은물" localSheetId="9">#REF!</definedName>
    <definedName name="맑은물" localSheetId="10">#REF!</definedName>
    <definedName name="맑은물" localSheetId="11">#REF!</definedName>
    <definedName name="맑은물" localSheetId="12">#REF!</definedName>
    <definedName name="맑은물" localSheetId="13">#REF!</definedName>
    <definedName name="맑은물">#REF!</definedName>
    <definedName name="뭐" localSheetId="14">[1]Template_1!#REF!</definedName>
    <definedName name="뭐" localSheetId="15">[1]Template_1!#REF!</definedName>
    <definedName name="뭐" localSheetId="16">[1]Template_1!#REF!</definedName>
    <definedName name="뭐" localSheetId="18">[1]Template_1!#REF!</definedName>
    <definedName name="뭐" localSheetId="19">[1]Template_1!#REF!</definedName>
    <definedName name="뭐" localSheetId="20">[1]Template_1!#REF!</definedName>
    <definedName name="뭐" localSheetId="21">[1]Template_1!#REF!</definedName>
    <definedName name="뭐" localSheetId="22">[1]Template_1!#REF!</definedName>
    <definedName name="뭐" localSheetId="3">[1]Template_1!#REF!</definedName>
    <definedName name="뭐" localSheetId="5">[1]Template_1!#REF!</definedName>
    <definedName name="뭐" localSheetId="6">[1]Template_1!#REF!</definedName>
    <definedName name="뭐" localSheetId="9">[1]Template_1!#REF!</definedName>
    <definedName name="뭐" localSheetId="10">[1]Template_1!#REF!</definedName>
    <definedName name="뭐" localSheetId="11">[1]Template_1!#REF!</definedName>
    <definedName name="뭐" localSheetId="12">[1]Template_1!#REF!</definedName>
    <definedName name="뭐" localSheetId="13">[1]Template_1!#REF!</definedName>
    <definedName name="뭐">[1]Template_1!#REF!</definedName>
    <definedName name="복사" localSheetId="14">#REF!</definedName>
    <definedName name="복사" localSheetId="15">#REF!</definedName>
    <definedName name="복사" localSheetId="16">#REF!</definedName>
    <definedName name="복사" localSheetId="18">#REF!</definedName>
    <definedName name="복사" localSheetId="19">#REF!</definedName>
    <definedName name="복사" localSheetId="20">#REF!</definedName>
    <definedName name="복사" localSheetId="21">#REF!</definedName>
    <definedName name="복사" localSheetId="22">#REF!</definedName>
    <definedName name="복사" localSheetId="3">#REF!</definedName>
    <definedName name="복사" localSheetId="5">#REF!</definedName>
    <definedName name="복사" localSheetId="6">#REF!</definedName>
    <definedName name="복사" localSheetId="9">#REF!</definedName>
    <definedName name="복사" localSheetId="10">#REF!</definedName>
    <definedName name="복사" localSheetId="11">#REF!</definedName>
    <definedName name="복사" localSheetId="12">#REF!</definedName>
    <definedName name="복사" localSheetId="13">#REF!</definedName>
    <definedName name="복사">#REF!</definedName>
    <definedName name="ㅅㄱㅎㄱㄷㄷ" localSheetId="14">[1]Template_1!#REF!</definedName>
    <definedName name="ㅅㄱㅎㄱㄷㄷ" localSheetId="15">[1]Template_1!#REF!</definedName>
    <definedName name="ㅅㄱㅎㄱㄷㄷ" localSheetId="16">[1]Template_1!#REF!</definedName>
    <definedName name="ㅅㄱㅎㄱㄷㄷ" localSheetId="18">[1]Template_1!#REF!</definedName>
    <definedName name="ㅅㄱㅎㄱㄷㄷ" localSheetId="19">[1]Template_1!#REF!</definedName>
    <definedName name="ㅅㄱㅎㄱㄷㄷ" localSheetId="20">[1]Template_1!#REF!</definedName>
    <definedName name="ㅅㄱㅎㄱㄷㄷ" localSheetId="21">[1]Template_1!#REF!</definedName>
    <definedName name="ㅅㄱㅎㄱㄷㄷ" localSheetId="22">[1]Template_1!#REF!</definedName>
    <definedName name="ㅅㄱㅎㄱㄷㄷ" localSheetId="3">[1]Template_1!#REF!</definedName>
    <definedName name="ㅅㄱㅎㄱㄷㄷ" localSheetId="5">[1]Template_1!#REF!</definedName>
    <definedName name="ㅅㄱㅎㄱㄷㄷ" localSheetId="6">[1]Template_1!#REF!</definedName>
    <definedName name="ㅅㄱㅎㄱㄷㄷ" localSheetId="9">[1]Template_1!#REF!</definedName>
    <definedName name="ㅅㄱㅎㄱㄷㄷ" localSheetId="10">[1]Template_1!#REF!</definedName>
    <definedName name="ㅅㄱㅎㄱㄷㄷ" localSheetId="11">[1]Template_1!#REF!</definedName>
    <definedName name="ㅅㄱㅎㄱㄷㄷ" localSheetId="12">[1]Template_1!#REF!</definedName>
    <definedName name="ㅅㄱㅎㄱㄷㄷ" localSheetId="13">[1]Template_1!#REF!</definedName>
    <definedName name="ㅅㄱㅎㄱㄷㄷ">[1]Template_1!#REF!</definedName>
    <definedName name="ㅅㅎ고ㅗㅜㄹ" localSheetId="14">#REF!</definedName>
    <definedName name="ㅅㅎ고ㅗㅜㄹ" localSheetId="15">#REF!</definedName>
    <definedName name="ㅅㅎ고ㅗㅜㄹ" localSheetId="16">#REF!</definedName>
    <definedName name="ㅅㅎ고ㅗㅜㄹ" localSheetId="18">#REF!</definedName>
    <definedName name="ㅅㅎ고ㅗㅜㄹ" localSheetId="19">#REF!</definedName>
    <definedName name="ㅅㅎ고ㅗㅜㄹ" localSheetId="20">#REF!</definedName>
    <definedName name="ㅅㅎ고ㅗㅜㄹ" localSheetId="21">#REF!</definedName>
    <definedName name="ㅅㅎ고ㅗㅜㄹ" localSheetId="22">#REF!</definedName>
    <definedName name="ㅅㅎ고ㅗㅜㄹ" localSheetId="3">#REF!</definedName>
    <definedName name="ㅅㅎ고ㅗㅜㄹ" localSheetId="5">#REF!</definedName>
    <definedName name="ㅅㅎ고ㅗㅜㄹ" localSheetId="6">#REF!</definedName>
    <definedName name="ㅅㅎ고ㅗㅜㄹ" localSheetId="9">#REF!</definedName>
    <definedName name="ㅅㅎ고ㅗㅜㄹ" localSheetId="10">#REF!</definedName>
    <definedName name="ㅅㅎ고ㅗㅜㄹ" localSheetId="11">#REF!</definedName>
    <definedName name="ㅅㅎ고ㅗㅜㄹ" localSheetId="12">#REF!</definedName>
    <definedName name="ㅅㅎ고ㅗㅜㄹ" localSheetId="13">#REF!</definedName>
    <definedName name="ㅅㅎ고ㅗㅜㄹ">#REF!</definedName>
    <definedName name="사회복지" localSheetId="14">#REF!</definedName>
    <definedName name="사회복지" localSheetId="15">#REF!</definedName>
    <definedName name="사회복지" localSheetId="16">#REF!</definedName>
    <definedName name="사회복지" localSheetId="18">#REF!</definedName>
    <definedName name="사회복지" localSheetId="19">#REF!</definedName>
    <definedName name="사회복지" localSheetId="20">#REF!</definedName>
    <definedName name="사회복지" localSheetId="21">#REF!</definedName>
    <definedName name="사회복지" localSheetId="22">#REF!</definedName>
    <definedName name="사회복지" localSheetId="3">#REF!</definedName>
    <definedName name="사회복지" localSheetId="5">#REF!</definedName>
    <definedName name="사회복지" localSheetId="6">#REF!</definedName>
    <definedName name="사회복지" localSheetId="9">#REF!</definedName>
    <definedName name="사회복지" localSheetId="10">#REF!</definedName>
    <definedName name="사회복지" localSheetId="11">#REF!</definedName>
    <definedName name="사회복지" localSheetId="12">#REF!</definedName>
    <definedName name="사회복지" localSheetId="13">#REF!</definedName>
    <definedName name="사회복지">#REF!</definedName>
    <definedName name="소소" localSheetId="14">#REF!</definedName>
    <definedName name="소소" localSheetId="15">#REF!</definedName>
    <definedName name="소소" localSheetId="16">#REF!</definedName>
    <definedName name="소소" localSheetId="18">#REF!</definedName>
    <definedName name="소소" localSheetId="19">#REF!</definedName>
    <definedName name="소소" localSheetId="20">#REF!</definedName>
    <definedName name="소소" localSheetId="21">#REF!</definedName>
    <definedName name="소소" localSheetId="22">#REF!</definedName>
    <definedName name="소소" localSheetId="3">#REF!</definedName>
    <definedName name="소소" localSheetId="5">#REF!</definedName>
    <definedName name="소소" localSheetId="6">#REF!</definedName>
    <definedName name="소소" localSheetId="9">#REF!</definedName>
    <definedName name="소소" localSheetId="10">#REF!</definedName>
    <definedName name="소소" localSheetId="11">#REF!</definedName>
    <definedName name="소소" localSheetId="12">#REF!</definedName>
    <definedName name="소소" localSheetId="13">#REF!</definedName>
    <definedName name="소소">#REF!</definedName>
    <definedName name="쇼셔ㅛㅗㅓ" localSheetId="14">#REF!</definedName>
    <definedName name="쇼셔ㅛㅗㅓ" localSheetId="15">#REF!</definedName>
    <definedName name="쇼셔ㅛㅗㅓ" localSheetId="16">#REF!</definedName>
    <definedName name="쇼셔ㅛㅗㅓ" localSheetId="18">#REF!</definedName>
    <definedName name="쇼셔ㅛㅗㅓ" localSheetId="19">#REF!</definedName>
    <definedName name="쇼셔ㅛㅗㅓ" localSheetId="20">#REF!</definedName>
    <definedName name="쇼셔ㅛㅗㅓ" localSheetId="21">#REF!</definedName>
    <definedName name="쇼셔ㅛㅗㅓ" localSheetId="22">#REF!</definedName>
    <definedName name="쇼셔ㅛㅗㅓ" localSheetId="3">#REF!</definedName>
    <definedName name="쇼셔ㅛㅗㅓ" localSheetId="5">#REF!</definedName>
    <definedName name="쇼셔ㅛㅗㅓ" localSheetId="6">#REF!</definedName>
    <definedName name="쇼셔ㅛㅗㅓ" localSheetId="9">#REF!</definedName>
    <definedName name="쇼셔ㅛㅗㅓ" localSheetId="10">#REF!</definedName>
    <definedName name="쇼셔ㅛㅗㅓ" localSheetId="11">#REF!</definedName>
    <definedName name="쇼셔ㅛㅗㅓ" localSheetId="12">#REF!</definedName>
    <definedName name="쇼셔ㅛㅗㅓ" localSheetId="13">#REF!</definedName>
    <definedName name="쇼셔ㅛㅗㅓ">#REF!</definedName>
    <definedName name="쇼ㅗ" localSheetId="14">#REF!</definedName>
    <definedName name="쇼ㅗ" localSheetId="15">#REF!</definedName>
    <definedName name="쇼ㅗ" localSheetId="16">#REF!</definedName>
    <definedName name="쇼ㅗ" localSheetId="18">#REF!</definedName>
    <definedName name="쇼ㅗ" localSheetId="19">#REF!</definedName>
    <definedName name="쇼ㅗ" localSheetId="20">#REF!</definedName>
    <definedName name="쇼ㅗ" localSheetId="21">#REF!</definedName>
    <definedName name="쇼ㅗ" localSheetId="22">#REF!</definedName>
    <definedName name="쇼ㅗ" localSheetId="3">#REF!</definedName>
    <definedName name="쇼ㅗ" localSheetId="5">#REF!</definedName>
    <definedName name="쇼ㅗ" localSheetId="6">#REF!</definedName>
    <definedName name="쇼ㅗ" localSheetId="9">#REF!</definedName>
    <definedName name="쇼ㅗ" localSheetId="10">#REF!</definedName>
    <definedName name="쇼ㅗ" localSheetId="11">#REF!</definedName>
    <definedName name="쇼ㅗ" localSheetId="12">#REF!</definedName>
    <definedName name="쇼ㅗ" localSheetId="13">#REF!</definedName>
    <definedName name="쇼ㅗ">#REF!</definedName>
    <definedName name="수정" localSheetId="14">#REF!</definedName>
    <definedName name="수정" localSheetId="15">#REF!</definedName>
    <definedName name="수정" localSheetId="16">#REF!</definedName>
    <definedName name="수정" localSheetId="18">#REF!</definedName>
    <definedName name="수정" localSheetId="19">#REF!</definedName>
    <definedName name="수정" localSheetId="20">#REF!</definedName>
    <definedName name="수정" localSheetId="21">#REF!</definedName>
    <definedName name="수정" localSheetId="22">#REF!</definedName>
    <definedName name="수정" localSheetId="3">#REF!</definedName>
    <definedName name="수정" localSheetId="5">#REF!</definedName>
    <definedName name="수정" localSheetId="6">#REF!</definedName>
    <definedName name="수정" localSheetId="9">#REF!</definedName>
    <definedName name="수정" localSheetId="10">#REF!</definedName>
    <definedName name="수정" localSheetId="11">#REF!</definedName>
    <definedName name="수정" localSheetId="12">#REF!</definedName>
    <definedName name="수정" localSheetId="13">#REF!</definedName>
    <definedName name="수정">#REF!</definedName>
    <definedName name="수정본" localSheetId="14">#REF!</definedName>
    <definedName name="수정본" localSheetId="15">#REF!</definedName>
    <definedName name="수정본" localSheetId="16">#REF!</definedName>
    <definedName name="수정본" localSheetId="18">#REF!</definedName>
    <definedName name="수정본" localSheetId="19">#REF!</definedName>
    <definedName name="수정본" localSheetId="20">#REF!</definedName>
    <definedName name="수정본" localSheetId="21">#REF!</definedName>
    <definedName name="수정본" localSheetId="22">#REF!</definedName>
    <definedName name="수정본" localSheetId="3">#REF!</definedName>
    <definedName name="수정본" localSheetId="5">#REF!</definedName>
    <definedName name="수정본" localSheetId="6">#REF!</definedName>
    <definedName name="수정본" localSheetId="9">#REF!</definedName>
    <definedName name="수정본" localSheetId="10">#REF!</definedName>
    <definedName name="수정본" localSheetId="11">#REF!</definedName>
    <definedName name="수정본" localSheetId="12">#REF!</definedName>
    <definedName name="수정본" localSheetId="13">#REF!</definedName>
    <definedName name="수정본">#REF!</definedName>
    <definedName name="수정본111111" localSheetId="14">#REF!</definedName>
    <definedName name="수정본111111" localSheetId="15">#REF!</definedName>
    <definedName name="수정본111111" localSheetId="16">#REF!</definedName>
    <definedName name="수정본111111" localSheetId="18">#REF!</definedName>
    <definedName name="수정본111111" localSheetId="19">#REF!</definedName>
    <definedName name="수정본111111" localSheetId="20">#REF!</definedName>
    <definedName name="수정본111111" localSheetId="21">#REF!</definedName>
    <definedName name="수정본111111" localSheetId="22">#REF!</definedName>
    <definedName name="수정본111111" localSheetId="3">#REF!</definedName>
    <definedName name="수정본111111" localSheetId="5">#REF!</definedName>
    <definedName name="수정본111111" localSheetId="6">#REF!</definedName>
    <definedName name="수정본111111" localSheetId="9">#REF!</definedName>
    <definedName name="수정본111111" localSheetId="10">#REF!</definedName>
    <definedName name="수정본111111" localSheetId="11">#REF!</definedName>
    <definedName name="수정본111111" localSheetId="12">#REF!</definedName>
    <definedName name="수정본111111" localSheetId="13">#REF!</definedName>
    <definedName name="수정본111111">#REF!</definedName>
    <definedName name="ㅇ">[2]Template_1!$D$3</definedName>
    <definedName name="ㅇㄴㄹㄴㅁ" localSheetId="14">#REF!</definedName>
    <definedName name="ㅇㄴㄹㄴㅁ" localSheetId="15">#REF!</definedName>
    <definedName name="ㅇㄴㄹㄴㅁ" localSheetId="16">#REF!</definedName>
    <definedName name="ㅇㄴㄹㄴㅁ" localSheetId="18">#REF!</definedName>
    <definedName name="ㅇㄴㄹㄴㅁ" localSheetId="19">#REF!</definedName>
    <definedName name="ㅇㄴㄹㄴㅁ" localSheetId="20">#REF!</definedName>
    <definedName name="ㅇㄴㄹㄴㅁ" localSheetId="21">#REF!</definedName>
    <definedName name="ㅇㄴㄹㄴㅁ" localSheetId="22">#REF!</definedName>
    <definedName name="ㅇㄴㄹㄴㅁ" localSheetId="3">#REF!</definedName>
    <definedName name="ㅇㄴㄹㄴㅁ" localSheetId="5">#REF!</definedName>
    <definedName name="ㅇㄴㄹㄴㅁ" localSheetId="6">#REF!</definedName>
    <definedName name="ㅇㄴㄹㄴㅁ" localSheetId="9">#REF!</definedName>
    <definedName name="ㅇㄴㄹㄴㅁ" localSheetId="10">#REF!</definedName>
    <definedName name="ㅇㄴㄹㄴㅁ" localSheetId="11">#REF!</definedName>
    <definedName name="ㅇㄴㄹㄴㅁ" localSheetId="12">#REF!</definedName>
    <definedName name="ㅇㄴㄹㄴㅁ" localSheetId="13">#REF!</definedName>
    <definedName name="ㅇㄴㄹㄴㅁ">#REF!</definedName>
    <definedName name="ㅇㅀㅎㄱㄷㅅ" localSheetId="14">#REF!</definedName>
    <definedName name="ㅇㅀㅎㄱㄷㅅ" localSheetId="15">#REF!</definedName>
    <definedName name="ㅇㅀㅎㄱㄷㅅ" localSheetId="16">#REF!</definedName>
    <definedName name="ㅇㅀㅎㄱㄷㅅ" localSheetId="18">#REF!</definedName>
    <definedName name="ㅇㅀㅎㄱㄷㅅ" localSheetId="19">#REF!</definedName>
    <definedName name="ㅇㅀㅎㄱㄷㅅ" localSheetId="20">#REF!</definedName>
    <definedName name="ㅇㅀㅎㄱㄷㅅ" localSheetId="21">#REF!</definedName>
    <definedName name="ㅇㅀㅎㄱㄷㅅ" localSheetId="22">#REF!</definedName>
    <definedName name="ㅇㅀㅎㄱㄷㅅ" localSheetId="3">#REF!</definedName>
    <definedName name="ㅇㅀㅎㄱㄷㅅ" localSheetId="5">#REF!</definedName>
    <definedName name="ㅇㅀㅎㄱㄷㅅ" localSheetId="6">#REF!</definedName>
    <definedName name="ㅇㅀㅎㄱㄷㅅ" localSheetId="9">#REF!</definedName>
    <definedName name="ㅇㅀㅎㄱㄷㅅ" localSheetId="10">#REF!</definedName>
    <definedName name="ㅇㅀㅎㄱㄷㅅ" localSheetId="11">#REF!</definedName>
    <definedName name="ㅇㅀㅎㄱㄷㅅ" localSheetId="12">#REF!</definedName>
    <definedName name="ㅇㅀㅎㄱㄷㅅ" localSheetId="13">#REF!</definedName>
    <definedName name="ㅇㅀㅎㄱㄷㅅ">#REF!</definedName>
    <definedName name="ㅇㅇㄴㄹ" localSheetId="14">#REF!</definedName>
    <definedName name="ㅇㅇㄴㄹ" localSheetId="15">#REF!</definedName>
    <definedName name="ㅇㅇㄴㄹ" localSheetId="16">#REF!</definedName>
    <definedName name="ㅇㅇㄴㄹ" localSheetId="18">#REF!</definedName>
    <definedName name="ㅇㅇㄴㄹ" localSheetId="19">#REF!</definedName>
    <definedName name="ㅇㅇㄴㄹ" localSheetId="20">#REF!</definedName>
    <definedName name="ㅇㅇㄴㄹ" localSheetId="21">#REF!</definedName>
    <definedName name="ㅇㅇㄴㄹ" localSheetId="22">#REF!</definedName>
    <definedName name="ㅇㅇㄴㄹ" localSheetId="3">#REF!</definedName>
    <definedName name="ㅇㅇㄴㄹ" localSheetId="5">#REF!</definedName>
    <definedName name="ㅇㅇㄴㄹ" localSheetId="6">#REF!</definedName>
    <definedName name="ㅇㅇㄴㄹ" localSheetId="9">#REF!</definedName>
    <definedName name="ㅇㅇㄴㄹ" localSheetId="10">#REF!</definedName>
    <definedName name="ㅇㅇㄴㄹ" localSheetId="11">#REF!</definedName>
    <definedName name="ㅇㅇㄴㄹ" localSheetId="12">#REF!</definedName>
    <definedName name="ㅇㅇㄴㄹ" localSheetId="13">#REF!</definedName>
    <definedName name="ㅇㅇㄴㄹ">#REF!</definedName>
    <definedName name="ㅇㅎㄹㅇㅎㄴ" localSheetId="14">#REF!</definedName>
    <definedName name="ㅇㅎㄹㅇㅎㄴ" localSheetId="15">#REF!</definedName>
    <definedName name="ㅇㅎㄹㅇㅎㄴ" localSheetId="16">#REF!</definedName>
    <definedName name="ㅇㅎㄹㅇㅎㄴ" localSheetId="18">#REF!</definedName>
    <definedName name="ㅇㅎㄹㅇㅎㄴ" localSheetId="19">#REF!</definedName>
    <definedName name="ㅇㅎㄹㅇㅎㄴ" localSheetId="20">#REF!</definedName>
    <definedName name="ㅇㅎㄹㅇㅎㄴ" localSheetId="21">#REF!</definedName>
    <definedName name="ㅇㅎㄹㅇㅎㄴ" localSheetId="22">#REF!</definedName>
    <definedName name="ㅇㅎㄹㅇㅎㄴ" localSheetId="3">#REF!</definedName>
    <definedName name="ㅇㅎㄹㅇㅎㄴ" localSheetId="5">#REF!</definedName>
    <definedName name="ㅇㅎㄹㅇㅎㄴ" localSheetId="6">#REF!</definedName>
    <definedName name="ㅇㅎㄹㅇㅎㄴ" localSheetId="9">#REF!</definedName>
    <definedName name="ㅇㅎㄹㅇㅎㄴ" localSheetId="10">#REF!</definedName>
    <definedName name="ㅇㅎㄹㅇㅎㄴ" localSheetId="11">#REF!</definedName>
    <definedName name="ㅇㅎㄹㅇㅎㄴ" localSheetId="12">#REF!</definedName>
    <definedName name="ㅇㅎㄹㅇㅎㄴ" localSheetId="13">#REF!</definedName>
    <definedName name="ㅇㅎㄹㅇㅎㄴ">#REF!</definedName>
    <definedName name="우라질" localSheetId="14">#REF!</definedName>
    <definedName name="우라질" localSheetId="15">#REF!</definedName>
    <definedName name="우라질" localSheetId="16">#REF!</definedName>
    <definedName name="우라질" localSheetId="18">#REF!</definedName>
    <definedName name="우라질" localSheetId="19">#REF!</definedName>
    <definedName name="우라질" localSheetId="20">#REF!</definedName>
    <definedName name="우라질" localSheetId="21">#REF!</definedName>
    <definedName name="우라질" localSheetId="22">#REF!</definedName>
    <definedName name="우라질" localSheetId="3">#REF!</definedName>
    <definedName name="우라질" localSheetId="5">#REF!</definedName>
    <definedName name="우라질" localSheetId="6">#REF!</definedName>
    <definedName name="우라질" localSheetId="9">#REF!</definedName>
    <definedName name="우라질" localSheetId="10">#REF!</definedName>
    <definedName name="우라질" localSheetId="11">#REF!</definedName>
    <definedName name="우라질" localSheetId="12">#REF!</definedName>
    <definedName name="우라질" localSheetId="13">#REF!</definedName>
    <definedName name="우라질">#REF!</definedName>
    <definedName name="유통" localSheetId="14">[1]Template_1!#REF!</definedName>
    <definedName name="유통" localSheetId="15">[1]Template_1!#REF!</definedName>
    <definedName name="유통" localSheetId="16">[1]Template_1!#REF!</definedName>
    <definedName name="유통" localSheetId="18">[1]Template_1!#REF!</definedName>
    <definedName name="유통" localSheetId="19">[1]Template_1!#REF!</definedName>
    <definedName name="유통" localSheetId="20">[1]Template_1!#REF!</definedName>
    <definedName name="유통" localSheetId="21">[1]Template_1!#REF!</definedName>
    <definedName name="유통" localSheetId="22">[1]Template_1!#REF!</definedName>
    <definedName name="유통" localSheetId="3">[1]Template_1!#REF!</definedName>
    <definedName name="유통" localSheetId="5">[1]Template_1!#REF!</definedName>
    <definedName name="유통" localSheetId="6">[1]Template_1!#REF!</definedName>
    <definedName name="유통" localSheetId="9">[1]Template_1!#REF!</definedName>
    <definedName name="유통" localSheetId="10">[1]Template_1!#REF!</definedName>
    <definedName name="유통" localSheetId="11">[1]Template_1!#REF!</definedName>
    <definedName name="유통" localSheetId="12">[1]Template_1!#REF!</definedName>
    <definedName name="유통" localSheetId="13">[1]Template_1!#REF!</definedName>
    <definedName name="유통">[1]Template_1!#REF!</definedName>
    <definedName name="이름" localSheetId="14">#REF!</definedName>
    <definedName name="이름" localSheetId="15">#REF!</definedName>
    <definedName name="이름" localSheetId="16">#REF!</definedName>
    <definedName name="이름" localSheetId="18">#REF!</definedName>
    <definedName name="이름" localSheetId="19">#REF!</definedName>
    <definedName name="이름" localSheetId="20">#REF!</definedName>
    <definedName name="이름" localSheetId="21">#REF!</definedName>
    <definedName name="이름" localSheetId="22">#REF!</definedName>
    <definedName name="이름" localSheetId="3">#REF!</definedName>
    <definedName name="이름" localSheetId="5">#REF!</definedName>
    <definedName name="이름" localSheetId="6">#REF!</definedName>
    <definedName name="이름" localSheetId="9">#REF!</definedName>
    <definedName name="이름" localSheetId="10">#REF!</definedName>
    <definedName name="이름" localSheetId="11">#REF!</definedName>
    <definedName name="이름" localSheetId="12">#REF!</definedName>
    <definedName name="이름" localSheetId="13">#REF!</definedName>
    <definedName name="이름">#REF!</definedName>
    <definedName name="인구수정" localSheetId="14">[1]Template_1!#REF!</definedName>
    <definedName name="인구수정" localSheetId="15">[1]Template_1!#REF!</definedName>
    <definedName name="인구수정" localSheetId="16">[1]Template_1!#REF!</definedName>
    <definedName name="인구수정" localSheetId="18">[1]Template_1!#REF!</definedName>
    <definedName name="인구수정" localSheetId="19">[1]Template_1!#REF!</definedName>
    <definedName name="인구수정" localSheetId="20">[1]Template_1!#REF!</definedName>
    <definedName name="인구수정" localSheetId="21">[1]Template_1!#REF!</definedName>
    <definedName name="인구수정" localSheetId="22">[1]Template_1!#REF!</definedName>
    <definedName name="인구수정" localSheetId="3">[1]Template_1!#REF!</definedName>
    <definedName name="인구수정" localSheetId="5">[1]Template_1!#REF!</definedName>
    <definedName name="인구수정" localSheetId="6">[1]Template_1!#REF!</definedName>
    <definedName name="인구수정" localSheetId="9">[1]Template_1!#REF!</definedName>
    <definedName name="인구수정" localSheetId="10">[1]Template_1!#REF!</definedName>
    <definedName name="인구수정" localSheetId="11">[1]Template_1!#REF!</definedName>
    <definedName name="인구수정" localSheetId="12">[1]Template_1!#REF!</definedName>
    <definedName name="인구수정" localSheetId="13">[1]Template_1!#REF!</definedName>
    <definedName name="인구수정">[1]Template_1!#REF!</definedName>
    <definedName name="ㅈㄷㄱㄹㅈㄷㄹ" localSheetId="14">#REF!</definedName>
    <definedName name="ㅈㄷㄱㄹㅈㄷㄹ" localSheetId="15">#REF!</definedName>
    <definedName name="ㅈㄷㄱㄹㅈㄷㄹ" localSheetId="16">#REF!</definedName>
    <definedName name="ㅈㄷㄱㄹㅈㄷㄹ" localSheetId="18">#REF!</definedName>
    <definedName name="ㅈㄷㄱㄹㅈㄷㄹ" localSheetId="19">#REF!</definedName>
    <definedName name="ㅈㄷㄱㄹㅈㄷㄹ" localSheetId="20">#REF!</definedName>
    <definedName name="ㅈㄷㄱㄹㅈㄷㄹ" localSheetId="21">#REF!</definedName>
    <definedName name="ㅈㄷㄱㄹㅈㄷㄹ" localSheetId="22">#REF!</definedName>
    <definedName name="ㅈㄷㄱㄹㅈㄷㄹ" localSheetId="3">#REF!</definedName>
    <definedName name="ㅈㄷㄱㄹㅈㄷㄹ" localSheetId="5">#REF!</definedName>
    <definedName name="ㅈㄷㄱㄹㅈㄷㄹ" localSheetId="6">#REF!</definedName>
    <definedName name="ㅈㄷㄱㄹㅈㄷㄹ" localSheetId="9">#REF!</definedName>
    <definedName name="ㅈㄷㄱㄹㅈㄷㄹ" localSheetId="10">#REF!</definedName>
    <definedName name="ㅈㄷㄱㄹㅈㄷㄹ" localSheetId="11">#REF!</definedName>
    <definedName name="ㅈㄷㄱㄹㅈㄷㄹ" localSheetId="12">#REF!</definedName>
    <definedName name="ㅈㄷㄱㄹㅈㄷㄹ" localSheetId="13">#REF!</definedName>
    <definedName name="ㅈㄷㄱㄹㅈㄷㄹ">#REF!</definedName>
    <definedName name="ㅈㄷㄱㅈㄱ" localSheetId="14">#REF!</definedName>
    <definedName name="ㅈㄷㄱㅈㄱ" localSheetId="15">#REF!</definedName>
    <definedName name="ㅈㄷㄱㅈㄱ" localSheetId="16">#REF!</definedName>
    <definedName name="ㅈㄷㄱㅈㄱ" localSheetId="18">#REF!</definedName>
    <definedName name="ㅈㄷㄱㅈㄱ" localSheetId="19">#REF!</definedName>
    <definedName name="ㅈㄷㄱㅈㄱ" localSheetId="20">#REF!</definedName>
    <definedName name="ㅈㄷㄱㅈㄱ" localSheetId="21">#REF!</definedName>
    <definedName name="ㅈㄷㄱㅈㄱ" localSheetId="22">#REF!</definedName>
    <definedName name="ㅈㄷㄱㅈㄱ" localSheetId="3">#REF!</definedName>
    <definedName name="ㅈㄷㄱㅈㄱ" localSheetId="5">#REF!</definedName>
    <definedName name="ㅈㄷㄱㅈㄱ" localSheetId="6">#REF!</definedName>
    <definedName name="ㅈㄷㄱㅈㄱ" localSheetId="9">#REF!</definedName>
    <definedName name="ㅈㄷㄱㅈㄱ" localSheetId="10">#REF!</definedName>
    <definedName name="ㅈㄷㄱㅈㄱ" localSheetId="11">#REF!</definedName>
    <definedName name="ㅈㄷㄱㅈㄱ" localSheetId="12">#REF!</definedName>
    <definedName name="ㅈㄷㄱㅈㄱ" localSheetId="13">#REF!</definedName>
    <definedName name="ㅈㄷㄱㅈㄱ">#REF!</definedName>
    <definedName name="ㅈㄷㄹㅈㄷㄹㄷ" localSheetId="14">#REF!</definedName>
    <definedName name="ㅈㄷㄹㅈㄷㄹㄷ" localSheetId="15">#REF!</definedName>
    <definedName name="ㅈㄷㄹㅈㄷㄹㄷ" localSheetId="16">#REF!</definedName>
    <definedName name="ㅈㄷㄹㅈㄷㄹㄷ" localSheetId="18">#REF!</definedName>
    <definedName name="ㅈㄷㄹㅈㄷㄹㄷ" localSheetId="19">#REF!</definedName>
    <definedName name="ㅈㄷㄹㅈㄷㄹㄷ" localSheetId="20">#REF!</definedName>
    <definedName name="ㅈㄷㄹㅈㄷㄹㄷ" localSheetId="21">#REF!</definedName>
    <definedName name="ㅈㄷㄹㅈㄷㄹㄷ" localSheetId="22">#REF!</definedName>
    <definedName name="ㅈㄷㄹㅈㄷㄹㄷ" localSheetId="3">#REF!</definedName>
    <definedName name="ㅈㄷㄹㅈㄷㄹㄷ" localSheetId="5">#REF!</definedName>
    <definedName name="ㅈㄷㄹㅈㄷㄹㄷ" localSheetId="6">#REF!</definedName>
    <definedName name="ㅈㄷㄹㅈㄷㄹㄷ" localSheetId="9">#REF!</definedName>
    <definedName name="ㅈㄷㄹㅈㄷㄹㄷ" localSheetId="10">#REF!</definedName>
    <definedName name="ㅈㄷㄹㅈㄷㄹㄷ" localSheetId="11">#REF!</definedName>
    <definedName name="ㅈㄷㄹㅈㄷㄹㄷ" localSheetId="12">#REF!</definedName>
    <definedName name="ㅈㄷㄹㅈㄷㄹㄷ" localSheetId="13">#REF!</definedName>
    <definedName name="ㅈㄷㄹㅈㄷㄹㄷ">#REF!</definedName>
    <definedName name="ㅈㄷㅂㅈㄱ" localSheetId="14">#REF!</definedName>
    <definedName name="ㅈㄷㅂㅈㄱ" localSheetId="15">#REF!</definedName>
    <definedName name="ㅈㄷㅂㅈㄱ" localSheetId="16">#REF!</definedName>
    <definedName name="ㅈㄷㅂㅈㄱ" localSheetId="18">#REF!</definedName>
    <definedName name="ㅈㄷㅂㅈㄱ" localSheetId="19">#REF!</definedName>
    <definedName name="ㅈㄷㅂㅈㄱ" localSheetId="20">#REF!</definedName>
    <definedName name="ㅈㄷㅂㅈㄱ" localSheetId="21">#REF!</definedName>
    <definedName name="ㅈㄷㅂㅈㄱ" localSheetId="22">#REF!</definedName>
    <definedName name="ㅈㄷㅂㅈㄱ" localSheetId="3">#REF!</definedName>
    <definedName name="ㅈㄷㅂㅈㄱ" localSheetId="5">#REF!</definedName>
    <definedName name="ㅈㄷㅂㅈㄱ" localSheetId="6">#REF!</definedName>
    <definedName name="ㅈㄷㅂㅈㄱ" localSheetId="9">#REF!</definedName>
    <definedName name="ㅈㄷㅂㅈㄱ" localSheetId="10">#REF!</definedName>
    <definedName name="ㅈㄷㅂㅈㄱ" localSheetId="11">#REF!</definedName>
    <definedName name="ㅈㄷㅂㅈㄱ" localSheetId="12">#REF!</definedName>
    <definedName name="ㅈㄷㅂㅈㄱ" localSheetId="13">#REF!</definedName>
    <definedName name="ㅈㄷㅂㅈㄱ">#REF!</definedName>
    <definedName name="재가" localSheetId="14">#REF!</definedName>
    <definedName name="재가" localSheetId="15">#REF!</definedName>
    <definedName name="재가" localSheetId="16">#REF!</definedName>
    <definedName name="재가" localSheetId="18">#REF!</definedName>
    <definedName name="재가" localSheetId="19">#REF!</definedName>
    <definedName name="재가" localSheetId="20">#REF!</definedName>
    <definedName name="재가" localSheetId="21">#REF!</definedName>
    <definedName name="재가" localSheetId="22">#REF!</definedName>
    <definedName name="재가" localSheetId="3">#REF!</definedName>
    <definedName name="재가" localSheetId="5">#REF!</definedName>
    <definedName name="재가" localSheetId="6">#REF!</definedName>
    <definedName name="재가" localSheetId="9">#REF!</definedName>
    <definedName name="재가" localSheetId="10">#REF!</definedName>
    <definedName name="재가" localSheetId="11">#REF!</definedName>
    <definedName name="재가" localSheetId="12">#REF!</definedName>
    <definedName name="재가" localSheetId="13">#REF!</definedName>
    <definedName name="재가">#REF!</definedName>
    <definedName name="재수정" localSheetId="14">#REF!</definedName>
    <definedName name="재수정" localSheetId="15">#REF!</definedName>
    <definedName name="재수정" localSheetId="16">#REF!</definedName>
    <definedName name="재수정" localSheetId="18">#REF!</definedName>
    <definedName name="재수정" localSheetId="19">#REF!</definedName>
    <definedName name="재수정" localSheetId="20">#REF!</definedName>
    <definedName name="재수정" localSheetId="21">#REF!</definedName>
    <definedName name="재수정" localSheetId="22">#REF!</definedName>
    <definedName name="재수정" localSheetId="3">#REF!</definedName>
    <definedName name="재수정" localSheetId="5">#REF!</definedName>
    <definedName name="재수정" localSheetId="6">#REF!</definedName>
    <definedName name="재수정" localSheetId="9">#REF!</definedName>
    <definedName name="재수정" localSheetId="10">#REF!</definedName>
    <definedName name="재수정" localSheetId="11">#REF!</definedName>
    <definedName name="재수정" localSheetId="12">#REF!</definedName>
    <definedName name="재수정" localSheetId="13">#REF!</definedName>
    <definedName name="재수정">#REF!</definedName>
    <definedName name="ㅋㄹㅈㄷㄺㄷ" localSheetId="14">#REF!</definedName>
    <definedName name="ㅋㄹㅈㄷㄺㄷ" localSheetId="15">#REF!</definedName>
    <definedName name="ㅋㄹㅈㄷㄺㄷ" localSheetId="16">#REF!</definedName>
    <definedName name="ㅋㄹㅈㄷㄺㄷ" localSheetId="18">#REF!</definedName>
    <definedName name="ㅋㄹㅈㄷㄺㄷ" localSheetId="19">#REF!</definedName>
    <definedName name="ㅋㄹㅈㄷㄺㄷ" localSheetId="20">#REF!</definedName>
    <definedName name="ㅋㄹㅈㄷㄺㄷ" localSheetId="21">#REF!</definedName>
    <definedName name="ㅋㄹㅈㄷㄺㄷ" localSheetId="22">#REF!</definedName>
    <definedName name="ㅋㄹㅈㄷㄺㄷ" localSheetId="3">#REF!</definedName>
    <definedName name="ㅋㄹㅈㄷㄺㄷ" localSheetId="5">#REF!</definedName>
    <definedName name="ㅋㄹㅈㄷㄺㄷ" localSheetId="6">#REF!</definedName>
    <definedName name="ㅋㄹㅈㄷㄺㄷ" localSheetId="9">#REF!</definedName>
    <definedName name="ㅋㄹㅈㄷㄺㄷ" localSheetId="10">#REF!</definedName>
    <definedName name="ㅋㄹㅈㄷㄺㄷ" localSheetId="11">#REF!</definedName>
    <definedName name="ㅋㄹㅈㄷㄺㄷ" localSheetId="12">#REF!</definedName>
    <definedName name="ㅋㄹㅈㄷㄺㄷ" localSheetId="13">#REF!</definedName>
    <definedName name="ㅋㄹㅈㄷㄺㄷ">#REF!</definedName>
    <definedName name="ㅋㅇㅈㄱㄷ" localSheetId="14">[1]Template_1!#REF!</definedName>
    <definedName name="ㅋㅇㅈㄱㄷ" localSheetId="15">[1]Template_1!#REF!</definedName>
    <definedName name="ㅋㅇㅈㄱㄷ" localSheetId="16">[1]Template_1!#REF!</definedName>
    <definedName name="ㅋㅇㅈㄱㄷ" localSheetId="18">[1]Template_1!#REF!</definedName>
    <definedName name="ㅋㅇㅈㄱㄷ" localSheetId="19">[1]Template_1!#REF!</definedName>
    <definedName name="ㅋㅇㅈㄱㄷ" localSheetId="20">[1]Template_1!#REF!</definedName>
    <definedName name="ㅋㅇㅈㄱㄷ" localSheetId="21">[1]Template_1!#REF!</definedName>
    <definedName name="ㅋㅇㅈㄱㄷ" localSheetId="22">[1]Template_1!#REF!</definedName>
    <definedName name="ㅋㅇㅈㄱㄷ" localSheetId="3">[1]Template_1!#REF!</definedName>
    <definedName name="ㅋㅇㅈㄱㄷ" localSheetId="5">[1]Template_1!#REF!</definedName>
    <definedName name="ㅋㅇㅈㄱㄷ" localSheetId="6">[1]Template_1!#REF!</definedName>
    <definedName name="ㅋㅇㅈㄱㄷ" localSheetId="9">[1]Template_1!#REF!</definedName>
    <definedName name="ㅋㅇㅈㄱㄷ" localSheetId="10">[1]Template_1!#REF!</definedName>
    <definedName name="ㅋㅇㅈㄱㄷ" localSheetId="11">[1]Template_1!#REF!</definedName>
    <definedName name="ㅋㅇㅈㄱㄷ" localSheetId="12">[1]Template_1!#REF!</definedName>
    <definedName name="ㅋㅇㅈㄱㄷ" localSheetId="13">[1]Template_1!#REF!</definedName>
    <definedName name="ㅋㅇㅈㄱㄷ">[1]Template_1!#REF!</definedName>
    <definedName name="ㅋㅋㅋㅋㅋㅋㅋㅋㅋㅋ" localSheetId="14">#REF!</definedName>
    <definedName name="ㅋㅋㅋㅋㅋㅋㅋㅋㅋㅋ" localSheetId="15">#REF!</definedName>
    <definedName name="ㅋㅋㅋㅋㅋㅋㅋㅋㅋㅋ" localSheetId="16">#REF!</definedName>
    <definedName name="ㅋㅋㅋㅋㅋㅋㅋㅋㅋㅋ" localSheetId="18">#REF!</definedName>
    <definedName name="ㅋㅋㅋㅋㅋㅋㅋㅋㅋㅋ" localSheetId="19">#REF!</definedName>
    <definedName name="ㅋㅋㅋㅋㅋㅋㅋㅋㅋㅋ" localSheetId="20">#REF!</definedName>
    <definedName name="ㅋㅋㅋㅋㅋㅋㅋㅋㅋㅋ" localSheetId="21">#REF!</definedName>
    <definedName name="ㅋㅋㅋㅋㅋㅋㅋㅋㅋㅋ" localSheetId="22">#REF!</definedName>
    <definedName name="ㅋㅋㅋㅋㅋㅋㅋㅋㅋㅋ" localSheetId="3">#REF!</definedName>
    <definedName name="ㅋㅋㅋㅋㅋㅋㅋㅋㅋㅋ" localSheetId="5">#REF!</definedName>
    <definedName name="ㅋㅋㅋㅋㅋㅋㅋㅋㅋㅋ" localSheetId="6">#REF!</definedName>
    <definedName name="ㅋㅋㅋㅋㅋㅋㅋㅋㅋㅋ" localSheetId="9">#REF!</definedName>
    <definedName name="ㅋㅋㅋㅋㅋㅋㅋㅋㅋㅋ" localSheetId="10">#REF!</definedName>
    <definedName name="ㅋㅋㅋㅋㅋㅋㅋㅋㅋㅋ" localSheetId="11">#REF!</definedName>
    <definedName name="ㅋㅋㅋㅋㅋㅋㅋㅋㅋㅋ" localSheetId="12">#REF!</definedName>
    <definedName name="ㅋㅋㅋㅋㅋㅋㅋㅋㅋㅋ" localSheetId="13">#REF!</definedName>
    <definedName name="ㅋㅋㅋㅋㅋㅋㅋㅋㅋㅋ">#REF!</definedName>
    <definedName name="ㅌㄹㅇㅇㅇㅇ" localSheetId="14">#REF!</definedName>
    <definedName name="ㅌㄹㅇㅇㅇㅇ" localSheetId="15">#REF!</definedName>
    <definedName name="ㅌㄹㅇㅇㅇㅇ" localSheetId="16">#REF!</definedName>
    <definedName name="ㅌㄹㅇㅇㅇㅇ" localSheetId="18">#REF!</definedName>
    <definedName name="ㅌㄹㅇㅇㅇㅇ" localSheetId="19">#REF!</definedName>
    <definedName name="ㅌㄹㅇㅇㅇㅇ" localSheetId="20">#REF!</definedName>
    <definedName name="ㅌㄹㅇㅇㅇㅇ" localSheetId="21">#REF!</definedName>
    <definedName name="ㅌㄹㅇㅇㅇㅇ" localSheetId="22">#REF!</definedName>
    <definedName name="ㅌㄹㅇㅇㅇㅇ" localSheetId="3">#REF!</definedName>
    <definedName name="ㅌㄹㅇㅇㅇㅇ" localSheetId="5">#REF!</definedName>
    <definedName name="ㅌㄹㅇㅇㅇㅇ" localSheetId="6">#REF!</definedName>
    <definedName name="ㅌㄹㅇㅇㅇㅇ" localSheetId="9">#REF!</definedName>
    <definedName name="ㅌㄹㅇㅇㅇㅇ" localSheetId="10">#REF!</definedName>
    <definedName name="ㅌㄹㅇㅇㅇㅇ" localSheetId="11">#REF!</definedName>
    <definedName name="ㅌㄹㅇㅇㅇㅇ" localSheetId="12">#REF!</definedName>
    <definedName name="ㅌㄹㅇㅇㅇㅇ" localSheetId="13">#REF!</definedName>
    <definedName name="ㅌㄹㅇㅇㅇㅇ">#REF!</definedName>
    <definedName name="ㅌㅇㅀㅅㄱ소" localSheetId="14">[1]Template_1!#REF!</definedName>
    <definedName name="ㅌㅇㅀㅅㄱ소" localSheetId="15">[1]Template_1!#REF!</definedName>
    <definedName name="ㅌㅇㅀㅅㄱ소" localSheetId="16">[1]Template_1!#REF!</definedName>
    <definedName name="ㅌㅇㅀㅅㄱ소" localSheetId="18">[1]Template_1!#REF!</definedName>
    <definedName name="ㅌㅇㅀㅅㄱ소" localSheetId="19">[1]Template_1!#REF!</definedName>
    <definedName name="ㅌㅇㅀㅅㄱ소" localSheetId="20">[1]Template_1!#REF!</definedName>
    <definedName name="ㅌㅇㅀㅅㄱ소" localSheetId="21">[1]Template_1!#REF!</definedName>
    <definedName name="ㅌㅇㅀㅅㄱ소" localSheetId="22">[1]Template_1!#REF!</definedName>
    <definedName name="ㅌㅇㅀㅅㄱ소" localSheetId="3">[1]Template_1!#REF!</definedName>
    <definedName name="ㅌㅇㅀㅅㄱ소" localSheetId="5">[1]Template_1!#REF!</definedName>
    <definedName name="ㅌㅇㅀㅅㄱ소" localSheetId="6">[1]Template_1!#REF!</definedName>
    <definedName name="ㅌㅇㅀㅅㄱ소" localSheetId="9">[1]Template_1!#REF!</definedName>
    <definedName name="ㅌㅇㅀㅅㄱ소" localSheetId="10">[1]Template_1!#REF!</definedName>
    <definedName name="ㅌㅇㅀㅅㄱ소" localSheetId="11">[1]Template_1!#REF!</definedName>
    <definedName name="ㅌㅇㅀㅅㄱ소" localSheetId="12">[1]Template_1!#REF!</definedName>
    <definedName name="ㅌㅇㅀㅅㄱ소" localSheetId="13">[1]Template_1!#REF!</definedName>
    <definedName name="ㅌㅇㅀㅅㄱ소">[1]Template_1!#REF!</definedName>
    <definedName name="ㅌㅋㅌㅊ" localSheetId="14">#REF!</definedName>
    <definedName name="ㅌㅋㅌㅊ" localSheetId="15">#REF!</definedName>
    <definedName name="ㅌㅋㅌㅊ" localSheetId="16">#REF!</definedName>
    <definedName name="ㅌㅋㅌㅊ" localSheetId="18">#REF!</definedName>
    <definedName name="ㅌㅋㅌㅊ" localSheetId="19">#REF!</definedName>
    <definedName name="ㅌㅋㅌㅊ" localSheetId="20">#REF!</definedName>
    <definedName name="ㅌㅋㅌㅊ" localSheetId="21">#REF!</definedName>
    <definedName name="ㅌㅋㅌㅊ" localSheetId="22">#REF!</definedName>
    <definedName name="ㅌㅋㅌㅊ" localSheetId="3">#REF!</definedName>
    <definedName name="ㅌㅋㅌㅊ" localSheetId="5">#REF!</definedName>
    <definedName name="ㅌㅋㅌㅊ" localSheetId="6">#REF!</definedName>
    <definedName name="ㅌㅋㅌㅊ" localSheetId="9">#REF!</definedName>
    <definedName name="ㅌㅋㅌㅊ" localSheetId="10">#REF!</definedName>
    <definedName name="ㅌㅋㅌㅊ" localSheetId="11">#REF!</definedName>
    <definedName name="ㅌㅋㅌㅊ" localSheetId="12">#REF!</definedName>
    <definedName name="ㅌㅋㅌㅊ" localSheetId="13">#REF!</definedName>
    <definedName name="ㅌㅋㅌㅊ">#REF!</definedName>
    <definedName name="테스트" localSheetId="14">#REF!</definedName>
    <definedName name="테스트" localSheetId="15">#REF!</definedName>
    <definedName name="테스트" localSheetId="16">#REF!</definedName>
    <definedName name="테스트" localSheetId="18">#REF!</definedName>
    <definedName name="테스트" localSheetId="19">#REF!</definedName>
    <definedName name="테스트" localSheetId="20">#REF!</definedName>
    <definedName name="테스트" localSheetId="21">#REF!</definedName>
    <definedName name="테스트" localSheetId="22">#REF!</definedName>
    <definedName name="테스트" localSheetId="3">#REF!</definedName>
    <definedName name="테스트" localSheetId="5">#REF!</definedName>
    <definedName name="테스트" localSheetId="6">#REF!</definedName>
    <definedName name="테스트" localSheetId="9">#REF!</definedName>
    <definedName name="테스트" localSheetId="10">#REF!</definedName>
    <definedName name="테스트" localSheetId="11">#REF!</definedName>
    <definedName name="테스트" localSheetId="12">#REF!</definedName>
    <definedName name="테스트" localSheetId="13">#REF!</definedName>
    <definedName name="테스트">#REF!</definedName>
    <definedName name="통계" localSheetId="14">#REF!</definedName>
    <definedName name="통계" localSheetId="15">#REF!</definedName>
    <definedName name="통계" localSheetId="16">#REF!</definedName>
    <definedName name="통계" localSheetId="18">#REF!</definedName>
    <definedName name="통계" localSheetId="19">#REF!</definedName>
    <definedName name="통계" localSheetId="20">#REF!</definedName>
    <definedName name="통계" localSheetId="21">#REF!</definedName>
    <definedName name="통계" localSheetId="22">#REF!</definedName>
    <definedName name="통계" localSheetId="3">#REF!</definedName>
    <definedName name="통계" localSheetId="5">#REF!</definedName>
    <definedName name="통계" localSheetId="6">#REF!</definedName>
    <definedName name="통계" localSheetId="9">#REF!</definedName>
    <definedName name="통계" localSheetId="10">#REF!</definedName>
    <definedName name="통계" localSheetId="11">#REF!</definedName>
    <definedName name="통계" localSheetId="12">#REF!</definedName>
    <definedName name="통계" localSheetId="13">#REF!</definedName>
    <definedName name="통계">#REF!</definedName>
    <definedName name="ㅍㅎㅀㅅㄱㅎ" localSheetId="14">[1]Template_1!#REF!</definedName>
    <definedName name="ㅍㅎㅀㅅㄱㅎ" localSheetId="15">[1]Template_1!#REF!</definedName>
    <definedName name="ㅍㅎㅀㅅㄱㅎ" localSheetId="16">[1]Template_1!#REF!</definedName>
    <definedName name="ㅍㅎㅀㅅㄱㅎ" localSheetId="18">[1]Template_1!#REF!</definedName>
    <definedName name="ㅍㅎㅀㅅㄱㅎ" localSheetId="19">[1]Template_1!#REF!</definedName>
    <definedName name="ㅍㅎㅀㅅㄱㅎ" localSheetId="20">[1]Template_1!#REF!</definedName>
    <definedName name="ㅍㅎㅀㅅㄱㅎ" localSheetId="21">[1]Template_1!#REF!</definedName>
    <definedName name="ㅍㅎㅀㅅㄱㅎ" localSheetId="22">[1]Template_1!#REF!</definedName>
    <definedName name="ㅍㅎㅀㅅㄱㅎ" localSheetId="3">[1]Template_1!#REF!</definedName>
    <definedName name="ㅍㅎㅀㅅㄱㅎ" localSheetId="5">[1]Template_1!#REF!</definedName>
    <definedName name="ㅍㅎㅀㅅㄱㅎ" localSheetId="6">[1]Template_1!#REF!</definedName>
    <definedName name="ㅍㅎㅀㅅㄱㅎ" localSheetId="9">[1]Template_1!#REF!</definedName>
    <definedName name="ㅍㅎㅀㅅㄱㅎ" localSheetId="10">[1]Template_1!#REF!</definedName>
    <definedName name="ㅍㅎㅀㅅㄱㅎ" localSheetId="11">[1]Template_1!#REF!</definedName>
    <definedName name="ㅍㅎㅀㅅㄱㅎ" localSheetId="12">[1]Template_1!#REF!</definedName>
    <definedName name="ㅍㅎㅀㅅㄱㅎ" localSheetId="13">[1]Template_1!#REF!</definedName>
    <definedName name="ㅍㅎㅀㅅㄱㅎ">[1]Template_1!#REF!</definedName>
    <definedName name="ㅎ">[2]Template_1!$E$3</definedName>
    <definedName name="호노" localSheetId="14">#REF!</definedName>
    <definedName name="호노" localSheetId="15">#REF!</definedName>
    <definedName name="호노" localSheetId="16">#REF!</definedName>
    <definedName name="호노" localSheetId="18">#REF!</definedName>
    <definedName name="호노" localSheetId="19">#REF!</definedName>
    <definedName name="호노" localSheetId="20">#REF!</definedName>
    <definedName name="호노" localSheetId="21">#REF!</definedName>
    <definedName name="호노" localSheetId="22">#REF!</definedName>
    <definedName name="호노" localSheetId="3">#REF!</definedName>
    <definedName name="호노" localSheetId="5">#REF!</definedName>
    <definedName name="호노" localSheetId="6">#REF!</definedName>
    <definedName name="호노" localSheetId="9">#REF!</definedName>
    <definedName name="호노" localSheetId="10">#REF!</definedName>
    <definedName name="호노" localSheetId="11">#REF!</definedName>
    <definedName name="호노" localSheetId="12">#REF!</definedName>
    <definedName name="호노" localSheetId="13">#REF!</definedName>
    <definedName name="호노">#REF!</definedName>
    <definedName name="호ㅗ" localSheetId="14">#REF!</definedName>
    <definedName name="호ㅗ" localSheetId="15">#REF!</definedName>
    <definedName name="호ㅗ" localSheetId="16">#REF!</definedName>
    <definedName name="호ㅗ" localSheetId="18">#REF!</definedName>
    <definedName name="호ㅗ" localSheetId="19">#REF!</definedName>
    <definedName name="호ㅗ" localSheetId="20">#REF!</definedName>
    <definedName name="호ㅗ" localSheetId="21">#REF!</definedName>
    <definedName name="호ㅗ" localSheetId="22">#REF!</definedName>
    <definedName name="호ㅗ" localSheetId="3">#REF!</definedName>
    <definedName name="호ㅗ" localSheetId="5">#REF!</definedName>
    <definedName name="호ㅗ" localSheetId="6">#REF!</definedName>
    <definedName name="호ㅗ" localSheetId="9">#REF!</definedName>
    <definedName name="호ㅗ" localSheetId="10">#REF!</definedName>
    <definedName name="호ㅗ" localSheetId="11">#REF!</definedName>
    <definedName name="호ㅗ" localSheetId="12">#REF!</definedName>
    <definedName name="호ㅗ" localSheetId="13">#REF!</definedName>
    <definedName name="호ㅗ">#REF!</definedName>
    <definedName name="호ㅛㅛㄱㄷㅎ" localSheetId="14">#REF!</definedName>
    <definedName name="호ㅛㅛㄱㄷㅎ" localSheetId="15">#REF!</definedName>
    <definedName name="호ㅛㅛㄱㄷㅎ" localSheetId="16">#REF!</definedName>
    <definedName name="호ㅛㅛㄱㄷㅎ" localSheetId="18">#REF!</definedName>
    <definedName name="호ㅛㅛㄱㄷㅎ" localSheetId="19">#REF!</definedName>
    <definedName name="호ㅛㅛㄱㄷㅎ" localSheetId="20">#REF!</definedName>
    <definedName name="호ㅛㅛㄱㄷㅎ" localSheetId="21">#REF!</definedName>
    <definedName name="호ㅛㅛㄱㄷㅎ" localSheetId="22">#REF!</definedName>
    <definedName name="호ㅛㅛㄱㄷㅎ" localSheetId="3">#REF!</definedName>
    <definedName name="호ㅛㅛㄱㄷㅎ" localSheetId="5">#REF!</definedName>
    <definedName name="호ㅛㅛㄱㄷㅎ" localSheetId="6">#REF!</definedName>
    <definedName name="호ㅛㅛㄱㄷㅎ" localSheetId="9">#REF!</definedName>
    <definedName name="호ㅛㅛㄱㄷㅎ" localSheetId="10">#REF!</definedName>
    <definedName name="호ㅛㅛㄱㄷㅎ" localSheetId="11">#REF!</definedName>
    <definedName name="호ㅛㅛㄱㄷㅎ" localSheetId="12">#REF!</definedName>
    <definedName name="호ㅛㅛㄱㄷㅎ" localSheetId="13">#REF!</definedName>
    <definedName name="호ㅛㅛㄱㄷㅎ">#REF!</definedName>
    <definedName name="화물수송" localSheetId="14">#REF!</definedName>
    <definedName name="화물수송" localSheetId="15">#REF!</definedName>
    <definedName name="화물수송" localSheetId="16">#REF!</definedName>
    <definedName name="화물수송" localSheetId="18">#REF!</definedName>
    <definedName name="화물수송" localSheetId="19">#REF!</definedName>
    <definedName name="화물수송" localSheetId="20">#REF!</definedName>
    <definedName name="화물수송" localSheetId="21">#REF!</definedName>
    <definedName name="화물수송" localSheetId="22">#REF!</definedName>
    <definedName name="화물수송" localSheetId="3">#REF!</definedName>
    <definedName name="화물수송" localSheetId="5">#REF!</definedName>
    <definedName name="화물수송" localSheetId="6">#REF!</definedName>
    <definedName name="화물수송" localSheetId="9">#REF!</definedName>
    <definedName name="화물수송" localSheetId="10">#REF!</definedName>
    <definedName name="화물수송" localSheetId="11">#REF!</definedName>
    <definedName name="화물수송" localSheetId="12">#REF!</definedName>
    <definedName name="화물수송" localSheetId="13">#REF!</definedName>
    <definedName name="화물수송">#REF!</definedName>
    <definedName name="회계" localSheetId="14">#REF!</definedName>
    <definedName name="회계" localSheetId="15">#REF!</definedName>
    <definedName name="회계" localSheetId="16">#REF!</definedName>
    <definedName name="회계" localSheetId="18">#REF!</definedName>
    <definedName name="회계" localSheetId="19">#REF!</definedName>
    <definedName name="회계" localSheetId="20">#REF!</definedName>
    <definedName name="회계" localSheetId="21">#REF!</definedName>
    <definedName name="회계" localSheetId="22">#REF!</definedName>
    <definedName name="회계" localSheetId="3">#REF!</definedName>
    <definedName name="회계" localSheetId="5">#REF!</definedName>
    <definedName name="회계" localSheetId="6">#REF!</definedName>
    <definedName name="회계" localSheetId="9">#REF!</definedName>
    <definedName name="회계" localSheetId="10">#REF!</definedName>
    <definedName name="회계" localSheetId="11">#REF!</definedName>
    <definedName name="회계" localSheetId="12">#REF!</definedName>
    <definedName name="회계" localSheetId="13">#REF!</definedName>
    <definedName name="회계">#REF!</definedName>
    <definedName name="ㅕㅏㄴㅇㄱ" localSheetId="14">#REF!</definedName>
    <definedName name="ㅕㅏㄴㅇㄱ" localSheetId="15">#REF!</definedName>
    <definedName name="ㅕㅏㄴㅇㄱ" localSheetId="16">#REF!</definedName>
    <definedName name="ㅕㅏㄴㅇㄱ" localSheetId="18">#REF!</definedName>
    <definedName name="ㅕㅏㄴㅇㄱ" localSheetId="19">#REF!</definedName>
    <definedName name="ㅕㅏㄴㅇㄱ" localSheetId="20">#REF!</definedName>
    <definedName name="ㅕㅏㄴㅇㄱ" localSheetId="21">#REF!</definedName>
    <definedName name="ㅕㅏㄴㅇㄱ" localSheetId="22">#REF!</definedName>
    <definedName name="ㅕㅏㄴㅇㄱ" localSheetId="3">#REF!</definedName>
    <definedName name="ㅕㅏㄴㅇㄱ" localSheetId="5">#REF!</definedName>
    <definedName name="ㅕㅏㄴㅇㄱ" localSheetId="6">#REF!</definedName>
    <definedName name="ㅕㅏㄴㅇㄱ" localSheetId="9">#REF!</definedName>
    <definedName name="ㅕㅏㄴㅇㄱ" localSheetId="10">#REF!</definedName>
    <definedName name="ㅕㅏㄴㅇㄱ" localSheetId="11">#REF!</definedName>
    <definedName name="ㅕㅏㄴㅇㄱ" localSheetId="12">#REF!</definedName>
    <definedName name="ㅕㅏㄴㅇㄱ" localSheetId="13">#REF!</definedName>
    <definedName name="ㅕㅏㄴㅇㄱ">#REF!</definedName>
    <definedName name="ㅕㅕ" localSheetId="14">#REF!</definedName>
    <definedName name="ㅕㅕ" localSheetId="15">#REF!</definedName>
    <definedName name="ㅕㅕ" localSheetId="16">#REF!</definedName>
    <definedName name="ㅕㅕ" localSheetId="18">#REF!</definedName>
    <definedName name="ㅕㅕ" localSheetId="19">#REF!</definedName>
    <definedName name="ㅕㅕ" localSheetId="20">#REF!</definedName>
    <definedName name="ㅕㅕ" localSheetId="21">#REF!</definedName>
    <definedName name="ㅕㅕ" localSheetId="22">#REF!</definedName>
    <definedName name="ㅕㅕ" localSheetId="3">#REF!</definedName>
    <definedName name="ㅕㅕ" localSheetId="5">#REF!</definedName>
    <definedName name="ㅕㅕ" localSheetId="6">#REF!</definedName>
    <definedName name="ㅕㅕ" localSheetId="9">#REF!</definedName>
    <definedName name="ㅕㅕ" localSheetId="10">#REF!</definedName>
    <definedName name="ㅕㅕ" localSheetId="11">#REF!</definedName>
    <definedName name="ㅕㅕ" localSheetId="12">#REF!</definedName>
    <definedName name="ㅕㅕ" localSheetId="13">#REF!</definedName>
    <definedName name="ㅕㅕ">#REF!</definedName>
    <definedName name="ㅕㅛㅓ" localSheetId="14">#REF!</definedName>
    <definedName name="ㅕㅛㅓ" localSheetId="15">#REF!</definedName>
    <definedName name="ㅕㅛㅓ" localSheetId="16">#REF!</definedName>
    <definedName name="ㅕㅛㅓ" localSheetId="18">#REF!</definedName>
    <definedName name="ㅕㅛㅓ" localSheetId="19">#REF!</definedName>
    <definedName name="ㅕㅛㅓ" localSheetId="20">#REF!</definedName>
    <definedName name="ㅕㅛㅓ" localSheetId="21">#REF!</definedName>
    <definedName name="ㅕㅛㅓ" localSheetId="22">#REF!</definedName>
    <definedName name="ㅕㅛㅓ" localSheetId="3">#REF!</definedName>
    <definedName name="ㅕㅛㅓ" localSheetId="5">#REF!</definedName>
    <definedName name="ㅕㅛㅓ" localSheetId="6">#REF!</definedName>
    <definedName name="ㅕㅛㅓ" localSheetId="9">#REF!</definedName>
    <definedName name="ㅕㅛㅓ" localSheetId="10">#REF!</definedName>
    <definedName name="ㅕㅛㅓ" localSheetId="11">#REF!</definedName>
    <definedName name="ㅕㅛㅓ" localSheetId="12">#REF!</definedName>
    <definedName name="ㅕㅛㅓ" localSheetId="13">#REF!</definedName>
    <definedName name="ㅕㅛㅓ">#REF!</definedName>
    <definedName name="ㅗㅅㅎㄷㄱ" localSheetId="14">#REF!</definedName>
    <definedName name="ㅗㅅㅎㄷㄱ" localSheetId="15">#REF!</definedName>
    <definedName name="ㅗㅅㅎㄷㄱ" localSheetId="16">#REF!</definedName>
    <definedName name="ㅗㅅㅎㄷㄱ" localSheetId="18">#REF!</definedName>
    <definedName name="ㅗㅅㅎㄷㄱ" localSheetId="19">#REF!</definedName>
    <definedName name="ㅗㅅㅎㄷㄱ" localSheetId="20">#REF!</definedName>
    <definedName name="ㅗㅅㅎㄷㄱ" localSheetId="21">#REF!</definedName>
    <definedName name="ㅗㅅㅎㄷㄱ" localSheetId="22">#REF!</definedName>
    <definedName name="ㅗㅅㅎㄷㄱ" localSheetId="3">#REF!</definedName>
    <definedName name="ㅗㅅㅎㄷㄱ" localSheetId="5">#REF!</definedName>
    <definedName name="ㅗㅅㅎㄷㄱ" localSheetId="6">#REF!</definedName>
    <definedName name="ㅗㅅㅎㄷㄱ" localSheetId="9">#REF!</definedName>
    <definedName name="ㅗㅅㅎㄷㄱ" localSheetId="10">#REF!</definedName>
    <definedName name="ㅗㅅㅎㄷㄱ" localSheetId="11">#REF!</definedName>
    <definedName name="ㅗㅅㅎㄷㄱ" localSheetId="12">#REF!</definedName>
    <definedName name="ㅗㅅㅎㄷㄱ" localSheetId="13">#REF!</definedName>
    <definedName name="ㅗㅅㅎㄷㄱ">#REF!</definedName>
    <definedName name="ㅛㅓㅓㄷㄱㅈ3ㄷㄱㄹㄴ" localSheetId="14">#REF!</definedName>
    <definedName name="ㅛㅓㅓㄷㄱㅈ3ㄷㄱㄹㄴ" localSheetId="15">#REF!</definedName>
    <definedName name="ㅛㅓㅓㄷㄱㅈ3ㄷㄱㄹㄴ" localSheetId="16">#REF!</definedName>
    <definedName name="ㅛㅓㅓㄷㄱㅈ3ㄷㄱㄹㄴ" localSheetId="18">#REF!</definedName>
    <definedName name="ㅛㅓㅓㄷㄱㅈ3ㄷㄱㄹㄴ" localSheetId="19">#REF!</definedName>
    <definedName name="ㅛㅓㅓㄷㄱㅈ3ㄷㄱㄹㄴ" localSheetId="20">#REF!</definedName>
    <definedName name="ㅛㅓㅓㄷㄱㅈ3ㄷㄱㄹㄴ" localSheetId="21">#REF!</definedName>
    <definedName name="ㅛㅓㅓㄷㄱㅈ3ㄷㄱㄹㄴ" localSheetId="22">#REF!</definedName>
    <definedName name="ㅛㅓㅓㄷㄱㅈ3ㄷㄱㄹㄴ" localSheetId="3">#REF!</definedName>
    <definedName name="ㅛㅓㅓㄷㄱㅈ3ㄷㄱㄹㄴ" localSheetId="5">#REF!</definedName>
    <definedName name="ㅛㅓㅓㄷㄱㅈ3ㄷㄱㄹㄴ" localSheetId="6">#REF!</definedName>
    <definedName name="ㅛㅓㅓㄷㄱㅈ3ㄷㄱㄹㄴ" localSheetId="9">#REF!</definedName>
    <definedName name="ㅛㅓㅓㄷㄱㅈ3ㄷㄱㄹㄴ" localSheetId="10">#REF!</definedName>
    <definedName name="ㅛㅓㅓㄷㄱㅈ3ㄷㄱㄹㄴ" localSheetId="11">#REF!</definedName>
    <definedName name="ㅛㅓㅓㄷㄱㅈ3ㄷㄱㄹㄴ" localSheetId="12">#REF!</definedName>
    <definedName name="ㅛㅓㅓㄷㄱㅈ3ㄷㄱㄹㄴ" localSheetId="13">#REF!</definedName>
    <definedName name="ㅛㅓㅓㄷㄱㅈ3ㄷㄱㄹㄴ">#REF!</definedName>
    <definedName name="ㅠ" localSheetId="14">#REF!</definedName>
    <definedName name="ㅠ" localSheetId="15">#REF!</definedName>
    <definedName name="ㅠ" localSheetId="16">#REF!</definedName>
    <definedName name="ㅠ" localSheetId="18">#REF!</definedName>
    <definedName name="ㅠ" localSheetId="19">#REF!</definedName>
    <definedName name="ㅠ" localSheetId="20">#REF!</definedName>
    <definedName name="ㅠ" localSheetId="21">#REF!</definedName>
    <definedName name="ㅠ" localSheetId="22">#REF!</definedName>
    <definedName name="ㅠ" localSheetId="3">#REF!</definedName>
    <definedName name="ㅠ" localSheetId="5">#REF!</definedName>
    <definedName name="ㅠ" localSheetId="6">#REF!</definedName>
    <definedName name="ㅠ" localSheetId="9">#REF!</definedName>
    <definedName name="ㅠ" localSheetId="10">#REF!</definedName>
    <definedName name="ㅠ" localSheetId="11">#REF!</definedName>
    <definedName name="ㅠ" localSheetId="12">#REF!</definedName>
    <definedName name="ㅠ" localSheetId="13">#REF!</definedName>
    <definedName name="ㅠ">#REF!</definedName>
    <definedName name="ㅣㅣㅣㅣ" localSheetId="14">[1]Template_1!#REF!</definedName>
    <definedName name="ㅣㅣㅣㅣ" localSheetId="15">[1]Template_1!#REF!</definedName>
    <definedName name="ㅣㅣㅣㅣ" localSheetId="16">[1]Template_1!#REF!</definedName>
    <definedName name="ㅣㅣㅣㅣ" localSheetId="18">[1]Template_1!#REF!</definedName>
    <definedName name="ㅣㅣㅣㅣ" localSheetId="19">[1]Template_1!#REF!</definedName>
    <definedName name="ㅣㅣㅣㅣ" localSheetId="20">[1]Template_1!#REF!</definedName>
    <definedName name="ㅣㅣㅣㅣ" localSheetId="21">[1]Template_1!#REF!</definedName>
    <definedName name="ㅣㅣㅣㅣ" localSheetId="22">[1]Template_1!#REF!</definedName>
    <definedName name="ㅣㅣㅣㅣ" localSheetId="3">[1]Template_1!#REF!</definedName>
    <definedName name="ㅣㅣㅣㅣ" localSheetId="5">[1]Template_1!#REF!</definedName>
    <definedName name="ㅣㅣㅣㅣ" localSheetId="6">[1]Template_1!#REF!</definedName>
    <definedName name="ㅣㅣㅣㅣ" localSheetId="9">[1]Template_1!#REF!</definedName>
    <definedName name="ㅣㅣㅣㅣ" localSheetId="10">[1]Template_1!#REF!</definedName>
    <definedName name="ㅣㅣㅣㅣ" localSheetId="11">[1]Template_1!#REF!</definedName>
    <definedName name="ㅣㅣㅣㅣ" localSheetId="12">[1]Template_1!#REF!</definedName>
    <definedName name="ㅣㅣㅣㅣ" localSheetId="13">[1]Template_1!#REF!</definedName>
    <definedName name="ㅣㅣㅣㅣ">[1]Template_1!#REF!</definedName>
  </definedNames>
  <calcPr calcId="162913"/>
</workbook>
</file>

<file path=xl/calcChain.xml><?xml version="1.0" encoding="utf-8"?>
<calcChain xmlns="http://schemas.openxmlformats.org/spreadsheetml/2006/main">
  <c r="Q18" i="78" l="1"/>
  <c r="B16" i="76" l="1"/>
  <c r="D16" i="76" l="1"/>
  <c r="C33" i="59" l="1"/>
  <c r="C34" i="59"/>
  <c r="L16" i="76" l="1"/>
  <c r="C15" i="73"/>
  <c r="B15" i="73"/>
  <c r="B16" i="66" l="1"/>
  <c r="AF27" i="62"/>
  <c r="U30" i="62"/>
  <c r="E24" i="61"/>
  <c r="F24" i="60"/>
  <c r="C14" i="79" l="1"/>
  <c r="C15" i="79"/>
  <c r="B15" i="79"/>
  <c r="B14" i="79"/>
  <c r="E17" i="78"/>
  <c r="D17" i="78"/>
  <c r="C17" i="78"/>
  <c r="B17" i="78"/>
  <c r="Q17" i="78"/>
  <c r="P17" i="78"/>
  <c r="O17" i="78"/>
  <c r="P18" i="78"/>
  <c r="O18" i="78"/>
  <c r="C18" i="78"/>
  <c r="D18" i="78"/>
  <c r="E18" i="78"/>
  <c r="B18" i="78"/>
  <c r="L13" i="76"/>
  <c r="E16" i="75"/>
  <c r="D16" i="75"/>
  <c r="C16" i="75"/>
  <c r="B16" i="75"/>
  <c r="E15" i="75"/>
  <c r="C15" i="75"/>
  <c r="D15" i="75"/>
  <c r="B15" i="75"/>
  <c r="B14" i="73"/>
  <c r="C14" i="73"/>
  <c r="I24" i="73"/>
  <c r="I23" i="73"/>
  <c r="I22" i="73"/>
  <c r="H24" i="73"/>
  <c r="H23" i="73"/>
  <c r="H22" i="73"/>
  <c r="B12" i="73"/>
  <c r="C13" i="73"/>
  <c r="B13" i="73"/>
  <c r="C12" i="73"/>
  <c r="C11" i="73"/>
  <c r="B11" i="73"/>
  <c r="C10" i="73"/>
  <c r="B10" i="73"/>
  <c r="C15" i="72"/>
  <c r="B15" i="72"/>
  <c r="C16" i="72"/>
  <c r="B16" i="72"/>
  <c r="AS35" i="62" l="1"/>
  <c r="AR35" i="62"/>
  <c r="AS34" i="62"/>
  <c r="AR34" i="62"/>
  <c r="AS33" i="62"/>
  <c r="AR33" i="62"/>
  <c r="AS32" i="62"/>
  <c r="AR32" i="62"/>
  <c r="AS31" i="62"/>
  <c r="AR31" i="62"/>
  <c r="AS30" i="62"/>
  <c r="AR30" i="62"/>
  <c r="AS29" i="62"/>
  <c r="AR29" i="62"/>
  <c r="AS28" i="62"/>
  <c r="AR28" i="62"/>
  <c r="AS27" i="62"/>
  <c r="AR27" i="62"/>
  <c r="AS26" i="62"/>
  <c r="AR26" i="62"/>
  <c r="W35" i="62"/>
  <c r="V35" i="62"/>
  <c r="W34" i="62"/>
  <c r="V34" i="62"/>
  <c r="W33" i="62"/>
  <c r="V33" i="62"/>
  <c r="W32" i="62"/>
  <c r="V32" i="62"/>
  <c r="W31" i="62"/>
  <c r="V31" i="62"/>
  <c r="W30" i="62"/>
  <c r="V30" i="62"/>
  <c r="W29" i="62"/>
  <c r="V29" i="62"/>
  <c r="W28" i="62"/>
  <c r="V28" i="62"/>
  <c r="W27" i="62"/>
  <c r="V27" i="62"/>
  <c r="W26" i="62"/>
  <c r="V26" i="62"/>
  <c r="C26" i="62"/>
  <c r="C35" i="62"/>
  <c r="B35" i="62"/>
  <c r="C34" i="62"/>
  <c r="B34" i="62"/>
  <c r="C33" i="62"/>
  <c r="B33" i="62"/>
  <c r="C32" i="62"/>
  <c r="B32" i="62"/>
  <c r="C31" i="62"/>
  <c r="B31" i="62"/>
  <c r="C30" i="62"/>
  <c r="B30" i="62"/>
  <c r="C29" i="62"/>
  <c r="B29" i="62"/>
  <c r="C28" i="62"/>
  <c r="B28" i="62"/>
  <c r="C27" i="62"/>
  <c r="B27" i="62"/>
  <c r="B26" i="62"/>
  <c r="C25" i="61"/>
  <c r="C26" i="58"/>
  <c r="C27" i="58"/>
  <c r="C28" i="58"/>
  <c r="C29" i="58"/>
  <c r="C30" i="58"/>
  <c r="C31" i="58"/>
  <c r="C32" i="58"/>
  <c r="C33" i="58"/>
  <c r="C34" i="58"/>
  <c r="C25" i="58"/>
  <c r="B26" i="58"/>
  <c r="B27" i="58"/>
  <c r="B28" i="58"/>
  <c r="B29" i="58"/>
  <c r="B30" i="58"/>
  <c r="B31" i="58"/>
  <c r="B32" i="58"/>
  <c r="B33" i="58"/>
  <c r="B34" i="58"/>
  <c r="B25" i="58"/>
  <c r="B26" i="60"/>
  <c r="B27" i="60"/>
  <c r="B28" i="60"/>
  <c r="B29" i="60"/>
  <c r="B30" i="60"/>
  <c r="B31" i="60"/>
  <c r="B32" i="60"/>
  <c r="B33" i="60"/>
  <c r="B34" i="60"/>
  <c r="B25" i="60"/>
  <c r="C26" i="60"/>
  <c r="C27" i="60"/>
  <c r="C28" i="60"/>
  <c r="C29" i="60"/>
  <c r="C30" i="60"/>
  <c r="C31" i="60"/>
  <c r="C32" i="60"/>
  <c r="C33" i="60"/>
  <c r="C34" i="60"/>
  <c r="C25" i="60"/>
  <c r="C14" i="55"/>
  <c r="C26" i="61"/>
  <c r="D24" i="61"/>
  <c r="B26" i="61"/>
  <c r="B27" i="61"/>
  <c r="B28" i="61"/>
  <c r="B29" i="61"/>
  <c r="B30" i="61"/>
  <c r="B31" i="61"/>
  <c r="B32" i="61"/>
  <c r="B33" i="61"/>
  <c r="B34" i="61"/>
  <c r="B25" i="61"/>
  <c r="C27" i="61"/>
  <c r="C28" i="61"/>
  <c r="C29" i="61"/>
  <c r="C30" i="61"/>
  <c r="C31" i="61"/>
  <c r="C32" i="61"/>
  <c r="C33" i="61"/>
  <c r="C34" i="61"/>
  <c r="F25" i="61"/>
  <c r="F14" i="55"/>
  <c r="N24" i="54"/>
  <c r="M24" i="54"/>
  <c r="L24" i="54"/>
  <c r="K24" i="54"/>
  <c r="J24" i="54"/>
  <c r="I24" i="54"/>
  <c r="C34" i="54"/>
  <c r="B34" i="54"/>
  <c r="C33" i="54"/>
  <c r="B33" i="54"/>
  <c r="C32" i="54"/>
  <c r="B32" i="54"/>
  <c r="C31" i="54"/>
  <c r="B31" i="54"/>
  <c r="C30" i="54"/>
  <c r="B30" i="54"/>
  <c r="C29" i="54"/>
  <c r="B29" i="54"/>
  <c r="C28" i="54"/>
  <c r="B28" i="54"/>
  <c r="C27" i="54"/>
  <c r="B27" i="54"/>
  <c r="C26" i="54"/>
  <c r="B26" i="54"/>
  <c r="C25" i="54"/>
  <c r="B25" i="54"/>
  <c r="G24" i="54"/>
  <c r="F24" i="54"/>
  <c r="E24" i="54"/>
  <c r="D24" i="54"/>
  <c r="I13" i="54"/>
  <c r="J13" i="54"/>
  <c r="K13" i="54"/>
  <c r="L13" i="54"/>
  <c r="M13" i="54"/>
  <c r="N13" i="54"/>
  <c r="G13" i="54"/>
  <c r="F13" i="54"/>
  <c r="E13" i="54"/>
  <c r="D13" i="54"/>
  <c r="C15" i="54"/>
  <c r="C16" i="54"/>
  <c r="C17" i="54"/>
  <c r="C18" i="54"/>
  <c r="C19" i="54"/>
  <c r="C20" i="54"/>
  <c r="C21" i="54"/>
  <c r="C22" i="54"/>
  <c r="C23" i="54"/>
  <c r="C14" i="54"/>
  <c r="B15" i="54"/>
  <c r="B16" i="54"/>
  <c r="B17" i="54"/>
  <c r="B18" i="54"/>
  <c r="B19" i="54"/>
  <c r="B20" i="54"/>
  <c r="B21" i="54"/>
  <c r="B22" i="54"/>
  <c r="B23" i="54"/>
  <c r="B14" i="54"/>
  <c r="E15" i="81"/>
  <c r="B15" i="81"/>
  <c r="E14" i="81"/>
  <c r="E13" i="81"/>
  <c r="B13" i="81"/>
  <c r="E16" i="80"/>
  <c r="B16" i="80"/>
  <c r="E15" i="80"/>
  <c r="B15" i="80"/>
  <c r="AR25" i="62" l="1"/>
  <c r="AS25" i="62"/>
  <c r="V25" i="62"/>
  <c r="W25" i="62"/>
  <c r="B25" i="62"/>
  <c r="C25" i="62"/>
  <c r="C24" i="58"/>
  <c r="B24" i="58"/>
  <c r="B24" i="60"/>
  <c r="C24" i="60"/>
  <c r="B13" i="54"/>
  <c r="C13" i="54"/>
  <c r="C24" i="54"/>
  <c r="B24" i="54"/>
  <c r="G16" i="76" l="1"/>
  <c r="H11" i="76"/>
  <c r="D34" i="64" l="1"/>
  <c r="D33" i="64"/>
  <c r="D32" i="64"/>
  <c r="D31" i="64"/>
  <c r="D30" i="64"/>
  <c r="D29" i="64"/>
  <c r="D28" i="64"/>
  <c r="D27" i="64"/>
  <c r="D26" i="64"/>
  <c r="D25" i="64"/>
  <c r="C24" i="64"/>
  <c r="D24" i="64" s="1"/>
  <c r="B24" i="64"/>
  <c r="G34" i="64"/>
  <c r="G33" i="64"/>
  <c r="G32" i="64"/>
  <c r="G31" i="64"/>
  <c r="G30" i="64"/>
  <c r="G29" i="64"/>
  <c r="G28" i="64"/>
  <c r="G27" i="64"/>
  <c r="G26" i="64"/>
  <c r="G25" i="64"/>
  <c r="F24" i="64"/>
  <c r="G24" i="64" s="1"/>
  <c r="E24" i="64"/>
  <c r="J34" i="64"/>
  <c r="J33" i="64"/>
  <c r="J32" i="64"/>
  <c r="J27" i="64"/>
  <c r="J26" i="64"/>
  <c r="I24" i="64"/>
  <c r="H24" i="64"/>
  <c r="L24" i="64"/>
  <c r="K24" i="64"/>
  <c r="J24" i="64" l="1"/>
  <c r="AY35" i="62" l="1"/>
  <c r="AY32" i="62"/>
  <c r="AY31" i="62"/>
  <c r="AY29" i="62"/>
  <c r="AY27" i="62"/>
  <c r="AY26" i="62"/>
  <c r="AX25" i="62"/>
  <c r="AW25" i="62"/>
  <c r="AK35" i="62"/>
  <c r="AJ35" i="62"/>
  <c r="AK34" i="62"/>
  <c r="AJ34" i="62"/>
  <c r="AK33" i="62"/>
  <c r="AJ33" i="62"/>
  <c r="AK32" i="62"/>
  <c r="AJ32" i="62"/>
  <c r="AK31" i="62"/>
  <c r="AJ31" i="62"/>
  <c r="AK30" i="62"/>
  <c r="AJ30" i="62"/>
  <c r="AK29" i="62"/>
  <c r="AJ29" i="62"/>
  <c r="AK28" i="62"/>
  <c r="AJ28" i="62"/>
  <c r="AK27" i="62"/>
  <c r="AJ27" i="62"/>
  <c r="AK26" i="62"/>
  <c r="AJ26" i="62"/>
  <c r="BH35" i="62"/>
  <c r="BH34" i="62"/>
  <c r="BH33" i="62"/>
  <c r="BH32" i="62"/>
  <c r="BH31" i="62"/>
  <c r="BH30" i="62"/>
  <c r="BH29" i="62"/>
  <c r="BH28" i="62"/>
  <c r="BH27" i="62"/>
  <c r="BH26" i="62"/>
  <c r="BG25" i="62"/>
  <c r="BF25" i="62"/>
  <c r="BD25" i="62"/>
  <c r="BC25" i="62"/>
  <c r="BA25" i="62"/>
  <c r="AZ25" i="62"/>
  <c r="AV35" i="62"/>
  <c r="AV34" i="62"/>
  <c r="AV33" i="62"/>
  <c r="AV32" i="62"/>
  <c r="AV31" i="62"/>
  <c r="AV30" i="62"/>
  <c r="AV29" i="62"/>
  <c r="AV28" i="62"/>
  <c r="AV27" i="62"/>
  <c r="AV26" i="62"/>
  <c r="AU25" i="62"/>
  <c r="AT25" i="62"/>
  <c r="AQ35" i="62"/>
  <c r="AQ29" i="62"/>
  <c r="AP25" i="62"/>
  <c r="AO25" i="62"/>
  <c r="AN35" i="62"/>
  <c r="AN34" i="62"/>
  <c r="AN33" i="62"/>
  <c r="AN32" i="62"/>
  <c r="AN31" i="62"/>
  <c r="AN30" i="62"/>
  <c r="AN29" i="62"/>
  <c r="AN28" i="62"/>
  <c r="AN27" i="62"/>
  <c r="AN26" i="62"/>
  <c r="AM25" i="62"/>
  <c r="AL25" i="62"/>
  <c r="AI35" i="62"/>
  <c r="AI34" i="62"/>
  <c r="AI33" i="62"/>
  <c r="AI31" i="62"/>
  <c r="AI30" i="62"/>
  <c r="AI27" i="62"/>
  <c r="AI26" i="62"/>
  <c r="AH25" i="62"/>
  <c r="AG25" i="62"/>
  <c r="AF35" i="62"/>
  <c r="AF30" i="62"/>
  <c r="AE25" i="62"/>
  <c r="AD25" i="62"/>
  <c r="AC35" i="62"/>
  <c r="Z35" i="62"/>
  <c r="Z34" i="62"/>
  <c r="Z33" i="62"/>
  <c r="Z32" i="62"/>
  <c r="AC31" i="62"/>
  <c r="Z31" i="62"/>
  <c r="AC30" i="62"/>
  <c r="Z30" i="62"/>
  <c r="AC29" i="62"/>
  <c r="Z29" i="62"/>
  <c r="AC28" i="62"/>
  <c r="Z28" i="62"/>
  <c r="AC27" i="62"/>
  <c r="Z27" i="62"/>
  <c r="AC26" i="62"/>
  <c r="Z26" i="62"/>
  <c r="AB25" i="62"/>
  <c r="AA25" i="62"/>
  <c r="Y25" i="62"/>
  <c r="X25" i="62"/>
  <c r="R35" i="62"/>
  <c r="R34" i="62"/>
  <c r="R33" i="62"/>
  <c r="U32" i="62"/>
  <c r="R32" i="62"/>
  <c r="R31" i="62"/>
  <c r="R30" i="62"/>
  <c r="R29" i="62"/>
  <c r="R28" i="62"/>
  <c r="R27" i="62"/>
  <c r="R26" i="62"/>
  <c r="T25" i="62"/>
  <c r="S25" i="62"/>
  <c r="Q25" i="62"/>
  <c r="P25" i="62"/>
  <c r="O35" i="62"/>
  <c r="O34" i="62"/>
  <c r="O33" i="62"/>
  <c r="O32" i="62"/>
  <c r="O31" i="62"/>
  <c r="O30" i="62"/>
  <c r="O29" i="62"/>
  <c r="O28" i="62"/>
  <c r="O27" i="62"/>
  <c r="O26" i="62"/>
  <c r="N25" i="62"/>
  <c r="O25" i="62" s="1"/>
  <c r="M25" i="62"/>
  <c r="K25" i="62"/>
  <c r="J25" i="62"/>
  <c r="H25" i="62"/>
  <c r="G25" i="62"/>
  <c r="E25" i="62"/>
  <c r="D25" i="62"/>
  <c r="I34" i="59"/>
  <c r="B34" i="59"/>
  <c r="I33" i="59"/>
  <c r="F33" i="59"/>
  <c r="B33" i="59"/>
  <c r="I32" i="59"/>
  <c r="F32" i="59"/>
  <c r="C32" i="59"/>
  <c r="B32" i="59"/>
  <c r="I31" i="59"/>
  <c r="F31" i="59"/>
  <c r="C31" i="59"/>
  <c r="B31" i="59"/>
  <c r="I30" i="59"/>
  <c r="F30" i="59"/>
  <c r="C30" i="59"/>
  <c r="B30" i="59"/>
  <c r="I29" i="59"/>
  <c r="F29" i="59"/>
  <c r="C29" i="59"/>
  <c r="B29" i="59"/>
  <c r="I28" i="59"/>
  <c r="F28" i="59"/>
  <c r="C28" i="59"/>
  <c r="B28" i="59"/>
  <c r="I27" i="59"/>
  <c r="F27" i="59"/>
  <c r="C27" i="59"/>
  <c r="B27" i="59"/>
  <c r="I26" i="59"/>
  <c r="F26" i="59"/>
  <c r="C26" i="59"/>
  <c r="B26" i="59"/>
  <c r="I25" i="59"/>
  <c r="F25" i="59"/>
  <c r="C25" i="59"/>
  <c r="B25" i="59"/>
  <c r="H24" i="59"/>
  <c r="I24" i="59" s="1"/>
  <c r="G24" i="59"/>
  <c r="E24" i="59"/>
  <c r="F24" i="59" s="1"/>
  <c r="D24" i="59"/>
  <c r="O34" i="58"/>
  <c r="I34" i="58"/>
  <c r="F34" i="58"/>
  <c r="O33" i="58"/>
  <c r="L33" i="58"/>
  <c r="I33" i="58"/>
  <c r="F33" i="58"/>
  <c r="O32" i="58"/>
  <c r="L32" i="58"/>
  <c r="I32" i="58"/>
  <c r="F32" i="58"/>
  <c r="O31" i="58"/>
  <c r="I31" i="58"/>
  <c r="F31" i="58"/>
  <c r="O30" i="58"/>
  <c r="I30" i="58"/>
  <c r="F30" i="58"/>
  <c r="O29" i="58"/>
  <c r="I29" i="58"/>
  <c r="F29" i="58"/>
  <c r="O28" i="58"/>
  <c r="L28" i="58"/>
  <c r="I28" i="58"/>
  <c r="F28" i="58"/>
  <c r="O27" i="58"/>
  <c r="I27" i="58"/>
  <c r="F27" i="58"/>
  <c r="O26" i="58"/>
  <c r="L26" i="58"/>
  <c r="I26" i="58"/>
  <c r="F26" i="58"/>
  <c r="O25" i="58"/>
  <c r="I25" i="58"/>
  <c r="F25" i="58"/>
  <c r="N24" i="58"/>
  <c r="M24" i="58"/>
  <c r="K24" i="58"/>
  <c r="J24" i="58"/>
  <c r="H24" i="58"/>
  <c r="G24" i="58"/>
  <c r="E24" i="58"/>
  <c r="D24" i="58"/>
  <c r="U25" i="62" l="1"/>
  <c r="Z25" i="62"/>
  <c r="AQ25" i="62"/>
  <c r="BH25" i="62"/>
  <c r="AN25" i="62"/>
  <c r="R25" i="62"/>
  <c r="C24" i="59"/>
  <c r="I24" i="58"/>
  <c r="AI25" i="62"/>
  <c r="AV25" i="62"/>
  <c r="AY25" i="62"/>
  <c r="AC25" i="62"/>
  <c r="AK25" i="62"/>
  <c r="AF25" i="62"/>
  <c r="AJ25" i="62"/>
  <c r="B24" i="59"/>
  <c r="F24" i="58"/>
  <c r="O24" i="58"/>
  <c r="L24" i="58"/>
  <c r="F34" i="61"/>
  <c r="L33" i="61"/>
  <c r="I33" i="61"/>
  <c r="F33" i="61"/>
  <c r="L32" i="61"/>
  <c r="I32" i="61"/>
  <c r="F32" i="61"/>
  <c r="I31" i="61"/>
  <c r="F31" i="61"/>
  <c r="I30" i="61"/>
  <c r="F30" i="61"/>
  <c r="L29" i="61"/>
  <c r="I29" i="61"/>
  <c r="F29" i="61"/>
  <c r="L28" i="61"/>
  <c r="I28" i="61"/>
  <c r="F28" i="61"/>
  <c r="L27" i="61"/>
  <c r="I27" i="61"/>
  <c r="F27" i="61"/>
  <c r="L26" i="61"/>
  <c r="I26" i="61"/>
  <c r="F26" i="61"/>
  <c r="L25" i="61"/>
  <c r="I25" i="61"/>
  <c r="C24" i="61"/>
  <c r="K24" i="61"/>
  <c r="J24" i="61"/>
  <c r="H24" i="61"/>
  <c r="G24" i="61"/>
  <c r="F24" i="61"/>
  <c r="K10" i="61"/>
  <c r="K11" i="61"/>
  <c r="K12" i="61"/>
  <c r="K9" i="61"/>
  <c r="J10" i="61"/>
  <c r="J11" i="61"/>
  <c r="J12" i="61"/>
  <c r="J9" i="61"/>
  <c r="L34" i="60"/>
  <c r="I32" i="60"/>
  <c r="F32" i="60"/>
  <c r="F31" i="60"/>
  <c r="L30" i="60"/>
  <c r="F30" i="60"/>
  <c r="L29" i="60"/>
  <c r="F29" i="60"/>
  <c r="L28" i="60"/>
  <c r="F28" i="60"/>
  <c r="L27" i="60"/>
  <c r="F27" i="60"/>
  <c r="F26" i="60"/>
  <c r="L25" i="60"/>
  <c r="F25" i="60"/>
  <c r="N24" i="60"/>
  <c r="M24" i="60"/>
  <c r="K24" i="60"/>
  <c r="J24" i="60"/>
  <c r="H24" i="60"/>
  <c r="G24" i="60"/>
  <c r="E24" i="60"/>
  <c r="D24" i="60"/>
  <c r="I24" i="61" l="1"/>
  <c r="L24" i="61"/>
  <c r="B24" i="61"/>
  <c r="L24" i="60"/>
  <c r="I24" i="60"/>
  <c r="F23" i="55" l="1"/>
  <c r="C23" i="55"/>
  <c r="B23" i="55"/>
  <c r="F22" i="55"/>
  <c r="C22" i="55"/>
  <c r="B22" i="55"/>
  <c r="F21" i="55"/>
  <c r="C21" i="55"/>
  <c r="B21" i="55"/>
  <c r="F20" i="55"/>
  <c r="C20" i="55"/>
  <c r="B20" i="55"/>
  <c r="F19" i="55"/>
  <c r="C19" i="55"/>
  <c r="B19" i="55"/>
  <c r="F18" i="55"/>
  <c r="C18" i="55"/>
  <c r="B18" i="55"/>
  <c r="F17" i="55"/>
  <c r="C17" i="55"/>
  <c r="B17" i="55"/>
  <c r="F16" i="55"/>
  <c r="C16" i="55"/>
  <c r="B16" i="55"/>
  <c r="F15" i="55"/>
  <c r="C15" i="55"/>
  <c r="B15" i="55"/>
  <c r="B14" i="55"/>
  <c r="H13" i="55"/>
  <c r="G13" i="55"/>
  <c r="E13" i="55"/>
  <c r="D13" i="55"/>
  <c r="G24" i="55"/>
  <c r="H24" i="55"/>
  <c r="F26" i="55"/>
  <c r="F27" i="55"/>
  <c r="F28" i="55"/>
  <c r="F29" i="55"/>
  <c r="F30" i="55"/>
  <c r="F31" i="55"/>
  <c r="F32" i="55"/>
  <c r="F33" i="55"/>
  <c r="F34" i="55"/>
  <c r="F25" i="55"/>
  <c r="E24" i="55"/>
  <c r="D24" i="55"/>
  <c r="C25" i="55"/>
  <c r="C26" i="55"/>
  <c r="C27" i="55"/>
  <c r="C28" i="55"/>
  <c r="C29" i="55"/>
  <c r="C30" i="55"/>
  <c r="C31" i="55"/>
  <c r="C32" i="55"/>
  <c r="C33" i="55"/>
  <c r="C34" i="55"/>
  <c r="B26" i="55"/>
  <c r="B27" i="55"/>
  <c r="B28" i="55"/>
  <c r="B29" i="55"/>
  <c r="B30" i="55"/>
  <c r="B31" i="55"/>
  <c r="B32" i="55"/>
  <c r="B33" i="55"/>
  <c r="B34" i="55"/>
  <c r="B25" i="55"/>
  <c r="B13" i="55" l="1"/>
  <c r="F13" i="55"/>
  <c r="F24" i="55"/>
  <c r="C24" i="55"/>
  <c r="B24" i="55"/>
  <c r="C13" i="55"/>
</calcChain>
</file>

<file path=xl/sharedStrings.xml><?xml version="1.0" encoding="utf-8"?>
<sst xmlns="http://schemas.openxmlformats.org/spreadsheetml/2006/main" count="1293" uniqueCount="522">
  <si>
    <t>단위 : ha</t>
  </si>
  <si>
    <t>단위 : ha, M/T</t>
  </si>
  <si>
    <t>단위 : 대</t>
  </si>
  <si>
    <t>kg/10a</t>
  </si>
  <si>
    <t>…</t>
  </si>
  <si>
    <t>마리수</t>
  </si>
  <si>
    <t>Total</t>
  </si>
  <si>
    <t>벌채량</t>
  </si>
  <si>
    <t>수집량</t>
  </si>
  <si>
    <t>단위 : ha, 천본</t>
  </si>
  <si>
    <t>Others</t>
    <phoneticPr fontId="2" type="noConversion"/>
  </si>
  <si>
    <t>면적</t>
  </si>
  <si>
    <t>단위 : 가구, 명</t>
  </si>
  <si>
    <t>참  외  Melons</t>
    <phoneticPr fontId="2" type="noConversion"/>
  </si>
  <si>
    <t>Ⅵ. 농림수산업</t>
    <phoneticPr fontId="39" type="noConversion"/>
  </si>
  <si>
    <t>Agriculture, Forestry and Fishing</t>
    <phoneticPr fontId="39" type="noConversion"/>
  </si>
  <si>
    <t>단위 : 가구, 명</t>
    <phoneticPr fontId="4" type="noConversion"/>
  </si>
  <si>
    <t>Unit : household, person</t>
    <phoneticPr fontId="4" type="noConversion"/>
  </si>
  <si>
    <t>농가인구      Farm population</t>
  </si>
  <si>
    <t>연   별</t>
    <phoneticPr fontId="4" type="noConversion"/>
  </si>
  <si>
    <t>계</t>
  </si>
  <si>
    <t>전업</t>
  </si>
  <si>
    <t xml:space="preserve">계  </t>
  </si>
  <si>
    <t>남자</t>
  </si>
  <si>
    <t>여자</t>
    <phoneticPr fontId="4" type="noConversion"/>
  </si>
  <si>
    <t>Full-time</t>
    <phoneticPr fontId="4" type="noConversion"/>
  </si>
  <si>
    <t>Male</t>
    <phoneticPr fontId="4" type="noConversion"/>
  </si>
  <si>
    <t>Female</t>
    <phoneticPr fontId="4" type="noConversion"/>
  </si>
  <si>
    <t>2. 경  지  면  적</t>
    <phoneticPr fontId="4" type="noConversion"/>
  </si>
  <si>
    <t>unit : ha</t>
    <phoneticPr fontId="4" type="noConversion"/>
  </si>
  <si>
    <t>총    계</t>
    <phoneticPr fontId="4" type="noConversion"/>
  </si>
  <si>
    <t>논</t>
  </si>
  <si>
    <t>밭</t>
  </si>
  <si>
    <t>1. 농가 및 농가인구</t>
    <phoneticPr fontId="2" type="noConversion"/>
  </si>
  <si>
    <t>Farm Households and Population</t>
    <phoneticPr fontId="4" type="noConversion"/>
  </si>
  <si>
    <t>농    가   Farm households</t>
    <phoneticPr fontId="4" type="noConversion"/>
  </si>
  <si>
    <t>겸업</t>
    <phoneticPr fontId="4" type="noConversion"/>
  </si>
  <si>
    <t>Part-time</t>
    <phoneticPr fontId="2" type="noConversion"/>
  </si>
  <si>
    <t>Area of Cultivated Land</t>
    <phoneticPr fontId="2" type="noConversion"/>
  </si>
  <si>
    <t>Paddy Field</t>
    <phoneticPr fontId="4" type="noConversion"/>
  </si>
  <si>
    <t>Upland</t>
    <phoneticPr fontId="4" type="noConversion"/>
  </si>
  <si>
    <t>가구당 경지면적</t>
    <phoneticPr fontId="4" type="noConversion"/>
  </si>
  <si>
    <t>Agricultrual land area per household (a)</t>
    <phoneticPr fontId="4" type="noConversion"/>
  </si>
  <si>
    <t>Paddy Field</t>
    <phoneticPr fontId="2" type="noConversion"/>
  </si>
  <si>
    <t>Upland</t>
    <phoneticPr fontId="2" type="noConversion"/>
  </si>
  <si>
    <t>Unit : ha, M/T</t>
    <phoneticPr fontId="4" type="noConversion"/>
  </si>
  <si>
    <t>합     계        Total</t>
    <phoneticPr fontId="4" type="noConversion"/>
  </si>
  <si>
    <t>미    곡     Rice</t>
    <phoneticPr fontId="4" type="noConversion"/>
  </si>
  <si>
    <t>면  적</t>
    <phoneticPr fontId="39" type="noConversion"/>
  </si>
  <si>
    <t>생산량</t>
    <phoneticPr fontId="39" type="noConversion"/>
  </si>
  <si>
    <t>읍면별</t>
    <phoneticPr fontId="39" type="noConversion"/>
  </si>
  <si>
    <t>Area</t>
    <phoneticPr fontId="39" type="noConversion"/>
  </si>
  <si>
    <t>Production</t>
    <phoneticPr fontId="39" type="noConversion"/>
  </si>
  <si>
    <t>홍천읍</t>
    <phoneticPr fontId="4" type="noConversion"/>
  </si>
  <si>
    <t>화촌면</t>
  </si>
  <si>
    <t>두촌면</t>
  </si>
  <si>
    <t>내촌면</t>
  </si>
  <si>
    <t>서석면</t>
  </si>
  <si>
    <t>동면</t>
  </si>
  <si>
    <t>남면</t>
  </si>
  <si>
    <t>서면</t>
  </si>
  <si>
    <t>북방면</t>
  </si>
  <si>
    <t>내면</t>
  </si>
  <si>
    <t>자료 : 농정과</t>
    <phoneticPr fontId="39" type="noConversion"/>
  </si>
  <si>
    <t>맥 류 Wheat &amp; Barley</t>
    <phoneticPr fontId="4" type="noConversion"/>
  </si>
  <si>
    <t>Rice</t>
    <phoneticPr fontId="4" type="noConversion"/>
  </si>
  <si>
    <t>논      벼       Paddy  rice</t>
    <phoneticPr fontId="4" type="noConversion"/>
  </si>
  <si>
    <t>Wheat and Barley</t>
  </si>
  <si>
    <t>쌀보리      
Naked barley</t>
    <phoneticPr fontId="4" type="noConversion"/>
  </si>
  <si>
    <t>면적</t>
    <phoneticPr fontId="39" type="noConversion"/>
  </si>
  <si>
    <t>생산량</t>
  </si>
  <si>
    <t xml:space="preserve"> </t>
  </si>
  <si>
    <t xml:space="preserve"> </t>
    <phoneticPr fontId="39" type="noConversion"/>
  </si>
  <si>
    <t>면 적</t>
  </si>
  <si>
    <t>홍천읍</t>
  </si>
  <si>
    <t>Potatoes</t>
  </si>
  <si>
    <t>합   계    Total</t>
  </si>
  <si>
    <t>고  구  마    Sweet potato</t>
    <phoneticPr fontId="39" type="noConversion"/>
  </si>
  <si>
    <t>감    자     White potato</t>
    <phoneticPr fontId="4" type="noConversion"/>
  </si>
  <si>
    <t>면  적</t>
  </si>
  <si>
    <t>생 산 량</t>
    <phoneticPr fontId="4" type="noConversion"/>
  </si>
  <si>
    <t>면 적</t>
    <phoneticPr fontId="71" type="noConversion"/>
  </si>
  <si>
    <t>Kg/10a</t>
    <phoneticPr fontId="71" type="noConversion"/>
  </si>
  <si>
    <t>Area</t>
  </si>
  <si>
    <t>겉보리     
Covered Barley</t>
    <phoneticPr fontId="4" type="noConversion"/>
  </si>
  <si>
    <t>맥주보리       
Beer barley</t>
    <phoneticPr fontId="39" type="noConversion"/>
  </si>
  <si>
    <t>Production</t>
  </si>
  <si>
    <t>화촌면</t>
    <phoneticPr fontId="2" type="noConversion"/>
  </si>
  <si>
    <t>Miscellaneous Grains</t>
    <phoneticPr fontId="2" type="noConversion"/>
  </si>
  <si>
    <t>옥수수  
Corn</t>
    <phoneticPr fontId="4" type="noConversion"/>
  </si>
  <si>
    <t>메밀   
Buckwheat</t>
    <phoneticPr fontId="4" type="noConversion"/>
  </si>
  <si>
    <t>밀       
Wheat</t>
    <phoneticPr fontId="4" type="noConversion"/>
  </si>
  <si>
    <t>기타
Other Miscellaneous grains</t>
    <phoneticPr fontId="4" type="noConversion"/>
  </si>
  <si>
    <t>콩    Soybeans</t>
    <phoneticPr fontId="4" type="noConversion"/>
  </si>
  <si>
    <t>팥    Red Beans</t>
    <phoneticPr fontId="4" type="noConversion"/>
  </si>
  <si>
    <t>녹   두   Green Beans</t>
    <phoneticPr fontId="4" type="noConversion"/>
  </si>
  <si>
    <t>기   타   Other Pulses</t>
    <phoneticPr fontId="4" type="noConversion"/>
  </si>
  <si>
    <t>단위 : ha, M/T</t>
    <phoneticPr fontId="4" type="noConversion"/>
  </si>
  <si>
    <t>연   별</t>
    <phoneticPr fontId="39" type="noConversion"/>
  </si>
  <si>
    <t>딸  기  Strawberry</t>
  </si>
  <si>
    <t>무  Radish</t>
  </si>
  <si>
    <t>당  근  Carrot</t>
  </si>
  <si>
    <t>고  추  Red pepper</t>
    <phoneticPr fontId="4" type="noConversion"/>
  </si>
  <si>
    <t>양  파  Onions</t>
  </si>
  <si>
    <t>생  강  Ginger</t>
  </si>
  <si>
    <t>마늘 Garlic</t>
  </si>
  <si>
    <t>Area</t>
    <phoneticPr fontId="4" type="noConversion"/>
  </si>
  <si>
    <t>Production</t>
    <phoneticPr fontId="4" type="noConversion"/>
  </si>
  <si>
    <t>수  박  Water Melons</t>
    <phoneticPr fontId="2" type="noConversion"/>
  </si>
  <si>
    <t>오  이  Cucumbers</t>
    <phoneticPr fontId="2" type="noConversion"/>
  </si>
  <si>
    <t>호  박  Pumpkins</t>
    <phoneticPr fontId="2" type="noConversion"/>
  </si>
  <si>
    <t>토마토 Tomatoes</t>
    <phoneticPr fontId="4" type="noConversion"/>
  </si>
  <si>
    <t>배  추  Chinese Cabbage</t>
    <phoneticPr fontId="2" type="noConversion"/>
  </si>
  <si>
    <t>양 배 추  Cabbage</t>
    <phoneticPr fontId="2" type="noConversion"/>
  </si>
  <si>
    <t>시 금 치  Spinach</t>
    <phoneticPr fontId="2" type="noConversion"/>
  </si>
  <si>
    <t>상 추 Lettuce</t>
    <phoneticPr fontId="2" type="noConversion"/>
  </si>
  <si>
    <t>파  Green Onions</t>
    <phoneticPr fontId="4" type="noConversion"/>
  </si>
  <si>
    <t>면   적</t>
    <phoneticPr fontId="4" type="noConversion"/>
  </si>
  <si>
    <t>Production of Oil Seeds and Cash Crops</t>
    <phoneticPr fontId="4" type="noConversion"/>
  </si>
  <si>
    <t>유      채      
Rapeseed</t>
    <phoneticPr fontId="4" type="noConversion"/>
  </si>
  <si>
    <t>땅      콩      
Peanut</t>
    <phoneticPr fontId="4" type="noConversion"/>
  </si>
  <si>
    <t>들       깨    
Wild sesame</t>
    <phoneticPr fontId="4" type="noConversion"/>
  </si>
  <si>
    <t>참       깨     
Sesame</t>
    <phoneticPr fontId="4" type="noConversion"/>
  </si>
  <si>
    <t>Unit : each</t>
    <phoneticPr fontId="4" type="noConversion"/>
  </si>
  <si>
    <t>연  별</t>
    <phoneticPr fontId="4" type="noConversion"/>
  </si>
  <si>
    <t>총  계</t>
    <phoneticPr fontId="4" type="noConversion"/>
  </si>
  <si>
    <t>동  력</t>
    <phoneticPr fontId="4" type="noConversion"/>
  </si>
  <si>
    <t xml:space="preserve"> 농용트랙터    Farm Tractor</t>
    <phoneticPr fontId="4" type="noConversion"/>
  </si>
  <si>
    <t>스피드</t>
    <phoneticPr fontId="4" type="noConversion"/>
  </si>
  <si>
    <t xml:space="preserve"> 동력이앙기 </t>
    <phoneticPr fontId="4" type="noConversion"/>
  </si>
  <si>
    <t xml:space="preserve">관리기  </t>
    <phoneticPr fontId="4" type="noConversion"/>
  </si>
  <si>
    <t>곡  물</t>
    <phoneticPr fontId="4" type="noConversion"/>
  </si>
  <si>
    <t>농산물</t>
    <phoneticPr fontId="4" type="noConversion"/>
  </si>
  <si>
    <t>경운기</t>
    <phoneticPr fontId="4" type="noConversion"/>
  </si>
  <si>
    <t>계</t>
    <phoneticPr fontId="4" type="noConversion"/>
  </si>
  <si>
    <t>소형</t>
    <phoneticPr fontId="4" type="noConversion"/>
  </si>
  <si>
    <t>중형</t>
    <phoneticPr fontId="4" type="noConversion"/>
  </si>
  <si>
    <t>대형</t>
    <phoneticPr fontId="4" type="noConversion"/>
  </si>
  <si>
    <t>스프레이어</t>
    <phoneticPr fontId="4" type="noConversion"/>
  </si>
  <si>
    <t xml:space="preserve"> Rice-transplanter</t>
  </si>
  <si>
    <t>건조기</t>
    <phoneticPr fontId="4" type="noConversion"/>
  </si>
  <si>
    <t>(ss기)</t>
    <phoneticPr fontId="4" type="noConversion"/>
  </si>
  <si>
    <t>보행형</t>
    <phoneticPr fontId="4" type="noConversion"/>
  </si>
  <si>
    <t>승용형</t>
    <phoneticPr fontId="4" type="noConversion"/>
  </si>
  <si>
    <t>3조이하</t>
    <phoneticPr fontId="4" type="noConversion"/>
  </si>
  <si>
    <t>4조</t>
    <phoneticPr fontId="4" type="noConversion"/>
  </si>
  <si>
    <t>5조이상</t>
    <phoneticPr fontId="4" type="noConversion"/>
  </si>
  <si>
    <t>Total</t>
    <phoneticPr fontId="4" type="noConversion"/>
  </si>
  <si>
    <t>Small</t>
    <phoneticPr fontId="4" type="noConversion"/>
  </si>
  <si>
    <t>Medium</t>
    <phoneticPr fontId="4" type="noConversion"/>
  </si>
  <si>
    <t>Walking</t>
    <phoneticPr fontId="4" type="noConversion"/>
  </si>
  <si>
    <t>Taking</t>
    <phoneticPr fontId="4" type="noConversion"/>
  </si>
  <si>
    <t xml:space="preserve">  </t>
    <phoneticPr fontId="4" type="noConversion"/>
  </si>
  <si>
    <t>Agricultural Machinery Holdings</t>
    <phoneticPr fontId="4" type="noConversion"/>
  </si>
  <si>
    <t xml:space="preserve">Large </t>
    <phoneticPr fontId="4" type="noConversion"/>
  </si>
  <si>
    <t>Speed sprayer</t>
    <phoneticPr fontId="4" type="noConversion"/>
  </si>
  <si>
    <t>Cultivator</t>
    <phoneticPr fontId="2" type="noConversion"/>
  </si>
  <si>
    <t>콤바인</t>
    <phoneticPr fontId="4" type="noConversion"/>
  </si>
  <si>
    <t>Combine</t>
    <phoneticPr fontId="2" type="noConversion"/>
  </si>
  <si>
    <t>Agricultural 
dryer</t>
    <phoneticPr fontId="2" type="noConversion"/>
  </si>
  <si>
    <t>Power 
tiller</t>
    <phoneticPr fontId="2" type="noConversion"/>
  </si>
  <si>
    <t>단위 : 가구,마리</t>
    <phoneticPr fontId="4" type="noConversion"/>
  </si>
  <si>
    <t>Unit : household, head</t>
  </si>
  <si>
    <t>한  육  우</t>
    <phoneticPr fontId="4" type="noConversion"/>
  </si>
  <si>
    <t>젖     소</t>
    <phoneticPr fontId="4" type="noConversion"/>
  </si>
  <si>
    <t>돼     지</t>
    <phoneticPr fontId="4" type="noConversion"/>
  </si>
  <si>
    <r>
      <t>닭</t>
    </r>
    <r>
      <rPr>
        <vertAlign val="superscript"/>
        <sz val="10"/>
        <rFont val="맑은 고딕"/>
        <family val="3"/>
        <charset val="129"/>
        <scheme val="minor"/>
      </rPr>
      <t xml:space="preserve"> </t>
    </r>
    <phoneticPr fontId="4" type="noConversion"/>
  </si>
  <si>
    <t>말</t>
    <phoneticPr fontId="4" type="noConversion"/>
  </si>
  <si>
    <t>염소(유산양포함)</t>
    <phoneticPr fontId="4" type="noConversion"/>
  </si>
  <si>
    <t>면     양</t>
  </si>
  <si>
    <t>Dairy cattle</t>
  </si>
  <si>
    <t>Pigs</t>
    <phoneticPr fontId="4" type="noConversion"/>
  </si>
  <si>
    <t>Chicken</t>
  </si>
  <si>
    <t>Horses</t>
    <phoneticPr fontId="4" type="noConversion"/>
  </si>
  <si>
    <t>Goats</t>
    <phoneticPr fontId="4" type="noConversion"/>
  </si>
  <si>
    <t>Sheep</t>
    <phoneticPr fontId="4" type="noConversion"/>
  </si>
  <si>
    <t>사육가구</t>
    <phoneticPr fontId="4" type="noConversion"/>
  </si>
  <si>
    <t>Heads</t>
    <phoneticPr fontId="4" type="noConversion"/>
  </si>
  <si>
    <t>사     슴</t>
  </si>
  <si>
    <t>토     끼</t>
  </si>
  <si>
    <t>개</t>
  </si>
  <si>
    <t>오     리</t>
  </si>
  <si>
    <t>칠  면  조</t>
  </si>
  <si>
    <t>거     위</t>
  </si>
  <si>
    <t>Deer</t>
  </si>
  <si>
    <t>Rabbits</t>
    <phoneticPr fontId="4" type="noConversion"/>
  </si>
  <si>
    <t>Dogs</t>
    <phoneticPr fontId="4" type="noConversion"/>
  </si>
  <si>
    <t>Ducks</t>
    <phoneticPr fontId="4" type="noConversion"/>
  </si>
  <si>
    <t>Turkeys</t>
    <phoneticPr fontId="4" type="noConversion"/>
  </si>
  <si>
    <t>Geese</t>
    <phoneticPr fontId="4" type="noConversion"/>
  </si>
  <si>
    <t>자료 : 축산과</t>
    <phoneticPr fontId="4" type="noConversion"/>
  </si>
  <si>
    <t xml:space="preserve">       2)주요가축 : 한육우, 젖소, 돼지, 닭 오리</t>
  </si>
  <si>
    <t xml:space="preserve">          기타가축 : 말, 염소, 면양, 사슴, 토끼, 개, 칠면조, 거위, 꿀벌</t>
  </si>
  <si>
    <t xml:space="preserve">       3) 닭: 용도별 3천수이상 사육농가대상 전수조사(2006년부터)  </t>
  </si>
  <si>
    <t>Number of Livestock and Poultry and Livestock Farm</t>
    <phoneticPr fontId="4" type="noConversion"/>
  </si>
  <si>
    <t>단위 : 마리</t>
  </si>
  <si>
    <t>Unit : head</t>
  </si>
  <si>
    <t>Others</t>
    <phoneticPr fontId="4" type="noConversion"/>
  </si>
  <si>
    <t>Infectious Livestock Diseases by Case</t>
    <phoneticPr fontId="4" type="noConversion"/>
  </si>
  <si>
    <t>Production of Forestry Products</t>
    <phoneticPr fontId="4" type="noConversion"/>
  </si>
  <si>
    <t>용재</t>
    <phoneticPr fontId="4" type="noConversion"/>
  </si>
  <si>
    <t>죽재</t>
    <phoneticPr fontId="4" type="noConversion"/>
  </si>
  <si>
    <t>농용자재</t>
  </si>
  <si>
    <t>수실</t>
    <phoneticPr fontId="4" type="noConversion"/>
  </si>
  <si>
    <t>산나물</t>
    <phoneticPr fontId="4" type="noConversion"/>
  </si>
  <si>
    <t>죽순</t>
    <phoneticPr fontId="4" type="noConversion"/>
  </si>
  <si>
    <t>약용식물</t>
    <phoneticPr fontId="4" type="noConversion"/>
  </si>
  <si>
    <t>연  료</t>
    <phoneticPr fontId="4" type="noConversion"/>
  </si>
  <si>
    <t>섬유원료</t>
  </si>
  <si>
    <t>톱밥</t>
    <phoneticPr fontId="4" type="noConversion"/>
  </si>
  <si>
    <t>목초액</t>
    <phoneticPr fontId="4" type="noConversion"/>
  </si>
  <si>
    <t>버  섯</t>
  </si>
  <si>
    <t>조경재</t>
    <phoneticPr fontId="4" type="noConversion"/>
  </si>
  <si>
    <t>수  지</t>
    <phoneticPr fontId="4" type="noConversion"/>
  </si>
  <si>
    <t>토석</t>
    <phoneticPr fontId="4" type="noConversion"/>
  </si>
  <si>
    <t>기타</t>
    <phoneticPr fontId="4" type="noConversion"/>
  </si>
  <si>
    <t>(㎥)</t>
  </si>
  <si>
    <t>(kg)</t>
    <phoneticPr fontId="4" type="noConversion"/>
  </si>
  <si>
    <t>(t)</t>
  </si>
  <si>
    <t>(kg)</t>
  </si>
  <si>
    <t>(M/T)</t>
    <phoneticPr fontId="4" type="noConversion"/>
  </si>
  <si>
    <t>(ℓ)</t>
    <phoneticPr fontId="4" type="noConversion"/>
  </si>
  <si>
    <t>(본)</t>
    <phoneticPr fontId="4" type="noConversion"/>
  </si>
  <si>
    <t>Timber</t>
  </si>
  <si>
    <t>Bamboo</t>
    <phoneticPr fontId="4" type="noConversion"/>
  </si>
  <si>
    <t>Farm 
material</t>
    <phoneticPr fontId="4" type="noConversion"/>
  </si>
  <si>
    <t xml:space="preserve">Nut and 
fruits </t>
    <phoneticPr fontId="4" type="noConversion"/>
  </si>
  <si>
    <t>Wild 
vegetable</t>
    <phoneticPr fontId="4" type="noConversion"/>
  </si>
  <si>
    <t>Bamboo 
shoot</t>
    <phoneticPr fontId="4" type="noConversion"/>
  </si>
  <si>
    <t>Medicinal 
herbs</t>
    <phoneticPr fontId="4" type="noConversion"/>
  </si>
  <si>
    <t>Fuel</t>
  </si>
  <si>
    <t>Fiber</t>
  </si>
  <si>
    <t>saw 
dust</t>
    <phoneticPr fontId="4" type="noConversion"/>
  </si>
  <si>
    <t>wood 
vinegar</t>
    <phoneticPr fontId="4" type="noConversion"/>
  </si>
  <si>
    <t>Mushroom</t>
  </si>
  <si>
    <t>Material for 
landscape</t>
    <phoneticPr fontId="4" type="noConversion"/>
  </si>
  <si>
    <t>Resin</t>
  </si>
  <si>
    <t>Soil and 
stone</t>
    <phoneticPr fontId="4" type="noConversion"/>
  </si>
  <si>
    <t>Others</t>
    <phoneticPr fontId="4" type="noConversion"/>
  </si>
  <si>
    <t>자료 : 산림과</t>
    <phoneticPr fontId="4" type="noConversion"/>
  </si>
  <si>
    <t>Lumbering Permits</t>
    <phoneticPr fontId="4" type="noConversion"/>
  </si>
  <si>
    <t>단위 :  ㎥</t>
    <phoneticPr fontId="4" type="noConversion"/>
  </si>
  <si>
    <t>Unit :   ㎥</t>
    <phoneticPr fontId="4" type="noConversion"/>
  </si>
  <si>
    <t>합           계</t>
    <phoneticPr fontId="4" type="noConversion"/>
  </si>
  <si>
    <t>주  벌</t>
    <phoneticPr fontId="4" type="noConversion"/>
  </si>
  <si>
    <t>수익솎아베기</t>
    <rPh sb="4" eb="6">
      <t>1)</t>
    </rPh>
    <phoneticPr fontId="4" type="noConversion"/>
  </si>
  <si>
    <t>숲가꾸기</t>
    <phoneticPr fontId="4" type="noConversion"/>
  </si>
  <si>
    <t>Final clearing</t>
    <phoneticPr fontId="4" type="noConversion"/>
  </si>
  <si>
    <t>Thinning for profit</t>
    <phoneticPr fontId="4" type="noConversion"/>
  </si>
  <si>
    <t>Forest tending</t>
    <phoneticPr fontId="4" type="noConversion"/>
  </si>
  <si>
    <t>벌채량</t>
    <phoneticPr fontId="4" type="noConversion"/>
  </si>
  <si>
    <t>수집량</t>
    <phoneticPr fontId="4" type="noConversion"/>
  </si>
  <si>
    <t>cutting</t>
  </si>
  <si>
    <t>collected</t>
    <phoneticPr fontId="4" type="noConversion"/>
  </si>
  <si>
    <t>volume</t>
    <phoneticPr fontId="4" type="noConversion"/>
  </si>
  <si>
    <t>Volume</t>
    <phoneticPr fontId="4" type="noConversion"/>
  </si>
  <si>
    <t>-</t>
  </si>
  <si>
    <t>수종갱신</t>
    <phoneticPr fontId="4" type="noConversion"/>
  </si>
  <si>
    <t>피해목</t>
    <phoneticPr fontId="4" type="noConversion"/>
  </si>
  <si>
    <t>산지전용</t>
    <phoneticPr fontId="4" type="noConversion"/>
  </si>
  <si>
    <t>기  타</t>
    <phoneticPr fontId="4" type="noConversion"/>
  </si>
  <si>
    <t>Species conversion</t>
    <phoneticPr fontId="4" type="noConversion"/>
  </si>
  <si>
    <t>Damaged Tree</t>
    <phoneticPr fontId="4" type="noConversion"/>
  </si>
  <si>
    <t>Status Co Forest land</t>
    <phoneticPr fontId="4" type="noConversion"/>
  </si>
  <si>
    <t>Unit : ha, 1,000 seedlings</t>
    <phoneticPr fontId="4" type="noConversion"/>
  </si>
  <si>
    <t>큰나무조림</t>
    <phoneticPr fontId="4" type="noConversion"/>
  </si>
  <si>
    <t>산불피해복구조림</t>
    <phoneticPr fontId="4" type="noConversion"/>
  </si>
  <si>
    <t>기      타</t>
    <phoneticPr fontId="4" type="noConversion"/>
  </si>
  <si>
    <t>Forest fire reforestation</t>
    <phoneticPr fontId="4" type="noConversion"/>
  </si>
  <si>
    <t>Others</t>
  </si>
  <si>
    <t>Seedlings</t>
    <phoneticPr fontId="4" type="noConversion"/>
  </si>
  <si>
    <t>단위 :건,  ha, ㎥, 천원</t>
    <phoneticPr fontId="4" type="noConversion"/>
  </si>
  <si>
    <t>Unit : cases, ha, ㎥, 1,000 won</t>
    <phoneticPr fontId="4" type="noConversion"/>
  </si>
  <si>
    <t>합              계</t>
    <phoneticPr fontId="4" type="noConversion"/>
  </si>
  <si>
    <t>도           벌</t>
    <phoneticPr fontId="4" type="noConversion"/>
  </si>
  <si>
    <t>무 허 가 벌 채</t>
  </si>
  <si>
    <t>불법산지전용</t>
    <phoneticPr fontId="4" type="noConversion"/>
  </si>
  <si>
    <t>산            불</t>
    <phoneticPr fontId="4" type="noConversion"/>
  </si>
  <si>
    <t>기           타</t>
    <phoneticPr fontId="4" type="noConversion"/>
  </si>
  <si>
    <t>Mountain fire</t>
    <phoneticPr fontId="4" type="noConversion"/>
  </si>
  <si>
    <t>건 수</t>
  </si>
  <si>
    <t>재적</t>
  </si>
  <si>
    <t>피해액</t>
  </si>
  <si>
    <t>Amount</t>
    <phoneticPr fontId="4" type="noConversion"/>
  </si>
  <si>
    <t>Cases</t>
  </si>
  <si>
    <t>volume</t>
  </si>
  <si>
    <t>damaged</t>
    <phoneticPr fontId="4" type="noConversion"/>
  </si>
  <si>
    <t xml:space="preserve"> </t>
    <phoneticPr fontId="4" type="noConversion"/>
  </si>
  <si>
    <t>건   수</t>
    <phoneticPr fontId="2" type="noConversion"/>
  </si>
  <si>
    <t>경제림조성</t>
    <phoneticPr fontId="4" type="noConversion"/>
  </si>
  <si>
    <t>Commercial forest</t>
    <phoneticPr fontId="4" type="noConversion"/>
  </si>
  <si>
    <t>Mature forest</t>
    <phoneticPr fontId="4" type="noConversion"/>
  </si>
  <si>
    <t>지역특화조림</t>
    <phoneticPr fontId="4" type="noConversion"/>
  </si>
  <si>
    <t>미세먼지저감조림</t>
    <phoneticPr fontId="4" type="noConversion"/>
  </si>
  <si>
    <t>Fine dust-reducing forest</t>
    <phoneticPr fontId="4" type="noConversion"/>
  </si>
  <si>
    <t>Reforestation</t>
    <phoneticPr fontId="4" type="noConversion"/>
  </si>
  <si>
    <t>Secret logging</t>
    <phoneticPr fontId="4" type="noConversion"/>
  </si>
  <si>
    <t>Unlicensed cutting</t>
    <phoneticPr fontId="4" type="noConversion"/>
  </si>
  <si>
    <t>Unit : households, person</t>
    <phoneticPr fontId="4" type="noConversion"/>
  </si>
  <si>
    <t>어     가       Fishery households</t>
    <phoneticPr fontId="4" type="noConversion"/>
  </si>
  <si>
    <t xml:space="preserve">어 가 인 구 </t>
    <phoneticPr fontId="4" type="noConversion"/>
  </si>
  <si>
    <t>Fishery population</t>
    <phoneticPr fontId="4" type="noConversion"/>
  </si>
  <si>
    <t>어 업 종 사 자   Fishery workers</t>
    <phoneticPr fontId="4" type="noConversion"/>
  </si>
  <si>
    <t>합  계</t>
  </si>
  <si>
    <t>전  업</t>
  </si>
  <si>
    <t xml:space="preserve">겸  업   Part time </t>
    <phoneticPr fontId="4" type="noConversion"/>
  </si>
  <si>
    <t>남</t>
  </si>
  <si>
    <t>여</t>
  </si>
  <si>
    <t>소  계</t>
  </si>
  <si>
    <t>1 종</t>
  </si>
  <si>
    <t>2 종</t>
  </si>
  <si>
    <t>호당인구</t>
  </si>
  <si>
    <t>호당종사자</t>
    <phoneticPr fontId="4" type="noConversion"/>
  </si>
  <si>
    <t>Person per</t>
    <phoneticPr fontId="4" type="noConversion"/>
  </si>
  <si>
    <t xml:space="preserve">Worker per </t>
    <phoneticPr fontId="4" type="noConversion"/>
  </si>
  <si>
    <t>Full time</t>
  </si>
  <si>
    <t>Sub total</t>
    <phoneticPr fontId="4" type="noConversion"/>
  </si>
  <si>
    <t xml:space="preserve"> household</t>
    <phoneticPr fontId="4" type="noConversion"/>
  </si>
  <si>
    <t>Male</t>
  </si>
  <si>
    <t>Female</t>
  </si>
  <si>
    <t>household</t>
    <phoneticPr fontId="4" type="noConversion"/>
  </si>
  <si>
    <t xml:space="preserve">Type-1 </t>
    <phoneticPr fontId="2" type="noConversion"/>
  </si>
  <si>
    <t>Type-2</t>
    <phoneticPr fontId="2" type="noConversion"/>
  </si>
  <si>
    <t>Fishing Vessel Ownership</t>
    <phoneticPr fontId="4" type="noConversion"/>
  </si>
  <si>
    <t>단위 : 척, 톤</t>
  </si>
  <si>
    <t>Unit : boat, ton</t>
    <phoneticPr fontId="4" type="noConversion"/>
  </si>
  <si>
    <t>합  계   Total</t>
    <phoneticPr fontId="4" type="noConversion"/>
  </si>
  <si>
    <t>1~5톤</t>
  </si>
  <si>
    <t>5~10톤</t>
  </si>
  <si>
    <t>10~20톤</t>
  </si>
  <si>
    <t>20~30톤</t>
  </si>
  <si>
    <t>30~50톤</t>
  </si>
  <si>
    <t>50~100톤</t>
  </si>
  <si>
    <t>100톤</t>
  </si>
  <si>
    <t>동   력</t>
  </si>
  <si>
    <t xml:space="preserve">무동력  </t>
  </si>
  <si>
    <t>미만</t>
  </si>
  <si>
    <t>이상</t>
  </si>
  <si>
    <t>Powered</t>
  </si>
  <si>
    <t>Non-powered</t>
  </si>
  <si>
    <t>척 수</t>
  </si>
  <si>
    <t>톤  수</t>
  </si>
  <si>
    <t>1~5t</t>
  </si>
  <si>
    <t>5~10t</t>
  </si>
  <si>
    <t>10~20t</t>
  </si>
  <si>
    <t>20~30t</t>
  </si>
  <si>
    <t>30~50t</t>
  </si>
  <si>
    <t>50~100t</t>
  </si>
  <si>
    <t>Gross 
tonnage</t>
    <phoneticPr fontId="4" type="noConversion"/>
  </si>
  <si>
    <t>No. of 
boats</t>
    <phoneticPr fontId="4" type="noConversion"/>
  </si>
  <si>
    <t>단위 : 건, 가구, ha, 톤</t>
    <phoneticPr fontId="39" type="noConversion"/>
  </si>
  <si>
    <t>Unit : case, household,ha, ton</t>
    <phoneticPr fontId="4" type="noConversion"/>
  </si>
  <si>
    <t>농산물          Agricultural products</t>
    <phoneticPr fontId="39" type="noConversion"/>
  </si>
  <si>
    <t>축산물          Livestock products</t>
    <phoneticPr fontId="39" type="noConversion"/>
  </si>
  <si>
    <t>합       계</t>
    <phoneticPr fontId="39" type="noConversion"/>
  </si>
  <si>
    <t>유기농산물</t>
    <phoneticPr fontId="39" type="noConversion"/>
  </si>
  <si>
    <t>무농약 농산물</t>
    <phoneticPr fontId="39" type="noConversion"/>
  </si>
  <si>
    <t>합계</t>
    <phoneticPr fontId="39" type="noConversion"/>
  </si>
  <si>
    <t>유기축산물</t>
    <phoneticPr fontId="39" type="noConversion"/>
  </si>
  <si>
    <t>무항생제축산물</t>
    <phoneticPr fontId="39" type="noConversion"/>
  </si>
  <si>
    <t>Pesticide Free</t>
    <phoneticPr fontId="39" type="noConversion"/>
  </si>
  <si>
    <t>Organic</t>
    <phoneticPr fontId="39" type="noConversion"/>
  </si>
  <si>
    <t>Antibiotic free</t>
    <phoneticPr fontId="39" type="noConversion"/>
  </si>
  <si>
    <t>건  수</t>
    <phoneticPr fontId="39" type="noConversion"/>
  </si>
  <si>
    <t>농가수</t>
    <phoneticPr fontId="39" type="noConversion"/>
  </si>
  <si>
    <t>출하량</t>
    <phoneticPr fontId="39" type="noConversion"/>
  </si>
  <si>
    <t>건수</t>
    <phoneticPr fontId="39" type="noConversion"/>
  </si>
  <si>
    <t>농가수</t>
  </si>
  <si>
    <t>Total</t>
    <phoneticPr fontId="39" type="noConversion"/>
  </si>
  <si>
    <t>자료 : 농정과</t>
    <phoneticPr fontId="4" type="noConversion"/>
  </si>
  <si>
    <t>단위 : ha, 천본, 천분, 천주</t>
    <phoneticPr fontId="4" type="noConversion"/>
  </si>
  <si>
    <t>unit : ha, thousand flowers</t>
    <phoneticPr fontId="4" type="noConversion"/>
  </si>
  <si>
    <t>합계</t>
    <phoneticPr fontId="4" type="noConversion"/>
  </si>
  <si>
    <t>Cut  flowers</t>
    <phoneticPr fontId="4" type="noConversion"/>
  </si>
  <si>
    <t>면적</t>
    <phoneticPr fontId="4" type="noConversion"/>
  </si>
  <si>
    <t>판매량</t>
    <phoneticPr fontId="4" type="noConversion"/>
  </si>
  <si>
    <t>Volume of sales</t>
    <phoneticPr fontId="4" type="noConversion"/>
  </si>
  <si>
    <t>Ornamental plants</t>
    <phoneticPr fontId="4" type="noConversion"/>
  </si>
  <si>
    <t>Flowering Plants Cultivation</t>
    <phoneticPr fontId="4" type="noConversion"/>
  </si>
  <si>
    <t>절화류(천본)</t>
    <phoneticPr fontId="4" type="noConversion"/>
  </si>
  <si>
    <t>Potted flowers</t>
    <phoneticPr fontId="4" type="noConversion"/>
  </si>
  <si>
    <t>관상수류(천주)</t>
    <phoneticPr fontId="4" type="noConversion"/>
  </si>
  <si>
    <t>화목류(천주)</t>
    <phoneticPr fontId="4" type="noConversion"/>
  </si>
  <si>
    <t>Flowering trees</t>
    <phoneticPr fontId="4" type="noConversion"/>
  </si>
  <si>
    <t>Other flowering plants</t>
    <phoneticPr fontId="4" type="noConversion"/>
  </si>
  <si>
    <t>읍면별</t>
  </si>
  <si>
    <t>잡곡 Miscellaneous grains</t>
  </si>
  <si>
    <t>두    류   Pulses</t>
  </si>
  <si>
    <t>서    류     Potatoes</t>
  </si>
  <si>
    <t xml:space="preserve"> 자료 : 농정과</t>
    <phoneticPr fontId="39" type="noConversion"/>
  </si>
  <si>
    <t xml:space="preserve"> 자료 : 농정과 </t>
    <phoneticPr fontId="2" type="noConversion"/>
  </si>
  <si>
    <t>밭       벼        Upland  rice</t>
    <phoneticPr fontId="4" type="noConversion"/>
  </si>
  <si>
    <t>합     계      Total</t>
    <phoneticPr fontId="4" type="noConversion"/>
  </si>
  <si>
    <t>동면</t>
    <phoneticPr fontId="2" type="noConversion"/>
  </si>
  <si>
    <t>생산량
Production</t>
    <phoneticPr fontId="39" type="noConversion"/>
  </si>
  <si>
    <t>4-1. 미곡</t>
    <phoneticPr fontId="4" type="noConversion"/>
  </si>
  <si>
    <t>Production of food Grains
(Milled Crops)</t>
    <phoneticPr fontId="2" type="noConversion"/>
  </si>
  <si>
    <t>4-2. 맥류</t>
    <phoneticPr fontId="4" type="noConversion"/>
  </si>
  <si>
    <t>4-3. 잡곡</t>
    <phoneticPr fontId="4" type="noConversion"/>
  </si>
  <si>
    <t>Pulse</t>
    <phoneticPr fontId="4" type="noConversion"/>
  </si>
  <si>
    <t>4-4. 두류</t>
    <phoneticPr fontId="4" type="noConversion"/>
  </si>
  <si>
    <t xml:space="preserve"> 자료 : 농정과</t>
    <phoneticPr fontId="2" type="noConversion"/>
  </si>
  <si>
    <t xml:space="preserve"> 자료: 농정과</t>
    <phoneticPr fontId="2" type="noConversion"/>
  </si>
  <si>
    <t>4-5. 서류</t>
    <phoneticPr fontId="4" type="noConversion"/>
  </si>
  <si>
    <t>과 채 류   Fruit-bearing Vegetables</t>
    <phoneticPr fontId="2" type="noConversion"/>
  </si>
  <si>
    <t>과 채 류   Fruit-bearing Vegetables</t>
    <phoneticPr fontId="2" type="noConversion"/>
  </si>
  <si>
    <t>근 채 류   Root vegetables</t>
    <phoneticPr fontId="2" type="noConversion"/>
  </si>
  <si>
    <t>조미채소류   Flavor vegetables</t>
    <phoneticPr fontId="2" type="noConversion"/>
  </si>
  <si>
    <t xml:space="preserve">5. 채소류 생산량  </t>
    <phoneticPr fontId="4" type="noConversion"/>
  </si>
  <si>
    <t>6. 특용작물 생산량</t>
    <phoneticPr fontId="4" type="noConversion"/>
  </si>
  <si>
    <t xml:space="preserve"> 자료 : 농정과</t>
    <phoneticPr fontId="2" type="noConversion"/>
  </si>
  <si>
    <t>자료 : 축산과</t>
    <phoneticPr fontId="2" type="noConversion"/>
  </si>
  <si>
    <t>Underground Water Development</t>
    <phoneticPr fontId="4" type="noConversion"/>
  </si>
  <si>
    <t>단위 : 개, 천원</t>
    <phoneticPr fontId="4" type="noConversion"/>
  </si>
  <si>
    <t>Unit : each, 1,000won</t>
    <phoneticPr fontId="4" type="noConversion"/>
  </si>
  <si>
    <t>착정  Well drilling</t>
    <phoneticPr fontId="4" type="noConversion"/>
  </si>
  <si>
    <t>이용시설(비)   Underground-water facilites</t>
    <phoneticPr fontId="4" type="noConversion"/>
  </si>
  <si>
    <t>총투자액</t>
    <phoneticPr fontId="4" type="noConversion"/>
  </si>
  <si>
    <t>용수개발량</t>
    <phoneticPr fontId="4" type="noConversion"/>
  </si>
  <si>
    <t>공수</t>
    <phoneticPr fontId="4" type="noConversion"/>
  </si>
  <si>
    <t>투자액</t>
    <phoneticPr fontId="4" type="noConversion"/>
  </si>
  <si>
    <t>지구수</t>
    <phoneticPr fontId="4" type="noConversion"/>
  </si>
  <si>
    <t>국비</t>
    <phoneticPr fontId="4" type="noConversion"/>
  </si>
  <si>
    <t>지방비</t>
    <phoneticPr fontId="4" type="noConversion"/>
  </si>
  <si>
    <t>주민</t>
    <phoneticPr fontId="4" type="noConversion"/>
  </si>
  <si>
    <t>Local gov't</t>
    <phoneticPr fontId="4" type="noConversion"/>
  </si>
  <si>
    <t>Residents</t>
    <phoneticPr fontId="4" type="noConversion"/>
  </si>
  <si>
    <t>National 
gov't</t>
    <phoneticPr fontId="4" type="noConversion"/>
  </si>
  <si>
    <t>Invested
amount</t>
    <phoneticPr fontId="4" type="noConversion"/>
  </si>
  <si>
    <t>No. of 
drilled holes</t>
    <phoneticPr fontId="4" type="noConversion"/>
  </si>
  <si>
    <t>No. of 
areas</t>
    <phoneticPr fontId="4" type="noConversion"/>
  </si>
  <si>
    <t>Amount of water
development</t>
    <phoneticPr fontId="2" type="noConversion"/>
  </si>
  <si>
    <t>Gross 
amount
invested</t>
    <phoneticPr fontId="4" type="noConversion"/>
  </si>
  <si>
    <t>재원별 사업비 
Business expenses by financing source</t>
    <phoneticPr fontId="4" type="noConversion"/>
  </si>
  <si>
    <t>Native and beef 
cattle</t>
    <phoneticPr fontId="4" type="noConversion"/>
  </si>
  <si>
    <t>House
-holds</t>
    <phoneticPr fontId="4" type="noConversion"/>
  </si>
  <si>
    <t>…</t>
    <phoneticPr fontId="2" type="noConversion"/>
  </si>
  <si>
    <t>꿀벌통수</t>
    <phoneticPr fontId="2" type="noConversion"/>
  </si>
  <si>
    <t>Beehives</t>
    <phoneticPr fontId="4" type="noConversion"/>
  </si>
  <si>
    <t>구제역</t>
    <phoneticPr fontId="2" type="noConversion"/>
  </si>
  <si>
    <t>결핵병</t>
    <phoneticPr fontId="4" type="noConversion"/>
  </si>
  <si>
    <t>추백리</t>
    <phoneticPr fontId="4" type="noConversion"/>
  </si>
  <si>
    <t>뉴캐슬병</t>
    <phoneticPr fontId="4" type="noConversion"/>
  </si>
  <si>
    <t>돼지
오제스키병</t>
    <phoneticPr fontId="4" type="noConversion"/>
  </si>
  <si>
    <t>돼지
생식기
호흡기
증후군</t>
    <phoneticPr fontId="4" type="noConversion"/>
  </si>
  <si>
    <t>브루셀라
병</t>
    <phoneticPr fontId="2" type="noConversion"/>
  </si>
  <si>
    <t>가금티
푸스</t>
    <phoneticPr fontId="4" type="noConversion"/>
  </si>
  <si>
    <t>사슴만성
소모성
질병</t>
    <phoneticPr fontId="4" type="noConversion"/>
  </si>
  <si>
    <t>고병원성
조류
인플루
엔자</t>
    <phoneticPr fontId="2" type="noConversion"/>
  </si>
  <si>
    <t>Foot and mouth disease</t>
    <phoneticPr fontId="2" type="noConversion"/>
  </si>
  <si>
    <t>Classical swine fever</t>
    <phoneticPr fontId="2" type="noConversion"/>
  </si>
  <si>
    <t>PRRS</t>
    <phoneticPr fontId="2" type="noConversion"/>
  </si>
  <si>
    <t>HPAI</t>
    <phoneticPr fontId="2" type="noConversion"/>
  </si>
  <si>
    <t>Pullorum disease</t>
    <phoneticPr fontId="2" type="noConversion"/>
  </si>
  <si>
    <t>Fowl typhoid</t>
    <phoneticPr fontId="2" type="noConversion"/>
  </si>
  <si>
    <t>Chronic wasting disease</t>
    <phoneticPr fontId="2" type="noConversion"/>
  </si>
  <si>
    <t>New
castle disease</t>
    <phoneticPr fontId="2" type="noConversion"/>
  </si>
  <si>
    <t>Sac
-brood disease</t>
    <phoneticPr fontId="2" type="noConversion"/>
  </si>
  <si>
    <t>Tuber
-culosis</t>
    <phoneticPr fontId="2" type="noConversion"/>
  </si>
  <si>
    <r>
      <rPr>
        <sz val="9"/>
        <rFont val="맑은 고딕"/>
        <family val="3"/>
        <charset val="129"/>
        <scheme val="minor"/>
      </rPr>
      <t>Aujeszky's</t>
    </r>
    <r>
      <rPr>
        <sz val="10"/>
        <rFont val="맑은 고딕"/>
        <family val="3"/>
        <charset val="129"/>
        <scheme val="minor"/>
      </rPr>
      <t xml:space="preserve"> disease</t>
    </r>
    <phoneticPr fontId="2" type="noConversion"/>
  </si>
  <si>
    <t>Brucello
-sis</t>
    <phoneticPr fontId="2" type="noConversion"/>
  </si>
  <si>
    <t>단위 : 개별</t>
    <phoneticPr fontId="2" type="noConversion"/>
  </si>
  <si>
    <t>Unit : item specific</t>
  </si>
  <si>
    <t xml:space="preserve"> 자료: 산림과</t>
    <phoneticPr fontId="4" type="noConversion"/>
  </si>
  <si>
    <t>Area</t>
    <phoneticPr fontId="2" type="noConversion"/>
  </si>
  <si>
    <t>본 수</t>
    <phoneticPr fontId="2" type="noConversion"/>
  </si>
  <si>
    <t>Regionally 
specialized forest</t>
    <phoneticPr fontId="4" type="noConversion"/>
  </si>
  <si>
    <t>Uncontrolled Forest Damages by Cause</t>
    <phoneticPr fontId="2" type="noConversion"/>
  </si>
  <si>
    <t>주: 국유림 제외</t>
    <phoneticPr fontId="2" type="noConversion"/>
  </si>
  <si>
    <t xml:space="preserve">     2014년 기준 불법산지전용 항목 및 재적항목 추가, 불법산림형질변경 및 산불 항목 삭제</t>
    <phoneticPr fontId="2" type="noConversion"/>
  </si>
  <si>
    <t>Fishery Households and Fishery Households Population
(Inland Waters Fisheries)</t>
    <phoneticPr fontId="2" type="noConversion"/>
  </si>
  <si>
    <t>Less than
1 ton</t>
    <phoneticPr fontId="4" type="noConversion"/>
  </si>
  <si>
    <t>100 ton
or larger</t>
    <phoneticPr fontId="4" type="noConversion"/>
  </si>
  <si>
    <t>1톤</t>
    <phoneticPr fontId="2" type="noConversion"/>
  </si>
  <si>
    <t xml:space="preserve"> 자료 : 축산과</t>
    <phoneticPr fontId="4" type="noConversion"/>
  </si>
  <si>
    <t>Shipments of Eco-Friendly 
Agricultural·Livestock Products</t>
    <phoneticPr fontId="2" type="noConversion"/>
  </si>
  <si>
    <t>ship
-ments</t>
    <phoneticPr fontId="39" type="noConversion"/>
  </si>
  <si>
    <t>No. of 
house
-holds</t>
    <phoneticPr fontId="39" type="noConversion"/>
  </si>
  <si>
    <t>Total 
area</t>
    <phoneticPr fontId="39" type="noConversion"/>
  </si>
  <si>
    <t>No. of 
cases</t>
    <phoneticPr fontId="39" type="noConversion"/>
  </si>
  <si>
    <t xml:space="preserve">  자료 : 농정과</t>
    <phoneticPr fontId="4" type="noConversion"/>
  </si>
  <si>
    <t>분화류(난류, 초화류 포함)
(천분)</t>
    <phoneticPr fontId="4" type="noConversion"/>
  </si>
  <si>
    <t xml:space="preserve">3. 식량작물생산량(정곡) </t>
    <phoneticPr fontId="4" type="noConversion"/>
  </si>
  <si>
    <t>…</t>
    <phoneticPr fontId="2" type="noConversion"/>
  </si>
  <si>
    <t>Leafy and Stem vegetables</t>
    <phoneticPr fontId="2" type="noConversion"/>
  </si>
  <si>
    <t>엽  채  류</t>
    <phoneticPr fontId="2" type="noConversion"/>
  </si>
  <si>
    <t>엽  채  류   Leafy and Stem vegetables</t>
    <phoneticPr fontId="4" type="noConversion"/>
  </si>
  <si>
    <t>Vegetable Production</t>
    <phoneticPr fontId="2" type="noConversion"/>
  </si>
  <si>
    <t>Unit : ha, M/T</t>
  </si>
  <si>
    <t xml:space="preserve"> 자료 : 통계청 「농림어업조사」</t>
    <phoneticPr fontId="4" type="noConversion"/>
  </si>
  <si>
    <t xml:space="preserve"> 자료 : 통계청 「농업면적조사(경지면적통계)」</t>
    <phoneticPr fontId="4" type="noConversion"/>
  </si>
  <si>
    <t>연   별</t>
    <phoneticPr fontId="2" type="noConversion"/>
  </si>
  <si>
    <t xml:space="preserve"> </t>
    <phoneticPr fontId="2" type="noConversion"/>
  </si>
  <si>
    <t xml:space="preserve">연   별
</t>
    <phoneticPr fontId="39" type="noConversion"/>
  </si>
  <si>
    <t>채소류 생산량(속)</t>
    <phoneticPr fontId="2" type="noConversion"/>
  </si>
  <si>
    <t xml:space="preserve">7. 농업용 기계보유 </t>
    <phoneticPr fontId="4" type="noConversion"/>
  </si>
  <si>
    <t>8. 농업용 지하수</t>
    <phoneticPr fontId="4" type="noConversion"/>
  </si>
  <si>
    <t>10. 가축전염병 발생</t>
    <phoneticPr fontId="4" type="noConversion"/>
  </si>
  <si>
    <t xml:space="preserve"> 자료 : 산림청 「목재수급통계」</t>
    <phoneticPr fontId="4" type="noConversion"/>
  </si>
  <si>
    <t xml:space="preserve"> 5 년 별</t>
    <phoneticPr fontId="2" type="noConversion"/>
  </si>
  <si>
    <t>Total</t>
    <phoneticPr fontId="2" type="noConversion"/>
  </si>
  <si>
    <t>9. 가 축 사 육</t>
    <phoneticPr fontId="4" type="noConversion"/>
  </si>
  <si>
    <t>11. 임 산 물 생 산 량</t>
    <phoneticPr fontId="4" type="noConversion"/>
  </si>
  <si>
    <t>12. 임목벌채 허가(신고)</t>
    <phoneticPr fontId="4" type="noConversion"/>
  </si>
  <si>
    <t>13. 조림</t>
    <phoneticPr fontId="4" type="noConversion"/>
  </si>
  <si>
    <t>14. 불법 산림훼손 피해현황</t>
    <phoneticPr fontId="4" type="noConversion"/>
  </si>
  <si>
    <t xml:space="preserve"> 15. 어가 및 어가인구
(내수면어업)</t>
    <phoneticPr fontId="4" type="noConversion"/>
  </si>
  <si>
    <t>16. 어선보유</t>
    <phoneticPr fontId="4" type="noConversion"/>
  </si>
  <si>
    <t>17. 친환경 농·축산물 출하현황</t>
    <phoneticPr fontId="4" type="noConversion"/>
  </si>
  <si>
    <t>18. 화훼재배현황</t>
    <phoneticPr fontId="4" type="noConversion"/>
  </si>
  <si>
    <t>Vegetable Production(Cont'd)</t>
    <phoneticPr fontId="2" type="noConversion"/>
  </si>
  <si>
    <t>채소류생산량(속)
Vegetable Production(Cont'd)</t>
    <phoneticPr fontId="4" type="noConversion"/>
  </si>
  <si>
    <t>+5Rows</t>
    <phoneticPr fontId="4" type="noConversion"/>
  </si>
  <si>
    <t>4Rows</t>
    <phoneticPr fontId="4" type="noConversion"/>
  </si>
  <si>
    <t>-3Rows</t>
    <phoneticPr fontId="4" type="noConversion"/>
  </si>
  <si>
    <t>Grain
dryer</t>
    <phoneticPr fontId="4" type="noConversion"/>
  </si>
  <si>
    <t xml:space="preserve">       4) 오리 : 용도별 2천수이상 사육농가대상 전수조사(2011년부터)</t>
    <phoneticPr fontId="2" type="noConversion"/>
  </si>
  <si>
    <t xml:space="preserve"> 주 : 1) 조사기준시점 : 12월 1일 기준</t>
    <phoneticPr fontId="2" type="noConversion"/>
  </si>
  <si>
    <t>돼지
열병</t>
    <phoneticPr fontId="4" type="noConversion"/>
  </si>
  <si>
    <t>낭충
봉아
부패병</t>
    <phoneticPr fontId="2" type="noConversion"/>
  </si>
  <si>
    <t>Illegal conversion of 
forest to other uses</t>
    <phoneticPr fontId="4" type="noConversion"/>
  </si>
  <si>
    <t>자료 : 통계청 「농림어업총조사」,「농림어업조사」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</si>
</sst>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4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78" formatCode="&quot;₩&quot;#,##0;[Red]&quot;₩&quot;&quot;₩&quot;\-#,##0"/>
    <numFmt numFmtId="179" formatCode="_ * #,##0.00_ ;_ * \-#,##0.00_ ;_ * &quot;-&quot;??_ ;_ @_ 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2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3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4" formatCode="&quot;₩&quot;#,##0;&quot;₩&quot;&quot;₩&quot;\-#,##0"/>
    <numFmt numFmtId="185" formatCode="_ * #,##0.00_ ;_ * \-#,##0.00_ ;_ * &quot;-&quot;_ ;_ @_ "/>
    <numFmt numFmtId="186" formatCode="&quot;₩&quot;#,##0.00;&quot;₩&quot;\-#,##0.00"/>
    <numFmt numFmtId="187" formatCode="_-[$€-2]* #,##0.00_-;\-[$€-2]* #,##0.00_-;_-[$€-2]* &quot;-&quot;??_-"/>
    <numFmt numFmtId="188" formatCode="&quot;₩&quot;#,##0.00;&quot;₩&quot;&quot;₩&quot;&quot;₩&quot;&quot;₩&quot;&quot;₩&quot;&quot;₩&quot;\-#,##0.00"/>
    <numFmt numFmtId="189" formatCode="_ &quot;₩&quot;* #,##0.00_ ;_ &quot;₩&quot;* &quot;₩&quot;\-#,##0.00_ ;_ &quot;₩&quot;* &quot;-&quot;??_ ;_ @_ "/>
    <numFmt numFmtId="190" formatCode="&quot;₩&quot;#,##0;&quot;₩&quot;&quot;₩&quot;&quot;₩&quot;\-#,##0"/>
    <numFmt numFmtId="191" formatCode="#,##0.0_ "/>
    <numFmt numFmtId="192" formatCode="#\ ###\ ##0"/>
    <numFmt numFmtId="193" formatCode="_ * #,##0.0_ ;_ * \-#,##0.0_ ;_ * &quot;-&quot;_ ;_ @_ "/>
    <numFmt numFmtId="194" formatCode="_-* #,##0.0_-;\-* #,##0.0_-;_-* &quot;-&quot;?_-;_-@_-"/>
    <numFmt numFmtId="195" formatCode="0.0"/>
    <numFmt numFmtId="196" formatCode="_ * #,##0.000_ ;_ * \-#,##0.000_ ;_ * &quot;-&quot;_ ;_ @_ "/>
    <numFmt numFmtId="197" formatCode="#,##0.00_ "/>
    <numFmt numFmtId="198" formatCode="#,##0.00_);[Red]\(#,##0.00\)"/>
    <numFmt numFmtId="199" formatCode="#,##0.0_);[Red]\(#,##0.0\)"/>
    <numFmt numFmtId="200" formatCode="0.0_);[Red]\(0.0\)"/>
    <numFmt numFmtId="201" formatCode="_-* #,##0.00_-;\-* #,##0.00_-;_-* &quot;-&quot;_-;_-@_-"/>
    <numFmt numFmtId="202" formatCode="0_);[Red]\(0\)"/>
    <numFmt numFmtId="203" formatCode="0.0_ "/>
    <numFmt numFmtId="204" formatCode="_-* #,##0.0_-;\-* #,##0_-;_-* &quot;-&quot;_-;_-@_-"/>
    <numFmt numFmtId="205" formatCode="#,##0.0;[Red]#,##0.0"/>
    <numFmt numFmtId="206" formatCode="#,##0_ "/>
  </numFmts>
  <fonts count="12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돋움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0"/>
      <name val="바탕"/>
      <family val="1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0"/>
      <name val="Arial"/>
      <family val="2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4"/>
      <name val="바탕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b/>
      <sz val="16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sz val="11"/>
      <name val="굴림체"/>
      <family val="3"/>
      <charset val="129"/>
    </font>
    <font>
      <b/>
      <sz val="12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u/>
      <sz val="8"/>
      <color indexed="12"/>
      <name val="Times New Roman"/>
      <family val="1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0"/>
      <name val="바탕체"/>
      <family val="1"/>
      <charset val="129"/>
    </font>
    <font>
      <sz val="1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9"/>
      <color theme="1"/>
      <name val="맑은 고딕"/>
      <family val="3"/>
      <charset val="129"/>
      <scheme val="minor"/>
    </font>
    <font>
      <sz val="19"/>
      <color theme="1"/>
      <name val="맑은 고딕"/>
      <family val="3"/>
      <charset val="129"/>
      <scheme val="minor"/>
    </font>
    <font>
      <vertAlign val="superscript"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16"/>
      <color indexed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23"/>
      <color indexed="8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8"/>
      <color indexed="8"/>
      <name val="HY헤드라인M"/>
      <family val="1"/>
      <charset val="129"/>
    </font>
    <font>
      <sz val="10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22"/>
      <name val="HY헤드라인M"/>
      <family val="1"/>
      <charset val="129"/>
    </font>
    <font>
      <sz val="22"/>
      <name val="HY헤드라인M"/>
      <family val="1"/>
      <charset val="129"/>
    </font>
    <font>
      <b/>
      <sz val="24"/>
      <name val="HY헤드라인M"/>
      <family val="1"/>
      <charset val="129"/>
    </font>
    <font>
      <sz val="24"/>
      <name val="HY헤드라인M"/>
      <family val="1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0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18" fillId="0" borderId="0" applyNumberFormat="0" applyFill="0" applyBorder="0" applyAlignment="0" applyProtection="0"/>
    <xf numFmtId="0" fontId="3" fillId="0" borderId="0"/>
    <xf numFmtId="0" fontId="3" fillId="0" borderId="0"/>
    <xf numFmtId="0" fontId="67" fillId="0" borderId="0"/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63" fillId="0" borderId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46" fillId="3" borderId="0" applyNumberFormat="0" applyBorder="0" applyAlignment="0" applyProtection="0">
      <alignment vertical="center"/>
    </xf>
    <xf numFmtId="0" fontId="32" fillId="0" borderId="0"/>
    <xf numFmtId="0" fontId="64" fillId="0" borderId="0"/>
    <xf numFmtId="0" fontId="45" fillId="20" borderId="1" applyNumberFormat="0" applyAlignment="0" applyProtection="0">
      <alignment vertical="center"/>
    </xf>
    <xf numFmtId="0" fontId="33" fillId="0" borderId="0"/>
    <xf numFmtId="0" fontId="49" fillId="21" borderId="2" applyNumberFormat="0" applyAlignment="0" applyProtection="0">
      <alignment vertical="center"/>
    </xf>
    <xf numFmtId="176" fontId="18" fillId="0" borderId="0" applyFont="0" applyFill="0" applyBorder="0" applyAlignment="0" applyProtection="0"/>
    <xf numFmtId="0" fontId="1" fillId="0" borderId="0"/>
    <xf numFmtId="179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65" fillId="0" borderId="0"/>
    <xf numFmtId="0" fontId="18" fillId="0" borderId="0" applyFont="0" applyFill="0" applyBorder="0" applyAlignment="0" applyProtection="0"/>
    <xf numFmtId="0" fontId="65" fillId="0" borderId="0"/>
    <xf numFmtId="187" fontId="3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center"/>
    </xf>
    <xf numFmtId="2" fontId="18" fillId="0" borderId="0" applyFont="0" applyFill="0" applyBorder="0" applyAlignment="0" applyProtection="0"/>
    <xf numFmtId="0" fontId="56" fillId="4" borderId="0" applyNumberFormat="0" applyBorder="0" applyAlignment="0" applyProtection="0">
      <alignment vertical="center"/>
    </xf>
    <xf numFmtId="38" fontId="34" fillId="22" borderId="0" applyNumberFormat="0" applyBorder="0" applyAlignment="0" applyProtection="0"/>
    <xf numFmtId="38" fontId="34" fillId="22" borderId="0" applyNumberFormat="0" applyBorder="0" applyAlignment="0" applyProtection="0"/>
    <xf numFmtId="38" fontId="34" fillId="23" borderId="0" applyNumberFormat="0" applyBorder="0" applyAlignment="0" applyProtection="0"/>
    <xf numFmtId="0" fontId="35" fillId="0" borderId="0">
      <alignment horizontal="left"/>
    </xf>
    <xf numFmtId="0" fontId="36" fillId="0" borderId="3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3" fillId="0" borderId="5" applyNumberFormat="0" applyFill="0" applyAlignment="0" applyProtection="0">
      <alignment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4" fillId="0" borderId="6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top"/>
      <protection locked="0"/>
    </xf>
    <xf numFmtId="0" fontId="52" fillId="7" borderId="1" applyNumberFormat="0" applyAlignment="0" applyProtection="0">
      <alignment vertical="center"/>
    </xf>
    <xf numFmtId="10" fontId="34" fillId="22" borderId="8" applyNumberFormat="0" applyBorder="0" applyAlignment="0" applyProtection="0"/>
    <xf numFmtId="10" fontId="34" fillId="22" borderId="8" applyNumberFormat="0" applyBorder="0" applyAlignment="0" applyProtection="0"/>
    <xf numFmtId="10" fontId="34" fillId="24" borderId="8" applyNumberFormat="0" applyBorder="0" applyAlignment="0" applyProtection="0"/>
    <xf numFmtId="0" fontId="50" fillId="0" borderId="9" applyNumberFormat="0" applyFill="0" applyAlignment="0" applyProtection="0">
      <alignment vertical="center"/>
    </xf>
    <xf numFmtId="176" fontId="18" fillId="0" borderId="0" applyFont="0" applyFill="0" applyBorder="0" applyAlignment="0" applyProtection="0"/>
    <xf numFmtId="189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38" fillId="0" borderId="1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3" fillId="0" borderId="0"/>
    <xf numFmtId="0" fontId="3" fillId="0" borderId="0"/>
    <xf numFmtId="188" fontId="3" fillId="0" borderId="0"/>
    <xf numFmtId="0" fontId="18" fillId="0" borderId="0"/>
    <xf numFmtId="0" fontId="1" fillId="26" borderId="11" applyNumberFormat="0" applyFont="0" applyAlignment="0" applyProtection="0">
      <alignment vertical="center"/>
    </xf>
    <xf numFmtId="0" fontId="57" fillId="20" borderId="12" applyNumberFormat="0" applyAlignment="0" applyProtection="0">
      <alignment vertical="center"/>
    </xf>
    <xf numFmtId="10" fontId="18" fillId="0" borderId="0" applyFont="0" applyFill="0" applyBorder="0" applyAlignment="0" applyProtection="0"/>
    <xf numFmtId="0" fontId="38" fillId="0" borderId="0"/>
    <xf numFmtId="0" fontId="23" fillId="0" borderId="0" applyNumberFormat="0" applyFill="0" applyBorder="0" applyAlignment="0" applyProtection="0">
      <alignment vertical="center"/>
    </xf>
    <xf numFmtId="0" fontId="18" fillId="0" borderId="13" applyNumberFormat="0" applyFont="0" applyFill="0" applyAlignment="0" applyProtection="0"/>
    <xf numFmtId="0" fontId="18" fillId="0" borderId="13" applyNumberFormat="0" applyFont="0" applyFill="0" applyAlignment="0" applyProtection="0"/>
    <xf numFmtId="0" fontId="51" fillId="0" borderId="14" applyNumberFormat="0" applyFill="0" applyAlignment="0" applyProtection="0">
      <alignment vertical="center"/>
    </xf>
    <xf numFmtId="0" fontId="39" fillId="0" borderId="15">
      <alignment horizontal="left"/>
    </xf>
    <xf numFmtId="0" fontId="4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45" fillId="20" borderId="1" applyNumberFormat="0" applyAlignment="0" applyProtection="0">
      <alignment vertical="center"/>
    </xf>
    <xf numFmtId="0" fontId="9" fillId="20" borderId="1" applyNumberFormat="0" applyAlignment="0" applyProtection="0">
      <alignment vertical="center"/>
    </xf>
    <xf numFmtId="177" fontId="3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>
      <protection locked="0"/>
    </xf>
    <xf numFmtId="0" fontId="12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40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42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>
      <alignment vertical="center"/>
    </xf>
    <xf numFmtId="9" fontId="1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0" fillId="0" borderId="0">
      <alignment horizontal="center" vertical="center"/>
    </xf>
    <xf numFmtId="0" fontId="59" fillId="0" borderId="0">
      <alignment horizontal="center" vertical="center"/>
    </xf>
    <xf numFmtId="0" fontId="1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49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178" fontId="1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41" fontId="60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9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0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8" fillId="0" borderId="0"/>
    <xf numFmtId="0" fontId="1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1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52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4" fontId="12" fillId="0" borderId="0">
      <protection locked="0"/>
    </xf>
    <xf numFmtId="180" fontId="3" fillId="0" borderId="0">
      <protection locked="0"/>
    </xf>
    <xf numFmtId="0" fontId="2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5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5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5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57" fillId="20" borderId="12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61" fillId="0" borderId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1" fontId="3" fillId="0" borderId="0">
      <protection locked="0"/>
    </xf>
    <xf numFmtId="0" fontId="1" fillId="0" borderId="0">
      <alignment vertical="center"/>
    </xf>
    <xf numFmtId="0" fontId="4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60" fillId="0" borderId="0"/>
    <xf numFmtId="0" fontId="1" fillId="0" borderId="0">
      <alignment vertical="center"/>
    </xf>
    <xf numFmtId="0" fontId="3" fillId="0" borderId="0"/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/>
    <xf numFmtId="0" fontId="1" fillId="0" borderId="0"/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12" fillId="0" borderId="13">
      <protection locked="0"/>
    </xf>
    <xf numFmtId="182" fontId="3" fillId="0" borderId="0">
      <protection locked="0"/>
    </xf>
    <xf numFmtId="183" fontId="3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70" fillId="0" borderId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176" fontId="70" fillId="0" borderId="0" applyFont="0" applyFill="0" applyBorder="0" applyAlignment="0" applyProtection="0"/>
    <xf numFmtId="0" fontId="70" fillId="0" borderId="0"/>
    <xf numFmtId="176" fontId="70" fillId="0" borderId="0" applyFont="0" applyFill="0" applyBorder="0" applyAlignment="0" applyProtection="0"/>
    <xf numFmtId="0" fontId="70" fillId="0" borderId="0"/>
    <xf numFmtId="0" fontId="70" fillId="0" borderId="0"/>
    <xf numFmtId="176" fontId="70" fillId="0" borderId="0" applyFont="0" applyFill="0" applyBorder="0" applyAlignment="0" applyProtection="0"/>
    <xf numFmtId="0" fontId="1" fillId="0" borderId="0">
      <alignment vertical="center"/>
    </xf>
    <xf numFmtId="176" fontId="7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1005">
    <xf numFmtId="0" fontId="0" fillId="0" borderId="0" xfId="0">
      <alignment vertical="center"/>
    </xf>
    <xf numFmtId="0" fontId="73" fillId="0" borderId="0" xfId="493" applyFont="1"/>
    <xf numFmtId="0" fontId="74" fillId="0" borderId="0" xfId="494" applyFont="1" applyAlignment="1">
      <alignment horizontal="centerContinuous"/>
    </xf>
    <xf numFmtId="0" fontId="73" fillId="0" borderId="0" xfId="493" applyFont="1" applyAlignment="1">
      <alignment horizontal="centerContinuous"/>
    </xf>
    <xf numFmtId="0" fontId="75" fillId="0" borderId="0" xfId="494" applyFont="1" applyAlignment="1">
      <alignment horizontal="centerContinuous"/>
    </xf>
    <xf numFmtId="0" fontId="76" fillId="0" borderId="0" xfId="495" applyFont="1" applyFill="1" applyAlignment="1">
      <alignment vertical="top"/>
    </xf>
    <xf numFmtId="0" fontId="76" fillId="0" borderId="0" xfId="495" applyFont="1" applyFill="1" applyAlignment="1">
      <alignment horizontal="right" vertical="top"/>
    </xf>
    <xf numFmtId="0" fontId="76" fillId="0" borderId="0" xfId="495" applyFont="1" applyFill="1" applyAlignment="1">
      <alignment vertical="center"/>
    </xf>
    <xf numFmtId="0" fontId="77" fillId="0" borderId="0" xfId="495" applyFont="1" applyFill="1" applyAlignment="1">
      <alignment horizontal="centerContinuous"/>
    </xf>
    <xf numFmtId="0" fontId="76" fillId="0" borderId="0" xfId="495" applyFont="1" applyFill="1" applyAlignment="1" applyProtection="1">
      <alignment horizontal="centerContinuous"/>
    </xf>
    <xf numFmtId="0" fontId="76" fillId="0" borderId="0" xfId="495" applyFont="1" applyFill="1" applyAlignment="1"/>
    <xf numFmtId="0" fontId="79" fillId="0" borderId="0" xfId="496" applyFont="1" applyFill="1" applyAlignment="1" applyProtection="1">
      <alignment horizontal="right"/>
    </xf>
    <xf numFmtId="0" fontId="76" fillId="27" borderId="26" xfId="495" applyFont="1" applyFill="1" applyBorder="1" applyAlignment="1" applyProtection="1">
      <alignment horizontal="center" vertical="center"/>
    </xf>
    <xf numFmtId="0" fontId="76" fillId="27" borderId="22" xfId="495" applyFont="1" applyFill="1" applyBorder="1" applyAlignment="1" applyProtection="1">
      <alignment horizontal="center" vertical="center"/>
    </xf>
    <xf numFmtId="0" fontId="76" fillId="27" borderId="0" xfId="495" applyFont="1" applyFill="1" applyBorder="1" applyAlignment="1" applyProtection="1">
      <alignment horizontal="center" vertical="center"/>
    </xf>
    <xf numFmtId="0" fontId="76" fillId="27" borderId="19" xfId="495" applyFont="1" applyFill="1" applyBorder="1" applyAlignment="1">
      <alignment horizontal="center" vertical="center"/>
    </xf>
    <xf numFmtId="0" fontId="76" fillId="27" borderId="17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 applyProtection="1">
      <alignment horizontal="center" vertical="center"/>
    </xf>
    <xf numFmtId="0" fontId="76" fillId="27" borderId="24" xfId="495" applyFont="1" applyFill="1" applyBorder="1" applyAlignment="1">
      <alignment horizontal="center" vertical="center"/>
    </xf>
    <xf numFmtId="0" fontId="76" fillId="0" borderId="0" xfId="495" applyFont="1" applyFill="1"/>
    <xf numFmtId="41" fontId="76" fillId="0" borderId="0" xfId="498" applyNumberFormat="1" applyFont="1" applyFill="1" applyBorder="1" applyAlignment="1" applyProtection="1">
      <alignment horizontal="right"/>
    </xf>
    <xf numFmtId="0" fontId="80" fillId="0" borderId="0" xfId="495" applyFont="1" applyFill="1"/>
    <xf numFmtId="0" fontId="76" fillId="0" borderId="0" xfId="495" applyFont="1" applyFill="1" applyBorder="1"/>
    <xf numFmtId="192" fontId="76" fillId="0" borderId="0" xfId="495" applyNumberFormat="1" applyFont="1" applyFill="1" applyAlignment="1">
      <alignment horizontal="right" vertical="center"/>
    </xf>
    <xf numFmtId="0" fontId="78" fillId="0" borderId="0" xfId="495" applyFont="1" applyFill="1" applyBorder="1" applyAlignment="1" applyProtection="1"/>
    <xf numFmtId="176" fontId="76" fillId="0" borderId="0" xfId="497" applyFont="1" applyFill="1" applyBorder="1" applyProtection="1">
      <protection locked="0"/>
    </xf>
    <xf numFmtId="176" fontId="76" fillId="0" borderId="0" xfId="497" applyFont="1" applyFill="1" applyBorder="1" applyAlignment="1" applyProtection="1">
      <alignment horizontal="right"/>
    </xf>
    <xf numFmtId="176" fontId="76" fillId="0" borderId="0" xfId="497" applyFont="1" applyFill="1" applyBorder="1" applyAlignment="1" applyProtection="1">
      <protection locked="0"/>
    </xf>
    <xf numFmtId="0" fontId="78" fillId="0" borderId="0" xfId="495" applyFont="1" applyFill="1"/>
    <xf numFmtId="0" fontId="78" fillId="0" borderId="0" xfId="495" applyFont="1" applyFill="1" applyProtection="1"/>
    <xf numFmtId="0" fontId="78" fillId="0" borderId="0" xfId="495" applyFont="1" applyFill="1" applyAlignment="1" applyProtection="1">
      <alignment horizontal="center"/>
    </xf>
    <xf numFmtId="41" fontId="76" fillId="0" borderId="0" xfId="495" applyNumberFormat="1" applyFont="1" applyFill="1"/>
    <xf numFmtId="0" fontId="76" fillId="0" borderId="0" xfId="496" applyFont="1" applyFill="1" applyAlignment="1">
      <alignment vertical="top"/>
    </xf>
    <xf numFmtId="0" fontId="77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horizontal="centerContinuous" vertical="center"/>
    </xf>
    <xf numFmtId="0" fontId="76" fillId="0" borderId="0" xfId="496" applyFont="1" applyFill="1" applyAlignment="1">
      <alignment vertical="center"/>
    </xf>
    <xf numFmtId="0" fontId="77" fillId="0" borderId="0" xfId="496" applyFont="1" applyFill="1" applyAlignment="1">
      <alignment horizontal="centerContinuous"/>
    </xf>
    <xf numFmtId="0" fontId="76" fillId="0" borderId="0" xfId="496" applyFont="1" applyFill="1" applyAlignment="1">
      <alignment horizontal="centerContinuous"/>
    </xf>
    <xf numFmtId="0" fontId="76" fillId="0" borderId="0" xfId="496" applyFont="1" applyFill="1" applyAlignment="1"/>
    <xf numFmtId="0" fontId="78" fillId="0" borderId="0" xfId="496" applyFont="1" applyFill="1" applyAlignment="1"/>
    <xf numFmtId="0" fontId="76" fillId="27" borderId="31" xfId="496" applyFont="1" applyFill="1" applyBorder="1" applyAlignment="1">
      <alignment horizontal="center" vertical="center"/>
    </xf>
    <xf numFmtId="0" fontId="76" fillId="27" borderId="30" xfId="496" applyFont="1" applyFill="1" applyBorder="1" applyAlignment="1">
      <alignment horizontal="centerContinuous" vertical="center"/>
    </xf>
    <xf numFmtId="0" fontId="76" fillId="27" borderId="0" xfId="496" applyFont="1" applyFill="1" applyBorder="1" applyAlignment="1">
      <alignment horizontal="center" vertical="center"/>
    </xf>
    <xf numFmtId="0" fontId="76" fillId="27" borderId="0" xfId="496" applyFont="1" applyFill="1" applyBorder="1" applyAlignment="1">
      <alignment horizontal="centerContinuous" vertical="center"/>
    </xf>
    <xf numFmtId="0" fontId="76" fillId="27" borderId="22" xfId="496" applyFont="1" applyFill="1" applyBorder="1" applyAlignment="1">
      <alignment horizontal="center" vertical="center"/>
    </xf>
    <xf numFmtId="0" fontId="76" fillId="27" borderId="17" xfId="496" applyFont="1" applyFill="1" applyBorder="1" applyAlignment="1">
      <alignment horizontal="center" vertical="center"/>
    </xf>
    <xf numFmtId="0" fontId="76" fillId="0" borderId="0" xfId="496" applyFont="1" applyFill="1"/>
    <xf numFmtId="0" fontId="80" fillId="0" borderId="0" xfId="496" applyFont="1" applyFill="1"/>
    <xf numFmtId="194" fontId="80" fillId="0" borderId="0" xfId="496" applyNumberFormat="1" applyFont="1" applyFill="1"/>
    <xf numFmtId="0" fontId="76" fillId="0" borderId="0" xfId="496" applyFont="1" applyFill="1" applyBorder="1"/>
    <xf numFmtId="0" fontId="76" fillId="0" borderId="0" xfId="496" applyFont="1" applyFill="1" applyBorder="1" applyAlignment="1">
      <alignment horizontal="center"/>
    </xf>
    <xf numFmtId="176" fontId="76" fillId="0" borderId="0" xfId="497" applyFont="1" applyFill="1" applyBorder="1"/>
    <xf numFmtId="193" fontId="76" fillId="0" borderId="0" xfId="497" applyNumberFormat="1" applyFont="1" applyFill="1" applyBorder="1"/>
    <xf numFmtId="195" fontId="76" fillId="0" borderId="0" xfId="497" applyNumberFormat="1" applyFont="1" applyFill="1" applyBorder="1" applyProtection="1"/>
    <xf numFmtId="0" fontId="78" fillId="0" borderId="0" xfId="496" applyFont="1" applyFill="1"/>
    <xf numFmtId="0" fontId="76" fillId="0" borderId="0" xfId="496" applyFont="1" applyFill="1" applyProtection="1"/>
    <xf numFmtId="0" fontId="81" fillId="0" borderId="0" xfId="496" applyFont="1" applyFill="1"/>
    <xf numFmtId="0" fontId="76" fillId="27" borderId="0" xfId="495" applyFont="1" applyFill="1" applyBorder="1" applyAlignment="1">
      <alignment vertical="center"/>
    </xf>
    <xf numFmtId="0" fontId="76" fillId="27" borderId="19" xfId="495" applyFont="1" applyFill="1" applyBorder="1" applyAlignment="1" applyProtection="1">
      <alignment vertical="top"/>
    </xf>
    <xf numFmtId="0" fontId="76" fillId="27" borderId="22" xfId="495" applyFont="1" applyFill="1" applyBorder="1" applyAlignment="1" applyProtection="1">
      <alignment horizontal="center" vertical="top"/>
    </xf>
    <xf numFmtId="0" fontId="76" fillId="27" borderId="24" xfId="495" applyFont="1" applyFill="1" applyBorder="1" applyAlignment="1" applyProtection="1">
      <alignment horizontal="center" vertical="top"/>
    </xf>
    <xf numFmtId="176" fontId="76" fillId="0" borderId="0" xfId="497" applyFont="1" applyFill="1" applyBorder="1" applyProtection="1"/>
    <xf numFmtId="41" fontId="76" fillId="0" borderId="0" xfId="498" applyNumberFormat="1" applyFont="1" applyFill="1" applyBorder="1" applyAlignment="1" applyProtection="1">
      <protection locked="0"/>
    </xf>
    <xf numFmtId="0" fontId="78" fillId="0" borderId="0" xfId="496" applyFont="1" applyFill="1" applyAlignment="1">
      <alignment horizontal="right"/>
    </xf>
    <xf numFmtId="41" fontId="76" fillId="0" borderId="0" xfId="498" applyNumberFormat="1" applyFont="1" applyFill="1" applyBorder="1" applyProtection="1"/>
    <xf numFmtId="41" fontId="76" fillId="0" borderId="0" xfId="498" applyNumberFormat="1" applyFont="1" applyFill="1" applyBorder="1" applyProtection="1">
      <protection locked="0"/>
    </xf>
    <xf numFmtId="194" fontId="76" fillId="0" borderId="0" xfId="498" applyNumberFormat="1" applyFont="1" applyFill="1" applyBorder="1" applyProtection="1"/>
    <xf numFmtId="0" fontId="76" fillId="0" borderId="0" xfId="496" applyFont="1" applyFill="1" applyAlignment="1">
      <alignment horizontal="right" vertical="top"/>
    </xf>
    <xf numFmtId="0" fontId="77" fillId="0" borderId="0" xfId="496" applyFont="1" applyFill="1" applyAlignment="1">
      <alignment horizontal="centerContinuous" vertical="center" shrinkToFit="1"/>
    </xf>
    <xf numFmtId="0" fontId="78" fillId="27" borderId="33" xfId="496" applyFont="1" applyFill="1" applyBorder="1" applyAlignment="1">
      <alignment horizontal="centerContinuous" vertical="center"/>
    </xf>
    <xf numFmtId="0" fontId="76" fillId="27" borderId="34" xfId="496" applyFont="1" applyFill="1" applyBorder="1" applyAlignment="1">
      <alignment horizontal="centerContinuous" vertical="center"/>
    </xf>
    <xf numFmtId="0" fontId="78" fillId="27" borderId="33" xfId="496" applyFont="1" applyFill="1" applyBorder="1" applyAlignment="1">
      <alignment horizontal="centerContinuous" vertical="center" shrinkToFit="1"/>
    </xf>
    <xf numFmtId="0" fontId="76" fillId="27" borderId="35" xfId="496" applyFont="1" applyFill="1" applyBorder="1" applyAlignment="1">
      <alignment horizontal="centerContinuous" vertical="center"/>
    </xf>
    <xf numFmtId="0" fontId="76" fillId="0" borderId="0" xfId="496" applyFont="1"/>
    <xf numFmtId="0" fontId="76" fillId="27" borderId="23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 shrinkToFit="1"/>
    </xf>
    <xf numFmtId="0" fontId="80" fillId="0" borderId="0" xfId="496" applyFont="1"/>
    <xf numFmtId="176" fontId="76" fillId="0" borderId="0" xfId="497" applyFont="1" applyBorder="1"/>
    <xf numFmtId="176" fontId="76" fillId="0" borderId="0" xfId="496" applyNumberFormat="1" applyFont="1"/>
    <xf numFmtId="193" fontId="76" fillId="28" borderId="0" xfId="497" applyNumberFormat="1" applyFont="1" applyFill="1" applyBorder="1"/>
    <xf numFmtId="191" fontId="76" fillId="28" borderId="0" xfId="497" applyNumberFormat="1" applyFont="1" applyFill="1" applyBorder="1"/>
    <xf numFmtId="0" fontId="76" fillId="0" borderId="0" xfId="496" applyFont="1" applyBorder="1" applyAlignment="1">
      <alignment horizontal="center"/>
    </xf>
    <xf numFmtId="0" fontId="78" fillId="0" borderId="0" xfId="496" applyFont="1"/>
    <xf numFmtId="0" fontId="76" fillId="27" borderId="33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>
      <alignment horizontal="centerContinuous" vertical="center"/>
    </xf>
    <xf numFmtId="0" fontId="76" fillId="27" borderId="8" xfId="496" applyFont="1" applyFill="1" applyBorder="1" applyAlignment="1">
      <alignment horizontal="centerContinuous" vertical="center"/>
    </xf>
    <xf numFmtId="193" fontId="76" fillId="0" borderId="0" xfId="496" applyNumberFormat="1" applyFont="1"/>
    <xf numFmtId="0" fontId="81" fillId="0" borderId="0" xfId="496" applyFont="1"/>
    <xf numFmtId="0" fontId="82" fillId="0" borderId="0" xfId="496" applyFont="1" applyFill="1" applyAlignment="1">
      <alignment vertical="top"/>
    </xf>
    <xf numFmtId="0" fontId="83" fillId="0" borderId="0" xfId="496" applyFont="1" applyFill="1" applyAlignment="1">
      <alignment vertical="top"/>
    </xf>
    <xf numFmtId="0" fontId="83" fillId="0" borderId="0" xfId="496" applyFont="1" applyFill="1" applyAlignment="1">
      <alignment horizontal="right" vertical="top"/>
    </xf>
    <xf numFmtId="0" fontId="84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horizontal="centerContinuous" vertical="center"/>
    </xf>
    <xf numFmtId="0" fontId="83" fillId="0" borderId="0" xfId="496" applyFont="1" applyFill="1" applyAlignment="1">
      <alignment vertical="center"/>
    </xf>
    <xf numFmtId="0" fontId="85" fillId="0" borderId="0" xfId="496" applyFont="1" applyFill="1" applyAlignment="1"/>
    <xf numFmtId="0" fontId="83" fillId="27" borderId="35" xfId="496" applyFont="1" applyFill="1" applyBorder="1" applyAlignment="1">
      <alignment horizontal="centerContinuous" vertical="center" wrapText="1"/>
    </xf>
    <xf numFmtId="0" fontId="83" fillId="27" borderId="33" xfId="496" applyFont="1" applyFill="1" applyBorder="1" applyAlignment="1">
      <alignment horizontal="centerContinuous" vertical="center"/>
    </xf>
    <xf numFmtId="0" fontId="85" fillId="27" borderId="36" xfId="496" applyFont="1" applyFill="1" applyBorder="1" applyAlignment="1">
      <alignment horizontal="centerContinuous" vertical="center"/>
    </xf>
    <xf numFmtId="0" fontId="85" fillId="27" borderId="33" xfId="496" applyFont="1" applyFill="1" applyBorder="1" applyAlignment="1">
      <alignment horizontal="centerContinuous" vertical="center"/>
    </xf>
    <xf numFmtId="0" fontId="83" fillId="0" borderId="0" xfId="496" applyFont="1"/>
    <xf numFmtId="0" fontId="83" fillId="27" borderId="16" xfId="496" applyFont="1" applyFill="1" applyBorder="1" applyAlignment="1">
      <alignment horizontal="center" vertical="center"/>
    </xf>
    <xf numFmtId="0" fontId="83" fillId="27" borderId="22" xfId="496" applyFont="1" applyFill="1" applyBorder="1" applyAlignment="1">
      <alignment horizontal="center" vertical="center"/>
    </xf>
    <xf numFmtId="0" fontId="83" fillId="27" borderId="19" xfId="496" applyFont="1" applyFill="1" applyBorder="1" applyAlignment="1">
      <alignment horizontal="center" vertical="center"/>
    </xf>
    <xf numFmtId="0" fontId="83" fillId="27" borderId="24" xfId="496" applyFont="1" applyFill="1" applyBorder="1" applyAlignment="1">
      <alignment horizontal="center" vertical="center"/>
    </xf>
    <xf numFmtId="0" fontId="85" fillId="27" borderId="24" xfId="496" applyFont="1" applyFill="1" applyBorder="1" applyAlignment="1">
      <alignment horizontal="center" vertical="center" shrinkToFit="1"/>
    </xf>
    <xf numFmtId="0" fontId="83" fillId="27" borderId="28" xfId="496" applyFont="1" applyFill="1" applyBorder="1" applyAlignment="1" applyProtection="1">
      <alignment horizontal="center" vertical="center"/>
    </xf>
    <xf numFmtId="193" fontId="83" fillId="0" borderId="0" xfId="497" applyNumberFormat="1" applyFont="1" applyFill="1" applyBorder="1"/>
    <xf numFmtId="0" fontId="86" fillId="0" borderId="0" xfId="496" applyFont="1"/>
    <xf numFmtId="193" fontId="83" fillId="0" borderId="0" xfId="497" applyNumberFormat="1" applyFont="1" applyFill="1" applyBorder="1" applyAlignment="1">
      <alignment shrinkToFit="1"/>
    </xf>
    <xf numFmtId="176" fontId="83" fillId="0" borderId="0" xfId="497" applyFont="1" applyBorder="1"/>
    <xf numFmtId="0" fontId="87" fillId="0" borderId="0" xfId="496" applyFont="1" applyBorder="1" applyAlignment="1"/>
    <xf numFmtId="0" fontId="83" fillId="0" borderId="0" xfId="496" applyFont="1" applyFill="1"/>
    <xf numFmtId="0" fontId="78" fillId="27" borderId="36" xfId="496" applyFont="1" applyFill="1" applyBorder="1" applyAlignment="1">
      <alignment horizontal="centerContinuous" vertical="center"/>
    </xf>
    <xf numFmtId="0" fontId="76" fillId="27" borderId="28" xfId="496" applyFont="1" applyFill="1" applyBorder="1" applyAlignment="1" applyProtection="1">
      <alignment horizontal="center" vertical="center"/>
    </xf>
    <xf numFmtId="0" fontId="77" fillId="0" borderId="0" xfId="496" applyFont="1" applyFill="1" applyAlignment="1">
      <alignment horizontal="centerContinuous" vertical="top"/>
    </xf>
    <xf numFmtId="0" fontId="76" fillId="27" borderId="36" xfId="496" applyFont="1" applyFill="1" applyBorder="1" applyAlignment="1">
      <alignment horizontal="centerContinuous" vertical="center"/>
    </xf>
    <xf numFmtId="0" fontId="78" fillId="27" borderId="24" xfId="496" applyFont="1" applyFill="1" applyBorder="1" applyAlignment="1">
      <alignment horizontal="center" vertical="center"/>
    </xf>
    <xf numFmtId="191" fontId="76" fillId="0" borderId="0" xfId="497" applyNumberFormat="1" applyFont="1" applyBorder="1"/>
    <xf numFmtId="0" fontId="76" fillId="27" borderId="22" xfId="496" applyFont="1" applyFill="1" applyBorder="1" applyAlignment="1">
      <alignment horizontal="centerContinuous" vertical="center"/>
    </xf>
    <xf numFmtId="0" fontId="76" fillId="27" borderId="27" xfId="496" applyFont="1" applyFill="1" applyBorder="1" applyAlignment="1">
      <alignment horizontal="center" vertical="center"/>
    </xf>
    <xf numFmtId="193" fontId="76" fillId="0" borderId="0" xfId="497" applyNumberFormat="1" applyFont="1" applyFill="1" applyBorder="1" applyAlignment="1"/>
    <xf numFmtId="0" fontId="80" fillId="0" borderId="0" xfId="496" applyFont="1" applyFill="1" applyAlignment="1"/>
    <xf numFmtId="0" fontId="80" fillId="0" borderId="0" xfId="496" applyFont="1" applyFill="1" applyAlignment="1">
      <alignment vertical="center"/>
    </xf>
    <xf numFmtId="0" fontId="83" fillId="27" borderId="33" xfId="496" applyFont="1" applyFill="1" applyBorder="1" applyAlignment="1">
      <alignment horizontal="centerContinuous" vertical="center" wrapText="1"/>
    </xf>
    <xf numFmtId="0" fontId="82" fillId="0" borderId="0" xfId="496" applyFont="1" applyFill="1" applyAlignment="1">
      <alignment horizontal="right" vertical="top"/>
    </xf>
    <xf numFmtId="0" fontId="86" fillId="0" borderId="0" xfId="496" applyFont="1" applyFill="1" applyAlignment="1">
      <alignment horizontal="centerContinuous" vertical="center"/>
    </xf>
    <xf numFmtId="0" fontId="86" fillId="0" borderId="0" xfId="496" applyFont="1" applyFill="1" applyAlignment="1">
      <alignment vertical="center"/>
    </xf>
    <xf numFmtId="0" fontId="83" fillId="27" borderId="30" xfId="496" applyFont="1" applyFill="1" applyBorder="1" applyAlignment="1">
      <alignment horizontal="centerContinuous" vertical="center"/>
    </xf>
    <xf numFmtId="0" fontId="83" fillId="27" borderId="17" xfId="496" applyFont="1" applyFill="1" applyBorder="1" applyAlignment="1">
      <alignment horizontal="centerContinuous" vertical="center"/>
    </xf>
    <xf numFmtId="0" fontId="83" fillId="27" borderId="27" xfId="496" applyFont="1" applyFill="1" applyBorder="1" applyAlignment="1">
      <alignment horizontal="centerContinuous" vertical="center"/>
    </xf>
    <xf numFmtId="0" fontId="83" fillId="27" borderId="18" xfId="496" applyFont="1" applyFill="1" applyBorder="1" applyAlignment="1">
      <alignment horizontal="centerContinuous" vertical="center"/>
    </xf>
    <xf numFmtId="0" fontId="83" fillId="27" borderId="4" xfId="496" applyFont="1" applyFill="1" applyBorder="1" applyAlignment="1">
      <alignment horizontal="centerContinuous" vertical="center"/>
    </xf>
    <xf numFmtId="0" fontId="83" fillId="27" borderId="28" xfId="496" applyFont="1" applyFill="1" applyBorder="1" applyAlignment="1">
      <alignment horizontal="centerContinuous" vertical="center"/>
    </xf>
    <xf numFmtId="0" fontId="83" fillId="27" borderId="23" xfId="496" applyFont="1" applyFill="1" applyBorder="1" applyAlignment="1">
      <alignment horizontal="centerContinuous" vertical="center"/>
    </xf>
    <xf numFmtId="193" fontId="83" fillId="0" borderId="20" xfId="497" applyNumberFormat="1" applyFont="1" applyFill="1" applyBorder="1" applyAlignment="1">
      <alignment shrinkToFit="1"/>
    </xf>
    <xf numFmtId="193" fontId="83" fillId="0" borderId="0" xfId="497" applyNumberFormat="1" applyFont="1" applyFill="1" applyBorder="1" applyAlignment="1" applyProtection="1">
      <alignment horizontal="right" shrinkToFit="1"/>
    </xf>
    <xf numFmtId="193" fontId="83" fillId="0" borderId="0" xfId="497" applyNumberFormat="1" applyFont="1" applyFill="1" applyBorder="1" applyAlignment="1" applyProtection="1">
      <alignment shrinkToFit="1"/>
    </xf>
    <xf numFmtId="193" fontId="76" fillId="0" borderId="0" xfId="497" applyNumberFormat="1" applyFont="1" applyFill="1"/>
    <xf numFmtId="193" fontId="83" fillId="0" borderId="0" xfId="497" applyNumberFormat="1" applyFont="1" applyFill="1" applyBorder="1" applyAlignment="1">
      <alignment horizontal="right" shrinkToFit="1"/>
    </xf>
    <xf numFmtId="193" fontId="76" fillId="0" borderId="0" xfId="497" applyNumberFormat="1" applyFont="1" applyFill="1" applyAlignment="1"/>
    <xf numFmtId="193" fontId="80" fillId="0" borderId="0" xfId="497" applyNumberFormat="1" applyFont="1" applyFill="1" applyAlignment="1"/>
    <xf numFmtId="193" fontId="80" fillId="0" borderId="0" xfId="497" applyNumberFormat="1" applyFont="1" applyFill="1" applyAlignment="1">
      <alignment vertical="center"/>
    </xf>
    <xf numFmtId="0" fontId="76" fillId="0" borderId="0" xfId="496" applyFont="1" applyFill="1" applyBorder="1" applyAlignment="1" applyProtection="1">
      <alignment horizontal="centerContinuous"/>
    </xf>
    <xf numFmtId="193" fontId="76" fillId="0" borderId="0" xfId="496" applyNumberFormat="1" applyFont="1" applyFill="1" applyBorder="1" applyAlignment="1" applyProtection="1">
      <alignment horizontal="center" shrinkToFit="1"/>
    </xf>
    <xf numFmtId="0" fontId="78" fillId="0" borderId="0" xfId="496" applyFont="1" applyFill="1" applyAlignment="1">
      <alignment shrinkToFit="1"/>
    </xf>
    <xf numFmtId="0" fontId="76" fillId="0" borderId="0" xfId="499" applyFont="1" applyFill="1"/>
    <xf numFmtId="0" fontId="81" fillId="0" borderId="0" xfId="499" applyFont="1" applyFill="1"/>
    <xf numFmtId="0" fontId="76" fillId="0" borderId="0" xfId="499" applyFont="1" applyFill="1" applyProtection="1"/>
    <xf numFmtId="0" fontId="78" fillId="0" borderId="0" xfId="499" applyFont="1" applyFill="1"/>
    <xf numFmtId="0" fontId="78" fillId="0" borderId="0" xfId="499" applyFont="1" applyFill="1" applyAlignment="1">
      <alignment horizontal="right"/>
    </xf>
    <xf numFmtId="193" fontId="76" fillId="0" borderId="0" xfId="500" applyNumberFormat="1" applyFont="1" applyFill="1" applyBorder="1" applyProtection="1"/>
    <xf numFmtId="0" fontId="76" fillId="0" borderId="0" xfId="499" applyFont="1" applyFill="1" applyBorder="1" applyProtection="1"/>
    <xf numFmtId="0" fontId="80" fillId="0" borderId="0" xfId="499" applyFont="1" applyFill="1" applyAlignment="1">
      <alignment vertical="center"/>
    </xf>
    <xf numFmtId="193" fontId="76" fillId="0" borderId="0" xfId="500" applyNumberFormat="1" applyFont="1" applyFill="1" applyBorder="1" applyAlignment="1" applyProtection="1">
      <alignment horizontal="center"/>
      <protection locked="0"/>
    </xf>
    <xf numFmtId="0" fontId="76" fillId="0" borderId="0" xfId="499" applyFont="1" applyFill="1" applyAlignment="1">
      <alignment vertical="center"/>
    </xf>
    <xf numFmtId="0" fontId="76" fillId="27" borderId="18" xfId="499" applyFont="1" applyFill="1" applyBorder="1" applyAlignment="1">
      <alignment horizontal="center" vertical="center" shrinkToFit="1"/>
    </xf>
    <xf numFmtId="0" fontId="76" fillId="27" borderId="28" xfId="499" applyFont="1" applyFill="1" applyBorder="1" applyAlignment="1">
      <alignment horizontal="center" vertical="center" shrinkToFit="1"/>
    </xf>
    <xf numFmtId="0" fontId="76" fillId="27" borderId="8" xfId="499" applyFont="1" applyFill="1" applyBorder="1" applyAlignment="1">
      <alignment horizontal="center" vertical="center" shrinkToFit="1"/>
    </xf>
    <xf numFmtId="0" fontId="76" fillId="27" borderId="17" xfId="499" applyFont="1" applyFill="1" applyBorder="1" applyAlignment="1">
      <alignment horizontal="center" vertical="center" shrinkToFit="1"/>
    </xf>
    <xf numFmtId="0" fontId="76" fillId="27" borderId="16" xfId="499" applyFont="1" applyFill="1" applyBorder="1" applyAlignment="1">
      <alignment horizontal="center" vertical="center"/>
    </xf>
    <xf numFmtId="0" fontId="76" fillId="27" borderId="33" xfId="499" applyFont="1" applyFill="1" applyBorder="1" applyAlignment="1">
      <alignment horizontal="centerContinuous" vertical="center"/>
    </xf>
    <xf numFmtId="0" fontId="76" fillId="27" borderId="33" xfId="499" applyFont="1" applyFill="1" applyBorder="1" applyAlignment="1">
      <alignment horizontal="centerContinuous" vertical="center" wrapText="1"/>
    </xf>
    <xf numFmtId="0" fontId="76" fillId="27" borderId="36" xfId="499" applyFont="1" applyFill="1" applyBorder="1" applyAlignment="1">
      <alignment horizontal="centerContinuous" vertical="center"/>
    </xf>
    <xf numFmtId="0" fontId="78" fillId="0" borderId="0" xfId="499" applyFont="1" applyFill="1" applyAlignment="1"/>
    <xf numFmtId="0" fontId="79" fillId="0" borderId="0" xfId="499" applyFont="1" applyFill="1" applyAlignment="1" applyProtection="1">
      <alignment horizontal="right"/>
    </xf>
    <xf numFmtId="0" fontId="76" fillId="0" borderId="0" xfId="499" applyFont="1" applyFill="1" applyAlignment="1"/>
    <xf numFmtId="0" fontId="76" fillId="0" borderId="0" xfId="499" applyFont="1" applyFill="1" applyAlignment="1">
      <alignment horizontal="centerContinuous"/>
    </xf>
    <xf numFmtId="0" fontId="77" fillId="0" borderId="0" xfId="499" applyFont="1" applyFill="1" applyAlignment="1">
      <alignment horizontal="centerContinuous"/>
    </xf>
    <xf numFmtId="0" fontId="76" fillId="0" borderId="0" xfId="499" applyFont="1" applyFill="1" applyAlignment="1">
      <alignment vertical="top"/>
    </xf>
    <xf numFmtId="0" fontId="76" fillId="0" borderId="0" xfId="499" applyFont="1" applyFill="1" applyAlignment="1">
      <alignment horizontal="right" vertical="top"/>
    </xf>
    <xf numFmtId="0" fontId="76" fillId="0" borderId="0" xfId="499" applyFont="1" applyFill="1" applyAlignment="1">
      <alignment horizontal="left" vertical="top"/>
    </xf>
    <xf numFmtId="0" fontId="83" fillId="0" borderId="0" xfId="496" applyFont="1" applyFill="1" applyAlignment="1">
      <alignment horizontal="centerContinuous"/>
    </xf>
    <xf numFmtId="0" fontId="83" fillId="0" borderId="0" xfId="496" applyFont="1" applyFill="1" applyAlignment="1"/>
    <xf numFmtId="0" fontId="89" fillId="0" borderId="0" xfId="496" applyFont="1" applyFill="1" applyAlignment="1">
      <alignment horizontal="center"/>
    </xf>
    <xf numFmtId="0" fontId="90" fillId="0" borderId="0" xfId="496" applyFont="1" applyFill="1" applyAlignment="1"/>
    <xf numFmtId="0" fontId="91" fillId="0" borderId="0" xfId="496" applyFont="1" applyFill="1" applyAlignment="1"/>
    <xf numFmtId="0" fontId="83" fillId="27" borderId="29" xfId="496" applyFont="1" applyFill="1" applyBorder="1" applyAlignment="1">
      <alignment horizontal="centerContinuous" vertical="center"/>
    </xf>
    <xf numFmtId="0" fontId="83" fillId="27" borderId="20" xfId="496" applyFont="1" applyFill="1" applyBorder="1" applyAlignment="1">
      <alignment horizontal="center" vertical="center"/>
    </xf>
    <xf numFmtId="176" fontId="83" fillId="0" borderId="0" xfId="497" applyFont="1" applyFill="1" applyBorder="1" applyProtection="1"/>
    <xf numFmtId="0" fontId="83" fillId="0" borderId="0" xfId="496" applyFont="1" applyFill="1" applyBorder="1" applyAlignment="1">
      <alignment horizontal="center"/>
    </xf>
    <xf numFmtId="176" fontId="83" fillId="0" borderId="0" xfId="497" applyFont="1" applyFill="1" applyBorder="1" applyAlignment="1" applyProtection="1">
      <protection locked="0"/>
    </xf>
    <xf numFmtId="176" fontId="83" fillId="0" borderId="0" xfId="497" applyFont="1" applyFill="1" applyBorder="1" applyProtection="1">
      <protection locked="0"/>
    </xf>
    <xf numFmtId="176" fontId="83" fillId="0" borderId="0" xfId="497" applyFont="1" applyFill="1" applyBorder="1" applyAlignment="1" applyProtection="1"/>
    <xf numFmtId="0" fontId="76" fillId="0" borderId="0" xfId="501" applyFont="1" applyFill="1" applyAlignment="1">
      <alignment vertical="top"/>
    </xf>
    <xf numFmtId="0" fontId="76" fillId="0" borderId="0" xfId="501" applyFont="1" applyFill="1" applyAlignment="1">
      <alignment horizontal="right" vertical="top"/>
    </xf>
    <xf numFmtId="0" fontId="77" fillId="0" borderId="0" xfId="501" applyFont="1" applyFill="1" applyAlignment="1">
      <alignment horizontal="centerContinuous" vertical="center"/>
    </xf>
    <xf numFmtId="0" fontId="76" fillId="0" borderId="0" xfId="501" applyFont="1" applyFill="1" applyAlignment="1">
      <alignment vertical="center"/>
    </xf>
    <xf numFmtId="0" fontId="76" fillId="0" borderId="0" xfId="501" applyFont="1" applyFill="1" applyAlignment="1">
      <alignment horizontal="centerContinuous"/>
    </xf>
    <xf numFmtId="0" fontId="76" fillId="0" borderId="0" xfId="501" applyFont="1" applyFill="1" applyAlignment="1"/>
    <xf numFmtId="0" fontId="78" fillId="0" borderId="0" xfId="501" applyFont="1" applyFill="1" applyAlignment="1"/>
    <xf numFmtId="0" fontId="76" fillId="27" borderId="30" xfId="501" applyFont="1" applyFill="1" applyBorder="1" applyAlignment="1">
      <alignment horizontal="centerContinuous" vertical="center"/>
    </xf>
    <xf numFmtId="0" fontId="76" fillId="27" borderId="29" xfId="501" applyFont="1" applyFill="1" applyBorder="1" applyAlignment="1">
      <alignment horizontal="centerContinuous" vertical="center"/>
    </xf>
    <xf numFmtId="0" fontId="78" fillId="27" borderId="18" xfId="501" applyFont="1" applyFill="1" applyBorder="1" applyAlignment="1">
      <alignment horizontal="centerContinuous" vertical="center"/>
    </xf>
    <xf numFmtId="0" fontId="76" fillId="27" borderId="17" xfId="501" applyFont="1" applyFill="1" applyBorder="1" applyAlignment="1">
      <alignment horizontal="centerContinuous" vertical="center"/>
    </xf>
    <xf numFmtId="0" fontId="76" fillId="27" borderId="18" xfId="501" applyFont="1" applyFill="1" applyBorder="1" applyAlignment="1">
      <alignment horizontal="centerContinuous" vertical="center"/>
    </xf>
    <xf numFmtId="0" fontId="76" fillId="27" borderId="21" xfId="501" applyFont="1" applyFill="1" applyBorder="1" applyAlignment="1">
      <alignment horizontal="centerContinuous" vertical="center"/>
    </xf>
    <xf numFmtId="0" fontId="78" fillId="27" borderId="16" xfId="501" applyFont="1" applyFill="1" applyBorder="1" applyAlignment="1">
      <alignment horizontal="center" vertical="center" shrinkToFit="1"/>
    </xf>
    <xf numFmtId="0" fontId="78" fillId="27" borderId="16" xfId="501" applyFont="1" applyFill="1" applyBorder="1" applyAlignment="1">
      <alignment horizontal="center" vertical="center"/>
    </xf>
    <xf numFmtId="0" fontId="76" fillId="0" borderId="0" xfId="501" applyFont="1" applyFill="1"/>
    <xf numFmtId="176" fontId="76" fillId="0" borderId="0" xfId="497" applyFont="1" applyFill="1" applyBorder="1" applyAlignment="1">
      <alignment horizontal="right"/>
    </xf>
    <xf numFmtId="0" fontId="80" fillId="0" borderId="0" xfId="501" applyFont="1" applyFill="1"/>
    <xf numFmtId="0" fontId="76" fillId="0" borderId="0" xfId="501" applyFont="1" applyFill="1" applyBorder="1" applyAlignment="1">
      <alignment horizontal="center" vertical="center"/>
    </xf>
    <xf numFmtId="0" fontId="80" fillId="0" borderId="0" xfId="501" applyFont="1" applyFill="1" applyBorder="1" applyAlignment="1">
      <alignment horizontal="center"/>
    </xf>
    <xf numFmtId="0" fontId="93" fillId="0" borderId="0" xfId="501" applyFont="1" applyFill="1"/>
    <xf numFmtId="0" fontId="76" fillId="0" borderId="0" xfId="504" applyFont="1" applyFill="1" applyAlignment="1"/>
    <xf numFmtId="176" fontId="78" fillId="0" borderId="0" xfId="497" applyFont="1" applyFill="1" applyBorder="1" applyProtection="1"/>
    <xf numFmtId="0" fontId="78" fillId="0" borderId="0" xfId="496" applyFont="1" applyFill="1" applyBorder="1"/>
    <xf numFmtId="0" fontId="76" fillId="0" borderId="0" xfId="496" applyFont="1" applyFill="1" applyBorder="1" applyAlignment="1" applyProtection="1">
      <alignment horizontal="left"/>
    </xf>
    <xf numFmtId="0" fontId="94" fillId="0" borderId="0" xfId="496" applyFont="1" applyFill="1"/>
    <xf numFmtId="0" fontId="76" fillId="27" borderId="19" xfId="496" applyFont="1" applyFill="1" applyBorder="1" applyAlignment="1">
      <alignment horizontal="center" vertical="center"/>
    </xf>
    <xf numFmtId="0" fontId="84" fillId="0" borderId="0" xfId="496" applyFont="1" applyFill="1" applyAlignment="1">
      <alignment horizontal="center" vertical="center"/>
    </xf>
    <xf numFmtId="0" fontId="83" fillId="27" borderId="29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vertical="center"/>
    </xf>
    <xf numFmtId="0" fontId="73" fillId="0" borderId="0" xfId="496" applyFont="1" applyFill="1" applyAlignment="1">
      <alignment horizontal="right" vertical="top"/>
    </xf>
    <xf numFmtId="0" fontId="73" fillId="0" borderId="0" xfId="496" applyFont="1" applyFill="1" applyAlignment="1">
      <alignment vertical="top"/>
    </xf>
    <xf numFmtId="0" fontId="76" fillId="27" borderId="16" xfId="496" applyFont="1" applyFill="1" applyBorder="1" applyAlignment="1">
      <alignment horizontal="center" vertical="top"/>
    </xf>
    <xf numFmtId="0" fontId="76" fillId="0" borderId="0" xfId="496" applyFont="1" applyFill="1" applyBorder="1" applyProtection="1"/>
    <xf numFmtId="0" fontId="94" fillId="0" borderId="0" xfId="496" applyFont="1" applyFill="1" applyProtection="1"/>
    <xf numFmtId="0" fontId="81" fillId="0" borderId="0" xfId="496" applyFont="1" applyFill="1" applyBorder="1" applyAlignment="1" applyProtection="1">
      <alignment horizontal="left"/>
    </xf>
    <xf numFmtId="0" fontId="76" fillId="27" borderId="30" xfId="502" applyFont="1" applyFill="1" applyBorder="1" applyAlignment="1">
      <alignment horizontal="centerContinuous" vertical="center"/>
    </xf>
    <xf numFmtId="0" fontId="76" fillId="27" borderId="29" xfId="502" applyFont="1" applyFill="1" applyBorder="1" applyAlignment="1">
      <alignment horizontal="centerContinuous" vertical="center"/>
    </xf>
    <xf numFmtId="0" fontId="76" fillId="27" borderId="17" xfId="502" applyFont="1" applyFill="1" applyBorder="1" applyAlignment="1">
      <alignment horizontal="centerContinuous" vertical="center"/>
    </xf>
    <xf numFmtId="0" fontId="76" fillId="27" borderId="18" xfId="502" applyFont="1" applyFill="1" applyBorder="1" applyAlignment="1">
      <alignment horizontal="centerContinuous" vertical="center"/>
    </xf>
    <xf numFmtId="0" fontId="76" fillId="27" borderId="16" xfId="502" applyFont="1" applyFill="1" applyBorder="1" applyAlignment="1">
      <alignment horizontal="center" vertical="center"/>
    </xf>
    <xf numFmtId="0" fontId="76" fillId="27" borderId="18" xfId="502" applyFont="1" applyFill="1" applyBorder="1" applyAlignment="1">
      <alignment horizontal="center" vertical="center"/>
    </xf>
    <xf numFmtId="0" fontId="76" fillId="27" borderId="32" xfId="502" applyFont="1" applyFill="1" applyBorder="1" applyAlignment="1">
      <alignment horizontal="centerContinuous" vertical="center"/>
    </xf>
    <xf numFmtId="0" fontId="76" fillId="27" borderId="21" xfId="502" applyFont="1" applyFill="1" applyBorder="1" applyAlignment="1">
      <alignment horizontal="centerContinuous" vertical="center"/>
    </xf>
    <xf numFmtId="0" fontId="78" fillId="0" borderId="0" xfId="496" applyFont="1" applyFill="1" applyBorder="1" applyAlignment="1"/>
    <xf numFmtId="0" fontId="76" fillId="0" borderId="0" xfId="496" applyFont="1" applyBorder="1" applyAlignment="1"/>
    <xf numFmtId="0" fontId="76" fillId="0" borderId="0" xfId="496" applyFont="1" applyFill="1" applyAlignment="1" applyProtection="1">
      <alignment vertical="top"/>
    </xf>
    <xf numFmtId="0" fontId="96" fillId="0" borderId="0" xfId="496" applyFont="1" applyFill="1" applyAlignment="1">
      <alignment vertical="top"/>
    </xf>
    <xf numFmtId="0" fontId="76" fillId="0" borderId="0" xfId="496" applyFont="1" applyFill="1" applyAlignment="1" applyProtection="1">
      <alignment vertical="center"/>
    </xf>
    <xf numFmtId="0" fontId="76" fillId="0" borderId="0" xfId="496" applyFont="1" applyFill="1" applyAlignment="1" applyProtection="1"/>
    <xf numFmtId="0" fontId="76" fillId="27" borderId="30" xfId="496" applyFont="1" applyFill="1" applyBorder="1" applyAlignment="1" applyProtection="1">
      <alignment horizontal="centerContinuous" vertical="center"/>
    </xf>
    <xf numFmtId="0" fontId="76" fillId="27" borderId="29" xfId="496" applyFont="1" applyFill="1" applyBorder="1" applyAlignment="1" applyProtection="1">
      <alignment horizontal="centerContinuous" vertical="center"/>
    </xf>
    <xf numFmtId="0" fontId="78" fillId="27" borderId="29" xfId="496" applyFont="1" applyFill="1" applyBorder="1" applyAlignment="1" applyProtection="1">
      <alignment horizontal="centerContinuous" vertical="center"/>
    </xf>
    <xf numFmtId="0" fontId="76" fillId="27" borderId="16" xfId="496" applyFont="1" applyFill="1" applyBorder="1" applyAlignment="1" applyProtection="1">
      <alignment horizontal="center" vertical="center"/>
    </xf>
    <xf numFmtId="0" fontId="76" fillId="27" borderId="17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Continuous" vertical="center"/>
    </xf>
    <xf numFmtId="0" fontId="76" fillId="27" borderId="18" xfId="496" applyFont="1" applyFill="1" applyBorder="1" applyAlignment="1" applyProtection="1">
      <alignment horizontal="center" vertical="center"/>
    </xf>
    <xf numFmtId="0" fontId="80" fillId="0" borderId="0" xfId="496" applyFont="1" applyFill="1" applyProtection="1"/>
    <xf numFmtId="0" fontId="76" fillId="0" borderId="0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Alignment="1" applyProtection="1"/>
    <xf numFmtId="0" fontId="94" fillId="0" borderId="0" xfId="496" applyFont="1" applyFill="1" applyBorder="1" applyAlignment="1" applyProtection="1"/>
    <xf numFmtId="0" fontId="83" fillId="27" borderId="16" xfId="496" applyFont="1" applyFill="1" applyBorder="1" applyAlignment="1" applyProtection="1">
      <alignment horizontal="center" vertical="center"/>
    </xf>
    <xf numFmtId="0" fontId="83" fillId="27" borderId="25" xfId="496" applyFont="1" applyFill="1" applyBorder="1" applyAlignment="1">
      <alignment horizontal="center" vertical="center"/>
    </xf>
    <xf numFmtId="0" fontId="83" fillId="27" borderId="25" xfId="496" applyFont="1" applyFill="1" applyBorder="1" applyAlignment="1" applyProtection="1">
      <alignment horizontal="center" vertical="center"/>
    </xf>
    <xf numFmtId="0" fontId="83" fillId="27" borderId="18" xfId="496" applyFont="1" applyFill="1" applyBorder="1" applyAlignment="1" applyProtection="1">
      <alignment horizontal="center" vertical="center"/>
    </xf>
    <xf numFmtId="0" fontId="86" fillId="0" borderId="0" xfId="496" applyFont="1" applyFill="1"/>
    <xf numFmtId="176" fontId="83" fillId="0" borderId="0" xfId="497" applyFont="1" applyFill="1" applyBorder="1"/>
    <xf numFmtId="176" fontId="93" fillId="0" borderId="0" xfId="497" applyFont="1" applyFill="1" applyProtection="1"/>
    <xf numFmtId="176" fontId="93" fillId="0" borderId="0" xfId="497" applyFont="1" applyFill="1" applyAlignment="1" applyProtection="1"/>
    <xf numFmtId="0" fontId="98" fillId="0" borderId="0" xfId="496" applyFont="1" applyFill="1" applyBorder="1" applyAlignment="1"/>
    <xf numFmtId="196" fontId="83" fillId="0" borderId="0" xfId="497" applyNumberFormat="1" applyFont="1" applyFill="1" applyBorder="1" applyAlignment="1" applyProtection="1"/>
    <xf numFmtId="196" fontId="83" fillId="0" borderId="0" xfId="497" applyNumberFormat="1" applyFont="1" applyFill="1" applyBorder="1" applyProtection="1">
      <protection locked="0"/>
    </xf>
    <xf numFmtId="0" fontId="83" fillId="0" borderId="0" xfId="496" applyFont="1" applyFill="1" applyProtection="1"/>
    <xf numFmtId="0" fontId="99" fillId="0" borderId="0" xfId="496" applyFont="1" applyFill="1" applyAlignment="1">
      <alignment vertical="top"/>
    </xf>
    <xf numFmtId="0" fontId="99" fillId="0" borderId="0" xfId="496" applyFont="1" applyFill="1" applyAlignment="1">
      <alignment vertical="center"/>
    </xf>
    <xf numFmtId="0" fontId="100" fillId="0" borderId="0" xfId="496" applyFont="1" applyFill="1" applyAlignment="1">
      <alignment horizontal="centerContinuous" vertical="center"/>
    </xf>
    <xf numFmtId="0" fontId="101" fillId="0" borderId="0" xfId="496" applyFont="1" applyFill="1" applyAlignment="1">
      <alignment horizontal="centerContinuous"/>
    </xf>
    <xf numFmtId="0" fontId="101" fillId="0" borderId="0" xfId="496" applyFont="1" applyFill="1" applyAlignment="1"/>
    <xf numFmtId="0" fontId="102" fillId="0" borderId="0" xfId="496" applyFont="1" applyFill="1" applyAlignment="1"/>
    <xf numFmtId="0" fontId="102" fillId="0" borderId="0" xfId="496" applyFont="1" applyFill="1" applyAlignment="1">
      <alignment horizontal="right"/>
    </xf>
    <xf numFmtId="0" fontId="99" fillId="27" borderId="33" xfId="496" applyFont="1" applyFill="1" applyBorder="1" applyAlignment="1">
      <alignment horizontal="centerContinuous" vertical="center"/>
    </xf>
    <xf numFmtId="0" fontId="99" fillId="27" borderId="35" xfId="496" applyFont="1" applyFill="1" applyBorder="1" applyAlignment="1">
      <alignment horizontal="centerContinuous" vertical="center"/>
    </xf>
    <xf numFmtId="0" fontId="99" fillId="27" borderId="16" xfId="496" applyFont="1" applyFill="1" applyBorder="1" applyAlignment="1">
      <alignment horizontal="center" vertical="center"/>
    </xf>
    <xf numFmtId="0" fontId="99" fillId="27" borderId="0" xfId="496" applyFont="1" applyFill="1" applyBorder="1" applyAlignment="1">
      <alignment horizontal="centerContinuous" vertical="center"/>
    </xf>
    <xf numFmtId="0" fontId="99" fillId="27" borderId="26" xfId="496" applyFont="1" applyFill="1" applyBorder="1" applyAlignment="1">
      <alignment horizontal="centerContinuous" vertical="center"/>
    </xf>
    <xf numFmtId="0" fontId="99" fillId="27" borderId="20" xfId="496" applyFont="1" applyFill="1" applyBorder="1" applyAlignment="1">
      <alignment horizontal="center" vertical="center"/>
    </xf>
    <xf numFmtId="0" fontId="99" fillId="27" borderId="22" xfId="496" applyFont="1" applyFill="1" applyBorder="1" applyAlignment="1">
      <alignment horizontal="center" vertical="center"/>
    </xf>
    <xf numFmtId="0" fontId="99" fillId="27" borderId="19" xfId="496" applyFont="1" applyFill="1" applyBorder="1" applyAlignment="1">
      <alignment horizontal="center" vertical="center"/>
    </xf>
    <xf numFmtId="0" fontId="99" fillId="27" borderId="0" xfId="496" applyFont="1" applyFill="1" applyBorder="1" applyAlignment="1">
      <alignment horizontal="center" vertical="center"/>
    </xf>
    <xf numFmtId="0" fontId="99" fillId="27" borderId="26" xfId="496" applyFont="1" applyFill="1" applyBorder="1" applyAlignment="1">
      <alignment horizontal="center" vertical="center"/>
    </xf>
    <xf numFmtId="0" fontId="99" fillId="27" borderId="25" xfId="496" applyFont="1" applyFill="1" applyBorder="1" applyAlignment="1">
      <alignment horizontal="centerContinuous" vertical="center"/>
    </xf>
    <xf numFmtId="0" fontId="99" fillId="27" borderId="16" xfId="496" applyFont="1" applyFill="1" applyBorder="1" applyAlignment="1">
      <alignment horizontal="centerContinuous" vertical="center"/>
    </xf>
    <xf numFmtId="0" fontId="99" fillId="27" borderId="18" xfId="496" applyFont="1" applyFill="1" applyBorder="1" applyAlignment="1">
      <alignment horizontal="center" vertical="center"/>
    </xf>
    <xf numFmtId="0" fontId="99" fillId="27" borderId="24" xfId="496" applyFont="1" applyFill="1" applyBorder="1" applyAlignment="1">
      <alignment horizontal="center" vertical="center"/>
    </xf>
    <xf numFmtId="0" fontId="99" fillId="27" borderId="17" xfId="496" applyFont="1" applyFill="1" applyBorder="1" applyAlignment="1">
      <alignment horizontal="center" vertical="center"/>
    </xf>
    <xf numFmtId="0" fontId="99" fillId="27" borderId="17" xfId="496" applyFont="1" applyFill="1" applyBorder="1" applyAlignment="1">
      <alignment horizontal="centerContinuous" vertical="center"/>
    </xf>
    <xf numFmtId="0" fontId="99" fillId="27" borderId="18" xfId="496" applyFont="1" applyFill="1" applyBorder="1" applyAlignment="1">
      <alignment horizontal="centerContinuous" vertical="center"/>
    </xf>
    <xf numFmtId="176" fontId="99" fillId="0" borderId="0" xfId="497" applyFont="1" applyFill="1" applyBorder="1" applyProtection="1"/>
    <xf numFmtId="0" fontId="99" fillId="0" borderId="0" xfId="496" applyFont="1" applyFill="1"/>
    <xf numFmtId="176" fontId="99" fillId="0" borderId="0" xfId="497" applyFont="1" applyFill="1" applyBorder="1" applyAlignment="1"/>
    <xf numFmtId="176" fontId="99" fillId="0" borderId="0" xfId="497" applyFont="1" applyFill="1" applyBorder="1" applyAlignment="1" applyProtection="1"/>
    <xf numFmtId="41" fontId="99" fillId="0" borderId="0" xfId="497" applyNumberFormat="1" applyFont="1" applyFill="1" applyBorder="1" applyAlignment="1" applyProtection="1"/>
    <xf numFmtId="41" fontId="99" fillId="0" borderId="0" xfId="497" applyNumberFormat="1" applyFont="1" applyFill="1" applyBorder="1" applyAlignment="1" applyProtection="1">
      <protection locked="0"/>
    </xf>
    <xf numFmtId="0" fontId="99" fillId="0" borderId="0" xfId="496" applyFont="1" applyFill="1" applyAlignment="1"/>
    <xf numFmtId="0" fontId="103" fillId="0" borderId="0" xfId="496" applyFont="1" applyFill="1" applyAlignment="1"/>
    <xf numFmtId="0" fontId="85" fillId="0" borderId="0" xfId="496" applyFont="1" applyFill="1" applyBorder="1" applyAlignment="1">
      <alignment horizontal="left"/>
    </xf>
    <xf numFmtId="176" fontId="102" fillId="0" borderId="0" xfId="497" applyFont="1" applyFill="1" applyBorder="1" applyAlignment="1"/>
    <xf numFmtId="176" fontId="102" fillId="0" borderId="0" xfId="497" applyFont="1" applyFill="1" applyBorder="1" applyAlignment="1" applyProtection="1">
      <protection locked="0"/>
    </xf>
    <xf numFmtId="176" fontId="102" fillId="0" borderId="0" xfId="497" applyFont="1" applyFill="1" applyBorder="1" applyAlignment="1" applyProtection="1"/>
    <xf numFmtId="185" fontId="102" fillId="0" borderId="0" xfId="497" applyNumberFormat="1" applyFont="1" applyFill="1" applyBorder="1" applyAlignment="1" applyProtection="1"/>
    <xf numFmtId="41" fontId="102" fillId="0" borderId="0" xfId="497" applyNumberFormat="1" applyFont="1" applyFill="1" applyBorder="1" applyAlignment="1" applyProtection="1"/>
    <xf numFmtId="0" fontId="102" fillId="0" borderId="0" xfId="496" applyFont="1" applyFill="1" applyBorder="1" applyAlignment="1">
      <alignment horizontal="right"/>
    </xf>
    <xf numFmtId="41" fontId="102" fillId="0" borderId="0" xfId="497" applyNumberFormat="1" applyFont="1" applyFill="1" applyBorder="1" applyAlignment="1" applyProtection="1">
      <alignment horizontal="centerContinuous"/>
    </xf>
    <xf numFmtId="41" fontId="87" fillId="0" borderId="0" xfId="497" applyNumberFormat="1" applyFont="1" applyFill="1" applyBorder="1" applyAlignment="1" applyProtection="1">
      <alignment horizontal="right"/>
      <protection locked="0"/>
    </xf>
    <xf numFmtId="0" fontId="81" fillId="0" borderId="0" xfId="496" applyFont="1" applyFill="1" applyProtection="1"/>
    <xf numFmtId="0" fontId="104" fillId="0" borderId="0" xfId="496" applyFont="1" applyFill="1" applyAlignment="1"/>
    <xf numFmtId="0" fontId="85" fillId="0" borderId="0" xfId="496" applyFont="1" applyFill="1" applyAlignment="1" applyProtection="1">
      <alignment horizontal="left"/>
    </xf>
    <xf numFmtId="0" fontId="102" fillId="0" borderId="0" xfId="496" applyFont="1" applyFill="1" applyProtection="1"/>
    <xf numFmtId="176" fontId="102" fillId="0" borderId="0" xfId="497" applyFont="1" applyFill="1" applyAlignment="1" applyProtection="1">
      <alignment horizontal="right"/>
    </xf>
    <xf numFmtId="0" fontId="102" fillId="0" borderId="0" xfId="496" applyFont="1" applyFill="1"/>
    <xf numFmtId="0" fontId="102" fillId="0" borderId="0" xfId="496" applyFont="1" applyFill="1" applyAlignment="1" applyProtection="1"/>
    <xf numFmtId="0" fontId="102" fillId="0" borderId="0" xfId="496" applyFont="1" applyFill="1" applyAlignment="1" applyProtection="1">
      <alignment horizontal="center"/>
    </xf>
    <xf numFmtId="0" fontId="102" fillId="0" borderId="0" xfId="496" applyFont="1" applyFill="1" applyBorder="1" applyAlignment="1" applyProtection="1">
      <alignment horizontal="center"/>
    </xf>
    <xf numFmtId="0" fontId="76" fillId="27" borderId="16" xfId="496" applyFont="1" applyFill="1" applyBorder="1" applyAlignment="1">
      <alignment horizontal="centerContinuous" vertical="center"/>
    </xf>
    <xf numFmtId="0" fontId="76" fillId="27" borderId="17" xfId="496" applyFont="1" applyFill="1" applyBorder="1" applyAlignment="1">
      <alignment horizontal="centerContinuous" vertical="center"/>
    </xf>
    <xf numFmtId="0" fontId="76" fillId="27" borderId="18" xfId="496" applyFont="1" applyFill="1" applyBorder="1" applyAlignment="1">
      <alignment horizontal="centerContinuous" vertical="center"/>
    </xf>
    <xf numFmtId="176" fontId="78" fillId="0" borderId="0" xfId="497" applyFont="1" applyFill="1" applyBorder="1" applyAlignment="1" applyProtection="1">
      <protection locked="0"/>
    </xf>
    <xf numFmtId="198" fontId="78" fillId="0" borderId="0" xfId="497" applyNumberFormat="1" applyFont="1" applyFill="1" applyBorder="1" applyAlignment="1" applyProtection="1">
      <protection locked="0"/>
    </xf>
    <xf numFmtId="185" fontId="78" fillId="0" borderId="0" xfId="497" applyNumberFormat="1" applyFont="1" applyFill="1" applyBorder="1" applyAlignment="1" applyProtection="1">
      <protection locked="0"/>
    </xf>
    <xf numFmtId="0" fontId="76" fillId="27" borderId="18" xfId="496" applyFont="1" applyFill="1" applyBorder="1" applyAlignment="1">
      <alignment horizontal="center" vertical="top" wrapText="1"/>
    </xf>
    <xf numFmtId="0" fontId="77" fillId="0" borderId="0" xfId="496" applyFont="1" applyFill="1" applyAlignment="1" applyProtection="1">
      <alignment horizontal="centerContinuous" vertical="center" wrapText="1"/>
    </xf>
    <xf numFmtId="0" fontId="77" fillId="0" borderId="0" xfId="496" applyFont="1" applyFill="1" applyAlignment="1" applyProtection="1">
      <alignment horizontal="centerContinuous" vertical="center"/>
    </xf>
    <xf numFmtId="0" fontId="78" fillId="0" borderId="0" xfId="496" applyFont="1" applyFill="1" applyAlignment="1">
      <alignment vertical="center"/>
    </xf>
    <xf numFmtId="176" fontId="78" fillId="0" borderId="0" xfId="497" applyFont="1" applyFill="1" applyBorder="1" applyAlignment="1"/>
    <xf numFmtId="0" fontId="106" fillId="0" borderId="0" xfId="496" applyFont="1" applyFill="1"/>
    <xf numFmtId="176" fontId="78" fillId="0" borderId="0" xfId="497" applyFont="1" applyFill="1" applyBorder="1" applyAlignment="1" applyProtection="1"/>
    <xf numFmtId="0" fontId="76" fillId="27" borderId="29" xfId="496" applyFont="1" applyFill="1" applyBorder="1" applyAlignment="1">
      <alignment horizontal="centerContinuous" vertical="center"/>
    </xf>
    <xf numFmtId="0" fontId="76" fillId="27" borderId="32" xfId="496" applyFont="1" applyFill="1" applyBorder="1" applyAlignment="1">
      <alignment horizontal="centerContinuous" vertical="center"/>
    </xf>
    <xf numFmtId="0" fontId="76" fillId="27" borderId="30" xfId="496" applyFont="1" applyFill="1" applyBorder="1" applyAlignment="1">
      <alignment horizontal="centerContinuous" vertical="center" wrapText="1"/>
    </xf>
    <xf numFmtId="0" fontId="76" fillId="27" borderId="21" xfId="496" applyFont="1" applyFill="1" applyBorder="1" applyAlignment="1">
      <alignment horizontal="centerContinuous" vertical="center"/>
    </xf>
    <xf numFmtId="0" fontId="97" fillId="27" borderId="18" xfId="496" applyFont="1" applyFill="1" applyBorder="1" applyAlignment="1">
      <alignment horizontal="center" vertical="center"/>
    </xf>
    <xf numFmtId="0" fontId="76" fillId="27" borderId="19" xfId="496" applyFont="1" applyFill="1" applyBorder="1" applyAlignment="1">
      <alignment horizontal="center" vertical="top"/>
    </xf>
    <xf numFmtId="0" fontId="77" fillId="0" borderId="0" xfId="496" applyFont="1" applyFill="1" applyAlignment="1">
      <alignment horizontal="center" vertical="center" wrapText="1" shrinkToFit="1"/>
    </xf>
    <xf numFmtId="0" fontId="77" fillId="0" borderId="0" xfId="496" applyFont="1" applyFill="1" applyAlignment="1">
      <alignment horizontal="center" vertical="center" shrinkToFit="1"/>
    </xf>
    <xf numFmtId="0" fontId="76" fillId="27" borderId="30" xfId="496" applyFont="1" applyFill="1" applyBorder="1" applyAlignment="1">
      <alignment horizontal="center" vertical="center"/>
    </xf>
    <xf numFmtId="0" fontId="107" fillId="0" borderId="0" xfId="495" applyFont="1" applyFill="1" applyAlignment="1" applyProtection="1">
      <alignment horizontal="centerContinuous" vertical="center"/>
    </xf>
    <xf numFmtId="0" fontId="108" fillId="0" borderId="0" xfId="495" applyFont="1" applyFill="1" applyAlignment="1" applyProtection="1">
      <alignment horizontal="centerContinuous" vertical="center"/>
    </xf>
    <xf numFmtId="0" fontId="108" fillId="0" borderId="0" xfId="495" applyFont="1" applyFill="1" applyAlignment="1">
      <alignment vertical="center"/>
    </xf>
    <xf numFmtId="0" fontId="107" fillId="0" borderId="0" xfId="495" applyFont="1" applyFill="1" applyAlignment="1">
      <alignment horizontal="centerContinuous"/>
    </xf>
    <xf numFmtId="0" fontId="108" fillId="0" borderId="0" xfId="495" applyFont="1" applyFill="1" applyAlignment="1" applyProtection="1">
      <alignment horizontal="centerContinuous"/>
    </xf>
    <xf numFmtId="0" fontId="108" fillId="0" borderId="0" xfId="495" applyFont="1" applyFill="1" applyAlignment="1"/>
    <xf numFmtId="0" fontId="107" fillId="0" borderId="0" xfId="496" applyFont="1" applyFill="1" applyAlignment="1">
      <alignment horizontal="centerContinuous" vertical="center"/>
    </xf>
    <xf numFmtId="0" fontId="108" fillId="0" borderId="0" xfId="496" applyFont="1" applyFill="1" applyAlignment="1">
      <alignment horizontal="centerContinuous" vertical="center"/>
    </xf>
    <xf numFmtId="0" fontId="108" fillId="0" borderId="0" xfId="496" applyFont="1" applyFill="1" applyAlignment="1">
      <alignment vertical="center"/>
    </xf>
    <xf numFmtId="0" fontId="107" fillId="0" borderId="0" xfId="496" applyFont="1" applyFill="1" applyAlignment="1">
      <alignment horizontal="centerContinuous"/>
    </xf>
    <xf numFmtId="0" fontId="108" fillId="0" borderId="0" xfId="496" applyFont="1" applyFill="1" applyAlignment="1">
      <alignment horizontal="centerContinuous"/>
    </xf>
    <xf numFmtId="0" fontId="108" fillId="0" borderId="0" xfId="496" applyFont="1" applyFill="1" applyAlignment="1"/>
    <xf numFmtId="0" fontId="76" fillId="27" borderId="38" xfId="496" applyFont="1" applyFill="1" applyBorder="1" applyAlignment="1">
      <alignment horizontal="centerContinuous" vertical="center"/>
    </xf>
    <xf numFmtId="0" fontId="76" fillId="27" borderId="20" xfId="496" applyFont="1" applyFill="1" applyBorder="1" applyAlignment="1">
      <alignment horizontal="centerContinuous" vertical="center"/>
    </xf>
    <xf numFmtId="0" fontId="76" fillId="27" borderId="40" xfId="496" applyFont="1" applyFill="1" applyBorder="1" applyAlignment="1">
      <alignment horizontal="centerContinuous" vertical="center"/>
    </xf>
    <xf numFmtId="0" fontId="76" fillId="27" borderId="41" xfId="496" applyFont="1" applyFill="1" applyBorder="1" applyAlignment="1">
      <alignment horizontal="center" vertical="center"/>
    </xf>
    <xf numFmtId="0" fontId="76" fillId="0" borderId="39" xfId="496" applyFont="1" applyFill="1" applyBorder="1" applyAlignment="1">
      <alignment horizontal="center"/>
    </xf>
    <xf numFmtId="194" fontId="76" fillId="0" borderId="40" xfId="498" applyNumberFormat="1" applyFont="1" applyFill="1" applyBorder="1" applyProtection="1"/>
    <xf numFmtId="41" fontId="80" fillId="28" borderId="0" xfId="498" applyNumberFormat="1" applyFont="1" applyFill="1" applyBorder="1" applyProtection="1">
      <protection locked="0"/>
    </xf>
    <xf numFmtId="194" fontId="80" fillId="28" borderId="0" xfId="498" applyNumberFormat="1" applyFont="1" applyFill="1" applyBorder="1" applyProtection="1"/>
    <xf numFmtId="194" fontId="80" fillId="28" borderId="40" xfId="498" applyNumberFormat="1" applyFont="1" applyFill="1" applyBorder="1" applyProtection="1"/>
    <xf numFmtId="0" fontId="80" fillId="0" borderId="44" xfId="496" applyFont="1" applyFill="1" applyBorder="1" applyAlignment="1">
      <alignment horizontal="center"/>
    </xf>
    <xf numFmtId="41" fontId="80" fillId="0" borderId="10" xfId="498" applyNumberFormat="1" applyFont="1" applyFill="1" applyBorder="1" applyProtection="1"/>
    <xf numFmtId="41" fontId="80" fillId="0" borderId="10" xfId="498" applyNumberFormat="1" applyFont="1" applyFill="1" applyBorder="1" applyProtection="1">
      <protection locked="0"/>
    </xf>
    <xf numFmtId="194" fontId="80" fillId="0" borderId="10" xfId="498" applyNumberFormat="1" applyFont="1" applyFill="1" applyBorder="1" applyProtection="1"/>
    <xf numFmtId="194" fontId="80" fillId="0" borderId="45" xfId="498" applyNumberFormat="1" applyFont="1" applyFill="1" applyBorder="1" applyProtection="1"/>
    <xf numFmtId="0" fontId="76" fillId="27" borderId="18" xfId="496" applyFont="1" applyFill="1" applyBorder="1" applyAlignment="1">
      <alignment horizontal="center" vertical="center" wrapText="1"/>
    </xf>
    <xf numFmtId="0" fontId="76" fillId="27" borderId="46" xfId="496" applyFont="1" applyFill="1" applyBorder="1" applyAlignment="1">
      <alignment horizontal="centerContinuous" vertical="center" shrinkToFit="1"/>
    </xf>
    <xf numFmtId="0" fontId="76" fillId="27" borderId="47" xfId="496" applyFont="1" applyFill="1" applyBorder="1" applyAlignment="1">
      <alignment horizontal="center" vertical="center"/>
    </xf>
    <xf numFmtId="0" fontId="76" fillId="27" borderId="48" xfId="496" applyFont="1" applyFill="1" applyBorder="1" applyAlignment="1">
      <alignment horizontal="center" vertical="center" shrinkToFit="1"/>
    </xf>
    <xf numFmtId="176" fontId="76" fillId="0" borderId="40" xfId="497" applyFont="1" applyFill="1" applyBorder="1"/>
    <xf numFmtId="0" fontId="76" fillId="0" borderId="39" xfId="496" applyFont="1" applyFill="1" applyBorder="1" applyAlignment="1">
      <alignment horizontal="distributed"/>
    </xf>
    <xf numFmtId="0" fontId="76" fillId="0" borderId="44" xfId="496" applyFont="1" applyBorder="1" applyAlignment="1">
      <alignment horizontal="center"/>
    </xf>
    <xf numFmtId="176" fontId="76" fillId="0" borderId="10" xfId="497" applyFont="1" applyBorder="1"/>
    <xf numFmtId="176" fontId="76" fillId="0" borderId="45" xfId="497" applyFont="1" applyBorder="1"/>
    <xf numFmtId="0" fontId="76" fillId="27" borderId="48" xfId="496" applyFont="1" applyFill="1" applyBorder="1" applyAlignment="1">
      <alignment horizontal="center" vertical="center"/>
    </xf>
    <xf numFmtId="0" fontId="76" fillId="0" borderId="10" xfId="496" applyFont="1" applyBorder="1"/>
    <xf numFmtId="0" fontId="76" fillId="0" borderId="45" xfId="496" applyFont="1" applyBorder="1"/>
    <xf numFmtId="0" fontId="76" fillId="0" borderId="50" xfId="496" applyFont="1" applyBorder="1" applyAlignment="1">
      <alignment horizontal="center"/>
    </xf>
    <xf numFmtId="0" fontId="76" fillId="0" borderId="39" xfId="496" applyFont="1" applyBorder="1" applyAlignment="1">
      <alignment horizontal="center"/>
    </xf>
    <xf numFmtId="176" fontId="76" fillId="0" borderId="39" xfId="496" applyNumberFormat="1" applyFont="1" applyBorder="1" applyAlignment="1">
      <alignment horizontal="center"/>
    </xf>
    <xf numFmtId="0" fontId="76" fillId="0" borderId="44" xfId="496" applyFont="1" applyBorder="1"/>
    <xf numFmtId="203" fontId="76" fillId="0" borderId="0" xfId="496" applyNumberFormat="1" applyFont="1" applyBorder="1"/>
    <xf numFmtId="203" fontId="76" fillId="0" borderId="40" xfId="496" applyNumberFormat="1" applyFont="1" applyBorder="1"/>
    <xf numFmtId="193" fontId="76" fillId="0" borderId="40" xfId="497" applyNumberFormat="1" applyFont="1" applyFill="1" applyBorder="1"/>
    <xf numFmtId="41" fontId="76" fillId="0" borderId="0" xfId="496" applyNumberFormat="1" applyFont="1" applyBorder="1"/>
    <xf numFmtId="193" fontId="76" fillId="28" borderId="40" xfId="497" applyNumberFormat="1" applyFont="1" applyFill="1" applyBorder="1"/>
    <xf numFmtId="203" fontId="76" fillId="28" borderId="0" xfId="496" applyNumberFormat="1" applyFont="1" applyFill="1" applyBorder="1"/>
    <xf numFmtId="203" fontId="76" fillId="28" borderId="40" xfId="496" applyNumberFormat="1" applyFont="1" applyFill="1" applyBorder="1"/>
    <xf numFmtId="0" fontId="109" fillId="0" borderId="0" xfId="496" applyFont="1" applyFill="1" applyAlignment="1">
      <alignment horizontal="centerContinuous" vertical="center"/>
    </xf>
    <xf numFmtId="0" fontId="110" fillId="0" borderId="0" xfId="496" applyFont="1" applyFill="1" applyAlignment="1">
      <alignment horizontal="centerContinuous" vertical="center"/>
    </xf>
    <xf numFmtId="0" fontId="110" fillId="0" borderId="0" xfId="496" applyFont="1" applyFill="1" applyAlignment="1">
      <alignment vertical="center"/>
    </xf>
    <xf numFmtId="0" fontId="107" fillId="0" borderId="0" xfId="496" applyFont="1" applyFill="1" applyAlignment="1">
      <alignment horizontal="centerContinuous" vertical="center" shrinkToFit="1"/>
    </xf>
    <xf numFmtId="0" fontId="107" fillId="0" borderId="0" xfId="496" applyFont="1" applyFill="1" applyAlignment="1">
      <alignment horizontal="center" vertical="center"/>
    </xf>
    <xf numFmtId="0" fontId="107" fillId="0" borderId="0" xfId="496" applyFont="1" applyFill="1" applyAlignment="1">
      <alignment vertical="center"/>
    </xf>
    <xf numFmtId="0" fontId="107" fillId="0" borderId="0" xfId="496" applyFont="1" applyFill="1" applyAlignment="1">
      <alignment horizontal="centerContinuous" vertical="top"/>
    </xf>
    <xf numFmtId="0" fontId="78" fillId="27" borderId="49" xfId="496" applyFont="1" applyFill="1" applyBorder="1" applyAlignment="1">
      <alignment horizontal="centerContinuous" vertical="center"/>
    </xf>
    <xf numFmtId="0" fontId="76" fillId="27" borderId="53" xfId="496" applyFont="1" applyFill="1" applyBorder="1" applyAlignment="1" applyProtection="1">
      <alignment horizontal="center" vertical="center"/>
    </xf>
    <xf numFmtId="0" fontId="85" fillId="27" borderId="49" xfId="496" applyFont="1" applyFill="1" applyBorder="1" applyAlignment="1">
      <alignment horizontal="centerContinuous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53" xfId="496" applyFont="1" applyFill="1" applyBorder="1" applyAlignment="1" applyProtection="1">
      <alignment horizontal="center" vertical="center"/>
    </xf>
    <xf numFmtId="0" fontId="83" fillId="0" borderId="39" xfId="496" applyFont="1" applyFill="1" applyBorder="1" applyAlignment="1">
      <alignment horizontal="center"/>
    </xf>
    <xf numFmtId="0" fontId="83" fillId="0" borderId="39" xfId="496" applyFont="1" applyFill="1" applyBorder="1" applyAlignment="1">
      <alignment horizontal="distributed"/>
    </xf>
    <xf numFmtId="0" fontId="83" fillId="0" borderId="44" xfId="496" applyFont="1" applyBorder="1" applyAlignment="1">
      <alignment horizontal="center"/>
    </xf>
    <xf numFmtId="193" fontId="86" fillId="0" borderId="10" xfId="497" applyNumberFormat="1" applyFont="1" applyFill="1" applyBorder="1"/>
    <xf numFmtId="176" fontId="83" fillId="0" borderId="10" xfId="497" applyFont="1" applyBorder="1"/>
    <xf numFmtId="176" fontId="83" fillId="0" borderId="45" xfId="497" applyFont="1" applyBorder="1"/>
    <xf numFmtId="0" fontId="76" fillId="27" borderId="46" xfId="496" applyFont="1" applyFill="1" applyBorder="1" applyAlignment="1">
      <alignment horizontal="centerContinuous" vertical="center"/>
    </xf>
    <xf numFmtId="0" fontId="76" fillId="27" borderId="54" xfId="496" applyFont="1" applyFill="1" applyBorder="1" applyAlignment="1">
      <alignment horizontal="center" vertical="center"/>
    </xf>
    <xf numFmtId="193" fontId="76" fillId="0" borderId="40" xfId="497" applyNumberFormat="1" applyFont="1" applyFill="1" applyBorder="1" applyAlignment="1"/>
    <xf numFmtId="193" fontId="76" fillId="0" borderId="10" xfId="497" applyNumberFormat="1" applyFont="1" applyBorder="1"/>
    <xf numFmtId="193" fontId="76" fillId="0" borderId="45" xfId="497" applyNumberFormat="1" applyFont="1" applyBorder="1"/>
    <xf numFmtId="0" fontId="109" fillId="0" borderId="0" xfId="496" applyFont="1" applyFill="1" applyAlignment="1">
      <alignment vertical="center"/>
    </xf>
    <xf numFmtId="0" fontId="111" fillId="0" borderId="0" xfId="496" applyFont="1" applyFill="1" applyAlignment="1">
      <alignment horizontal="centerContinuous" vertical="center"/>
    </xf>
    <xf numFmtId="0" fontId="83" fillId="27" borderId="22" xfId="496" applyFont="1" applyFill="1" applyBorder="1" applyAlignment="1">
      <alignment horizontal="centerContinuous" vertical="center"/>
    </xf>
    <xf numFmtId="0" fontId="83" fillId="27" borderId="53" xfId="496" applyFont="1" applyFill="1" applyBorder="1" applyAlignment="1">
      <alignment horizontal="centerContinuous" vertical="center"/>
    </xf>
    <xf numFmtId="0" fontId="83" fillId="0" borderId="39" xfId="497" applyNumberFormat="1" applyFont="1" applyFill="1" applyBorder="1" applyAlignment="1">
      <alignment horizontal="center"/>
    </xf>
    <xf numFmtId="193" fontId="83" fillId="0" borderId="40" xfId="497" applyNumberFormat="1" applyFont="1" applyFill="1" applyBorder="1" applyAlignment="1">
      <alignment shrinkToFit="1"/>
    </xf>
    <xf numFmtId="0" fontId="76" fillId="0" borderId="44" xfId="496" applyFont="1" applyFill="1" applyBorder="1" applyAlignment="1" applyProtection="1">
      <alignment horizontal="centerContinuous"/>
    </xf>
    <xf numFmtId="0" fontId="76" fillId="0" borderId="10" xfId="496" applyFont="1" applyFill="1" applyBorder="1" applyAlignment="1" applyProtection="1">
      <alignment horizontal="center" shrinkToFit="1"/>
    </xf>
    <xf numFmtId="176" fontId="76" fillId="0" borderId="10" xfId="497" applyFont="1" applyFill="1" applyBorder="1" applyAlignment="1" applyProtection="1">
      <alignment shrinkToFit="1"/>
    </xf>
    <xf numFmtId="193" fontId="83" fillId="0" borderId="40" xfId="497" applyNumberFormat="1" applyFont="1" applyFill="1" applyBorder="1" applyAlignment="1" applyProtection="1">
      <alignment shrinkToFit="1"/>
    </xf>
    <xf numFmtId="0" fontId="83" fillId="27" borderId="55" xfId="496" applyFont="1" applyFill="1" applyBorder="1" applyAlignment="1">
      <alignment horizontal="centerContinuous" vertical="center"/>
    </xf>
    <xf numFmtId="0" fontId="83" fillId="27" borderId="56" xfId="496" applyFont="1" applyFill="1" applyBorder="1" applyAlignment="1">
      <alignment horizontal="centerContinuous" vertical="center"/>
    </xf>
    <xf numFmtId="0" fontId="83" fillId="27" borderId="43" xfId="496" applyFont="1" applyFill="1" applyBorder="1" applyAlignment="1">
      <alignment horizontal="centerContinuous" vertical="center"/>
    </xf>
    <xf numFmtId="193" fontId="83" fillId="0" borderId="51" xfId="497" applyNumberFormat="1" applyFont="1" applyFill="1" applyBorder="1" applyAlignment="1">
      <alignment shrinkToFit="1"/>
    </xf>
    <xf numFmtId="0" fontId="76" fillId="0" borderId="52" xfId="496" applyFont="1" applyFill="1" applyBorder="1" applyAlignment="1">
      <alignment shrinkToFit="1"/>
    </xf>
    <xf numFmtId="0" fontId="76" fillId="0" borderId="10" xfId="496" applyFont="1" applyFill="1" applyBorder="1" applyAlignment="1">
      <alignment shrinkToFit="1"/>
    </xf>
    <xf numFmtId="0" fontId="76" fillId="0" borderId="45" xfId="496" applyFont="1" applyFill="1" applyBorder="1" applyAlignment="1">
      <alignment shrinkToFit="1"/>
    </xf>
    <xf numFmtId="0" fontId="107" fillId="0" borderId="0" xfId="499" applyFont="1" applyFill="1" applyAlignment="1">
      <alignment horizontal="centerContinuous" vertical="center"/>
    </xf>
    <xf numFmtId="0" fontId="108" fillId="0" borderId="0" xfId="499" applyFont="1" applyFill="1" applyAlignment="1">
      <alignment horizontal="centerContinuous" vertical="center"/>
    </xf>
    <xf numFmtId="0" fontId="108" fillId="0" borderId="0" xfId="499" applyFont="1" applyFill="1" applyAlignment="1">
      <alignment vertical="center"/>
    </xf>
    <xf numFmtId="0" fontId="107" fillId="0" borderId="0" xfId="499" applyFont="1" applyFill="1" applyAlignment="1">
      <alignment horizontal="centerContinuous"/>
    </xf>
    <xf numFmtId="0" fontId="108" fillId="0" borderId="0" xfId="499" applyFont="1" applyFill="1" applyAlignment="1">
      <alignment horizontal="centerContinuous"/>
    </xf>
    <xf numFmtId="0" fontId="108" fillId="0" borderId="0" xfId="499" applyFont="1" applyFill="1" applyAlignment="1"/>
    <xf numFmtId="0" fontId="78" fillId="0" borderId="0" xfId="0" applyFont="1" applyFill="1" applyBorder="1" applyAlignment="1">
      <alignment vertical="center"/>
    </xf>
    <xf numFmtId="0" fontId="105" fillId="0" borderId="0" xfId="499" applyFont="1" applyFill="1" applyAlignment="1">
      <alignment vertical="center"/>
    </xf>
    <xf numFmtId="0" fontId="110" fillId="0" borderId="0" xfId="496" applyFont="1" applyFill="1" applyAlignment="1"/>
    <xf numFmtId="0" fontId="76" fillId="27" borderId="49" xfId="499" applyFont="1" applyFill="1" applyBorder="1" applyAlignment="1">
      <alignment horizontal="centerContinuous" vertical="center"/>
    </xf>
    <xf numFmtId="0" fontId="76" fillId="27" borderId="39" xfId="499" applyFont="1" applyFill="1" applyBorder="1" applyAlignment="1">
      <alignment horizontal="center" vertical="center"/>
    </xf>
    <xf numFmtId="0" fontId="76" fillId="27" borderId="42" xfId="499" applyFont="1" applyFill="1" applyBorder="1" applyAlignment="1">
      <alignment horizontal="center" vertical="center"/>
    </xf>
    <xf numFmtId="0" fontId="76" fillId="27" borderId="53" xfId="499" applyFont="1" applyFill="1" applyBorder="1" applyAlignment="1">
      <alignment horizontal="center" vertical="center" shrinkToFit="1"/>
    </xf>
    <xf numFmtId="0" fontId="76" fillId="0" borderId="39" xfId="499" applyFont="1" applyFill="1" applyBorder="1" applyAlignment="1">
      <alignment horizontal="center"/>
    </xf>
    <xf numFmtId="193" fontId="80" fillId="0" borderId="40" xfId="500" applyNumberFormat="1" applyFont="1" applyFill="1" applyBorder="1" applyAlignment="1" applyProtection="1">
      <alignment horizontal="center"/>
      <protection locked="0"/>
    </xf>
    <xf numFmtId="0" fontId="76" fillId="0" borderId="39" xfId="499" applyFont="1" applyFill="1" applyBorder="1" applyAlignment="1">
      <alignment horizontal="distributed"/>
    </xf>
    <xf numFmtId="0" fontId="76" fillId="0" borderId="44" xfId="499" applyFont="1" applyFill="1" applyBorder="1" applyProtection="1"/>
    <xf numFmtId="193" fontId="76" fillId="0" borderId="10" xfId="500" applyNumberFormat="1" applyFont="1" applyFill="1" applyBorder="1" applyProtection="1"/>
    <xf numFmtId="193" fontId="76" fillId="0" borderId="10" xfId="500" applyNumberFormat="1" applyFont="1" applyFill="1" applyBorder="1"/>
    <xf numFmtId="193" fontId="76" fillId="0" borderId="45" xfId="500" applyNumberFormat="1" applyFont="1" applyFill="1" applyBorder="1"/>
    <xf numFmtId="0" fontId="83" fillId="27" borderId="40" xfId="496" applyFont="1" applyFill="1" applyBorder="1" applyAlignment="1">
      <alignment horizontal="center" vertical="center"/>
    </xf>
    <xf numFmtId="3" fontId="109" fillId="0" borderId="0" xfId="496" applyNumberFormat="1" applyFont="1" applyFill="1" applyAlignment="1">
      <alignment horizontal="centerContinuous" vertical="center"/>
    </xf>
    <xf numFmtId="0" fontId="110" fillId="0" borderId="0" xfId="496" applyFont="1" applyFill="1" applyAlignment="1">
      <alignment vertical="top"/>
    </xf>
    <xf numFmtId="0" fontId="83" fillId="27" borderId="18" xfId="496" applyFont="1" applyFill="1" applyBorder="1" applyAlignment="1">
      <alignment horizontal="center"/>
    </xf>
    <xf numFmtId="0" fontId="83" fillId="27" borderId="24" xfId="496" applyFont="1" applyFill="1" applyBorder="1" applyAlignment="1">
      <alignment horizontal="center"/>
    </xf>
    <xf numFmtId="0" fontId="83" fillId="27" borderId="16" xfId="496" applyFont="1" applyFill="1" applyBorder="1" applyAlignment="1">
      <alignment horizontal="center"/>
    </xf>
    <xf numFmtId="0" fontId="83" fillId="27" borderId="0" xfId="496" applyFont="1" applyFill="1" applyBorder="1" applyAlignment="1">
      <alignment horizontal="center"/>
    </xf>
    <xf numFmtId="0" fontId="83" fillId="27" borderId="19" xfId="496" applyFont="1" applyFill="1" applyBorder="1" applyAlignment="1">
      <alignment horizontal="center"/>
    </xf>
    <xf numFmtId="0" fontId="83" fillId="27" borderId="38" xfId="496" applyFont="1" applyFill="1" applyBorder="1" applyAlignment="1">
      <alignment horizontal="center" vertical="center"/>
    </xf>
    <xf numFmtId="0" fontId="83" fillId="27" borderId="40" xfId="496" applyFont="1" applyFill="1" applyBorder="1" applyAlignment="1">
      <alignment horizontal="center" vertical="top"/>
    </xf>
    <xf numFmtId="176" fontId="83" fillId="0" borderId="40" xfId="497" applyFont="1" applyFill="1" applyBorder="1"/>
    <xf numFmtId="0" fontId="83" fillId="0" borderId="44" xfId="496" applyFont="1" applyFill="1" applyBorder="1" applyAlignment="1">
      <alignment horizontal="center"/>
    </xf>
    <xf numFmtId="0" fontId="83" fillId="27" borderId="31" xfId="496" applyFont="1" applyFill="1" applyBorder="1" applyAlignment="1">
      <alignment horizontal="center" vertical="center"/>
    </xf>
    <xf numFmtId="0" fontId="83" fillId="27" borderId="60" xfId="496" applyFont="1" applyFill="1" applyBorder="1" applyAlignment="1">
      <alignment horizontal="center" vertical="center"/>
    </xf>
    <xf numFmtId="0" fontId="83" fillId="27" borderId="58" xfId="496" applyFont="1" applyFill="1" applyBorder="1" applyAlignment="1">
      <alignment horizontal="center" vertical="center"/>
    </xf>
    <xf numFmtId="0" fontId="83" fillId="27" borderId="58" xfId="496" applyFont="1" applyFill="1" applyBorder="1" applyAlignment="1">
      <alignment vertical="center"/>
    </xf>
    <xf numFmtId="0" fontId="83" fillId="27" borderId="42" xfId="496" applyFont="1" applyFill="1" applyBorder="1" applyAlignment="1">
      <alignment horizontal="center"/>
    </xf>
    <xf numFmtId="41" fontId="83" fillId="0" borderId="0" xfId="497" applyNumberFormat="1" applyFont="1" applyFill="1" applyBorder="1"/>
    <xf numFmtId="0" fontId="76" fillId="27" borderId="25" xfId="496" applyFont="1" applyFill="1" applyBorder="1" applyAlignment="1">
      <alignment horizontal="center" vertical="center"/>
    </xf>
    <xf numFmtId="176" fontId="76" fillId="0" borderId="0" xfId="497" applyFont="1" applyFill="1" applyBorder="1" applyAlignment="1" applyProtection="1"/>
    <xf numFmtId="0" fontId="93" fillId="0" borderId="0" xfId="496" applyFont="1" applyFill="1" applyBorder="1" applyAlignment="1">
      <alignment horizontal="center"/>
    </xf>
    <xf numFmtId="176" fontId="112" fillId="0" borderId="0" xfId="497" applyFont="1" applyFill="1" applyBorder="1" applyProtection="1"/>
    <xf numFmtId="176" fontId="93" fillId="0" borderId="0" xfId="505" applyFont="1" applyFill="1" applyAlignment="1" applyProtection="1">
      <protection locked="0"/>
    </xf>
    <xf numFmtId="176" fontId="93" fillId="0" borderId="0" xfId="497" applyFont="1" applyFill="1" applyAlignment="1" applyProtection="1">
      <alignment horizontal="right"/>
    </xf>
    <xf numFmtId="176" fontId="93" fillId="0" borderId="0" xfId="497" applyFont="1" applyFill="1" applyBorder="1" applyAlignment="1" applyProtection="1"/>
    <xf numFmtId="0" fontId="76" fillId="27" borderId="18" xfId="496" applyFont="1" applyFill="1" applyBorder="1" applyAlignment="1">
      <alignment horizontal="center"/>
    </xf>
    <xf numFmtId="176" fontId="76" fillId="0" borderId="0" xfId="505" applyFont="1" applyFill="1" applyBorder="1" applyAlignment="1" applyProtection="1">
      <protection locked="0"/>
    </xf>
    <xf numFmtId="176" fontId="76" fillId="0" borderId="40" xfId="497" applyFont="1" applyFill="1" applyBorder="1" applyAlignment="1" applyProtection="1"/>
    <xf numFmtId="0" fontId="93" fillId="0" borderId="44" xfId="496" applyFont="1" applyFill="1" applyBorder="1" applyAlignment="1">
      <alignment horizontal="center"/>
    </xf>
    <xf numFmtId="176" fontId="93" fillId="0" borderId="10" xfId="497" applyFont="1" applyFill="1" applyBorder="1" applyAlignment="1" applyProtection="1"/>
    <xf numFmtId="176" fontId="93" fillId="0" borderId="10" xfId="497" applyFont="1" applyFill="1" applyBorder="1" applyProtection="1"/>
    <xf numFmtId="176" fontId="112" fillId="0" borderId="10" xfId="497" applyFont="1" applyFill="1" applyBorder="1" applyProtection="1"/>
    <xf numFmtId="176" fontId="93" fillId="0" borderId="10" xfId="505" applyFont="1" applyFill="1" applyBorder="1" applyAlignment="1" applyProtection="1">
      <protection locked="0"/>
    </xf>
    <xf numFmtId="176" fontId="93" fillId="0" borderId="10" xfId="497" applyFont="1" applyFill="1" applyBorder="1" applyAlignment="1" applyProtection="1">
      <alignment horizontal="right"/>
    </xf>
    <xf numFmtId="176" fontId="93" fillId="0" borderId="45" xfId="497" applyFont="1" applyFill="1" applyBorder="1" applyAlignment="1" applyProtection="1"/>
    <xf numFmtId="0" fontId="76" fillId="27" borderId="16" xfId="496" applyFont="1" applyFill="1" applyBorder="1" applyAlignment="1">
      <alignment horizontal="centerContinuous" vertical="center" wrapText="1" shrinkToFit="1"/>
    </xf>
    <xf numFmtId="0" fontId="76" fillId="27" borderId="18" xfId="496" applyFont="1" applyFill="1" applyBorder="1" applyAlignment="1">
      <alignment horizontal="center" wrapText="1"/>
    </xf>
    <xf numFmtId="0" fontId="78" fillId="27" borderId="17" xfId="501" applyFont="1" applyFill="1" applyBorder="1" applyAlignment="1">
      <alignment horizontal="centerContinuous" vertical="center" wrapText="1"/>
    </xf>
    <xf numFmtId="0" fontId="76" fillId="27" borderId="32" xfId="501" applyFont="1" applyFill="1" applyBorder="1" applyAlignment="1">
      <alignment horizontal="centerContinuous" vertical="top"/>
    </xf>
    <xf numFmtId="0" fontId="76" fillId="27" borderId="29" xfId="501" applyFont="1" applyFill="1" applyBorder="1" applyAlignment="1">
      <alignment horizontal="centerContinuous" vertical="top"/>
    </xf>
    <xf numFmtId="0" fontId="76" fillId="27" borderId="30" xfId="501" applyFont="1" applyFill="1" applyBorder="1" applyAlignment="1">
      <alignment horizontal="centerContinuous" vertical="top"/>
    </xf>
    <xf numFmtId="0" fontId="78" fillId="27" borderId="18" xfId="501" applyFont="1" applyFill="1" applyBorder="1" applyAlignment="1">
      <alignment horizontal="center" wrapText="1" shrinkToFit="1"/>
    </xf>
    <xf numFmtId="0" fontId="78" fillId="27" borderId="18" xfId="501" applyFont="1" applyFill="1" applyBorder="1" applyAlignment="1">
      <alignment horizontal="center"/>
    </xf>
    <xf numFmtId="0" fontId="76" fillId="27" borderId="38" xfId="501" applyFont="1" applyFill="1" applyBorder="1" applyAlignment="1">
      <alignment horizontal="centerContinuous" vertical="center"/>
    </xf>
    <xf numFmtId="0" fontId="76" fillId="27" borderId="43" xfId="501" applyFont="1" applyFill="1" applyBorder="1" applyAlignment="1">
      <alignment horizontal="centerContinuous" vertical="center"/>
    </xf>
    <xf numFmtId="0" fontId="78" fillId="27" borderId="40" xfId="501" applyFont="1" applyFill="1" applyBorder="1" applyAlignment="1">
      <alignment horizontal="center" vertical="center"/>
    </xf>
    <xf numFmtId="0" fontId="78" fillId="27" borderId="43" xfId="501" applyFont="1" applyFill="1" applyBorder="1" applyAlignment="1">
      <alignment horizontal="center"/>
    </xf>
    <xf numFmtId="0" fontId="76" fillId="0" borderId="39" xfId="501" applyFont="1" applyFill="1" applyBorder="1" applyAlignment="1">
      <alignment horizontal="center"/>
    </xf>
    <xf numFmtId="176" fontId="76" fillId="0" borderId="0" xfId="503" applyFont="1" applyFill="1" applyBorder="1" applyProtection="1">
      <protection locked="0"/>
    </xf>
    <xf numFmtId="176" fontId="76" fillId="0" borderId="40" xfId="503" applyFont="1" applyFill="1" applyBorder="1" applyProtection="1">
      <protection locked="0"/>
    </xf>
    <xf numFmtId="176" fontId="76" fillId="0" borderId="40" xfId="497" applyFont="1" applyFill="1" applyBorder="1" applyAlignment="1">
      <alignment horizontal="right"/>
    </xf>
    <xf numFmtId="0" fontId="93" fillId="0" borderId="44" xfId="501" applyFont="1" applyFill="1" applyBorder="1" applyAlignment="1">
      <alignment horizontal="center"/>
    </xf>
    <xf numFmtId="176" fontId="76" fillId="0" borderId="10" xfId="497" applyFont="1" applyFill="1" applyBorder="1" applyAlignment="1">
      <alignment horizontal="right"/>
    </xf>
    <xf numFmtId="176" fontId="76" fillId="0" borderId="45" xfId="497" applyFont="1" applyFill="1" applyBorder="1" applyAlignment="1">
      <alignment horizontal="right"/>
    </xf>
    <xf numFmtId="0" fontId="76" fillId="27" borderId="38" xfId="501" applyFont="1" applyFill="1" applyBorder="1" applyAlignment="1">
      <alignment horizontal="centerContinuous" vertical="top"/>
    </xf>
    <xf numFmtId="0" fontId="76" fillId="0" borderId="52" xfId="496" applyFont="1" applyFill="1" applyBorder="1" applyAlignment="1">
      <alignment horizontal="center"/>
    </xf>
    <xf numFmtId="176" fontId="76" fillId="0" borderId="59" xfId="497" applyFont="1" applyFill="1" applyBorder="1" applyProtection="1">
      <protection locked="0"/>
    </xf>
    <xf numFmtId="176" fontId="76" fillId="0" borderId="10" xfId="497" applyFont="1" applyFill="1" applyBorder="1" applyProtection="1">
      <protection locked="0"/>
    </xf>
    <xf numFmtId="176" fontId="76" fillId="0" borderId="45" xfId="497" applyFont="1" applyFill="1" applyBorder="1" applyProtection="1">
      <protection locked="0"/>
    </xf>
    <xf numFmtId="0" fontId="76" fillId="27" borderId="29" xfId="496" applyFont="1" applyFill="1" applyBorder="1" applyAlignment="1">
      <alignment horizontal="center" vertical="top"/>
    </xf>
    <xf numFmtId="0" fontId="76" fillId="27" borderId="29" xfId="496" applyFont="1" applyFill="1" applyBorder="1" applyAlignment="1">
      <alignment horizontal="center" vertical="top" wrapText="1"/>
    </xf>
    <xf numFmtId="0" fontId="76" fillId="27" borderId="31" xfId="496" applyFont="1" applyFill="1" applyBorder="1" applyAlignment="1">
      <alignment horizontal="center" vertical="top"/>
    </xf>
    <xf numFmtId="0" fontId="76" fillId="27" borderId="38" xfId="496" applyFont="1" applyFill="1" applyBorder="1" applyAlignment="1">
      <alignment horizontal="center" vertical="top" wrapText="1"/>
    </xf>
    <xf numFmtId="0" fontId="108" fillId="0" borderId="0" xfId="496" applyFont="1" applyFill="1" applyAlignment="1">
      <alignment horizontal="center" vertical="center"/>
    </xf>
    <xf numFmtId="0" fontId="108" fillId="0" borderId="0" xfId="496" applyFont="1" applyFill="1" applyAlignment="1">
      <alignment horizontal="center"/>
    </xf>
    <xf numFmtId="0" fontId="76" fillId="27" borderId="16" xfId="496" applyFont="1" applyFill="1" applyBorder="1" applyAlignment="1">
      <alignment horizontal="center"/>
    </xf>
    <xf numFmtId="0" fontId="76" fillId="27" borderId="40" xfId="496" applyFont="1" applyFill="1" applyBorder="1" applyAlignment="1">
      <alignment horizontal="center" vertical="top"/>
    </xf>
    <xf numFmtId="0" fontId="76" fillId="0" borderId="10" xfId="496" applyFont="1" applyFill="1" applyBorder="1" applyAlignment="1">
      <alignment horizontal="center"/>
    </xf>
    <xf numFmtId="0" fontId="76" fillId="27" borderId="60" xfId="496" applyFont="1" applyFill="1" applyBorder="1" applyAlignment="1">
      <alignment horizontal="center" vertical="center"/>
    </xf>
    <xf numFmtId="0" fontId="76" fillId="27" borderId="58" xfId="496" applyFont="1" applyFill="1" applyBorder="1" applyAlignment="1">
      <alignment horizontal="center" vertical="top"/>
    </xf>
    <xf numFmtId="0" fontId="76" fillId="0" borderId="51" xfId="496" applyFont="1" applyFill="1" applyBorder="1" applyAlignment="1">
      <alignment horizontal="center"/>
    </xf>
    <xf numFmtId="0" fontId="76" fillId="0" borderId="30" xfId="496" applyFont="1" applyFill="1" applyBorder="1" applyAlignment="1">
      <alignment horizontal="center"/>
    </xf>
    <xf numFmtId="41" fontId="76" fillId="28" borderId="0" xfId="497" applyNumberFormat="1" applyFont="1" applyFill="1" applyBorder="1"/>
    <xf numFmtId="176" fontId="113" fillId="0" borderId="0" xfId="497" applyNumberFormat="1" applyFont="1" applyFill="1" applyBorder="1" applyAlignment="1" applyProtection="1">
      <alignment horizontal="right"/>
    </xf>
    <xf numFmtId="176" fontId="113" fillId="0" borderId="0" xfId="505" applyNumberFormat="1" applyFont="1" applyFill="1" applyBorder="1" applyAlignment="1">
      <alignment horizontal="right"/>
    </xf>
    <xf numFmtId="176" fontId="113" fillId="0" borderId="0" xfId="505" applyNumberFormat="1" applyFont="1" applyFill="1" applyBorder="1"/>
    <xf numFmtId="0" fontId="108" fillId="0" borderId="0" xfId="496" applyFont="1" applyFill="1" applyAlignment="1" applyProtection="1">
      <alignment vertical="center"/>
    </xf>
    <xf numFmtId="0" fontId="108" fillId="0" borderId="0" xfId="496" applyFont="1" applyFill="1" applyAlignment="1" applyProtection="1"/>
    <xf numFmtId="0" fontId="78" fillId="27" borderId="38" xfId="496" applyFont="1" applyFill="1" applyBorder="1" applyAlignment="1" applyProtection="1">
      <alignment horizontal="centerContinuous" vertical="center"/>
    </xf>
    <xf numFmtId="0" fontId="76" fillId="27" borderId="40" xfId="496" applyFont="1" applyFill="1" applyBorder="1" applyAlignment="1" applyProtection="1">
      <alignment horizontal="center" vertical="center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0" borderId="39" xfId="496" applyFont="1" applyFill="1" applyBorder="1" applyAlignment="1" applyProtection="1">
      <alignment horizontal="center"/>
    </xf>
    <xf numFmtId="41" fontId="76" fillId="0" borderId="0" xfId="497" applyNumberFormat="1" applyFont="1" applyFill="1" applyBorder="1" applyAlignment="1" applyProtection="1">
      <alignment horizontal="right"/>
    </xf>
    <xf numFmtId="200" fontId="76" fillId="0" borderId="0" xfId="497" applyNumberFormat="1" applyFont="1" applyFill="1" applyBorder="1" applyAlignment="1" applyProtection="1"/>
    <xf numFmtId="200" fontId="76" fillId="0" borderId="40" xfId="497" applyNumberFormat="1" applyFont="1" applyFill="1" applyBorder="1" applyAlignment="1" applyProtection="1"/>
    <xf numFmtId="193" fontId="76" fillId="0" borderId="10" xfId="497" applyNumberFormat="1" applyFont="1" applyFill="1" applyBorder="1" applyProtection="1"/>
    <xf numFmtId="0" fontId="76" fillId="0" borderId="10" xfId="496" applyFont="1" applyFill="1" applyBorder="1"/>
    <xf numFmtId="193" fontId="76" fillId="0" borderId="45" xfId="497" applyNumberFormat="1" applyFont="1" applyFill="1" applyBorder="1" applyProtection="1"/>
    <xf numFmtId="0" fontId="76" fillId="0" borderId="44" xfId="496" applyFont="1" applyFill="1" applyBorder="1" applyAlignment="1" applyProtection="1">
      <alignment horizontal="center"/>
    </xf>
    <xf numFmtId="193" fontId="76" fillId="0" borderId="0" xfId="497" applyNumberFormat="1" applyFont="1" applyFill="1" applyBorder="1" applyProtection="1"/>
    <xf numFmtId="0" fontId="76" fillId="27" borderId="24" xfId="496" applyFont="1" applyFill="1" applyBorder="1" applyAlignment="1" applyProtection="1">
      <alignment horizontal="center" vertical="center"/>
    </xf>
    <xf numFmtId="0" fontId="76" fillId="27" borderId="21" xfId="496" applyFont="1" applyFill="1" applyBorder="1" applyAlignment="1" applyProtection="1">
      <alignment horizontal="centerContinuous" vertical="center" wrapText="1"/>
    </xf>
    <xf numFmtId="0" fontId="76" fillId="27" borderId="43" xfId="496" applyFont="1" applyFill="1" applyBorder="1" applyAlignment="1" applyProtection="1">
      <alignment horizontal="centerContinuous" vertical="center"/>
    </xf>
    <xf numFmtId="0" fontId="83" fillId="27" borderId="38" xfId="496" applyFont="1" applyFill="1" applyBorder="1" applyAlignment="1">
      <alignment horizontal="centerContinuous" vertical="center"/>
    </xf>
    <xf numFmtId="196" fontId="83" fillId="0" borderId="0" xfId="497" applyNumberFormat="1" applyFont="1" applyFill="1" applyBorder="1" applyProtection="1"/>
    <xf numFmtId="176" fontId="83" fillId="0" borderId="40" xfId="497" applyFont="1" applyFill="1" applyBorder="1" applyProtection="1"/>
    <xf numFmtId="0" fontId="83" fillId="0" borderId="52" xfId="496" applyFont="1" applyFill="1" applyBorder="1" applyAlignment="1">
      <alignment horizontal="center"/>
    </xf>
    <xf numFmtId="176" fontId="83" fillId="0" borderId="59" xfId="497" applyFont="1" applyFill="1" applyBorder="1" applyAlignment="1" applyProtection="1"/>
    <xf numFmtId="196" fontId="83" fillId="0" borderId="10" xfId="497" applyNumberFormat="1" applyFont="1" applyFill="1" applyBorder="1" applyAlignment="1" applyProtection="1"/>
    <xf numFmtId="176" fontId="83" fillId="0" borderId="10" xfId="497" applyFont="1" applyFill="1" applyBorder="1" applyAlignment="1" applyProtection="1"/>
    <xf numFmtId="176" fontId="83" fillId="0" borderId="10" xfId="497" applyFont="1" applyFill="1" applyBorder="1" applyProtection="1">
      <protection locked="0"/>
    </xf>
    <xf numFmtId="196" fontId="83" fillId="0" borderId="10" xfId="497" applyNumberFormat="1" applyFont="1" applyFill="1" applyBorder="1" applyProtection="1">
      <protection locked="0"/>
    </xf>
    <xf numFmtId="176" fontId="83" fillId="0" borderId="45" xfId="497" applyFont="1" applyFill="1" applyBorder="1" applyProtection="1">
      <protection locked="0"/>
    </xf>
    <xf numFmtId="0" fontId="83" fillId="27" borderId="41" xfId="496" applyFont="1" applyFill="1" applyBorder="1" applyAlignment="1">
      <alignment horizontal="center" vertical="center"/>
    </xf>
    <xf numFmtId="185" fontId="83" fillId="0" borderId="10" xfId="497" applyNumberFormat="1" applyFont="1" applyFill="1" applyBorder="1" applyProtection="1">
      <protection locked="0"/>
    </xf>
    <xf numFmtId="0" fontId="76" fillId="0" borderId="0" xfId="496" applyFont="1" applyFill="1" applyBorder="1" applyAlignment="1"/>
    <xf numFmtId="0" fontId="115" fillId="0" borderId="0" xfId="496" applyFont="1" applyFill="1" applyAlignment="1">
      <alignment vertical="center"/>
    </xf>
    <xf numFmtId="0" fontId="115" fillId="0" borderId="0" xfId="496" applyFont="1" applyFill="1" applyAlignment="1"/>
    <xf numFmtId="49" fontId="76" fillId="0" borderId="0" xfId="497" applyNumberFormat="1" applyFont="1" applyFill="1" applyBorder="1" applyProtection="1">
      <protection locked="0"/>
    </xf>
    <xf numFmtId="0" fontId="107" fillId="0" borderId="0" xfId="496" applyFont="1" applyFill="1" applyAlignment="1" applyProtection="1">
      <alignment horizontal="centerContinuous" vertical="center" wrapText="1"/>
    </xf>
    <xf numFmtId="0" fontId="107" fillId="0" borderId="0" xfId="496" applyFont="1" applyFill="1" applyAlignment="1" applyProtection="1">
      <alignment horizontal="centerContinuous" vertical="center"/>
    </xf>
    <xf numFmtId="0" fontId="106" fillId="0" borderId="52" xfId="496" applyFont="1" applyFill="1" applyBorder="1" applyAlignment="1">
      <alignment horizontal="center"/>
    </xf>
    <xf numFmtId="176" fontId="106" fillId="0" borderId="59" xfId="497" applyFont="1" applyFill="1" applyBorder="1"/>
    <xf numFmtId="176" fontId="106" fillId="0" borderId="10" xfId="497" applyFont="1" applyFill="1" applyBorder="1"/>
    <xf numFmtId="176" fontId="106" fillId="0" borderId="10" xfId="497" applyFont="1" applyFill="1" applyBorder="1" applyAlignment="1" applyProtection="1">
      <protection locked="0"/>
    </xf>
    <xf numFmtId="176" fontId="106" fillId="0" borderId="10" xfId="497" applyFont="1" applyFill="1" applyBorder="1" applyAlignment="1" applyProtection="1"/>
    <xf numFmtId="176" fontId="106" fillId="0" borderId="10" xfId="497" applyFont="1" applyFill="1" applyBorder="1" applyProtection="1">
      <protection locked="0"/>
    </xf>
    <xf numFmtId="176" fontId="106" fillId="0" borderId="45" xfId="497" applyFont="1" applyFill="1" applyBorder="1" applyProtection="1">
      <protection locked="0"/>
    </xf>
    <xf numFmtId="0" fontId="80" fillId="0" borderId="10" xfId="496" applyFont="1" applyFill="1" applyBorder="1" applyAlignment="1">
      <alignment horizontal="center"/>
    </xf>
    <xf numFmtId="176" fontId="80" fillId="0" borderId="10" xfId="497" applyFont="1" applyFill="1" applyBorder="1" applyAlignment="1"/>
    <xf numFmtId="176" fontId="80" fillId="0" borderId="10" xfId="497" applyFont="1" applyFill="1" applyBorder="1" applyAlignment="1">
      <alignment vertical="center"/>
    </xf>
    <xf numFmtId="0" fontId="76" fillId="27" borderId="43" xfId="496" applyFont="1" applyFill="1" applyBorder="1" applyAlignment="1">
      <alignment horizontal="centerContinuous" vertical="center"/>
    </xf>
    <xf numFmtId="191" fontId="80" fillId="0" borderId="10" xfId="497" applyNumberFormat="1" applyFont="1" applyFill="1" applyBorder="1" applyAlignment="1"/>
    <xf numFmtId="191" fontId="80" fillId="0" borderId="10" xfId="497" applyNumberFormat="1" applyFont="1" applyFill="1" applyBorder="1" applyAlignment="1">
      <alignment vertical="center"/>
    </xf>
    <xf numFmtId="176" fontId="80" fillId="0" borderId="45" xfId="497" applyFont="1" applyFill="1" applyBorder="1" applyAlignment="1">
      <alignment vertical="center"/>
    </xf>
    <xf numFmtId="0" fontId="93" fillId="0" borderId="44" xfId="496" applyFont="1" applyFill="1" applyBorder="1" applyAlignment="1">
      <alignment horizontal="center" vertical="center"/>
    </xf>
    <xf numFmtId="176" fontId="76" fillId="0" borderId="10" xfId="497" applyFont="1" applyFill="1" applyBorder="1" applyAlignment="1" applyProtection="1">
      <alignment vertical="center"/>
      <protection locked="0"/>
    </xf>
    <xf numFmtId="176" fontId="76" fillId="0" borderId="45" xfId="497" applyFont="1" applyFill="1" applyBorder="1" applyAlignment="1" applyProtection="1">
      <alignment vertical="center"/>
      <protection locked="0"/>
    </xf>
    <xf numFmtId="204" fontId="76" fillId="0" borderId="0" xfId="497" applyNumberFormat="1" applyFont="1" applyFill="1" applyBorder="1" applyAlignment="1"/>
    <xf numFmtId="204" fontId="76" fillId="0" borderId="40" xfId="497" applyNumberFormat="1" applyFont="1" applyFill="1" applyBorder="1" applyAlignment="1"/>
    <xf numFmtId="204" fontId="80" fillId="28" borderId="0" xfId="497" applyNumberFormat="1" applyFont="1" applyFill="1" applyBorder="1" applyAlignment="1"/>
    <xf numFmtId="204" fontId="80" fillId="28" borderId="40" xfId="497" applyNumberFormat="1" applyFont="1" applyFill="1" applyBorder="1" applyAlignment="1"/>
    <xf numFmtId="204" fontId="76" fillId="0" borderId="0" xfId="497" applyNumberFormat="1" applyFont="1" applyFill="1" applyBorder="1" applyAlignment="1">
      <alignment horizontal="center"/>
    </xf>
    <xf numFmtId="204" fontId="76" fillId="0" borderId="40" xfId="497" applyNumberFormat="1" applyFont="1" applyFill="1" applyBorder="1" applyAlignment="1">
      <alignment horizontal="center"/>
    </xf>
    <xf numFmtId="0" fontId="93" fillId="0" borderId="0" xfId="495" applyFont="1" applyFill="1"/>
    <xf numFmtId="204" fontId="93" fillId="0" borderId="0" xfId="497" applyNumberFormat="1" applyFont="1" applyFill="1" applyBorder="1" applyAlignment="1"/>
    <xf numFmtId="0" fontId="112" fillId="0" borderId="0" xfId="496" applyFont="1" applyFill="1"/>
    <xf numFmtId="176" fontId="93" fillId="0" borderId="59" xfId="497" applyFont="1" applyFill="1" applyBorder="1"/>
    <xf numFmtId="176" fontId="93" fillId="0" borderId="10" xfId="496" applyNumberFormat="1" applyFont="1" applyFill="1" applyBorder="1" applyAlignment="1">
      <alignment horizontal="center"/>
    </xf>
    <xf numFmtId="176" fontId="93" fillId="0" borderId="45" xfId="497" applyFont="1" applyFill="1" applyBorder="1" applyAlignment="1" applyProtection="1">
      <protection locked="0"/>
    </xf>
    <xf numFmtId="176" fontId="93" fillId="0" borderId="52" xfId="496" applyNumberFormat="1" applyFont="1" applyFill="1" applyBorder="1" applyAlignment="1">
      <alignment horizontal="center"/>
    </xf>
    <xf numFmtId="176" fontId="93" fillId="0" borderId="45" xfId="496" applyNumberFormat="1" applyFont="1" applyFill="1" applyBorder="1" applyAlignment="1">
      <alignment horizontal="center"/>
    </xf>
    <xf numFmtId="0" fontId="93" fillId="0" borderId="0" xfId="496" applyFont="1" applyFill="1"/>
    <xf numFmtId="0" fontId="112" fillId="0" borderId="0" xfId="496" applyFont="1" applyFill="1" applyAlignment="1">
      <alignment horizontal="right"/>
    </xf>
    <xf numFmtId="0" fontId="112" fillId="0" borderId="0" xfId="496" applyFont="1" applyFill="1" applyBorder="1"/>
    <xf numFmtId="193" fontId="117" fillId="0" borderId="0" xfId="497" applyNumberFormat="1" applyFont="1" applyFill="1" applyBorder="1" applyAlignment="1"/>
    <xf numFmtId="0" fontId="76" fillId="27" borderId="19" xfId="495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76" fillId="27" borderId="24" xfId="496" applyFont="1" applyFill="1" applyBorder="1" applyAlignment="1">
      <alignment horizontal="center" wrapText="1"/>
    </xf>
    <xf numFmtId="0" fontId="76" fillId="27" borderId="37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76" fillId="27" borderId="22" xfId="496" applyFont="1" applyFill="1" applyBorder="1" applyAlignment="1" applyProtection="1">
      <alignment horizontal="center" vertical="center"/>
    </xf>
    <xf numFmtId="194" fontId="76" fillId="0" borderId="0" xfId="497" applyNumberFormat="1" applyFont="1" applyFill="1" applyBorder="1" applyAlignment="1" applyProtection="1">
      <alignment horizontal="right"/>
    </xf>
    <xf numFmtId="199" fontId="76" fillId="0" borderId="0" xfId="497" applyNumberFormat="1" applyFont="1" applyFill="1" applyBorder="1" applyAlignment="1" applyProtection="1">
      <alignment horizontal="right"/>
    </xf>
    <xf numFmtId="0" fontId="83" fillId="27" borderId="43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  <xf numFmtId="41" fontId="80" fillId="28" borderId="0" xfId="498" applyNumberFormat="1" applyFont="1" applyFill="1" applyBorder="1" applyAlignment="1" applyProtection="1">
      <alignment horizontal="right"/>
    </xf>
    <xf numFmtId="41" fontId="80" fillId="28" borderId="0" xfId="498" applyNumberFormat="1" applyFont="1" applyFill="1" applyBorder="1" applyAlignment="1" applyProtection="1">
      <protection locked="0"/>
    </xf>
    <xf numFmtId="0" fontId="80" fillId="28" borderId="39" xfId="496" applyFont="1" applyFill="1" applyBorder="1" applyAlignment="1">
      <alignment horizontal="center"/>
    </xf>
    <xf numFmtId="41" fontId="80" fillId="28" borderId="0" xfId="498" applyNumberFormat="1" applyFont="1" applyFill="1" applyBorder="1" applyProtection="1"/>
    <xf numFmtId="191" fontId="76" fillId="0" borderId="0" xfId="497" applyNumberFormat="1" applyFont="1" applyFill="1" applyBorder="1"/>
    <xf numFmtId="203" fontId="76" fillId="0" borderId="0" xfId="496" applyNumberFormat="1" applyFont="1" applyFill="1" applyBorder="1"/>
    <xf numFmtId="203" fontId="76" fillId="0" borderId="40" xfId="496" applyNumberFormat="1" applyFont="1" applyFill="1" applyBorder="1"/>
    <xf numFmtId="0" fontId="80" fillId="28" borderId="0" xfId="496" applyFont="1" applyFill="1"/>
    <xf numFmtId="176" fontId="80" fillId="28" borderId="0" xfId="497" applyFont="1" applyFill="1" applyBorder="1"/>
    <xf numFmtId="176" fontId="80" fillId="28" borderId="40" xfId="497" applyFont="1" applyFill="1" applyBorder="1"/>
    <xf numFmtId="41" fontId="80" fillId="28" borderId="0" xfId="496" applyNumberFormat="1" applyFont="1" applyFill="1" applyBorder="1"/>
    <xf numFmtId="193" fontId="113" fillId="0" borderId="0" xfId="497" applyNumberFormat="1" applyFont="1" applyFill="1" applyBorder="1" applyAlignment="1"/>
    <xf numFmtId="0" fontId="113" fillId="0" borderId="0" xfId="497" applyNumberFormat="1" applyFont="1" applyFill="1" applyBorder="1" applyAlignment="1"/>
    <xf numFmtId="41" fontId="113" fillId="0" borderId="0" xfId="497" applyNumberFormat="1" applyFont="1" applyFill="1" applyBorder="1" applyAlignment="1"/>
    <xf numFmtId="41" fontId="76" fillId="0" borderId="0" xfId="497" applyNumberFormat="1" applyFont="1" applyFill="1" applyBorder="1"/>
    <xf numFmtId="193" fontId="80" fillId="28" borderId="0" xfId="497" applyNumberFormat="1" applyFont="1" applyFill="1" applyBorder="1"/>
    <xf numFmtId="193" fontId="118" fillId="28" borderId="0" xfId="497" applyNumberFormat="1" applyFont="1" applyFill="1" applyBorder="1" applyAlignment="1"/>
    <xf numFmtId="41" fontId="80" fillId="28" borderId="0" xfId="497" applyNumberFormat="1" applyFont="1" applyFill="1" applyBorder="1"/>
    <xf numFmtId="41" fontId="118" fillId="28" borderId="0" xfId="497" applyNumberFormat="1" applyFont="1" applyFill="1" applyBorder="1" applyAlignment="1"/>
    <xf numFmtId="194" fontId="76" fillId="0" borderId="0" xfId="497" applyNumberFormat="1" applyFont="1" applyFill="1" applyBorder="1"/>
    <xf numFmtId="203" fontId="113" fillId="0" borderId="0" xfId="497" applyNumberFormat="1" applyFont="1" applyFill="1" applyBorder="1" applyAlignment="1"/>
    <xf numFmtId="200" fontId="113" fillId="0" borderId="0" xfId="497" applyNumberFormat="1" applyFont="1" applyFill="1" applyBorder="1" applyAlignment="1"/>
    <xf numFmtId="200" fontId="118" fillId="28" borderId="0" xfId="497" applyNumberFormat="1" applyFont="1" applyFill="1" applyBorder="1" applyAlignment="1"/>
    <xf numFmtId="200" fontId="76" fillId="0" borderId="0" xfId="497" applyNumberFormat="1" applyFont="1" applyFill="1" applyBorder="1"/>
    <xf numFmtId="200" fontId="83" fillId="0" borderId="0" xfId="497" applyNumberFormat="1" applyFont="1" applyFill="1" applyBorder="1"/>
    <xf numFmtId="193" fontId="113" fillId="0" borderId="40" xfId="497" applyNumberFormat="1" applyFont="1" applyFill="1" applyBorder="1" applyAlignment="1"/>
    <xf numFmtId="0" fontId="113" fillId="0" borderId="40" xfId="497" applyNumberFormat="1" applyFont="1" applyFill="1" applyBorder="1" applyAlignment="1"/>
    <xf numFmtId="200" fontId="83" fillId="0" borderId="40" xfId="497" applyNumberFormat="1" applyFont="1" applyFill="1" applyBorder="1"/>
    <xf numFmtId="200" fontId="113" fillId="0" borderId="40" xfId="497" applyNumberFormat="1" applyFont="1" applyFill="1" applyBorder="1" applyAlignment="1"/>
    <xf numFmtId="200" fontId="76" fillId="28" borderId="0" xfId="497" applyNumberFormat="1" applyFont="1" applyFill="1" applyBorder="1"/>
    <xf numFmtId="41" fontId="113" fillId="0" borderId="40" xfId="497" applyNumberFormat="1" applyFont="1" applyFill="1" applyBorder="1" applyAlignment="1"/>
    <xf numFmtId="193" fontId="118" fillId="28" borderId="40" xfId="497" applyNumberFormat="1" applyFont="1" applyFill="1" applyBorder="1" applyAlignment="1"/>
    <xf numFmtId="200" fontId="76" fillId="0" borderId="10" xfId="497" applyNumberFormat="1" applyFont="1" applyBorder="1"/>
    <xf numFmtId="200" fontId="76" fillId="0" borderId="45" xfId="497" applyNumberFormat="1" applyFont="1" applyBorder="1"/>
    <xf numFmtId="200" fontId="80" fillId="28" borderId="0" xfId="497" applyNumberFormat="1" applyFont="1" applyFill="1" applyBorder="1"/>
    <xf numFmtId="200" fontId="118" fillId="28" borderId="40" xfId="497" applyNumberFormat="1" applyFont="1" applyFill="1" applyBorder="1" applyAlignment="1"/>
    <xf numFmtId="191" fontId="113" fillId="0" borderId="0" xfId="497" applyNumberFormat="1" applyFont="1" applyFill="1" applyBorder="1" applyAlignment="1"/>
    <xf numFmtId="200" fontId="83" fillId="0" borderId="0" xfId="496" applyNumberFormat="1" applyFont="1" applyFill="1" applyAlignment="1">
      <alignment vertical="top"/>
    </xf>
    <xf numFmtId="200" fontId="84" fillId="0" borderId="0" xfId="496" applyNumberFormat="1" applyFont="1" applyFill="1" applyAlignment="1">
      <alignment horizontal="center" vertical="center"/>
    </xf>
    <xf numFmtId="200" fontId="83" fillId="27" borderId="18" xfId="496" applyNumberFormat="1" applyFont="1" applyFill="1" applyBorder="1" applyAlignment="1">
      <alignment horizontal="centerContinuous" vertical="center"/>
    </xf>
    <xf numFmtId="200" fontId="83" fillId="27" borderId="28" xfId="496" applyNumberFormat="1" applyFont="1" applyFill="1" applyBorder="1" applyAlignment="1" applyProtection="1">
      <alignment horizontal="center" vertical="center"/>
    </xf>
    <xf numFmtId="200" fontId="83" fillId="0" borderId="0" xfId="497" applyNumberFormat="1" applyFont="1" applyFill="1" applyBorder="1" applyAlignment="1" applyProtection="1">
      <alignment shrinkToFit="1"/>
    </xf>
    <xf numFmtId="200" fontId="83" fillId="0" borderId="0" xfId="497" applyNumberFormat="1" applyFont="1" applyFill="1" applyBorder="1" applyAlignment="1">
      <alignment shrinkToFit="1"/>
    </xf>
    <xf numFmtId="200" fontId="76" fillId="0" borderId="10" xfId="496" applyNumberFormat="1" applyFont="1" applyFill="1" applyBorder="1" applyAlignment="1" applyProtection="1">
      <alignment horizontal="center" shrinkToFit="1"/>
    </xf>
    <xf numFmtId="200" fontId="76" fillId="0" borderId="0" xfId="496" applyNumberFormat="1" applyFont="1" applyFill="1" applyBorder="1" applyAlignment="1" applyProtection="1">
      <alignment horizontal="center" shrinkToFit="1"/>
    </xf>
    <xf numFmtId="200" fontId="78" fillId="0" borderId="0" xfId="496" applyNumberFormat="1" applyFont="1" applyFill="1" applyAlignment="1">
      <alignment shrinkToFit="1"/>
    </xf>
    <xf numFmtId="200" fontId="76" fillId="0" borderId="0" xfId="496" applyNumberFormat="1" applyFont="1" applyFill="1"/>
    <xf numFmtId="200" fontId="83" fillId="0" borderId="0" xfId="496" applyNumberFormat="1" applyFont="1" applyFill="1" applyAlignment="1">
      <alignment horizontal="right" vertical="top"/>
    </xf>
    <xf numFmtId="200" fontId="76" fillId="0" borderId="51" xfId="497" applyNumberFormat="1" applyFont="1" applyFill="1" applyBorder="1"/>
    <xf numFmtId="41" fontId="76" fillId="28" borderId="51" xfId="497" applyNumberFormat="1" applyFont="1" applyFill="1" applyBorder="1"/>
    <xf numFmtId="200" fontId="76" fillId="28" borderId="51" xfId="497" applyNumberFormat="1" applyFont="1" applyFill="1" applyBorder="1"/>
    <xf numFmtId="203" fontId="113" fillId="0" borderId="40" xfId="497" applyNumberFormat="1" applyFont="1" applyFill="1" applyBorder="1" applyAlignment="1"/>
    <xf numFmtId="191" fontId="113" fillId="0" borderId="0" xfId="497" applyNumberFormat="1" applyFont="1" applyFill="1" applyBorder="1" applyAlignment="1">
      <alignment horizontal="right"/>
    </xf>
    <xf numFmtId="205" fontId="76" fillId="0" borderId="0" xfId="497" applyNumberFormat="1" applyFont="1" applyFill="1" applyBorder="1"/>
    <xf numFmtId="205" fontId="76" fillId="0" borderId="51" xfId="497" applyNumberFormat="1" applyFont="1" applyFill="1" applyBorder="1"/>
    <xf numFmtId="0" fontId="88" fillId="28" borderId="39" xfId="497" applyNumberFormat="1" applyFont="1" applyFill="1" applyBorder="1" applyAlignment="1">
      <alignment horizontal="center"/>
    </xf>
    <xf numFmtId="193" fontId="80" fillId="28" borderId="51" xfId="497" applyNumberFormat="1" applyFont="1" applyFill="1" applyBorder="1"/>
    <xf numFmtId="193" fontId="80" fillId="28" borderId="0" xfId="497" applyNumberFormat="1" applyFont="1" applyFill="1" applyAlignment="1"/>
    <xf numFmtId="191" fontId="118" fillId="28" borderId="0" xfId="497" applyNumberFormat="1" applyFont="1" applyFill="1" applyBorder="1" applyAlignment="1">
      <alignment horizontal="right"/>
    </xf>
    <xf numFmtId="0" fontId="83" fillId="27" borderId="8" xfId="496" applyFont="1" applyFill="1" applyBorder="1" applyAlignment="1" applyProtection="1">
      <alignment horizontal="center" vertical="center"/>
    </xf>
    <xf numFmtId="0" fontId="83" fillId="27" borderId="21" xfId="496" applyFont="1" applyFill="1" applyBorder="1" applyAlignment="1">
      <alignment horizontal="centerContinuous" vertical="center"/>
    </xf>
    <xf numFmtId="200" fontId="83" fillId="0" borderId="26" xfId="497" applyNumberFormat="1" applyFont="1" applyFill="1" applyBorder="1" applyAlignment="1" applyProtection="1">
      <alignment shrinkToFit="1"/>
    </xf>
    <xf numFmtId="0" fontId="83" fillId="0" borderId="10" xfId="496" applyFont="1" applyFill="1" applyBorder="1" applyAlignment="1"/>
    <xf numFmtId="0" fontId="119" fillId="0" borderId="0" xfId="496" applyFont="1" applyFill="1" applyAlignment="1" applyProtection="1">
      <alignment horizontal="right"/>
    </xf>
    <xf numFmtId="200" fontId="83" fillId="0" borderId="0" xfId="496" applyNumberFormat="1" applyFont="1" applyFill="1" applyAlignment="1">
      <alignment horizontal="centerContinuous"/>
    </xf>
    <xf numFmtId="200" fontId="119" fillId="0" borderId="0" xfId="496" applyNumberFormat="1" applyFont="1" applyFill="1" applyAlignment="1" applyProtection="1">
      <alignment horizontal="right"/>
    </xf>
    <xf numFmtId="0" fontId="80" fillId="28" borderId="39" xfId="499" applyFont="1" applyFill="1" applyBorder="1" applyAlignment="1">
      <alignment horizontal="center"/>
    </xf>
    <xf numFmtId="41" fontId="118" fillId="28" borderId="40" xfId="497" applyNumberFormat="1" applyFont="1" applyFill="1" applyBorder="1" applyAlignment="1"/>
    <xf numFmtId="176" fontId="76" fillId="0" borderId="0" xfId="496" applyNumberFormat="1" applyFont="1" applyFill="1" applyBorder="1" applyAlignment="1">
      <alignment horizontal="center"/>
    </xf>
    <xf numFmtId="41" fontId="76" fillId="0" borderId="40" xfId="497" applyNumberFormat="1" applyFont="1" applyFill="1" applyBorder="1"/>
    <xf numFmtId="176" fontId="76" fillId="0" borderId="51" xfId="497" applyFont="1" applyFill="1" applyBorder="1" applyProtection="1"/>
    <xf numFmtId="41" fontId="76" fillId="0" borderId="0" xfId="497" applyNumberFormat="1" applyFont="1" applyFill="1" applyBorder="1" applyAlignment="1">
      <alignment horizontal="right"/>
    </xf>
    <xf numFmtId="176" fontId="76" fillId="0" borderId="51" xfId="497" applyFont="1" applyFill="1" applyBorder="1"/>
    <xf numFmtId="176" fontId="76" fillId="0" borderId="40" xfId="497" applyFont="1" applyFill="1" applyBorder="1" applyAlignment="1" applyProtection="1">
      <protection locked="0"/>
    </xf>
    <xf numFmtId="176" fontId="80" fillId="28" borderId="20" xfId="497" applyFont="1" applyFill="1" applyBorder="1"/>
    <xf numFmtId="176" fontId="80" fillId="28" borderId="0" xfId="496" applyNumberFormat="1" applyFont="1" applyFill="1" applyBorder="1" applyAlignment="1">
      <alignment horizontal="center"/>
    </xf>
    <xf numFmtId="176" fontId="80" fillId="28" borderId="40" xfId="497" applyFont="1" applyFill="1" applyBorder="1" applyAlignment="1" applyProtection="1">
      <protection locked="0"/>
    </xf>
    <xf numFmtId="176" fontId="80" fillId="28" borderId="51" xfId="496" applyNumberFormat="1" applyFont="1" applyFill="1" applyBorder="1" applyAlignment="1">
      <alignment horizontal="center"/>
    </xf>
    <xf numFmtId="176" fontId="80" fillId="28" borderId="40" xfId="496" applyNumberFormat="1" applyFont="1" applyFill="1" applyBorder="1" applyAlignment="1">
      <alignment horizont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76" fontId="80" fillId="28" borderId="0" xfId="497" applyFont="1" applyFill="1" applyBorder="1" applyAlignment="1" applyProtection="1"/>
    <xf numFmtId="176" fontId="80" fillId="28" borderId="0" xfId="497" applyFont="1" applyFill="1" applyBorder="1" applyProtection="1"/>
    <xf numFmtId="176" fontId="80" fillId="28" borderId="0" xfId="505" applyFont="1" applyFill="1" applyBorder="1" applyAlignment="1" applyProtection="1">
      <protection locked="0"/>
    </xf>
    <xf numFmtId="176" fontId="80" fillId="28" borderId="0" xfId="497" applyFont="1" applyFill="1" applyBorder="1" applyAlignment="1" applyProtection="1">
      <alignment horizontal="right"/>
    </xf>
    <xf numFmtId="176" fontId="80" fillId="28" borderId="40" xfId="497" applyFont="1" applyFill="1" applyBorder="1" applyAlignment="1" applyProtection="1"/>
    <xf numFmtId="176" fontId="80" fillId="28" borderId="0" xfId="497" applyFont="1" applyFill="1" applyBorder="1" applyAlignment="1">
      <alignment horizontal="right"/>
    </xf>
    <xf numFmtId="176" fontId="80" fillId="28" borderId="40" xfId="497" applyFont="1" applyFill="1" applyBorder="1" applyAlignment="1">
      <alignment horizontal="right"/>
    </xf>
    <xf numFmtId="204" fontId="93" fillId="0" borderId="40" xfId="497" applyNumberFormat="1" applyFont="1" applyFill="1" applyBorder="1" applyAlignment="1"/>
    <xf numFmtId="41" fontId="80" fillId="28" borderId="0" xfId="497" applyNumberFormat="1" applyFont="1" applyFill="1" applyBorder="1" applyAlignment="1">
      <alignment horizontal="right"/>
    </xf>
    <xf numFmtId="41" fontId="80" fillId="28" borderId="40" xfId="497" applyNumberFormat="1" applyFont="1" applyFill="1" applyBorder="1" applyAlignment="1">
      <alignment horizontal="right"/>
    </xf>
    <xf numFmtId="41" fontId="76" fillId="0" borderId="40" xfId="497" applyNumberFormat="1" applyFont="1" applyFill="1" applyBorder="1" applyAlignment="1">
      <alignment horizontal="right"/>
    </xf>
    <xf numFmtId="176" fontId="95" fillId="0" borderId="0" xfId="505" applyNumberFormat="1" applyFont="1" applyFill="1" applyBorder="1"/>
    <xf numFmtId="41" fontId="118" fillId="28" borderId="20" xfId="497" applyNumberFormat="1" applyFont="1" applyFill="1" applyBorder="1" applyAlignment="1"/>
    <xf numFmtId="194" fontId="80" fillId="28" borderId="0" xfId="497" applyNumberFormat="1" applyFont="1" applyFill="1" applyBorder="1" applyProtection="1"/>
    <xf numFmtId="194" fontId="80" fillId="28" borderId="40" xfId="497" applyNumberFormat="1" applyFont="1" applyFill="1" applyBorder="1" applyProtection="1"/>
    <xf numFmtId="0" fontId="80" fillId="28" borderId="0" xfId="496" applyFont="1" applyFill="1" applyProtection="1"/>
    <xf numFmtId="0" fontId="80" fillId="28" borderId="39" xfId="496" applyFont="1" applyFill="1" applyBorder="1" applyAlignment="1" applyProtection="1">
      <alignment horizontal="center"/>
    </xf>
    <xf numFmtId="0" fontId="76" fillId="0" borderId="0" xfId="496" applyFont="1" applyFill="1" applyBorder="1" applyAlignment="1">
      <alignment horizontal="right"/>
    </xf>
    <xf numFmtId="194" fontId="76" fillId="0" borderId="40" xfId="497" applyNumberFormat="1" applyFont="1" applyFill="1" applyBorder="1" applyAlignment="1" applyProtection="1">
      <alignment horizontal="right"/>
    </xf>
    <xf numFmtId="197" fontId="80" fillId="28" borderId="0" xfId="497" applyNumberFormat="1" applyFont="1" applyFill="1" applyBorder="1" applyAlignment="1" applyProtection="1">
      <alignment horizontal="right"/>
    </xf>
    <xf numFmtId="176" fontId="80" fillId="28" borderId="40" xfId="497" applyFont="1" applyFill="1" applyBorder="1" applyAlignment="1" applyProtection="1">
      <alignment horizontal="right"/>
    </xf>
    <xf numFmtId="197" fontId="76" fillId="0" borderId="0" xfId="497" applyNumberFormat="1" applyFont="1" applyFill="1" applyBorder="1" applyProtection="1"/>
    <xf numFmtId="176" fontId="76" fillId="0" borderId="40" xfId="497" applyFont="1" applyFill="1" applyBorder="1" applyProtection="1"/>
    <xf numFmtId="197" fontId="76" fillId="0" borderId="0" xfId="497" applyNumberFormat="1" applyFont="1" applyFill="1" applyBorder="1" applyAlignment="1" applyProtection="1">
      <alignment horizontal="right"/>
    </xf>
    <xf numFmtId="176" fontId="80" fillId="28" borderId="0" xfId="497" applyFont="1" applyFill="1" applyBorder="1" applyAlignment="1"/>
    <xf numFmtId="41" fontId="80" fillId="28" borderId="0" xfId="497" applyNumberFormat="1" applyFont="1" applyFill="1" applyBorder="1" applyAlignment="1" applyProtection="1"/>
    <xf numFmtId="41" fontId="80" fillId="28" borderId="0" xfId="497" applyNumberFormat="1" applyFont="1" applyFill="1" applyBorder="1" applyAlignment="1" applyProtection="1">
      <protection locked="0"/>
    </xf>
    <xf numFmtId="0" fontId="80" fillId="28" borderId="0" xfId="496" applyFont="1" applyFill="1" applyAlignment="1"/>
    <xf numFmtId="0" fontId="76" fillId="27" borderId="24" xfId="496" applyFont="1" applyFill="1" applyBorder="1" applyAlignment="1">
      <alignment horizont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94" fontId="76" fillId="0" borderId="0" xfId="497" applyNumberFormat="1" applyFont="1" applyFill="1" applyBorder="1" applyAlignment="1" applyProtection="1">
      <alignment horizontal="right"/>
    </xf>
    <xf numFmtId="0" fontId="76" fillId="0" borderId="0" xfId="495" applyFont="1" applyFill="1" applyProtection="1"/>
    <xf numFmtId="0" fontId="76" fillId="0" borderId="0" xfId="495" applyFont="1" applyFill="1" applyAlignment="1" applyProtection="1"/>
    <xf numFmtId="0" fontId="76" fillId="27" borderId="30" xfId="495" applyFont="1" applyFill="1" applyBorder="1" applyAlignment="1" applyProtection="1">
      <alignment horizontal="centerContinuous" vertical="center"/>
    </xf>
    <xf numFmtId="0" fontId="76" fillId="27" borderId="29" xfId="495" applyFont="1" applyFill="1" applyBorder="1" applyAlignment="1" applyProtection="1">
      <alignment horizontal="centerContinuous" vertical="center"/>
    </xf>
    <xf numFmtId="0" fontId="76" fillId="27" borderId="38" xfId="495" applyFont="1" applyFill="1" applyBorder="1" applyAlignment="1" applyProtection="1">
      <alignment horizontal="centerContinuous" vertical="center"/>
    </xf>
    <xf numFmtId="0" fontId="76" fillId="27" borderId="47" xfId="495" applyFont="1" applyFill="1" applyBorder="1" applyAlignment="1" applyProtection="1">
      <alignment horizontal="center" vertical="center"/>
    </xf>
    <xf numFmtId="0" fontId="76" fillId="27" borderId="58" xfId="495" applyFont="1" applyFill="1" applyBorder="1" applyAlignment="1" applyProtection="1">
      <alignment horizontal="center" vertical="center"/>
    </xf>
    <xf numFmtId="0" fontId="76" fillId="27" borderId="58" xfId="495" applyFont="1" applyFill="1" applyBorder="1" applyAlignment="1">
      <alignment horizontal="center" vertical="center"/>
    </xf>
    <xf numFmtId="0" fontId="76" fillId="27" borderId="48" xfId="495" applyFont="1" applyFill="1" applyBorder="1" applyAlignment="1">
      <alignment horizontal="center" vertical="center"/>
    </xf>
    <xf numFmtId="0" fontId="76" fillId="0" borderId="39" xfId="495" applyFont="1" applyFill="1" applyBorder="1" applyAlignment="1" applyProtection="1">
      <alignment horizontal="center"/>
    </xf>
    <xf numFmtId="41" fontId="76" fillId="0" borderId="40" xfId="498" applyNumberFormat="1" applyFont="1" applyFill="1" applyBorder="1" applyAlignment="1" applyProtection="1">
      <protection locked="0"/>
    </xf>
    <xf numFmtId="41" fontId="76" fillId="0" borderId="40" xfId="498" applyNumberFormat="1" applyFont="1" applyFill="1" applyBorder="1" applyAlignment="1" applyProtection="1">
      <alignment horizontal="right"/>
    </xf>
    <xf numFmtId="0" fontId="80" fillId="28" borderId="39" xfId="495" applyFont="1" applyFill="1" applyBorder="1" applyAlignment="1" applyProtection="1">
      <alignment horizontal="center"/>
    </xf>
    <xf numFmtId="41" fontId="80" fillId="28" borderId="40" xfId="498" applyNumberFormat="1" applyFont="1" applyFill="1" applyBorder="1" applyAlignment="1" applyProtection="1">
      <protection locked="0"/>
    </xf>
    <xf numFmtId="0" fontId="80" fillId="0" borderId="44" xfId="495" applyFont="1" applyFill="1" applyBorder="1" applyAlignment="1" applyProtection="1">
      <alignment horizontal="center"/>
    </xf>
    <xf numFmtId="41" fontId="80" fillId="0" borderId="10" xfId="498" applyNumberFormat="1" applyFont="1" applyFill="1" applyBorder="1" applyAlignment="1" applyProtection="1">
      <protection locked="0"/>
    </xf>
    <xf numFmtId="41" fontId="80" fillId="0" borderId="10" xfId="498" applyNumberFormat="1" applyFont="1" applyFill="1" applyBorder="1" applyAlignment="1" applyProtection="1">
      <alignment horizontal="right"/>
    </xf>
    <xf numFmtId="41" fontId="80" fillId="0" borderId="45" xfId="498" applyNumberFormat="1" applyFont="1" applyFill="1" applyBorder="1" applyAlignment="1" applyProtection="1">
      <protection locked="0"/>
    </xf>
    <xf numFmtId="0" fontId="76" fillId="27" borderId="39" xfId="496" applyFont="1" applyFill="1" applyBorder="1" applyAlignment="1">
      <alignment vertical="center"/>
    </xf>
    <xf numFmtId="0" fontId="76" fillId="27" borderId="37" xfId="496" applyFont="1" applyFill="1" applyBorder="1" applyAlignment="1">
      <alignment horizontal="center"/>
    </xf>
    <xf numFmtId="41" fontId="76" fillId="0" borderId="40" xfId="496" applyNumberFormat="1" applyFont="1" applyBorder="1"/>
    <xf numFmtId="41" fontId="80" fillId="28" borderId="40" xfId="496" applyNumberFormat="1" applyFont="1" applyFill="1" applyBorder="1"/>
    <xf numFmtId="0" fontId="76" fillId="27" borderId="53" xfId="496" applyFont="1" applyFill="1" applyBorder="1" applyAlignment="1">
      <alignment horizontal="centerContinuous" vertical="center"/>
    </xf>
    <xf numFmtId="0" fontId="76" fillId="27" borderId="54" xfId="496" applyFont="1" applyFill="1" applyBorder="1" applyAlignment="1">
      <alignment horizontal="centerContinuous" vertical="center"/>
    </xf>
    <xf numFmtId="193" fontId="83" fillId="0" borderId="40" xfId="497" applyNumberFormat="1" applyFont="1" applyFill="1" applyBorder="1"/>
    <xf numFmtId="193" fontId="117" fillId="0" borderId="40" xfId="497" applyNumberFormat="1" applyFont="1" applyFill="1" applyBorder="1" applyAlignment="1"/>
    <xf numFmtId="0" fontId="83" fillId="27" borderId="37" xfId="496" applyFont="1" applyFill="1" applyBorder="1" applyAlignment="1">
      <alignment horizontal="center" vertical="center" wrapText="1"/>
    </xf>
    <xf numFmtId="0" fontId="76" fillId="27" borderId="37" xfId="499" applyFont="1" applyFill="1" applyBorder="1" applyAlignment="1">
      <alignment horizontal="center" vertical="center" wrapText="1"/>
    </xf>
    <xf numFmtId="176" fontId="83" fillId="0" borderId="0" xfId="497" applyFont="1" applyFill="1" applyBorder="1" applyAlignment="1"/>
    <xf numFmtId="176" fontId="76" fillId="0" borderId="0" xfId="497" applyFont="1" applyFill="1" applyBorder="1" applyAlignment="1"/>
    <xf numFmtId="0" fontId="76" fillId="0" borderId="0" xfId="501" applyFont="1" applyFill="1" applyBorder="1" applyAlignment="1">
      <alignment horizontal="left"/>
    </xf>
    <xf numFmtId="176" fontId="76" fillId="0" borderId="0" xfId="503" applyFont="1" applyFill="1" applyBorder="1" applyAlignment="1"/>
    <xf numFmtId="0" fontId="76" fillId="0" borderId="0" xfId="496" applyFont="1" applyFill="1" applyAlignment="1">
      <alignment horizontal="right"/>
    </xf>
    <xf numFmtId="0" fontId="76" fillId="0" borderId="0" xfId="496" applyFont="1" applyFill="1" applyBorder="1" applyAlignment="1">
      <alignment vertical="center"/>
    </xf>
    <xf numFmtId="193" fontId="113" fillId="0" borderId="0" xfId="497" applyNumberFormat="1" applyFont="1" applyFill="1" applyBorder="1" applyAlignment="1" applyProtection="1">
      <alignment horizontal="right"/>
    </xf>
    <xf numFmtId="0" fontId="76" fillId="27" borderId="38" xfId="502" applyFont="1" applyFill="1" applyBorder="1" applyAlignment="1">
      <alignment horizontal="centerContinuous" vertical="center"/>
    </xf>
    <xf numFmtId="0" fontId="76" fillId="27" borderId="43" xfId="502" applyFont="1" applyFill="1" applyBorder="1" applyAlignment="1">
      <alignment horizontal="centerContinuous" vertical="center"/>
    </xf>
    <xf numFmtId="0" fontId="76" fillId="27" borderId="40" xfId="502" applyFont="1" applyFill="1" applyBorder="1" applyAlignment="1">
      <alignment horizontal="center" vertical="center"/>
    </xf>
    <xf numFmtId="0" fontId="76" fillId="27" borderId="43" xfId="502" applyFont="1" applyFill="1" applyBorder="1" applyAlignment="1">
      <alignment horizontal="center" vertical="center"/>
    </xf>
    <xf numFmtId="206" fontId="76" fillId="0" borderId="0" xfId="497" applyNumberFormat="1" applyFont="1" applyFill="1" applyBorder="1" applyAlignment="1" applyProtection="1"/>
    <xf numFmtId="206" fontId="76" fillId="0" borderId="0" xfId="497" applyNumberFormat="1" applyFont="1" applyFill="1" applyBorder="1" applyProtection="1"/>
    <xf numFmtId="193" fontId="76" fillId="0" borderId="40" xfId="497" applyNumberFormat="1" applyFont="1" applyFill="1" applyBorder="1" applyAlignment="1" applyProtection="1">
      <alignment horizontal="right"/>
    </xf>
    <xf numFmtId="176" fontId="113" fillId="0" borderId="0" xfId="497" applyNumberFormat="1" applyFont="1" applyFill="1" applyBorder="1" applyAlignment="1" applyProtection="1"/>
    <xf numFmtId="176" fontId="76" fillId="0" borderId="0" xfId="497" applyNumberFormat="1" applyFont="1" applyFill="1" applyBorder="1" applyAlignment="1" applyProtection="1"/>
    <xf numFmtId="176" fontId="113" fillId="0" borderId="40" xfId="497" applyNumberFormat="1" applyFont="1" applyFill="1" applyBorder="1" applyAlignment="1" applyProtection="1">
      <alignment horizontal="right"/>
    </xf>
    <xf numFmtId="176" fontId="113" fillId="0" borderId="0" xfId="505" applyNumberFormat="1" applyFont="1" applyFill="1" applyBorder="1" applyProtection="1">
      <protection locked="0"/>
    </xf>
    <xf numFmtId="176" fontId="113" fillId="0" borderId="40" xfId="497" applyNumberFormat="1" applyFont="1" applyFill="1" applyBorder="1" applyAlignment="1" applyProtection="1"/>
    <xf numFmtId="176" fontId="80" fillId="28" borderId="0" xfId="497" applyNumberFormat="1" applyFont="1" applyFill="1" applyBorder="1" applyAlignment="1" applyProtection="1"/>
    <xf numFmtId="176" fontId="118" fillId="28" borderId="0" xfId="505" applyNumberFormat="1" applyFont="1" applyFill="1" applyBorder="1" applyProtection="1">
      <protection locked="0"/>
    </xf>
    <xf numFmtId="176" fontId="118" fillId="28" borderId="0" xfId="505" applyNumberFormat="1" applyFont="1" applyFill="1" applyBorder="1"/>
    <xf numFmtId="176" fontId="118" fillId="28" borderId="0" xfId="497" applyNumberFormat="1" applyFont="1" applyFill="1" applyBorder="1" applyAlignment="1" applyProtection="1"/>
    <xf numFmtId="176" fontId="118" fillId="28" borderId="40" xfId="497" applyNumberFormat="1" applyFont="1" applyFill="1" applyBorder="1" applyAlignment="1" applyProtection="1"/>
    <xf numFmtId="193" fontId="76" fillId="0" borderId="59" xfId="497" applyNumberFormat="1" applyFont="1" applyFill="1" applyBorder="1" applyAlignment="1" applyProtection="1"/>
    <xf numFmtId="193" fontId="76" fillId="0" borderId="10" xfId="497" applyNumberFormat="1" applyFont="1" applyFill="1" applyBorder="1" applyAlignment="1" applyProtection="1"/>
    <xf numFmtId="193" fontId="76" fillId="0" borderId="10" xfId="497" applyNumberFormat="1" applyFont="1" applyFill="1" applyBorder="1" applyProtection="1">
      <protection locked="0"/>
    </xf>
    <xf numFmtId="193" fontId="76" fillId="0" borderId="10" xfId="497" applyNumberFormat="1" applyFont="1" applyFill="1" applyBorder="1"/>
    <xf numFmtId="193" fontId="76" fillId="0" borderId="45" xfId="497" applyNumberFormat="1" applyFont="1" applyFill="1" applyBorder="1"/>
    <xf numFmtId="41" fontId="113" fillId="0" borderId="0" xfId="506" applyFont="1" applyFill="1" applyBorder="1" applyAlignment="1" applyProtection="1"/>
    <xf numFmtId="193" fontId="113" fillId="0" borderId="40" xfId="497" applyNumberFormat="1" applyFont="1" applyFill="1" applyBorder="1" applyAlignment="1" applyProtection="1">
      <alignment horizontal="right"/>
    </xf>
    <xf numFmtId="176" fontId="113" fillId="0" borderId="40" xfId="505" applyNumberFormat="1" applyFont="1" applyFill="1" applyBorder="1" applyAlignment="1">
      <alignment horizontal="right"/>
    </xf>
    <xf numFmtId="176" fontId="113" fillId="0" borderId="40" xfId="505" applyNumberFormat="1" applyFont="1" applyFill="1" applyBorder="1"/>
    <xf numFmtId="176" fontId="95" fillId="0" borderId="0" xfId="497" applyNumberFormat="1" applyFont="1" applyFill="1" applyBorder="1" applyAlignment="1" applyProtection="1">
      <alignment horizontal="right"/>
    </xf>
    <xf numFmtId="176" fontId="95" fillId="0" borderId="0" xfId="497" applyNumberFormat="1" applyFont="1" applyFill="1" applyBorder="1" applyAlignment="1" applyProtection="1"/>
    <xf numFmtId="176" fontId="95" fillId="0" borderId="40" xfId="505" applyNumberFormat="1" applyFont="1" applyFill="1" applyBorder="1"/>
    <xf numFmtId="194" fontId="76" fillId="0" borderId="0" xfId="497" applyNumberFormat="1" applyFont="1" applyFill="1" applyBorder="1" applyProtection="1"/>
    <xf numFmtId="41" fontId="76" fillId="0" borderId="40" xfId="497" applyNumberFormat="1" applyFont="1" applyFill="1" applyBorder="1" applyAlignment="1" applyProtection="1">
      <alignment horizontal="right"/>
    </xf>
    <xf numFmtId="194" fontId="76" fillId="0" borderId="40" xfId="497" applyNumberFormat="1" applyFont="1" applyFill="1" applyBorder="1" applyProtection="1"/>
    <xf numFmtId="0" fontId="76" fillId="0" borderId="52" xfId="496" applyFont="1" applyFill="1" applyBorder="1" applyAlignment="1" applyProtection="1">
      <alignment horizontal="center"/>
    </xf>
    <xf numFmtId="0" fontId="76" fillId="0" borderId="0" xfId="496" applyFont="1" applyFill="1" applyAlignment="1" applyProtection="1">
      <alignment horizontal="right"/>
    </xf>
    <xf numFmtId="41" fontId="83" fillId="0" borderId="0" xfId="497" applyNumberFormat="1" applyFont="1" applyFill="1" applyBorder="1" applyProtection="1"/>
    <xf numFmtId="41" fontId="113" fillId="0" borderId="0" xfId="497" applyNumberFormat="1" applyFont="1" applyFill="1" applyBorder="1" applyAlignment="1" applyProtection="1"/>
    <xf numFmtId="43" fontId="83" fillId="0" borderId="40" xfId="497" applyNumberFormat="1" applyFont="1" applyFill="1" applyBorder="1"/>
    <xf numFmtId="41" fontId="83" fillId="0" borderId="0" xfId="497" applyNumberFormat="1" applyFont="1" applyFill="1" applyBorder="1" applyProtection="1">
      <protection locked="0"/>
    </xf>
    <xf numFmtId="0" fontId="102" fillId="0" borderId="0" xfId="496" applyFont="1" applyFill="1" applyBorder="1" applyAlignment="1">
      <alignment horizontal="center"/>
    </xf>
    <xf numFmtId="0" fontId="99" fillId="27" borderId="49" xfId="496" applyFont="1" applyFill="1" applyBorder="1" applyAlignment="1">
      <alignment horizontal="centerContinuous" vertical="center"/>
    </xf>
    <xf numFmtId="0" fontId="99" fillId="27" borderId="40" xfId="496" applyFont="1" applyFill="1" applyBorder="1" applyAlignment="1">
      <alignment horizontal="centerContinuous" vertical="center"/>
    </xf>
    <xf numFmtId="0" fontId="99" fillId="27" borderId="41" xfId="496" applyFont="1" applyFill="1" applyBorder="1" applyAlignment="1">
      <alignment horizontal="center" vertical="center"/>
    </xf>
    <xf numFmtId="0" fontId="99" fillId="27" borderId="40" xfId="496" applyFont="1" applyFill="1" applyBorder="1" applyAlignment="1">
      <alignment horizontal="center" vertical="center"/>
    </xf>
    <xf numFmtId="0" fontId="99" fillId="27" borderId="43" xfId="496" applyFont="1" applyFill="1" applyBorder="1" applyAlignment="1">
      <alignment horizontal="center" vertical="center"/>
    </xf>
    <xf numFmtId="0" fontId="99" fillId="0" borderId="39" xfId="496" applyFont="1" applyFill="1" applyBorder="1" applyAlignment="1">
      <alignment horizontal="center"/>
    </xf>
    <xf numFmtId="185" fontId="99" fillId="0" borderId="40" xfId="497" applyNumberFormat="1" applyFont="1" applyFill="1" applyBorder="1" applyProtection="1"/>
    <xf numFmtId="176" fontId="99" fillId="0" borderId="0" xfId="497" applyFont="1" applyFill="1" applyBorder="1" applyAlignment="1" applyProtection="1">
      <alignment horizontal="right"/>
    </xf>
    <xf numFmtId="185" fontId="99" fillId="0" borderId="40" xfId="497" applyNumberFormat="1" applyFont="1" applyFill="1" applyBorder="1" applyAlignment="1" applyProtection="1"/>
    <xf numFmtId="185" fontId="80" fillId="28" borderId="40" xfId="497" applyNumberFormat="1" applyFont="1" applyFill="1" applyBorder="1" applyAlignment="1" applyProtection="1"/>
    <xf numFmtId="0" fontId="99" fillId="0" borderId="44" xfId="496" applyFont="1" applyFill="1" applyBorder="1" applyAlignment="1">
      <alignment horizontal="center"/>
    </xf>
    <xf numFmtId="176" fontId="99" fillId="0" borderId="59" xfId="497" applyFont="1" applyFill="1" applyBorder="1" applyAlignment="1"/>
    <xf numFmtId="176" fontId="99" fillId="0" borderId="10" xfId="497" applyFont="1" applyFill="1" applyBorder="1" applyAlignment="1" applyProtection="1">
      <protection locked="0"/>
    </xf>
    <xf numFmtId="176" fontId="99" fillId="0" borderId="10" xfId="497" applyFont="1" applyFill="1" applyBorder="1" applyAlignment="1" applyProtection="1"/>
    <xf numFmtId="185" fontId="99" fillId="0" borderId="45" xfId="497" applyNumberFormat="1" applyFont="1" applyFill="1" applyBorder="1" applyAlignment="1" applyProtection="1"/>
    <xf numFmtId="176" fontId="99" fillId="0" borderId="40" xfId="497" applyFont="1" applyFill="1" applyBorder="1" applyProtection="1"/>
    <xf numFmtId="41" fontId="99" fillId="0" borderId="40" xfId="497" applyNumberFormat="1" applyFont="1" applyFill="1" applyBorder="1" applyAlignment="1" applyProtection="1">
      <protection locked="0"/>
    </xf>
    <xf numFmtId="41" fontId="80" fillId="28" borderId="40" xfId="497" applyNumberFormat="1" applyFont="1" applyFill="1" applyBorder="1" applyAlignment="1" applyProtection="1">
      <protection locked="0"/>
    </xf>
    <xf numFmtId="41" fontId="99" fillId="0" borderId="10" xfId="497" applyNumberFormat="1" applyFont="1" applyFill="1" applyBorder="1" applyAlignment="1" applyProtection="1"/>
    <xf numFmtId="2" fontId="99" fillId="0" borderId="10" xfId="497" applyNumberFormat="1" applyFont="1" applyFill="1" applyBorder="1" applyAlignment="1" applyProtection="1">
      <alignment horizontal="centerContinuous"/>
    </xf>
    <xf numFmtId="41" fontId="99" fillId="0" borderId="10" xfId="497" applyNumberFormat="1" applyFont="1" applyFill="1" applyBorder="1" applyAlignment="1" applyProtection="1">
      <alignment horizontal="centerContinuous"/>
    </xf>
    <xf numFmtId="41" fontId="99" fillId="0" borderId="10" xfId="497" applyNumberFormat="1" applyFont="1" applyFill="1" applyBorder="1" applyAlignment="1" applyProtection="1">
      <protection locked="0"/>
    </xf>
    <xf numFmtId="41" fontId="99" fillId="0" borderId="45" xfId="497" applyNumberFormat="1" applyFont="1" applyFill="1" applyBorder="1" applyAlignment="1" applyProtection="1">
      <protection locked="0"/>
    </xf>
    <xf numFmtId="0" fontId="76" fillId="27" borderId="40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/>
    </xf>
    <xf numFmtId="185" fontId="76" fillId="0" borderId="0" xfId="497" applyNumberFormat="1" applyFont="1" applyFill="1" applyBorder="1" applyAlignment="1" applyProtection="1">
      <alignment horizontal="right"/>
    </xf>
    <xf numFmtId="202" fontId="76" fillId="0" borderId="0" xfId="497" applyNumberFormat="1" applyFont="1" applyFill="1" applyBorder="1" applyAlignment="1" applyProtection="1">
      <alignment horizontal="right"/>
    </xf>
    <xf numFmtId="185" fontId="76" fillId="0" borderId="40" xfId="497" applyNumberFormat="1" applyFont="1" applyFill="1" applyBorder="1" applyAlignment="1" applyProtection="1">
      <alignment horizontal="right"/>
    </xf>
    <xf numFmtId="41" fontId="76" fillId="0" borderId="0" xfId="497" applyNumberFormat="1" applyFont="1" applyFill="1" applyBorder="1" applyProtection="1"/>
    <xf numFmtId="197" fontId="80" fillId="28" borderId="0" xfId="497" applyNumberFormat="1" applyFont="1" applyFill="1" applyBorder="1" applyProtection="1"/>
    <xf numFmtId="41" fontId="80" fillId="28" borderId="0" xfId="497" applyNumberFormat="1" applyFont="1" applyFill="1" applyBorder="1" applyProtection="1"/>
    <xf numFmtId="176" fontId="80" fillId="28" borderId="40" xfId="497" applyFont="1" applyFill="1" applyBorder="1" applyProtection="1"/>
    <xf numFmtId="176" fontId="76" fillId="0" borderId="59" xfId="497" applyFont="1" applyFill="1" applyBorder="1" applyAlignment="1" applyProtection="1">
      <protection locked="0"/>
    </xf>
    <xf numFmtId="198" fontId="76" fillId="0" borderId="10" xfId="497" applyNumberFormat="1" applyFont="1" applyFill="1" applyBorder="1" applyAlignment="1" applyProtection="1">
      <protection locked="0"/>
    </xf>
    <xf numFmtId="185" fontId="76" fillId="0" borderId="10" xfId="497" applyNumberFormat="1" applyFont="1" applyFill="1" applyBorder="1" applyProtection="1">
      <protection locked="0"/>
    </xf>
    <xf numFmtId="49" fontId="76" fillId="0" borderId="45" xfId="497" applyNumberFormat="1" applyFont="1" applyFill="1" applyBorder="1" applyProtection="1">
      <protection locked="0"/>
    </xf>
    <xf numFmtId="0" fontId="76" fillId="27" borderId="43" xfId="496" applyFont="1" applyFill="1" applyBorder="1" applyAlignment="1">
      <alignment horizontal="center" wrapText="1"/>
    </xf>
    <xf numFmtId="0" fontId="76" fillId="0" borderId="44" xfId="496" applyFont="1" applyFill="1" applyBorder="1" applyAlignment="1">
      <alignment horizontal="center"/>
    </xf>
    <xf numFmtId="49" fontId="76" fillId="0" borderId="10" xfId="497" applyNumberFormat="1" applyFont="1" applyFill="1" applyBorder="1" applyProtection="1">
      <protection locked="0"/>
    </xf>
    <xf numFmtId="206" fontId="76" fillId="0" borderId="40" xfId="497" applyNumberFormat="1" applyFont="1" applyFill="1" applyBorder="1" applyAlignment="1" applyProtection="1">
      <alignment horizontal="right"/>
    </xf>
    <xf numFmtId="0" fontId="106" fillId="0" borderId="44" xfId="496" applyFont="1" applyFill="1" applyBorder="1" applyAlignment="1">
      <alignment horizontal="center"/>
    </xf>
    <xf numFmtId="0" fontId="97" fillId="27" borderId="43" xfId="496" applyFont="1" applyFill="1" applyBorder="1" applyAlignment="1">
      <alignment horizontal="center" vertical="center"/>
    </xf>
    <xf numFmtId="200" fontId="76" fillId="0" borderId="0" xfId="496" applyNumberFormat="1" applyFont="1" applyBorder="1"/>
    <xf numFmtId="200" fontId="76" fillId="28" borderId="0" xfId="496" applyNumberFormat="1" applyFont="1" applyFill="1" applyBorder="1"/>
    <xf numFmtId="200" fontId="80" fillId="28" borderId="0" xfId="496" applyNumberFormat="1" applyFont="1" applyFill="1" applyBorder="1"/>
    <xf numFmtId="200" fontId="76" fillId="0" borderId="0" xfId="496" applyNumberFormat="1" applyFont="1" applyFill="1" applyBorder="1"/>
    <xf numFmtId="0" fontId="76" fillId="0" borderId="45" xfId="496" applyFont="1" applyFill="1" applyBorder="1" applyAlignment="1" applyProtection="1">
      <alignment horizontal="center" shrinkToFit="1"/>
    </xf>
    <xf numFmtId="0" fontId="83" fillId="27" borderId="47" xfId="496" applyFont="1" applyFill="1" applyBorder="1" applyAlignment="1">
      <alignment horizontal="centerContinuous" vertical="center"/>
    </xf>
    <xf numFmtId="0" fontId="83" fillId="27" borderId="48" xfId="496" applyFont="1" applyFill="1" applyBorder="1" applyAlignment="1">
      <alignment horizontal="center" vertical="center"/>
    </xf>
    <xf numFmtId="193" fontId="76" fillId="0" borderId="51" xfId="497" applyNumberFormat="1" applyFont="1" applyFill="1" applyBorder="1"/>
    <xf numFmtId="200" fontId="76" fillId="0" borderId="40" xfId="497" applyNumberFormat="1" applyFont="1" applyFill="1" applyBorder="1"/>
    <xf numFmtId="193" fontId="76" fillId="28" borderId="51" xfId="497" applyNumberFormat="1" applyFont="1" applyFill="1" applyBorder="1"/>
    <xf numFmtId="191" fontId="80" fillId="28" borderId="40" xfId="497" applyNumberFormat="1" applyFont="1" applyFill="1" applyBorder="1"/>
    <xf numFmtId="191" fontId="76" fillId="0" borderId="40" xfId="497" applyNumberFormat="1" applyFont="1" applyFill="1" applyBorder="1"/>
    <xf numFmtId="0" fontId="76" fillId="0" borderId="52" xfId="496" applyFont="1" applyFill="1" applyBorder="1" applyAlignment="1" applyProtection="1">
      <alignment horizontal="center" shrinkToFit="1"/>
    </xf>
    <xf numFmtId="0" fontId="83" fillId="27" borderId="61" xfId="496" applyFont="1" applyFill="1" applyBorder="1" applyAlignment="1">
      <alignment horizontal="centerContinuous" vertical="center"/>
    </xf>
    <xf numFmtId="41" fontId="76" fillId="0" borderId="51" xfId="497" applyNumberFormat="1" applyFont="1" applyFill="1" applyBorder="1"/>
    <xf numFmtId="0" fontId="83" fillId="27" borderId="24" xfId="496" quotePrefix="1" applyFont="1" applyFill="1" applyBorder="1" applyAlignment="1">
      <alignment horizontal="center"/>
    </xf>
    <xf numFmtId="0" fontId="83" fillId="27" borderId="18" xfId="496" quotePrefix="1" applyFont="1" applyFill="1" applyBorder="1" applyAlignment="1">
      <alignment horizontal="center"/>
    </xf>
    <xf numFmtId="0" fontId="120" fillId="0" borderId="0" xfId="501" applyFont="1" applyFill="1" applyAlignment="1">
      <alignment horizontal="centerContinuous" vertical="center"/>
    </xf>
    <xf numFmtId="0" fontId="122" fillId="0" borderId="0" xfId="501" applyFont="1" applyFill="1" applyAlignment="1">
      <alignment horizontal="centerContinuous" vertical="center"/>
    </xf>
    <xf numFmtId="0" fontId="123" fillId="0" borderId="0" xfId="501" applyFont="1" applyFill="1" applyAlignment="1">
      <alignment horizontal="centerContinuous" vertical="center"/>
    </xf>
    <xf numFmtId="0" fontId="123" fillId="0" borderId="0" xfId="501" applyFont="1" applyFill="1" applyAlignment="1">
      <alignment vertical="center"/>
    </xf>
    <xf numFmtId="0" fontId="121" fillId="0" borderId="0" xfId="501" applyFont="1" applyFill="1" applyAlignment="1">
      <alignment horizontal="centerContinuous"/>
    </xf>
    <xf numFmtId="0" fontId="121" fillId="0" borderId="0" xfId="501" applyFont="1" applyFill="1" applyAlignment="1"/>
    <xf numFmtId="0" fontId="80" fillId="28" borderId="39" xfId="501" applyFont="1" applyFill="1" applyBorder="1" applyAlignment="1">
      <alignment horizontal="center"/>
    </xf>
    <xf numFmtId="0" fontId="93" fillId="28" borderId="0" xfId="501" applyFont="1" applyFill="1"/>
    <xf numFmtId="0" fontId="76" fillId="27" borderId="29" xfId="496" applyFont="1" applyFill="1" applyBorder="1" applyAlignment="1">
      <alignment horizontal="center" vertical="top" wrapText="1" shrinkToFit="1"/>
    </xf>
    <xf numFmtId="200" fontId="83" fillId="0" borderId="0" xfId="497" applyNumberFormat="1" applyFont="1" applyFill="1" applyBorder="1" applyAlignment="1" applyProtection="1"/>
    <xf numFmtId="200" fontId="83" fillId="0" borderId="0" xfId="497" applyNumberFormat="1" applyFont="1" applyFill="1" applyBorder="1" applyProtection="1"/>
    <xf numFmtId="200" fontId="80" fillId="28" borderId="0" xfId="497" applyNumberFormat="1" applyFont="1" applyFill="1" applyBorder="1" applyAlignment="1" applyProtection="1">
      <alignment horizontal="right"/>
    </xf>
    <xf numFmtId="200" fontId="113" fillId="0" borderId="0" xfId="497" applyNumberFormat="1" applyFont="1" applyFill="1" applyBorder="1" applyAlignment="1" applyProtection="1"/>
    <xf numFmtId="200" fontId="76" fillId="0" borderId="0" xfId="497" applyNumberFormat="1" applyFont="1" applyFill="1" applyBorder="1" applyProtection="1"/>
    <xf numFmtId="200" fontId="118" fillId="28" borderId="0" xfId="497" applyNumberFormat="1" applyFont="1" applyFill="1" applyBorder="1" applyAlignment="1" applyProtection="1">
      <alignment horizontal="right"/>
    </xf>
    <xf numFmtId="0" fontId="83" fillId="0" borderId="0" xfId="496" applyFont="1" applyFill="1" applyAlignment="1" applyProtection="1">
      <alignment horizontal="right"/>
    </xf>
    <xf numFmtId="0" fontId="83" fillId="0" borderId="0" xfId="496" applyFont="1" applyFill="1" applyAlignment="1" applyProtection="1">
      <alignment horizontal="left"/>
    </xf>
    <xf numFmtId="0" fontId="83" fillId="27" borderId="18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199" fontId="80" fillId="28" borderId="0" xfId="497" applyNumberFormat="1" applyFont="1" applyFill="1" applyBorder="1"/>
    <xf numFmtId="199" fontId="76" fillId="0" borderId="0" xfId="497" applyNumberFormat="1" applyFont="1" applyFill="1" applyBorder="1"/>
    <xf numFmtId="199" fontId="118" fillId="28" borderId="0" xfId="497" applyNumberFormat="1" applyFont="1" applyFill="1" applyBorder="1" applyAlignment="1"/>
    <xf numFmtId="199" fontId="113" fillId="0" borderId="0" xfId="497" applyNumberFormat="1" applyFont="1" applyFill="1" applyBorder="1" applyAlignment="1"/>
    <xf numFmtId="199" fontId="118" fillId="28" borderId="40" xfId="497" applyNumberFormat="1" applyFont="1" applyFill="1" applyBorder="1" applyAlignment="1"/>
    <xf numFmtId="199" fontId="113" fillId="0" borderId="40" xfId="497" applyNumberFormat="1" applyFont="1" applyFill="1" applyBorder="1" applyAlignment="1"/>
    <xf numFmtId="0" fontId="76" fillId="27" borderId="32" xfId="496" applyFont="1" applyFill="1" applyBorder="1" applyAlignment="1" applyProtection="1">
      <alignment horizontal="centerContinuous" vertical="center"/>
    </xf>
    <xf numFmtId="0" fontId="76" fillId="27" borderId="37" xfId="495" applyFont="1" applyFill="1" applyBorder="1" applyAlignment="1" applyProtection="1">
      <alignment horizontal="center" vertical="center"/>
    </xf>
    <xf numFmtId="0" fontId="76" fillId="27" borderId="39" xfId="495" applyFont="1" applyFill="1" applyBorder="1" applyAlignment="1" applyProtection="1">
      <alignment horizontal="center" vertical="center"/>
    </xf>
    <xf numFmtId="0" fontId="76" fillId="27" borderId="42" xfId="495" applyFont="1" applyFill="1" applyBorder="1" applyAlignment="1" applyProtection="1">
      <alignment horizontal="center" vertical="center"/>
    </xf>
    <xf numFmtId="0" fontId="76" fillId="27" borderId="19" xfId="496" applyFont="1" applyFill="1" applyBorder="1" applyAlignment="1">
      <alignment horizontal="center"/>
    </xf>
    <xf numFmtId="0" fontId="76" fillId="27" borderId="24" xfId="496" applyFont="1" applyFill="1" applyBorder="1" applyAlignment="1">
      <alignment horizontal="center"/>
    </xf>
    <xf numFmtId="0" fontId="76" fillId="27" borderId="37" xfId="496" applyFont="1" applyFill="1" applyBorder="1" applyAlignment="1">
      <alignment horizontal="center" vertical="center"/>
    </xf>
    <xf numFmtId="0" fontId="76" fillId="27" borderId="39" xfId="496" applyFont="1" applyFill="1" applyBorder="1" applyAlignment="1">
      <alignment horizontal="center" vertical="center"/>
    </xf>
    <xf numFmtId="0" fontId="76" fillId="27" borderId="42" xfId="496" applyFont="1" applyFill="1" applyBorder="1" applyAlignment="1">
      <alignment horizontal="center" vertical="center"/>
    </xf>
    <xf numFmtId="0" fontId="76" fillId="27" borderId="35" xfId="496" applyFont="1" applyFill="1" applyBorder="1" applyAlignment="1">
      <alignment horizontal="center" vertical="center"/>
    </xf>
    <xf numFmtId="0" fontId="76" fillId="27" borderId="36" xfId="496" applyFont="1" applyFill="1" applyBorder="1" applyAlignment="1">
      <alignment horizontal="center" vertical="center"/>
    </xf>
    <xf numFmtId="0" fontId="76" fillId="27" borderId="49" xfId="496" applyFont="1" applyFill="1" applyBorder="1" applyAlignment="1">
      <alignment horizontal="center" vertical="center"/>
    </xf>
    <xf numFmtId="0" fontId="107" fillId="0" borderId="0" xfId="496" applyFont="1" applyFill="1" applyAlignment="1">
      <alignment horizontal="center" vertical="center" wrapText="1"/>
    </xf>
    <xf numFmtId="0" fontId="107" fillId="0" borderId="0" xfId="496" applyFont="1" applyFill="1" applyAlignment="1">
      <alignment horizontal="center" vertical="center"/>
    </xf>
    <xf numFmtId="0" fontId="85" fillId="27" borderId="35" xfId="496" applyFont="1" applyFill="1" applyBorder="1" applyAlignment="1">
      <alignment horizontal="center" vertical="center"/>
    </xf>
    <xf numFmtId="0" fontId="85" fillId="27" borderId="36" xfId="496" applyFont="1" applyFill="1" applyBorder="1" applyAlignment="1">
      <alignment horizontal="center" vertical="center"/>
    </xf>
    <xf numFmtId="0" fontId="83" fillId="27" borderId="35" xfId="496" applyFont="1" applyFill="1" applyBorder="1" applyAlignment="1" applyProtection="1">
      <alignment horizontal="center" vertical="center" wrapText="1"/>
    </xf>
    <xf numFmtId="0" fontId="83" fillId="27" borderId="33" xfId="496" applyFont="1" applyFill="1" applyBorder="1" applyAlignment="1" applyProtection="1">
      <alignment horizontal="center" vertical="center" wrapText="1"/>
    </xf>
    <xf numFmtId="0" fontId="83" fillId="27" borderId="49" xfId="496" applyFont="1" applyFill="1" applyBorder="1" applyAlignment="1" applyProtection="1">
      <alignment horizontal="center" vertical="center" wrapText="1"/>
    </xf>
    <xf numFmtId="0" fontId="76" fillId="27" borderId="23" xfId="496" applyFont="1" applyFill="1" applyBorder="1" applyAlignment="1">
      <alignment horizontal="center" vertical="center" wrapText="1"/>
    </xf>
    <xf numFmtId="0" fontId="76" fillId="27" borderId="25" xfId="496" applyFont="1" applyFill="1" applyBorder="1" applyAlignment="1">
      <alignment horizontal="center" vertical="center" wrapText="1"/>
    </xf>
    <xf numFmtId="0" fontId="76" fillId="27" borderId="41" xfId="496" applyFont="1" applyFill="1" applyBorder="1" applyAlignment="1">
      <alignment horizontal="center" vertical="center" wrapText="1"/>
    </xf>
    <xf numFmtId="0" fontId="109" fillId="0" borderId="0" xfId="496" applyFont="1" applyFill="1" applyAlignment="1">
      <alignment horizontal="center" vertical="center" wrapText="1"/>
    </xf>
    <xf numFmtId="0" fontId="83" fillId="0" borderId="10" xfId="496" applyFont="1" applyFill="1" applyBorder="1" applyAlignment="1">
      <alignment horizontal="right"/>
    </xf>
    <xf numFmtId="0" fontId="83" fillId="0" borderId="10" xfId="496" applyFont="1" applyFill="1" applyBorder="1" applyAlignment="1"/>
    <xf numFmtId="0" fontId="83" fillId="27" borderId="27" xfId="496" applyFont="1" applyFill="1" applyBorder="1" applyAlignment="1">
      <alignment horizontal="center" vertical="center"/>
    </xf>
    <xf numFmtId="0" fontId="83" fillId="27" borderId="4" xfId="496" applyFont="1" applyFill="1" applyBorder="1" applyAlignment="1">
      <alignment horizontal="center" vertical="center"/>
    </xf>
    <xf numFmtId="0" fontId="83" fillId="27" borderId="28" xfId="496" applyFont="1" applyFill="1" applyBorder="1" applyAlignment="1">
      <alignment horizontal="center" vertical="center"/>
    </xf>
    <xf numFmtId="0" fontId="83" fillId="27" borderId="32" xfId="496" applyFont="1" applyFill="1" applyBorder="1" applyAlignment="1">
      <alignment horizontal="center" vertical="center"/>
    </xf>
    <xf numFmtId="0" fontId="83" fillId="27" borderId="30" xfId="496" applyFont="1" applyFill="1" applyBorder="1" applyAlignment="1">
      <alignment horizontal="center" vertical="center"/>
    </xf>
    <xf numFmtId="0" fontId="83" fillId="27" borderId="38" xfId="496" applyFont="1" applyFill="1" applyBorder="1" applyAlignment="1">
      <alignment horizontal="center" vertical="center"/>
    </xf>
    <xf numFmtId="0" fontId="83" fillId="27" borderId="57" xfId="496" applyFont="1" applyFill="1" applyBorder="1" applyAlignment="1">
      <alignment horizontal="center" vertical="center"/>
    </xf>
    <xf numFmtId="0" fontId="83" fillId="27" borderId="33" xfId="496" applyFont="1" applyFill="1" applyBorder="1" applyAlignment="1">
      <alignment horizontal="center" vertical="center"/>
    </xf>
    <xf numFmtId="0" fontId="83" fillId="27" borderId="49" xfId="496" applyFont="1" applyFill="1" applyBorder="1" applyAlignment="1">
      <alignment horizontal="center" vertical="center"/>
    </xf>
    <xf numFmtId="0" fontId="83" fillId="27" borderId="55" xfId="496" applyFont="1" applyFill="1" applyBorder="1" applyAlignment="1">
      <alignment horizontal="center" vertical="center"/>
    </xf>
    <xf numFmtId="0" fontId="83" fillId="27" borderId="29" xfId="496" applyFont="1" applyFill="1" applyBorder="1" applyAlignment="1">
      <alignment horizontal="center" vertical="center"/>
    </xf>
    <xf numFmtId="0" fontId="83" fillId="27" borderId="17" xfId="496" applyFont="1" applyFill="1" applyBorder="1" applyAlignment="1">
      <alignment horizontal="center" vertical="center" wrapText="1"/>
    </xf>
    <xf numFmtId="0" fontId="83" fillId="27" borderId="43" xfId="496" applyFont="1" applyFill="1" applyBorder="1" applyAlignment="1">
      <alignment horizontal="center" vertical="center" wrapText="1"/>
    </xf>
    <xf numFmtId="0" fontId="109" fillId="0" borderId="0" xfId="496" applyFont="1" applyFill="1" applyAlignment="1">
      <alignment horizontal="center" vertical="center"/>
    </xf>
    <xf numFmtId="0" fontId="85" fillId="27" borderId="57" xfId="496" applyFont="1" applyFill="1" applyBorder="1" applyAlignment="1">
      <alignment horizontal="center" vertical="center"/>
    </xf>
    <xf numFmtId="0" fontId="85" fillId="27" borderId="33" xfId="496" applyFont="1" applyFill="1" applyBorder="1" applyAlignment="1">
      <alignment horizontal="center" vertical="center"/>
    </xf>
    <xf numFmtId="0" fontId="83" fillId="27" borderId="53" xfId="496" applyFont="1" applyFill="1" applyBorder="1" applyAlignment="1">
      <alignment horizontal="center" vertical="center"/>
    </xf>
    <xf numFmtId="0" fontId="85" fillId="27" borderId="32" xfId="496" applyFont="1" applyFill="1" applyBorder="1" applyAlignment="1">
      <alignment horizontal="center" vertical="center"/>
    </xf>
    <xf numFmtId="0" fontId="85" fillId="27" borderId="30" xfId="496" applyFont="1" applyFill="1" applyBorder="1" applyAlignment="1">
      <alignment horizontal="center" vertical="center"/>
    </xf>
    <xf numFmtId="0" fontId="85" fillId="27" borderId="49" xfId="496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/>
    </xf>
    <xf numFmtId="0" fontId="76" fillId="27" borderId="35" xfId="499" applyFont="1" applyFill="1" applyBorder="1" applyAlignment="1">
      <alignment horizontal="center" vertical="center" wrapText="1"/>
    </xf>
    <xf numFmtId="0" fontId="76" fillId="27" borderId="33" xfId="499" applyFont="1" applyFill="1" applyBorder="1" applyAlignment="1">
      <alignment horizontal="center" vertical="center"/>
    </xf>
    <xf numFmtId="0" fontId="76" fillId="27" borderId="36" xfId="499" applyFont="1" applyFill="1" applyBorder="1" applyAlignment="1">
      <alignment horizontal="center" vertical="center"/>
    </xf>
    <xf numFmtId="0" fontId="87" fillId="0" borderId="0" xfId="496" applyFont="1" applyFill="1" applyBorder="1" applyAlignment="1">
      <alignment horizontal="left"/>
    </xf>
    <xf numFmtId="3" fontId="109" fillId="0" borderId="0" xfId="496" applyNumberFormat="1" applyFont="1" applyFill="1" applyAlignment="1">
      <alignment horizontal="center" vertical="center"/>
    </xf>
    <xf numFmtId="0" fontId="83" fillId="27" borderId="21" xfId="496" applyFont="1" applyFill="1" applyBorder="1" applyAlignment="1">
      <alignment horizontal="center" vertical="center"/>
    </xf>
    <xf numFmtId="0" fontId="83" fillId="27" borderId="17" xfId="496" applyFont="1" applyFill="1" applyBorder="1" applyAlignment="1">
      <alignment horizontal="center" vertical="center"/>
    </xf>
    <xf numFmtId="0" fontId="83" fillId="27" borderId="18" xfId="496" applyFont="1" applyFill="1" applyBorder="1" applyAlignment="1">
      <alignment horizontal="center" vertical="center"/>
    </xf>
    <xf numFmtId="0" fontId="83" fillId="27" borderId="58" xfId="496" applyFont="1" applyFill="1" applyBorder="1" applyAlignment="1">
      <alignment horizontal="center" wrapText="1"/>
    </xf>
    <xf numFmtId="0" fontId="83" fillId="27" borderId="48" xfId="496" applyFont="1" applyFill="1" applyBorder="1" applyAlignment="1">
      <alignment horizontal="center"/>
    </xf>
    <xf numFmtId="0" fontId="83" fillId="27" borderId="19" xfId="496" applyFont="1" applyFill="1" applyBorder="1" applyAlignment="1">
      <alignment horizontal="center" wrapText="1"/>
    </xf>
    <xf numFmtId="0" fontId="83" fillId="27" borderId="24" xfId="496" applyFont="1" applyFill="1" applyBorder="1" applyAlignment="1">
      <alignment horizontal="center"/>
    </xf>
    <xf numFmtId="0" fontId="83" fillId="27" borderId="48" xfId="496" applyFont="1" applyFill="1" applyBorder="1" applyAlignment="1">
      <alignment horizontal="center" wrapText="1"/>
    </xf>
    <xf numFmtId="0" fontId="83" fillId="27" borderId="35" xfId="496" applyFont="1" applyFill="1" applyBorder="1" applyAlignment="1">
      <alignment horizontal="center" vertical="center"/>
    </xf>
    <xf numFmtId="0" fontId="83" fillId="27" borderId="36" xfId="496" applyFont="1" applyFill="1" applyBorder="1" applyAlignment="1">
      <alignment horizontal="center" vertical="center"/>
    </xf>
    <xf numFmtId="0" fontId="83" fillId="27" borderId="37" xfId="496" applyFont="1" applyFill="1" applyBorder="1" applyAlignment="1">
      <alignment horizontal="center" vertical="center"/>
    </xf>
    <xf numFmtId="0" fontId="83" fillId="27" borderId="39" xfId="496" applyFont="1" applyFill="1" applyBorder="1" applyAlignment="1">
      <alignment horizontal="center" vertical="center"/>
    </xf>
    <xf numFmtId="0" fontId="83" fillId="27" borderId="42" xfId="496" applyFont="1" applyFill="1" applyBorder="1" applyAlignment="1">
      <alignment horizontal="center" vertical="center"/>
    </xf>
    <xf numFmtId="0" fontId="76" fillId="27" borderId="58" xfId="496" applyFont="1" applyFill="1" applyBorder="1" applyAlignment="1">
      <alignment horizontal="center" wrapText="1"/>
    </xf>
    <xf numFmtId="0" fontId="76" fillId="27" borderId="48" xfId="496" applyFont="1" applyFill="1" applyBorder="1" applyAlignment="1">
      <alignment horizontal="center" wrapText="1"/>
    </xf>
    <xf numFmtId="0" fontId="76" fillId="27" borderId="19" xfId="496" applyFont="1" applyFill="1" applyBorder="1" applyAlignment="1">
      <alignment horizontal="center" wrapText="1"/>
    </xf>
    <xf numFmtId="0" fontId="76" fillId="27" borderId="24" xfId="496" applyFont="1" applyFill="1" applyBorder="1" applyAlignment="1">
      <alignment horizontal="center" wrapText="1"/>
    </xf>
    <xf numFmtId="0" fontId="119" fillId="0" borderId="10" xfId="502" applyFont="1" applyFill="1" applyBorder="1" applyAlignment="1" applyProtection="1">
      <alignment horizontal="right"/>
    </xf>
    <xf numFmtId="0" fontId="76" fillId="27" borderId="32" xfId="501" applyFont="1" applyFill="1" applyBorder="1" applyAlignment="1">
      <alignment horizontal="center" vertical="center"/>
    </xf>
    <xf numFmtId="0" fontId="76" fillId="27" borderId="29" xfId="501" applyFont="1" applyFill="1" applyBorder="1" applyAlignment="1">
      <alignment horizontal="center" vertical="center"/>
    </xf>
    <xf numFmtId="0" fontId="76" fillId="27" borderId="37" xfId="501" applyFont="1" applyFill="1" applyBorder="1" applyAlignment="1">
      <alignment horizontal="center" vertical="center"/>
    </xf>
    <xf numFmtId="0" fontId="76" fillId="27" borderId="39" xfId="501" applyFont="1" applyFill="1" applyBorder="1" applyAlignment="1">
      <alignment horizontal="center" vertical="center"/>
    </xf>
    <xf numFmtId="0" fontId="76" fillId="27" borderId="42" xfId="501" applyFont="1" applyFill="1" applyBorder="1" applyAlignment="1">
      <alignment horizontal="center" vertical="center"/>
    </xf>
    <xf numFmtId="0" fontId="79" fillId="0" borderId="10" xfId="496" applyFont="1" applyFill="1" applyBorder="1" applyAlignment="1" applyProtection="1">
      <alignment horizontal="right" shrinkToFit="1"/>
    </xf>
    <xf numFmtId="0" fontId="76" fillId="27" borderId="19" xfId="496" applyFont="1" applyFill="1" applyBorder="1" applyAlignment="1">
      <alignment horizontal="center" wrapText="1" shrinkToFit="1"/>
    </xf>
    <xf numFmtId="0" fontId="76" fillId="27" borderId="24" xfId="496" applyFont="1" applyFill="1" applyBorder="1" applyAlignment="1">
      <alignment horizontal="center" wrapText="1" shrinkToFit="1"/>
    </xf>
    <xf numFmtId="0" fontId="76" fillId="27" borderId="58" xfId="496" applyFont="1" applyFill="1" applyBorder="1" applyAlignment="1">
      <alignment horizontal="center" wrapText="1" shrinkToFit="1"/>
    </xf>
    <xf numFmtId="0" fontId="76" fillId="27" borderId="48" xfId="496" applyFont="1" applyFill="1" applyBorder="1" applyAlignment="1">
      <alignment horizontal="center" wrapText="1" shrinkToFit="1"/>
    </xf>
    <xf numFmtId="0" fontId="76" fillId="27" borderId="58" xfId="496" applyFont="1" applyFill="1" applyBorder="1" applyAlignment="1">
      <alignment horizontal="center"/>
    </xf>
    <xf numFmtId="0" fontId="76" fillId="27" borderId="48" xfId="496" applyFont="1" applyFill="1" applyBorder="1" applyAlignment="1">
      <alignment horizontal="center"/>
    </xf>
    <xf numFmtId="0" fontId="76" fillId="0" borderId="10" xfId="496" applyFont="1" applyFill="1" applyBorder="1" applyAlignment="1">
      <alignment horizontal="right"/>
    </xf>
    <xf numFmtId="0" fontId="96" fillId="27" borderId="37" xfId="496" applyFont="1" applyFill="1" applyBorder="1" applyAlignment="1">
      <alignment horizontal="center" vertical="center"/>
    </xf>
    <xf numFmtId="0" fontId="96" fillId="27" borderId="39" xfId="496" applyFont="1" applyFill="1" applyBorder="1" applyAlignment="1">
      <alignment horizontal="center" vertical="center"/>
    </xf>
    <xf numFmtId="0" fontId="96" fillId="27" borderId="42" xfId="496" applyFont="1" applyFill="1" applyBorder="1" applyAlignment="1">
      <alignment horizontal="center" vertical="center"/>
    </xf>
    <xf numFmtId="0" fontId="76" fillId="27" borderId="37" xfId="496" applyFont="1" applyFill="1" applyBorder="1" applyAlignment="1" applyProtection="1">
      <alignment horizontal="center" vertical="center"/>
    </xf>
    <xf numFmtId="0" fontId="76" fillId="27" borderId="39" xfId="496" applyFont="1" applyFill="1" applyBorder="1" applyAlignment="1" applyProtection="1">
      <alignment horizontal="center" vertical="center"/>
    </xf>
    <xf numFmtId="0" fontId="76" fillId="27" borderId="42" xfId="496" applyFont="1" applyFill="1" applyBorder="1" applyAlignment="1" applyProtection="1">
      <alignment horizontal="center" vertical="center"/>
    </xf>
    <xf numFmtId="0" fontId="76" fillId="27" borderId="21" xfId="496" applyFont="1" applyFill="1" applyBorder="1" applyAlignment="1" applyProtection="1">
      <alignment horizontal="center" vertical="center" wrapText="1" shrinkToFit="1"/>
    </xf>
    <xf numFmtId="0" fontId="76" fillId="27" borderId="18" xfId="496" applyFont="1" applyFill="1" applyBorder="1" applyAlignment="1" applyProtection="1">
      <alignment horizontal="center" vertical="center" shrinkToFit="1"/>
    </xf>
    <xf numFmtId="0" fontId="76" fillId="27" borderId="43" xfId="496" applyFont="1" applyFill="1" applyBorder="1" applyAlignment="1" applyProtection="1">
      <alignment horizontal="center" vertical="center" shrinkToFit="1"/>
    </xf>
    <xf numFmtId="0" fontId="76" fillId="27" borderId="31" xfId="496" applyFont="1" applyFill="1" applyBorder="1" applyAlignment="1" applyProtection="1">
      <alignment horizontal="center" vertical="center" shrinkToFit="1"/>
    </xf>
    <xf numFmtId="0" fontId="76" fillId="27" borderId="24" xfId="496" applyFont="1" applyFill="1" applyBorder="1" applyAlignment="1" applyProtection="1">
      <alignment horizontal="center" vertical="center" wrapText="1" shrinkToFit="1"/>
    </xf>
    <xf numFmtId="0" fontId="76" fillId="27" borderId="22" xfId="496" applyFont="1" applyFill="1" applyBorder="1" applyAlignment="1" applyProtection="1">
      <alignment horizontal="center" vertical="center"/>
    </xf>
    <xf numFmtId="194" fontId="76" fillId="0" borderId="0" xfId="497" applyNumberFormat="1" applyFont="1" applyFill="1" applyBorder="1" applyAlignment="1" applyProtection="1">
      <alignment horizontal="right"/>
    </xf>
    <xf numFmtId="194" fontId="80" fillId="28" borderId="0" xfId="497" applyNumberFormat="1" applyFont="1" applyFill="1" applyBorder="1" applyAlignment="1" applyProtection="1">
      <alignment horizontal="center"/>
    </xf>
    <xf numFmtId="0" fontId="76" fillId="27" borderId="24" xfId="496" applyFont="1" applyFill="1" applyBorder="1" applyAlignment="1" applyProtection="1">
      <alignment horizontal="center" vertical="center" wrapText="1"/>
    </xf>
    <xf numFmtId="0" fontId="76" fillId="27" borderId="24" xfId="496" applyFont="1" applyFill="1" applyBorder="1" applyAlignment="1" applyProtection="1">
      <alignment horizontal="center" vertical="center" shrinkToFit="1"/>
    </xf>
    <xf numFmtId="194" fontId="76" fillId="0" borderId="0" xfId="497" applyNumberFormat="1" applyFont="1" applyFill="1" applyBorder="1" applyAlignment="1" applyProtection="1">
      <alignment horizontal="center"/>
    </xf>
    <xf numFmtId="199" fontId="76" fillId="0" borderId="0" xfId="497" applyNumberFormat="1" applyFont="1" applyFill="1" applyBorder="1" applyAlignment="1" applyProtection="1">
      <alignment horizontal="right"/>
    </xf>
    <xf numFmtId="41" fontId="76" fillId="0" borderId="0" xfId="497" applyNumberFormat="1" applyFont="1" applyFill="1" applyBorder="1" applyAlignment="1" applyProtection="1">
      <alignment horizontal="center"/>
    </xf>
    <xf numFmtId="0" fontId="83" fillId="27" borderId="21" xfId="496" applyFont="1" applyFill="1" applyBorder="1" applyAlignment="1">
      <alignment horizontal="center" vertical="center" wrapText="1"/>
    </xf>
    <xf numFmtId="0" fontId="83" fillId="27" borderId="18" xfId="496" applyFont="1" applyFill="1" applyBorder="1" applyAlignment="1">
      <alignment horizontal="center" vertical="center" wrapText="1"/>
    </xf>
    <xf numFmtId="0" fontId="83" fillId="27" borderId="43" xfId="496" applyFont="1" applyFill="1" applyBorder="1" applyAlignment="1">
      <alignment horizontal="center" vertical="center"/>
    </xf>
    <xf numFmtId="0" fontId="114" fillId="0" borderId="0" xfId="496" applyFont="1" applyFill="1" applyAlignment="1">
      <alignment horizontal="center" vertical="center" wrapText="1"/>
    </xf>
    <xf numFmtId="0" fontId="114" fillId="0" borderId="0" xfId="496" applyFont="1" applyFill="1" applyAlignment="1">
      <alignment horizontal="center" vertical="center"/>
    </xf>
    <xf numFmtId="201" fontId="99" fillId="0" borderId="0" xfId="497" applyNumberFormat="1" applyFont="1" applyFill="1" applyBorder="1" applyAlignment="1" applyProtection="1">
      <alignment horizontal="center"/>
    </xf>
    <xf numFmtId="201" fontId="80" fillId="28" borderId="0" xfId="497" applyNumberFormat="1" applyFont="1" applyFill="1" applyBorder="1" applyAlignment="1" applyProtection="1">
      <alignment horizontal="right"/>
    </xf>
    <xf numFmtId="201" fontId="80" fillId="28" borderId="0" xfId="496" applyNumberFormat="1" applyFont="1" applyFill="1" applyBorder="1" applyAlignment="1">
      <alignment horizontal="right"/>
    </xf>
    <xf numFmtId="201" fontId="99" fillId="0" borderId="26" xfId="497" applyNumberFormat="1" applyFont="1" applyFill="1" applyBorder="1" applyAlignment="1" applyProtection="1">
      <alignment horizontal="right"/>
    </xf>
    <xf numFmtId="0" fontId="116" fillId="0" borderId="0" xfId="496" applyFont="1" applyFill="1" applyAlignment="1">
      <alignment horizontal="center" vertical="center" wrapText="1"/>
    </xf>
    <xf numFmtId="0" fontId="116" fillId="0" borderId="0" xfId="496" applyFont="1" applyFill="1" applyAlignment="1">
      <alignment horizontal="center" vertical="center"/>
    </xf>
    <xf numFmtId="0" fontId="99" fillId="27" borderId="37" xfId="496" applyFont="1" applyFill="1" applyBorder="1" applyAlignment="1">
      <alignment horizontal="center" vertical="center"/>
    </xf>
    <xf numFmtId="0" fontId="99" fillId="27" borderId="39" xfId="496" applyFont="1" applyFill="1" applyBorder="1" applyAlignment="1">
      <alignment horizontal="center" vertical="center"/>
    </xf>
    <xf numFmtId="0" fontId="99" fillId="27" borderId="42" xfId="496" applyFont="1" applyFill="1" applyBorder="1" applyAlignment="1">
      <alignment horizontal="center" vertical="center"/>
    </xf>
    <xf numFmtId="0" fontId="78" fillId="0" borderId="0" xfId="496" applyFont="1" applyFill="1" applyBorder="1" applyAlignment="1">
      <alignment horizontal="left" vertical="center"/>
    </xf>
    <xf numFmtId="0" fontId="76" fillId="27" borderId="32" xfId="496" applyFont="1" applyFill="1" applyBorder="1" applyAlignment="1">
      <alignment horizontal="center" vertical="center"/>
    </xf>
    <xf numFmtId="0" fontId="76" fillId="27" borderId="29" xfId="496" applyFont="1" applyFill="1" applyBorder="1" applyAlignment="1">
      <alignment horizontal="center" vertical="center"/>
    </xf>
    <xf numFmtId="0" fontId="76" fillId="27" borderId="38" xfId="496" applyFont="1" applyFill="1" applyBorder="1" applyAlignment="1">
      <alignment horizontal="center" vertical="center"/>
    </xf>
    <xf numFmtId="0" fontId="76" fillId="27" borderId="21" xfId="496" applyFont="1" applyFill="1" applyBorder="1" applyAlignment="1">
      <alignment horizontal="center" vertical="center"/>
    </xf>
    <xf numFmtId="0" fontId="76" fillId="27" borderId="18" xfId="496" applyFont="1" applyFill="1" applyBorder="1" applyAlignment="1">
      <alignment horizontal="center" vertical="center"/>
    </xf>
    <xf numFmtId="0" fontId="76" fillId="27" borderId="43" xfId="496" applyFont="1" applyFill="1" applyBorder="1" applyAlignment="1">
      <alignment horizontal="center" vertical="center"/>
    </xf>
    <xf numFmtId="0" fontId="76" fillId="27" borderId="20" xfId="496" applyFont="1" applyFill="1" applyBorder="1" applyAlignment="1">
      <alignment horizontal="center" vertical="center"/>
    </xf>
    <xf numFmtId="0" fontId="76" fillId="27" borderId="0" xfId="496" applyFont="1" applyFill="1" applyBorder="1" applyAlignment="1">
      <alignment horizontal="center" vertical="center"/>
    </xf>
    <xf numFmtId="0" fontId="76" fillId="27" borderId="16" xfId="496" applyFont="1" applyFill="1" applyBorder="1" applyAlignment="1">
      <alignment horizontal="center" vertical="center"/>
    </xf>
    <xf numFmtId="0" fontId="76" fillId="27" borderId="40" xfId="496" applyFont="1" applyFill="1" applyBorder="1" applyAlignment="1">
      <alignment horizontal="center" vertical="center"/>
    </xf>
    <xf numFmtId="0" fontId="76" fillId="27" borderId="17" xfId="496" applyFont="1" applyFill="1" applyBorder="1" applyAlignment="1">
      <alignment horizontal="center" vertical="center"/>
    </xf>
    <xf numFmtId="0" fontId="76" fillId="27" borderId="58" xfId="496" applyFont="1" applyFill="1" applyBorder="1" applyAlignment="1">
      <alignment horizontal="center" vertical="center"/>
    </xf>
    <xf numFmtId="176" fontId="76" fillId="0" borderId="20" xfId="497" applyFont="1" applyFill="1" applyBorder="1" applyAlignment="1"/>
    <xf numFmtId="176" fontId="76" fillId="0" borderId="40" xfId="497" applyFont="1" applyFill="1" applyBorder="1" applyAlignment="1"/>
    <xf numFmtId="176" fontId="80" fillId="28" borderId="40" xfId="497" applyFont="1" applyFill="1" applyBorder="1" applyAlignment="1"/>
  </cellXfs>
  <cellStyles count="507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" xfId="16" builtinId="30" customBuiltin="1"/>
    <cellStyle name="20% - 강조색1 2" xfId="17"/>
    <cellStyle name="20% - 강조색1 2 2" xfId="18"/>
    <cellStyle name="20% - 강조색1 3" xfId="19"/>
    <cellStyle name="20% - 강조색2" xfId="20" builtinId="34" customBuiltin="1"/>
    <cellStyle name="20% - 강조색2 2" xfId="21"/>
    <cellStyle name="20% - 강조색2 2 2" xfId="22"/>
    <cellStyle name="20% - 강조색2 3" xfId="23"/>
    <cellStyle name="20% - 강조색3" xfId="24" builtinId="38" customBuiltin="1"/>
    <cellStyle name="20% - 강조색3 2" xfId="25"/>
    <cellStyle name="20% - 강조색3 2 2" xfId="26"/>
    <cellStyle name="20% - 강조색3 3" xfId="27"/>
    <cellStyle name="20% - 강조색4" xfId="28" builtinId="42" customBuiltin="1"/>
    <cellStyle name="20% - 강조색4 2" xfId="29"/>
    <cellStyle name="20% - 강조색4 2 2" xfId="30"/>
    <cellStyle name="20% - 강조색4 3" xfId="31"/>
    <cellStyle name="20% - 강조색5" xfId="32" builtinId="46" customBuiltin="1"/>
    <cellStyle name="20% - 강조색5 2" xfId="33"/>
    <cellStyle name="20% - 강조색5 2 2" xfId="34"/>
    <cellStyle name="20% - 강조색5 3" xfId="35"/>
    <cellStyle name="20% - 강조색6" xfId="36" builtinId="50" customBuiltin="1"/>
    <cellStyle name="20% - 강조색6 2" xfId="37"/>
    <cellStyle name="20% - 강조색6 2 2" xfId="38"/>
    <cellStyle name="20% - 강조색6 3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강조색1" xfId="46" builtinId="31" customBuiltin="1"/>
    <cellStyle name="40% - 강조색1 2" xfId="47"/>
    <cellStyle name="40% - 강조색1 2 2" xfId="48"/>
    <cellStyle name="40% - 강조색1 3" xfId="49"/>
    <cellStyle name="40% - 강조색2" xfId="50" builtinId="35" customBuiltin="1"/>
    <cellStyle name="40% - 강조색2 2" xfId="51"/>
    <cellStyle name="40% - 강조색2 2 2" xfId="52"/>
    <cellStyle name="40% - 강조색2 3" xfId="53"/>
    <cellStyle name="40% - 강조색3" xfId="54" builtinId="39" customBuiltin="1"/>
    <cellStyle name="40% - 강조색3 2" xfId="55"/>
    <cellStyle name="40% - 강조색3 2 2" xfId="56"/>
    <cellStyle name="40% - 강조색3 3" xfId="57"/>
    <cellStyle name="40% - 강조색4" xfId="58" builtinId="43" customBuiltin="1"/>
    <cellStyle name="40% - 강조색4 2" xfId="59"/>
    <cellStyle name="40% - 강조색4 2 2" xfId="60"/>
    <cellStyle name="40% - 강조색4 3" xfId="61"/>
    <cellStyle name="40% - 강조색5" xfId="62" builtinId="47" customBuiltin="1"/>
    <cellStyle name="40% - 강조색5 2" xfId="63"/>
    <cellStyle name="40% - 강조색5 2 2" xfId="64"/>
    <cellStyle name="40% - 강조색5 3" xfId="65"/>
    <cellStyle name="40% - 강조색6" xfId="66" builtinId="51" customBuiltin="1"/>
    <cellStyle name="40% - 강조색6 2" xfId="67"/>
    <cellStyle name="40% - 강조색6 2 2" xfId="68"/>
    <cellStyle name="40% - 강조색6 3" xfId="69"/>
    <cellStyle name="60% - Accent1" xfId="70"/>
    <cellStyle name="60% - Accent2" xfId="71"/>
    <cellStyle name="60% - Accent3" xfId="72"/>
    <cellStyle name="60% - Accent4" xfId="73"/>
    <cellStyle name="60% - Accent5" xfId="74"/>
    <cellStyle name="60% - Accent6" xfId="75"/>
    <cellStyle name="60% - 강조색1" xfId="76" builtinId="32" customBuiltin="1"/>
    <cellStyle name="60% - 강조색1 2" xfId="77"/>
    <cellStyle name="60% - 강조색1 2 2" xfId="78"/>
    <cellStyle name="60% - 강조색1 3" xfId="79"/>
    <cellStyle name="60% - 강조색2" xfId="80" builtinId="36" customBuiltin="1"/>
    <cellStyle name="60% - 강조색2 2" xfId="81"/>
    <cellStyle name="60% - 강조색2 2 2" xfId="82"/>
    <cellStyle name="60% - 강조색2 3" xfId="83"/>
    <cellStyle name="60% - 강조색3" xfId="84" builtinId="40" customBuiltin="1"/>
    <cellStyle name="60% - 강조색3 2" xfId="85"/>
    <cellStyle name="60% - 강조색3 2 2" xfId="86"/>
    <cellStyle name="60% - 강조색3 3" xfId="87"/>
    <cellStyle name="60% - 강조색4" xfId="88" builtinId="44" customBuiltin="1"/>
    <cellStyle name="60% - 강조색4 2" xfId="89"/>
    <cellStyle name="60% - 강조색4 2 2" xfId="90"/>
    <cellStyle name="60% - 강조색4 3" xfId="91"/>
    <cellStyle name="60% - 강조색5" xfId="92" builtinId="48" customBuiltin="1"/>
    <cellStyle name="60% - 강조색5 2" xfId="93"/>
    <cellStyle name="60% - 강조색5 2 2" xfId="94"/>
    <cellStyle name="60% - 강조색5 3" xfId="95"/>
    <cellStyle name="60% - 강조색6" xfId="96" builtinId="52" customBuiltin="1"/>
    <cellStyle name="60% - 강조색6 2" xfId="97"/>
    <cellStyle name="60% - 강조색6 2 2" xfId="98"/>
    <cellStyle name="60% - 강조색6 3" xfId="99"/>
    <cellStyle name="A¨­￠￢￠O [0]_INQUIRY ￠?￥i¨u¡AAⓒ￢Aⓒª " xfId="100"/>
    <cellStyle name="A¨­￠￢￠O_INQUIRY ￠?￥i¨u¡AAⓒ￢Aⓒª " xfId="101"/>
    <cellStyle name="Accent1" xfId="102"/>
    <cellStyle name="Accent2" xfId="103"/>
    <cellStyle name="Accent3" xfId="104"/>
    <cellStyle name="Accent4" xfId="105"/>
    <cellStyle name="Accent5" xfId="106"/>
    <cellStyle name="Accent6" xfId="107"/>
    <cellStyle name="AeE­ [0]_°eE¹_11¿a½A " xfId="108"/>
    <cellStyle name="AeE­_°eE¹_11¿a½A " xfId="109"/>
    <cellStyle name="AeE¡ⓒ [0]_INQUIRY ￠?￥i¨u¡AAⓒ￢Aⓒª " xfId="110"/>
    <cellStyle name="AeE¡ⓒ_INQUIRY ￠?￥i¨u¡AAⓒ￢Aⓒª " xfId="111"/>
    <cellStyle name="ALIGNMENT" xfId="112"/>
    <cellStyle name="AÞ¸¶ [0]_°eE¹_11¿a½A " xfId="113"/>
    <cellStyle name="AÞ¸¶_°eE¹_11¿a½A " xfId="114"/>
    <cellStyle name="Bad" xfId="115"/>
    <cellStyle name="C¡IA¨ª_¡ic¨u¡A¨￢I¨￢¡Æ AN¡Æe " xfId="116"/>
    <cellStyle name="C￥AØ_¸AAa.¼OAI " xfId="117"/>
    <cellStyle name="Calculation" xfId="118"/>
    <cellStyle name="category" xfId="119"/>
    <cellStyle name="Check Cell" xfId="120"/>
    <cellStyle name="Comma [0]_ SG&amp;A Bridge " xfId="121"/>
    <cellStyle name="comma zerodec" xfId="122"/>
    <cellStyle name="Comma_ SG&amp;A Bridge " xfId="123"/>
    <cellStyle name="Comma0" xfId="124"/>
    <cellStyle name="Curren?_x0012_퐀_x0017_?" xfId="125"/>
    <cellStyle name="Currency [0]_ SG&amp;A Bridge " xfId="126"/>
    <cellStyle name="Currency_ SG&amp;A Bridge " xfId="127"/>
    <cellStyle name="Currency0" xfId="128"/>
    <cellStyle name="Currency1" xfId="129"/>
    <cellStyle name="Date" xfId="130"/>
    <cellStyle name="Dollar (zero dec)" xfId="131"/>
    <cellStyle name="Euro" xfId="132"/>
    <cellStyle name="Explanatory Text" xfId="133"/>
    <cellStyle name="Fixed" xfId="134"/>
    <cellStyle name="Good" xfId="135"/>
    <cellStyle name="Grey" xfId="136"/>
    <cellStyle name="Grey 2" xfId="137"/>
    <cellStyle name="Grey 3" xfId="138"/>
    <cellStyle name="HEADER" xfId="139"/>
    <cellStyle name="Header1" xfId="140"/>
    <cellStyle name="Header2" xfId="141"/>
    <cellStyle name="Heading 1" xfId="142"/>
    <cellStyle name="Heading 1 2" xfId="143"/>
    <cellStyle name="Heading 1 3" xfId="144"/>
    <cellStyle name="Heading 2" xfId="145"/>
    <cellStyle name="Heading 2 2" xfId="146"/>
    <cellStyle name="Heading 2 3" xfId="147"/>
    <cellStyle name="Heading 3" xfId="148"/>
    <cellStyle name="Heading 4" xfId="149"/>
    <cellStyle name="Hyperlink" xfId="150"/>
    <cellStyle name="Input" xfId="151"/>
    <cellStyle name="Input [yellow]" xfId="152"/>
    <cellStyle name="Input [yellow] 2" xfId="153"/>
    <cellStyle name="Input [yellow] 3" xfId="154"/>
    <cellStyle name="Linked Cell" xfId="155"/>
    <cellStyle name="Millares [0]_2AV_M_M " xfId="156"/>
    <cellStyle name="Milliers [0]_Arabian Spec" xfId="157"/>
    <cellStyle name="Milliers_Arabian Spec" xfId="158"/>
    <cellStyle name="Model" xfId="159"/>
    <cellStyle name="Mon?aire [0]_Arabian Spec" xfId="160"/>
    <cellStyle name="Mon?aire_Arabian Spec" xfId="161"/>
    <cellStyle name="Moneda [0]_2AV_M_M " xfId="162"/>
    <cellStyle name="Moneda_2AV_M_M " xfId="163"/>
    <cellStyle name="Neutral" xfId="164"/>
    <cellStyle name="Normal - Style1" xfId="165"/>
    <cellStyle name="Normal - Style1 2" xfId="166"/>
    <cellStyle name="Normal - Style1 3" xfId="167"/>
    <cellStyle name="Normal_ SG&amp;A Bridge " xfId="168"/>
    <cellStyle name="Note" xfId="169"/>
    <cellStyle name="Output" xfId="170"/>
    <cellStyle name="Percent [2]" xfId="171"/>
    <cellStyle name="subhead" xfId="172"/>
    <cellStyle name="Title" xfId="173"/>
    <cellStyle name="Total" xfId="174"/>
    <cellStyle name="Total 2" xfId="175"/>
    <cellStyle name="Total 3" xfId="176"/>
    <cellStyle name="UM" xfId="177"/>
    <cellStyle name="Warning Text" xfId="178"/>
    <cellStyle name="강조색1" xfId="179" builtinId="29" customBuiltin="1"/>
    <cellStyle name="강조색1 2" xfId="180"/>
    <cellStyle name="강조색1 2 2" xfId="181"/>
    <cellStyle name="강조색1 3" xfId="182"/>
    <cellStyle name="강조색2" xfId="183" builtinId="33" customBuiltin="1"/>
    <cellStyle name="강조색2 2" xfId="184"/>
    <cellStyle name="강조색2 2 2" xfId="185"/>
    <cellStyle name="강조색2 3" xfId="186"/>
    <cellStyle name="강조색3" xfId="187" builtinId="37" customBuiltin="1"/>
    <cellStyle name="강조색3 2" xfId="188"/>
    <cellStyle name="강조색3 2 2" xfId="189"/>
    <cellStyle name="강조색3 3" xfId="190"/>
    <cellStyle name="강조색4" xfId="191" builtinId="41" customBuiltin="1"/>
    <cellStyle name="강조색4 2" xfId="192"/>
    <cellStyle name="강조색4 2 2" xfId="193"/>
    <cellStyle name="강조색4 3" xfId="194"/>
    <cellStyle name="강조색5" xfId="195" builtinId="45" customBuiltin="1"/>
    <cellStyle name="강조색5 2" xfId="196"/>
    <cellStyle name="강조색5 2 2" xfId="197"/>
    <cellStyle name="강조색5 3" xfId="198"/>
    <cellStyle name="강조색6" xfId="199" builtinId="49" customBuiltin="1"/>
    <cellStyle name="강조색6 2" xfId="200"/>
    <cellStyle name="강조색6 2 2" xfId="201"/>
    <cellStyle name="강조색6 3" xfId="202"/>
    <cellStyle name="경고문" xfId="203" builtinId="11" customBuiltin="1"/>
    <cellStyle name="경고문 2" xfId="204"/>
    <cellStyle name="경고문 2 2" xfId="205"/>
    <cellStyle name="경고문 3" xfId="206"/>
    <cellStyle name="계산" xfId="207" builtinId="22" customBuiltin="1"/>
    <cellStyle name="계산 2" xfId="208"/>
    <cellStyle name="계산 2 2" xfId="209"/>
    <cellStyle name="계산 3" xfId="210"/>
    <cellStyle name="고정소숫점" xfId="211"/>
    <cellStyle name="고정출력1" xfId="212"/>
    <cellStyle name="고정출력2" xfId="213"/>
    <cellStyle name="나쁨" xfId="214" builtinId="27" customBuiltin="1"/>
    <cellStyle name="나쁨 2" xfId="215"/>
    <cellStyle name="나쁨 2 2" xfId="216"/>
    <cellStyle name="나쁨 3" xfId="217"/>
    <cellStyle name="날짜" xfId="218"/>
    <cellStyle name="달러" xfId="219"/>
    <cellStyle name="뒤에 오는 하이퍼링크_Book1" xfId="220"/>
    <cellStyle name="똿뗦먛귟 [0.00]_PRODUCT DETAIL Q1" xfId="221"/>
    <cellStyle name="똿뗦먛귟_PRODUCT DETAIL Q1" xfId="222"/>
    <cellStyle name="메모" xfId="223" builtinId="10" customBuiltin="1"/>
    <cellStyle name="메모 2" xfId="224"/>
    <cellStyle name="메모 2 2" xfId="225"/>
    <cellStyle name="메모 3" xfId="226"/>
    <cellStyle name="메모 4" xfId="227"/>
    <cellStyle name="믅됞 [0.00]_PRODUCT DETAIL Q1" xfId="228"/>
    <cellStyle name="믅됞_PRODUCT DETAIL Q1" xfId="229"/>
    <cellStyle name="바탕글" xfId="230"/>
    <cellStyle name="백분율 2" xfId="231"/>
    <cellStyle name="보통" xfId="232" builtinId="28" customBuiltin="1"/>
    <cellStyle name="보통 2" xfId="233"/>
    <cellStyle name="보통 2 2" xfId="234"/>
    <cellStyle name="보통 3" xfId="235"/>
    <cellStyle name="본문" xfId="236"/>
    <cellStyle name="부제목" xfId="237"/>
    <cellStyle name="뷭?_BOOKSHIP" xfId="238"/>
    <cellStyle name="설명 텍스트" xfId="239" builtinId="53" customBuiltin="1"/>
    <cellStyle name="설명 텍스트 2" xfId="240"/>
    <cellStyle name="설명 텍스트 2 2" xfId="241"/>
    <cellStyle name="설명 텍스트 3" xfId="242"/>
    <cellStyle name="셀 확인" xfId="243" builtinId="23" customBuiltin="1"/>
    <cellStyle name="셀 확인 2" xfId="244"/>
    <cellStyle name="셀 확인 2 2" xfId="245"/>
    <cellStyle name="셀 확인 3" xfId="246"/>
    <cellStyle name="숫자(R)" xfId="247"/>
    <cellStyle name="쉼표 [0]" xfId="506" builtinId="6"/>
    <cellStyle name="쉼표 [0] 10" xfId="248"/>
    <cellStyle name="쉼표 [0] 10 2" xfId="249"/>
    <cellStyle name="쉼표 [0] 10 2 2" xfId="250"/>
    <cellStyle name="쉼표 [0] 10 3" xfId="251"/>
    <cellStyle name="쉼표 [0] 11" xfId="497"/>
    <cellStyle name="쉼표 [0] 11 3" xfId="500"/>
    <cellStyle name="쉼표 [0] 12" xfId="252"/>
    <cellStyle name="쉼표 [0] 12 2" xfId="253"/>
    <cellStyle name="쉼표 [0] 13" xfId="498"/>
    <cellStyle name="쉼표 [0] 2" xfId="254"/>
    <cellStyle name="쉼표 [0] 2 2" xfId="255"/>
    <cellStyle name="쉼표 [0] 2 2 2" xfId="256"/>
    <cellStyle name="쉼표 [0] 2 2 2 2" xfId="257"/>
    <cellStyle name="쉼표 [0] 2 2 3" xfId="258"/>
    <cellStyle name="쉼표 [0] 2 3" xfId="259"/>
    <cellStyle name="쉼표 [0] 2 4" xfId="260"/>
    <cellStyle name="쉼표 [0] 2 4 2" xfId="261"/>
    <cellStyle name="쉼표 [0] 2 5" xfId="262"/>
    <cellStyle name="쉼표 [0] 28" xfId="263"/>
    <cellStyle name="쉼표 [0] 28 2" xfId="264"/>
    <cellStyle name="쉼표 [0] 28 2 2" xfId="265"/>
    <cellStyle name="쉼표 [0] 28 3" xfId="266"/>
    <cellStyle name="쉼표 [0] 3" xfId="267"/>
    <cellStyle name="쉼표 [0] 3 2" xfId="268"/>
    <cellStyle name="쉼표 [0] 3 2 2" xfId="269"/>
    <cellStyle name="쉼표 [0] 3 3" xfId="270"/>
    <cellStyle name="쉼표 [0] 4" xfId="271"/>
    <cellStyle name="쉼표 [0] 4 2" xfId="272"/>
    <cellStyle name="쉼표 [0] 4 2 2" xfId="273"/>
    <cellStyle name="쉼표 [0] 4 3" xfId="274"/>
    <cellStyle name="쉼표 [0] 5" xfId="275"/>
    <cellStyle name="쉼표 [0] 5 2" xfId="276"/>
    <cellStyle name="쉼표 [0] 5 2 2" xfId="277"/>
    <cellStyle name="쉼표 [0] 5 3" xfId="278"/>
    <cellStyle name="쉼표 [0] 51" xfId="279"/>
    <cellStyle name="쉼표 [0] 51 2" xfId="280"/>
    <cellStyle name="쉼표 [0] 51 2 2" xfId="281"/>
    <cellStyle name="쉼표 [0] 51 3" xfId="282"/>
    <cellStyle name="쉼표 [0] 6" xfId="283"/>
    <cellStyle name="쉼표 [0] 6 2" xfId="284"/>
    <cellStyle name="쉼표 [0] 6 2 2" xfId="285"/>
    <cellStyle name="쉼표 [0] 6 3" xfId="286"/>
    <cellStyle name="쉼표 [0] 6 4" xfId="287"/>
    <cellStyle name="쉼표 [0] 7" xfId="288"/>
    <cellStyle name="쉼표 [0] 7 2" xfId="289"/>
    <cellStyle name="쉼표 [0] 7 2 2" xfId="290"/>
    <cellStyle name="쉼표 [0] 7 3" xfId="291"/>
    <cellStyle name="쉼표 [0] 75" xfId="292"/>
    <cellStyle name="쉼표 [0] 75 2" xfId="293"/>
    <cellStyle name="쉼표 [0] 75 2 2" xfId="294"/>
    <cellStyle name="쉼표 [0] 75 3" xfId="295"/>
    <cellStyle name="쉼표 [0] 76" xfId="296"/>
    <cellStyle name="쉼표 [0] 76 2" xfId="297"/>
    <cellStyle name="쉼표 [0] 76 2 2" xfId="298"/>
    <cellStyle name="쉼표 [0] 76 3" xfId="299"/>
    <cellStyle name="쉼표 [0] 78" xfId="300"/>
    <cellStyle name="쉼표 [0] 78 2" xfId="301"/>
    <cellStyle name="쉼표 [0] 78 2 2" xfId="302"/>
    <cellStyle name="쉼표 [0] 78 3" xfId="303"/>
    <cellStyle name="쉼표 [0] 79" xfId="304"/>
    <cellStyle name="쉼표 [0] 79 2" xfId="305"/>
    <cellStyle name="쉼표 [0] 79 2 2" xfId="306"/>
    <cellStyle name="쉼표 [0] 79 3" xfId="307"/>
    <cellStyle name="쉼표 [0] 8" xfId="308"/>
    <cellStyle name="쉼표 [0] 8 2" xfId="309"/>
    <cellStyle name="쉼표 [0] 8 2 2" xfId="310"/>
    <cellStyle name="쉼표 [0] 8 3" xfId="311"/>
    <cellStyle name="쉼표 [0] 80" xfId="312"/>
    <cellStyle name="쉼표 [0] 80 2" xfId="313"/>
    <cellStyle name="쉼표 [0] 80 2 2" xfId="314"/>
    <cellStyle name="쉼표 [0] 80 3" xfId="315"/>
    <cellStyle name="쉼표 [0] 81" xfId="316"/>
    <cellStyle name="쉼표 [0] 81 2" xfId="317"/>
    <cellStyle name="쉼표 [0] 81 2 2" xfId="318"/>
    <cellStyle name="쉼표 [0] 81 3" xfId="319"/>
    <cellStyle name="쉼표 [0] 82" xfId="320"/>
    <cellStyle name="쉼표 [0] 82 2" xfId="321"/>
    <cellStyle name="쉼표 [0] 82 2 2" xfId="322"/>
    <cellStyle name="쉼표 [0] 82 3" xfId="323"/>
    <cellStyle name="쉼표 [0] 84" xfId="324"/>
    <cellStyle name="쉼표 [0] 84 2" xfId="325"/>
    <cellStyle name="쉼표 [0] 84 2 2" xfId="326"/>
    <cellStyle name="쉼표 [0] 84 3" xfId="327"/>
    <cellStyle name="쉼표 [0] 85" xfId="328"/>
    <cellStyle name="쉼표 [0] 85 2" xfId="329"/>
    <cellStyle name="쉼표 [0] 85 2 2" xfId="330"/>
    <cellStyle name="쉼표 [0] 85 3" xfId="331"/>
    <cellStyle name="쉼표 [0] 9" xfId="332"/>
    <cellStyle name="쉼표 [0] 9 2" xfId="333"/>
    <cellStyle name="쉼표 [0] 9 2 2" xfId="334"/>
    <cellStyle name="쉼표 [0] 9 3" xfId="335"/>
    <cellStyle name="쉼표 [0]_05-농업수산(시군)" xfId="503"/>
    <cellStyle name="쉼표 [0]_06-농업수산" xfId="505"/>
    <cellStyle name="스타일 1" xfId="336"/>
    <cellStyle name="스타일 1 2" xfId="337"/>
    <cellStyle name="스타일 1 3" xfId="338"/>
    <cellStyle name="연결된 셀" xfId="339" builtinId="24" customBuiltin="1"/>
    <cellStyle name="연결된 셀 2" xfId="340"/>
    <cellStyle name="연결된 셀 2 2" xfId="341"/>
    <cellStyle name="연결된 셀 3" xfId="342"/>
    <cellStyle name="요약" xfId="343" builtinId="25" customBuiltin="1"/>
    <cellStyle name="요약 2" xfId="344"/>
    <cellStyle name="요약 2 2" xfId="345"/>
    <cellStyle name="요약 3" xfId="346"/>
    <cellStyle name="입력" xfId="347" builtinId="20" customBuiltin="1"/>
    <cellStyle name="입력 2" xfId="348"/>
    <cellStyle name="입력 2 2" xfId="349"/>
    <cellStyle name="입력 3" xfId="350"/>
    <cellStyle name="자리수" xfId="351"/>
    <cellStyle name="자리수0" xfId="352"/>
    <cellStyle name="작은제목" xfId="353"/>
    <cellStyle name="제목" xfId="354" builtinId="15" customBuiltin="1"/>
    <cellStyle name="제목 1" xfId="355" builtinId="16" customBuiltin="1"/>
    <cellStyle name="제목 1 2" xfId="356"/>
    <cellStyle name="제목 1 2 2" xfId="357"/>
    <cellStyle name="제목 1 3" xfId="358"/>
    <cellStyle name="제목 2" xfId="359" builtinId="17" customBuiltin="1"/>
    <cellStyle name="제목 2 2" xfId="360"/>
    <cellStyle name="제목 2 2 2" xfId="361"/>
    <cellStyle name="제목 2 3" xfId="362"/>
    <cellStyle name="제목 3" xfId="363" builtinId="18" customBuiltin="1"/>
    <cellStyle name="제목 3 2" xfId="364"/>
    <cellStyle name="제목 3 2 2" xfId="365"/>
    <cellStyle name="제목 3 3" xfId="366"/>
    <cellStyle name="제목 4" xfId="367" builtinId="19" customBuiltin="1"/>
    <cellStyle name="제목 4 2" xfId="368"/>
    <cellStyle name="제목 4 2 2" xfId="369"/>
    <cellStyle name="제목 4 3" xfId="370"/>
    <cellStyle name="제목 5" xfId="371"/>
    <cellStyle name="제목 5 2" xfId="372"/>
    <cellStyle name="제목 6" xfId="373"/>
    <cellStyle name="좋음" xfId="374" builtinId="26" customBuiltin="1"/>
    <cellStyle name="좋음 2" xfId="375"/>
    <cellStyle name="좋음 2 2" xfId="376"/>
    <cellStyle name="좋음 3" xfId="377"/>
    <cellStyle name="출력" xfId="378" builtinId="21" customBuiltin="1"/>
    <cellStyle name="출력 2" xfId="379"/>
    <cellStyle name="출력 2 2" xfId="380"/>
    <cellStyle name="출력 3" xfId="381"/>
    <cellStyle name="콤마 [0]" xfId="382"/>
    <cellStyle name="콤마 [0] 2" xfId="383"/>
    <cellStyle name="콤마 [0] 2 2" xfId="384"/>
    <cellStyle name="콤마 [0] 3" xfId="385"/>
    <cellStyle name="콤마 [0]_11.두류" xfId="386"/>
    <cellStyle name="콤마_  종  합  " xfId="387"/>
    <cellStyle name="큰제목" xfId="388"/>
    <cellStyle name="큰제목 2" xfId="389"/>
    <cellStyle name="큰제목 3" xfId="390"/>
    <cellStyle name="통화 [0] 2" xfId="391"/>
    <cellStyle name="통화 [0] 2 2" xfId="392"/>
    <cellStyle name="통화 [0] 2 2 2" xfId="393"/>
    <cellStyle name="통화 [0] 2 3" xfId="394"/>
    <cellStyle name="퍼센트" xfId="395"/>
    <cellStyle name="표준" xfId="0" builtinId="0"/>
    <cellStyle name="표준 10" xfId="396"/>
    <cellStyle name="표준 10 2" xfId="397"/>
    <cellStyle name="표준 100" xfId="398"/>
    <cellStyle name="표준 101" xfId="399"/>
    <cellStyle name="표준 102" xfId="400"/>
    <cellStyle name="표준 103" xfId="401"/>
    <cellStyle name="표준 109" xfId="402"/>
    <cellStyle name="표준 11" xfId="403"/>
    <cellStyle name="표준 11 2" xfId="404"/>
    <cellStyle name="표준 110" xfId="405"/>
    <cellStyle name="표준 111" xfId="406"/>
    <cellStyle name="표준 12" xfId="407"/>
    <cellStyle name="표준 13" xfId="408"/>
    <cellStyle name="표준 14" xfId="409"/>
    <cellStyle name="표준 15" xfId="410"/>
    <cellStyle name="표준 16" xfId="411"/>
    <cellStyle name="표준 168" xfId="412"/>
    <cellStyle name="표준 169" xfId="413"/>
    <cellStyle name="표준 17" xfId="414"/>
    <cellStyle name="표준 170" xfId="415"/>
    <cellStyle name="표준 171" xfId="416"/>
    <cellStyle name="표준 172" xfId="417"/>
    <cellStyle name="표준 173" xfId="418"/>
    <cellStyle name="표준 175" xfId="419"/>
    <cellStyle name="표준 176" xfId="420"/>
    <cellStyle name="표준 177" xfId="421"/>
    <cellStyle name="표준 178" xfId="422"/>
    <cellStyle name="표준 179" xfId="423"/>
    <cellStyle name="표준 18" xfId="424"/>
    <cellStyle name="표준 180" xfId="425"/>
    <cellStyle name="표준 181" xfId="426"/>
    <cellStyle name="표준 182" xfId="427"/>
    <cellStyle name="표준 183" xfId="428"/>
    <cellStyle name="표준 19" xfId="429"/>
    <cellStyle name="표준 2" xfId="430"/>
    <cellStyle name="표준 2 2" xfId="431"/>
    <cellStyle name="표준 2 3" xfId="432"/>
    <cellStyle name="표준 2 4" xfId="433"/>
    <cellStyle name="표준 2 5" xfId="434"/>
    <cellStyle name="표준 2 6" xfId="496"/>
    <cellStyle name="표준 2 6 3" xfId="499"/>
    <cellStyle name="표준 2_(붙임2) 시정통계 활용도 의견조사표" xfId="435"/>
    <cellStyle name="표준 20" xfId="436"/>
    <cellStyle name="표준 21" xfId="437"/>
    <cellStyle name="표준 22" xfId="438"/>
    <cellStyle name="표준 23" xfId="439"/>
    <cellStyle name="표준 24" xfId="440"/>
    <cellStyle name="표준 25" xfId="441"/>
    <cellStyle name="표준 26" xfId="442"/>
    <cellStyle name="표준 27" xfId="443"/>
    <cellStyle name="표준 28" xfId="444"/>
    <cellStyle name="표준 29" xfId="445"/>
    <cellStyle name="표준 3" xfId="446"/>
    <cellStyle name="표준 3 2" xfId="447"/>
    <cellStyle name="표준 3 3" xfId="448"/>
    <cellStyle name="표준 3 4" xfId="449"/>
    <cellStyle name="표준 30" xfId="450"/>
    <cellStyle name="표준 31" xfId="451"/>
    <cellStyle name="표준 32" xfId="452"/>
    <cellStyle name="표준 33" xfId="453"/>
    <cellStyle name="표준 34" xfId="454"/>
    <cellStyle name="표준 35" xfId="455"/>
    <cellStyle name="표준 36" xfId="456"/>
    <cellStyle name="표준 37" xfId="457"/>
    <cellStyle name="표준 38" xfId="458"/>
    <cellStyle name="표준 39" xfId="459"/>
    <cellStyle name="표준 4" xfId="460"/>
    <cellStyle name="표준 40" xfId="461"/>
    <cellStyle name="표준 41" xfId="462"/>
    <cellStyle name="표준 42" xfId="463"/>
    <cellStyle name="표준 43" xfId="491"/>
    <cellStyle name="표준 44" xfId="492"/>
    <cellStyle name="표준 45" xfId="495"/>
    <cellStyle name="표준 5" xfId="464"/>
    <cellStyle name="표준 6" xfId="465"/>
    <cellStyle name="표준 6 2" xfId="466"/>
    <cellStyle name="표준 6 3" xfId="467"/>
    <cellStyle name="표준 6 4" xfId="468"/>
    <cellStyle name="표준 6 5" xfId="469"/>
    <cellStyle name="표준 7" xfId="470"/>
    <cellStyle name="표준 79" xfId="471"/>
    <cellStyle name="표준 8" xfId="472"/>
    <cellStyle name="표준 80" xfId="473"/>
    <cellStyle name="표준 87" xfId="474"/>
    <cellStyle name="표준 88" xfId="475"/>
    <cellStyle name="표준 89" xfId="476"/>
    <cellStyle name="표준 9" xfId="477"/>
    <cellStyle name="표준 90" xfId="478"/>
    <cellStyle name="표준 91" xfId="479"/>
    <cellStyle name="표준 92" xfId="480"/>
    <cellStyle name="표준 94" xfId="481"/>
    <cellStyle name="표준 95" xfId="482"/>
    <cellStyle name="표준 96" xfId="483"/>
    <cellStyle name="표준 97" xfId="484"/>
    <cellStyle name="표준 98" xfId="485"/>
    <cellStyle name="표준 99" xfId="486"/>
    <cellStyle name="표준_02-토지(군)" xfId="493"/>
    <cellStyle name="표준_03-인구(군)" xfId="494"/>
    <cellStyle name="표준_05-농업수산(시군)" xfId="501"/>
    <cellStyle name="표준_06-농업수산" xfId="502"/>
    <cellStyle name="표준_서식수정(5-15)" xfId="504"/>
    <cellStyle name="하이퍼링크 2" xfId="487"/>
    <cellStyle name="합산" xfId="488"/>
    <cellStyle name="화폐기호" xfId="489"/>
    <cellStyle name="화폐기호0" xfId="49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tat.gwd.go.kr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3685;&#44228;/&#53685;&#44228;&#50672;&#48372;/2012/8.7&#49688;&#51221;/&#49324;&#50629;&#52404;&#52572;&#51333;&#44208;&#44284;/1.%20&#51312;&#49324;&#44208;&#44284;%20&#53685;&#44228;&#54364;/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  <sheetName val="11-9.선박등록"/>
      <sheetName val="11-10.여객선수송"/>
      <sheetName val="11-11.정기여객선수송"/>
      <sheetName val="11-12.정기여객선취항"/>
      <sheetName val="11-13.해운화물수송"/>
      <sheetName val="11-14.컨테이너수송"/>
      <sheetName val="11-15.항로표지"/>
      <sheetName val="11-16.관광사업체"/>
      <sheetName val="11-17.관광지방문객"/>
      <sheetName val="11-18.관광지지정(개황)"/>
      <sheetName val="11-19.해수욕장 이용"/>
      <sheetName val="11-20.관광호텔"/>
      <sheetName val="11-21.우편시설"/>
      <sheetName val="11-22.우편물취급"/>
      <sheetName val="11-23.우편요금수입"/>
      <sheetName val="14-26.청소년수련시설"/>
      <sheetName val="14-27.언론매체"/>
      <sheetName val="14-28.출판인쇄및기록물매체복제업"/>
    </sheetNames>
    <sheetDataSet>
      <sheetData sheetId="0">
        <row r="3">
          <cell r="D3" t="str">
            <v>WD_JIP_03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10"/>
  <sheetViews>
    <sheetView tabSelected="1" view="pageBreakPreview" zoomScaleNormal="100" workbookViewId="0">
      <selection activeCell="I19" sqref="I19"/>
    </sheetView>
  </sheetViews>
  <sheetFormatPr defaultColWidth="8" defaultRowHeight="17.25"/>
  <cols>
    <col min="1" max="1" width="8" style="1" customWidth="1"/>
    <col min="2" max="2" width="5.6640625" style="1" customWidth="1"/>
    <col min="3" max="7" width="8" style="1"/>
    <col min="8" max="8" width="8" style="1" customWidth="1"/>
    <col min="9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14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15</v>
      </c>
      <c r="B10" s="3"/>
      <c r="C10" s="3"/>
      <c r="D10" s="3"/>
      <c r="E10" s="3"/>
      <c r="F10" s="3"/>
      <c r="G10" s="3"/>
      <c r="H10" s="3"/>
      <c r="I10" s="3"/>
      <c r="J10" s="3"/>
    </row>
  </sheetData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4" fitToWidth="2" fitToHeight="2" orientation="portrait" horizontalDpi="300" verticalDpi="300" r:id="rId1"/>
  <headerFooter alignWithMargins="0"/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J40"/>
  <sheetViews>
    <sheetView view="pageBreakPreview" topLeftCell="AT11" zoomScaleNormal="100" zoomScaleSheetLayoutView="100" workbookViewId="0">
      <selection activeCell="AT25" sqref="AT25:BH35"/>
    </sheetView>
  </sheetViews>
  <sheetFormatPr defaultColWidth="7.109375" defaultRowHeight="13.5" outlineLevelRow="1"/>
  <cols>
    <col min="1" max="1" width="8.77734375" style="46" customWidth="1"/>
    <col min="2" max="2" width="7.77734375" style="46" customWidth="1"/>
    <col min="3" max="3" width="8.109375" style="46" customWidth="1"/>
    <col min="4" max="12" width="5.77734375" style="46" customWidth="1"/>
    <col min="13" max="13" width="6.33203125" style="46" bestFit="1" customWidth="1"/>
    <col min="14" max="14" width="8.44140625" style="46" bestFit="1" customWidth="1"/>
    <col min="15" max="15" width="7.5546875" style="46" bestFit="1" customWidth="1"/>
    <col min="16" max="16" width="5.88671875" style="46" bestFit="1" customWidth="1"/>
    <col min="17" max="17" width="7" style="46" bestFit="1" customWidth="1"/>
    <col min="18" max="18" width="6.6640625" style="645" bestFit="1" customWidth="1"/>
    <col min="19" max="19" width="5.88671875" style="46" customWidth="1"/>
    <col min="20" max="20" width="7" style="46" bestFit="1" customWidth="1"/>
    <col min="21" max="21" width="6.5546875" style="645" customWidth="1"/>
    <col min="22" max="22" width="6.33203125" style="46" bestFit="1" customWidth="1"/>
    <col min="23" max="23" width="8.44140625" style="46" customWidth="1"/>
    <col min="24" max="24" width="6" style="46" customWidth="1"/>
    <col min="25" max="25" width="8.44140625" style="46" bestFit="1" customWidth="1"/>
    <col min="26" max="26" width="6.5546875" style="46" customWidth="1"/>
    <col min="27" max="27" width="5.44140625" style="46" bestFit="1" customWidth="1"/>
    <col min="28" max="28" width="8.5546875" style="46" bestFit="1" customWidth="1"/>
    <col min="29" max="29" width="9.88671875" style="46" bestFit="1" customWidth="1"/>
    <col min="30" max="30" width="5.33203125" style="46" customWidth="1"/>
    <col min="31" max="31" width="6" style="46" customWidth="1"/>
    <col min="32" max="32" width="6.88671875" style="46" customWidth="1"/>
    <col min="33" max="33" width="5.44140625" style="46" bestFit="1" customWidth="1"/>
    <col min="34" max="34" width="6" style="46" customWidth="1"/>
    <col min="35" max="35" width="7" style="46" bestFit="1" customWidth="1"/>
    <col min="36" max="36" width="6.33203125" style="46" customWidth="1"/>
    <col min="37" max="37" width="8.5546875" style="46" bestFit="1" customWidth="1"/>
    <col min="38" max="38" width="6.33203125" style="46" bestFit="1" customWidth="1"/>
    <col min="39" max="39" width="8.44140625" style="46" bestFit="1" customWidth="1"/>
    <col min="40" max="40" width="7.5546875" style="46" bestFit="1" customWidth="1"/>
    <col min="41" max="41" width="5.44140625" style="46" bestFit="1" customWidth="1"/>
    <col min="42" max="42" width="6.33203125" style="46" bestFit="1" customWidth="1"/>
    <col min="43" max="43" width="7" style="46" bestFit="1" customWidth="1"/>
    <col min="44" max="44" width="6.109375" style="46" customWidth="1"/>
    <col min="45" max="45" width="8.5546875" style="46" bestFit="1" customWidth="1"/>
    <col min="46" max="46" width="5.88671875" style="46" customWidth="1"/>
    <col min="47" max="47" width="6.33203125" style="46" bestFit="1" customWidth="1"/>
    <col min="48" max="48" width="7.21875" style="46" customWidth="1"/>
    <col min="49" max="49" width="5.44140625" style="46" bestFit="1" customWidth="1"/>
    <col min="50" max="50" width="6.33203125" style="46" bestFit="1" customWidth="1"/>
    <col min="51" max="51" width="7.5546875" style="46" bestFit="1" customWidth="1"/>
    <col min="52" max="57" width="5.77734375" style="46" customWidth="1"/>
    <col min="58" max="58" width="5.44140625" style="46" bestFit="1" customWidth="1"/>
    <col min="59" max="59" width="5.88671875" style="46" bestFit="1" customWidth="1"/>
    <col min="60" max="60" width="6.5546875" style="46" customWidth="1"/>
    <col min="61" max="16384" width="7.109375" style="46"/>
  </cols>
  <sheetData>
    <row r="1" spans="1:60" s="32" customFormat="1" ht="15" customHeight="1">
      <c r="A1" s="89"/>
      <c r="B1" s="89"/>
      <c r="C1" s="89"/>
      <c r="D1" s="89"/>
      <c r="E1" s="89"/>
      <c r="F1" s="89"/>
      <c r="G1" s="89"/>
      <c r="H1" s="89"/>
      <c r="I1" s="124"/>
      <c r="J1" s="89"/>
      <c r="K1" s="89"/>
      <c r="L1" s="89"/>
      <c r="M1" s="89"/>
      <c r="N1" s="89"/>
      <c r="O1" s="89"/>
      <c r="P1" s="89"/>
      <c r="Q1" s="89"/>
      <c r="R1" s="636"/>
      <c r="S1" s="89"/>
      <c r="T1" s="89"/>
      <c r="U1" s="646"/>
      <c r="V1" s="89"/>
      <c r="W1" s="89"/>
      <c r="X1" s="89"/>
      <c r="Y1" s="89"/>
      <c r="Z1" s="89"/>
      <c r="AA1" s="89"/>
      <c r="AB1" s="89"/>
      <c r="AC1" s="89"/>
      <c r="AD1" s="89"/>
      <c r="AE1" s="89"/>
      <c r="AF1" s="90"/>
      <c r="AG1" s="89"/>
      <c r="AH1" s="88"/>
      <c r="AI1" s="124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90"/>
      <c r="AW1" s="89"/>
      <c r="AX1" s="89"/>
      <c r="AY1" s="89"/>
      <c r="AZ1" s="89"/>
      <c r="BA1" s="89"/>
      <c r="BB1" s="89"/>
      <c r="BC1" s="89"/>
      <c r="BD1" s="89"/>
      <c r="BE1" s="90"/>
      <c r="BF1" s="89"/>
      <c r="BG1" s="89"/>
      <c r="BH1" s="124"/>
    </row>
    <row r="2" spans="1:60" s="382" customFormat="1" ht="30" customHeight="1">
      <c r="A2" s="912" t="s">
        <v>408</v>
      </c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 t="s">
        <v>487</v>
      </c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 t="s">
        <v>494</v>
      </c>
      <c r="Y2" s="912"/>
      <c r="Z2" s="912"/>
      <c r="AA2" s="912"/>
      <c r="AB2" s="912"/>
      <c r="AC2" s="912"/>
      <c r="AD2" s="912"/>
      <c r="AE2" s="912"/>
      <c r="AF2" s="912"/>
      <c r="AG2" s="912"/>
      <c r="AH2" s="912"/>
      <c r="AI2" s="912"/>
      <c r="AJ2" s="912" t="s">
        <v>510</v>
      </c>
      <c r="AK2" s="912"/>
      <c r="AL2" s="912"/>
      <c r="AM2" s="912"/>
      <c r="AN2" s="912"/>
      <c r="AO2" s="912"/>
      <c r="AP2" s="912"/>
      <c r="AQ2" s="912"/>
      <c r="AR2" s="912"/>
      <c r="AS2" s="912"/>
      <c r="AT2" s="912"/>
      <c r="AU2" s="912"/>
      <c r="AV2" s="912"/>
      <c r="AW2" s="896" t="s">
        <v>511</v>
      </c>
      <c r="AX2" s="896"/>
      <c r="AY2" s="896"/>
      <c r="AZ2" s="896"/>
      <c r="BA2" s="896"/>
      <c r="BB2" s="896"/>
      <c r="BC2" s="896"/>
      <c r="BD2" s="896"/>
      <c r="BE2" s="896"/>
      <c r="BF2" s="896"/>
      <c r="BG2" s="896"/>
      <c r="BH2" s="896"/>
    </row>
    <row r="3" spans="1:60" s="382" customFormat="1" ht="30" customHeight="1">
      <c r="A3" s="401"/>
      <c r="B3" s="377"/>
      <c r="C3" s="377"/>
      <c r="D3" s="377"/>
      <c r="E3" s="377"/>
      <c r="F3" s="377"/>
      <c r="G3" s="377"/>
      <c r="H3" s="377"/>
      <c r="I3" s="377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  <c r="AD3" s="400"/>
      <c r="AE3" s="400"/>
      <c r="AF3" s="400"/>
      <c r="AG3" s="400"/>
      <c r="AH3" s="400"/>
      <c r="AI3" s="400"/>
      <c r="AJ3" s="400"/>
      <c r="AK3" s="400"/>
      <c r="AL3" s="400"/>
      <c r="AM3" s="400"/>
      <c r="AN3" s="400"/>
      <c r="AO3" s="400"/>
      <c r="AP3" s="400"/>
      <c r="AQ3" s="400"/>
      <c r="AR3" s="400"/>
      <c r="AS3" s="400"/>
      <c r="AT3" s="400"/>
      <c r="AU3" s="400"/>
      <c r="AV3" s="400"/>
      <c r="AW3" s="896"/>
      <c r="AX3" s="896"/>
      <c r="AY3" s="896"/>
      <c r="AZ3" s="896"/>
      <c r="BA3" s="896"/>
      <c r="BB3" s="896"/>
      <c r="BC3" s="896"/>
      <c r="BD3" s="896"/>
      <c r="BE3" s="896"/>
      <c r="BF3" s="896"/>
      <c r="BG3" s="896"/>
      <c r="BH3" s="896"/>
    </row>
    <row r="4" spans="1:60" s="122" customFormat="1" ht="15" customHeight="1">
      <c r="A4" s="91"/>
      <c r="B4" s="125"/>
      <c r="C4" s="125"/>
      <c r="D4" s="125"/>
      <c r="E4" s="125"/>
      <c r="F4" s="125"/>
      <c r="G4" s="125"/>
      <c r="H4" s="125"/>
      <c r="I4" s="125"/>
      <c r="J4" s="210"/>
      <c r="K4" s="210"/>
      <c r="L4" s="210"/>
      <c r="M4" s="210"/>
      <c r="N4" s="210"/>
      <c r="O4" s="210"/>
      <c r="P4" s="210"/>
      <c r="Q4" s="210"/>
      <c r="R4" s="637"/>
      <c r="S4" s="210"/>
      <c r="T4" s="210"/>
      <c r="U4" s="637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</row>
    <row r="5" spans="1:60" s="38" customFormat="1" ht="15" customHeight="1" thickBot="1">
      <c r="A5" s="898" t="s">
        <v>97</v>
      </c>
      <c r="B5" s="898"/>
      <c r="C5" s="171"/>
      <c r="D5" s="171"/>
      <c r="E5" s="171"/>
      <c r="F5" s="171"/>
      <c r="G5" s="171"/>
      <c r="H5" s="171"/>
      <c r="I5" s="662"/>
      <c r="J5" s="171"/>
      <c r="K5" s="171"/>
      <c r="L5" s="171"/>
      <c r="M5" s="171"/>
      <c r="N5" s="171"/>
      <c r="O5" s="171"/>
      <c r="P5" s="171"/>
      <c r="Q5" s="171"/>
      <c r="R5" s="663"/>
      <c r="S5" s="171"/>
      <c r="T5" s="171"/>
      <c r="U5" s="664"/>
      <c r="V5" s="897" t="s">
        <v>488</v>
      </c>
      <c r="W5" s="897"/>
      <c r="X5" s="898" t="s">
        <v>97</v>
      </c>
      <c r="Y5" s="898"/>
      <c r="Z5" s="172"/>
      <c r="AA5" s="172"/>
      <c r="AB5" s="172"/>
      <c r="AC5" s="172"/>
      <c r="AD5" s="172"/>
      <c r="AE5" s="172"/>
      <c r="AF5" s="172"/>
      <c r="AG5" s="172"/>
      <c r="AH5" s="172"/>
      <c r="AI5" s="66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662" t="s">
        <v>45</v>
      </c>
      <c r="AW5" s="898" t="s">
        <v>97</v>
      </c>
      <c r="AX5" s="898"/>
      <c r="AY5" s="172"/>
      <c r="AZ5" s="172"/>
      <c r="BA5" s="172"/>
      <c r="BB5" s="172"/>
      <c r="BC5" s="172"/>
      <c r="BD5" s="172"/>
      <c r="BE5" s="172"/>
      <c r="BF5" s="172"/>
      <c r="BG5" s="172"/>
      <c r="BH5" s="662" t="s">
        <v>45</v>
      </c>
    </row>
    <row r="6" spans="1:60" s="39" customFormat="1" ht="17.25" customHeight="1">
      <c r="A6" s="865" t="s">
        <v>98</v>
      </c>
      <c r="B6" s="916" t="s">
        <v>405</v>
      </c>
      <c r="C6" s="917"/>
      <c r="D6" s="914"/>
      <c r="E6" s="914"/>
      <c r="F6" s="914"/>
      <c r="G6" s="914"/>
      <c r="H6" s="914"/>
      <c r="I6" s="914"/>
      <c r="J6" s="914"/>
      <c r="K6" s="914"/>
      <c r="L6" s="918"/>
      <c r="M6" s="913" t="s">
        <v>404</v>
      </c>
      <c r="N6" s="914"/>
      <c r="O6" s="914"/>
      <c r="P6" s="914"/>
      <c r="Q6" s="914"/>
      <c r="R6" s="914"/>
      <c r="S6" s="914"/>
      <c r="T6" s="914"/>
      <c r="U6" s="889"/>
      <c r="V6" s="127" t="s">
        <v>485</v>
      </c>
      <c r="W6" s="530"/>
      <c r="X6" s="905" t="s">
        <v>486</v>
      </c>
      <c r="Y6" s="906"/>
      <c r="Z6" s="906"/>
      <c r="AA6" s="906"/>
      <c r="AB6" s="906"/>
      <c r="AC6" s="906"/>
      <c r="AD6" s="906"/>
      <c r="AE6" s="906"/>
      <c r="AF6" s="906"/>
      <c r="AG6" s="906"/>
      <c r="AH6" s="906"/>
      <c r="AI6" s="907"/>
      <c r="AJ6" s="908" t="s">
        <v>406</v>
      </c>
      <c r="AK6" s="903"/>
      <c r="AL6" s="903"/>
      <c r="AM6" s="903"/>
      <c r="AN6" s="903"/>
      <c r="AO6" s="903"/>
      <c r="AP6" s="903"/>
      <c r="AQ6" s="909"/>
      <c r="AR6" s="902" t="s">
        <v>407</v>
      </c>
      <c r="AS6" s="903"/>
      <c r="AT6" s="903"/>
      <c r="AU6" s="903"/>
      <c r="AV6" s="904"/>
      <c r="AW6" s="905" t="s">
        <v>407</v>
      </c>
      <c r="AX6" s="906"/>
      <c r="AY6" s="906"/>
      <c r="AZ6" s="906"/>
      <c r="BA6" s="906"/>
      <c r="BB6" s="906"/>
      <c r="BC6" s="906"/>
      <c r="BD6" s="906"/>
      <c r="BE6" s="906"/>
      <c r="BF6" s="906"/>
      <c r="BG6" s="906"/>
      <c r="BH6" s="907"/>
    </row>
    <row r="7" spans="1:60" s="35" customFormat="1" ht="28.5" customHeight="1">
      <c r="A7" s="866"/>
      <c r="B7" s="659"/>
      <c r="C7" s="130"/>
      <c r="D7" s="659" t="s">
        <v>108</v>
      </c>
      <c r="E7" s="128"/>
      <c r="F7" s="130"/>
      <c r="G7" s="128" t="s">
        <v>13</v>
      </c>
      <c r="H7" s="128"/>
      <c r="I7" s="130"/>
      <c r="J7" s="659" t="s">
        <v>99</v>
      </c>
      <c r="K7" s="128"/>
      <c r="L7" s="412"/>
      <c r="M7" s="411" t="s">
        <v>109</v>
      </c>
      <c r="N7" s="128"/>
      <c r="O7" s="130"/>
      <c r="P7" s="128" t="s">
        <v>110</v>
      </c>
      <c r="Q7" s="128"/>
      <c r="R7" s="638"/>
      <c r="S7" s="899" t="s">
        <v>111</v>
      </c>
      <c r="T7" s="900"/>
      <c r="U7" s="901"/>
      <c r="V7" s="910" t="s">
        <v>484</v>
      </c>
      <c r="W7" s="911"/>
      <c r="X7" s="843" t="s">
        <v>112</v>
      </c>
      <c r="Y7" s="128"/>
      <c r="Z7" s="130"/>
      <c r="AA7" s="128" t="s">
        <v>113</v>
      </c>
      <c r="AB7" s="128"/>
      <c r="AC7" s="132"/>
      <c r="AD7" s="128" t="s">
        <v>114</v>
      </c>
      <c r="AE7" s="128"/>
      <c r="AF7" s="130"/>
      <c r="AG7" s="899" t="s">
        <v>115</v>
      </c>
      <c r="AH7" s="900"/>
      <c r="AI7" s="915"/>
      <c r="AJ7" s="411"/>
      <c r="AK7" s="128"/>
      <c r="AL7" s="129" t="s">
        <v>100</v>
      </c>
      <c r="AM7" s="131"/>
      <c r="AN7" s="132"/>
      <c r="AO7" s="899" t="s">
        <v>101</v>
      </c>
      <c r="AP7" s="900"/>
      <c r="AQ7" s="901"/>
      <c r="AR7" s="128"/>
      <c r="AS7" s="128"/>
      <c r="AT7" s="129" t="s">
        <v>102</v>
      </c>
      <c r="AU7" s="131"/>
      <c r="AV7" s="403"/>
      <c r="AW7" s="411" t="s">
        <v>116</v>
      </c>
      <c r="AX7" s="128"/>
      <c r="AY7" s="130"/>
      <c r="AZ7" s="128" t="s">
        <v>103</v>
      </c>
      <c r="BA7" s="128"/>
      <c r="BB7" s="130"/>
      <c r="BC7" s="128" t="s">
        <v>104</v>
      </c>
      <c r="BD7" s="128"/>
      <c r="BE7" s="130"/>
      <c r="BF7" s="128" t="s">
        <v>105</v>
      </c>
      <c r="BG7" s="128"/>
      <c r="BH7" s="412"/>
    </row>
    <row r="8" spans="1:60" s="35" customFormat="1" ht="27.75" customHeight="1">
      <c r="A8" s="866"/>
      <c r="B8" s="100" t="s">
        <v>73</v>
      </c>
      <c r="C8" s="133" t="s">
        <v>70</v>
      </c>
      <c r="D8" s="102" t="s">
        <v>73</v>
      </c>
      <c r="E8" s="893" t="s">
        <v>394</v>
      </c>
      <c r="F8" s="894"/>
      <c r="G8" s="100" t="s">
        <v>73</v>
      </c>
      <c r="H8" s="893" t="s">
        <v>394</v>
      </c>
      <c r="I8" s="894"/>
      <c r="J8" s="102" t="s">
        <v>73</v>
      </c>
      <c r="K8" s="893" t="s">
        <v>394</v>
      </c>
      <c r="L8" s="895"/>
      <c r="M8" s="711" t="s">
        <v>73</v>
      </c>
      <c r="N8" s="893" t="s">
        <v>394</v>
      </c>
      <c r="O8" s="894"/>
      <c r="P8" s="102" t="s">
        <v>73</v>
      </c>
      <c r="Q8" s="893" t="s">
        <v>394</v>
      </c>
      <c r="R8" s="894"/>
      <c r="S8" s="100" t="s">
        <v>11</v>
      </c>
      <c r="T8" s="893" t="s">
        <v>394</v>
      </c>
      <c r="U8" s="894"/>
      <c r="V8" s="100" t="s">
        <v>73</v>
      </c>
      <c r="W8" s="835" t="s">
        <v>70</v>
      </c>
      <c r="X8" s="711" t="s">
        <v>73</v>
      </c>
      <c r="Y8" s="893" t="s">
        <v>394</v>
      </c>
      <c r="Z8" s="894"/>
      <c r="AA8" s="102" t="s">
        <v>73</v>
      </c>
      <c r="AB8" s="893" t="s">
        <v>394</v>
      </c>
      <c r="AC8" s="894"/>
      <c r="AD8" s="100" t="s">
        <v>73</v>
      </c>
      <c r="AE8" s="893" t="s">
        <v>394</v>
      </c>
      <c r="AF8" s="894"/>
      <c r="AG8" s="102" t="s">
        <v>73</v>
      </c>
      <c r="AH8" s="893" t="s">
        <v>394</v>
      </c>
      <c r="AI8" s="895"/>
      <c r="AJ8" s="711" t="s">
        <v>73</v>
      </c>
      <c r="AK8" s="133" t="s">
        <v>70</v>
      </c>
      <c r="AL8" s="102" t="s">
        <v>73</v>
      </c>
      <c r="AM8" s="893" t="s">
        <v>394</v>
      </c>
      <c r="AN8" s="894"/>
      <c r="AO8" s="100" t="s">
        <v>73</v>
      </c>
      <c r="AP8" s="893" t="s">
        <v>394</v>
      </c>
      <c r="AQ8" s="894"/>
      <c r="AR8" s="100" t="s">
        <v>73</v>
      </c>
      <c r="AS8" s="402" t="s">
        <v>70</v>
      </c>
      <c r="AT8" s="100" t="s">
        <v>73</v>
      </c>
      <c r="AU8" s="893" t="s">
        <v>394</v>
      </c>
      <c r="AV8" s="895"/>
      <c r="AW8" s="711" t="s">
        <v>73</v>
      </c>
      <c r="AX8" s="893" t="s">
        <v>394</v>
      </c>
      <c r="AY8" s="894"/>
      <c r="AZ8" s="100" t="s">
        <v>73</v>
      </c>
      <c r="BA8" s="893" t="s">
        <v>394</v>
      </c>
      <c r="BB8" s="894"/>
      <c r="BC8" s="100" t="s">
        <v>73</v>
      </c>
      <c r="BD8" s="893" t="s">
        <v>394</v>
      </c>
      <c r="BE8" s="894"/>
      <c r="BF8" s="100" t="s">
        <v>73</v>
      </c>
      <c r="BG8" s="893" t="s">
        <v>394</v>
      </c>
      <c r="BH8" s="895"/>
    </row>
    <row r="9" spans="1:60" s="35" customFormat="1" ht="17.25" customHeight="1">
      <c r="A9" s="867" t="s">
        <v>50</v>
      </c>
      <c r="B9" s="864" t="s">
        <v>106</v>
      </c>
      <c r="C9" s="103" t="s">
        <v>107</v>
      </c>
      <c r="D9" s="864" t="s">
        <v>106</v>
      </c>
      <c r="E9" s="103"/>
      <c r="F9" s="105" t="s">
        <v>3</v>
      </c>
      <c r="G9" s="864" t="s">
        <v>106</v>
      </c>
      <c r="H9" s="103"/>
      <c r="I9" s="658" t="s">
        <v>3</v>
      </c>
      <c r="J9" s="103" t="s">
        <v>106</v>
      </c>
      <c r="K9" s="103"/>
      <c r="L9" s="388" t="s">
        <v>3</v>
      </c>
      <c r="M9" s="712" t="s">
        <v>106</v>
      </c>
      <c r="N9" s="103"/>
      <c r="O9" s="105" t="s">
        <v>3</v>
      </c>
      <c r="P9" s="709" t="s">
        <v>106</v>
      </c>
      <c r="Q9" s="103"/>
      <c r="R9" s="639" t="s">
        <v>3</v>
      </c>
      <c r="S9" s="709" t="s">
        <v>106</v>
      </c>
      <c r="T9" s="103"/>
      <c r="U9" s="639" t="s">
        <v>3</v>
      </c>
      <c r="V9" s="709" t="s">
        <v>106</v>
      </c>
      <c r="W9" s="836" t="s">
        <v>107</v>
      </c>
      <c r="X9" s="712" t="s">
        <v>106</v>
      </c>
      <c r="Y9" s="103"/>
      <c r="Z9" s="105" t="s">
        <v>3</v>
      </c>
      <c r="AA9" s="709" t="s">
        <v>106</v>
      </c>
      <c r="AB9" s="103"/>
      <c r="AC9" s="105" t="s">
        <v>3</v>
      </c>
      <c r="AD9" s="709" t="s">
        <v>106</v>
      </c>
      <c r="AE9" s="103"/>
      <c r="AF9" s="105" t="s">
        <v>3</v>
      </c>
      <c r="AG9" s="709" t="s">
        <v>106</v>
      </c>
      <c r="AH9" s="103"/>
      <c r="AI9" s="388" t="s">
        <v>3</v>
      </c>
      <c r="AJ9" s="712" t="s">
        <v>106</v>
      </c>
      <c r="AK9" s="103" t="s">
        <v>107</v>
      </c>
      <c r="AL9" s="709" t="s">
        <v>106</v>
      </c>
      <c r="AM9" s="709"/>
      <c r="AN9" s="105" t="s">
        <v>3</v>
      </c>
      <c r="AO9" s="709" t="s">
        <v>106</v>
      </c>
      <c r="AP9" s="709"/>
      <c r="AQ9" s="105" t="s">
        <v>3</v>
      </c>
      <c r="AR9" s="709" t="s">
        <v>106</v>
      </c>
      <c r="AS9" s="103" t="s">
        <v>107</v>
      </c>
      <c r="AT9" s="709" t="s">
        <v>106</v>
      </c>
      <c r="AU9" s="709"/>
      <c r="AV9" s="388" t="s">
        <v>3</v>
      </c>
      <c r="AW9" s="712" t="s">
        <v>106</v>
      </c>
      <c r="AX9" s="709"/>
      <c r="AY9" s="105" t="s">
        <v>3</v>
      </c>
      <c r="AZ9" s="709" t="s">
        <v>106</v>
      </c>
      <c r="BA9" s="709"/>
      <c r="BB9" s="105" t="s">
        <v>3</v>
      </c>
      <c r="BC9" s="709" t="s">
        <v>106</v>
      </c>
      <c r="BD9" s="709"/>
      <c r="BE9" s="105" t="s">
        <v>3</v>
      </c>
      <c r="BF9" s="709" t="s">
        <v>106</v>
      </c>
      <c r="BG9" s="709"/>
      <c r="BH9" s="388" t="s">
        <v>3</v>
      </c>
    </row>
    <row r="10" spans="1:60" s="137" customFormat="1" ht="39.950000000000003" customHeight="1">
      <c r="A10" s="404">
        <v>2015</v>
      </c>
      <c r="B10" s="134">
        <v>589.59999999999991</v>
      </c>
      <c r="C10" s="108">
        <v>22642</v>
      </c>
      <c r="D10" s="108">
        <v>0</v>
      </c>
      <c r="E10" s="108">
        <v>0</v>
      </c>
      <c r="F10" s="135">
        <v>0</v>
      </c>
      <c r="G10" s="108">
        <v>0</v>
      </c>
      <c r="H10" s="108">
        <v>0</v>
      </c>
      <c r="I10" s="135">
        <v>0</v>
      </c>
      <c r="J10" s="136">
        <v>0</v>
      </c>
      <c r="K10" s="136">
        <v>0</v>
      </c>
      <c r="L10" s="409">
        <v>0</v>
      </c>
      <c r="M10" s="413">
        <v>331.6</v>
      </c>
      <c r="N10" s="108">
        <v>15155.5</v>
      </c>
      <c r="O10" s="136">
        <v>4570.4161640530756</v>
      </c>
      <c r="P10" s="108">
        <v>218.4</v>
      </c>
      <c r="Q10" s="108">
        <v>5406.4</v>
      </c>
      <c r="R10" s="640">
        <v>2475.4578754578752</v>
      </c>
      <c r="S10" s="108">
        <v>39.6</v>
      </c>
      <c r="T10" s="108">
        <v>2080.1</v>
      </c>
      <c r="U10" s="660">
        <v>5252.7777777777774</v>
      </c>
      <c r="V10" s="108">
        <v>443.7</v>
      </c>
      <c r="W10" s="405">
        <v>14088.5</v>
      </c>
      <c r="X10" s="413">
        <v>357.3</v>
      </c>
      <c r="Y10" s="108">
        <v>11143</v>
      </c>
      <c r="Z10" s="136">
        <v>3118.6677861740832</v>
      </c>
      <c r="AA10" s="108">
        <v>50.9</v>
      </c>
      <c r="AB10" s="108">
        <v>2272</v>
      </c>
      <c r="AC10" s="136">
        <v>4463.6542239685659</v>
      </c>
      <c r="AD10" s="108">
        <v>8.6999999999999993</v>
      </c>
      <c r="AE10" s="108">
        <v>122.1</v>
      </c>
      <c r="AF10" s="136">
        <v>1403.4482758620691</v>
      </c>
      <c r="AG10" s="108">
        <v>26.8</v>
      </c>
      <c r="AH10" s="108">
        <v>551.4</v>
      </c>
      <c r="AI10" s="409">
        <v>2057.4626865671639</v>
      </c>
      <c r="AJ10" s="413">
        <v>452.20000000000005</v>
      </c>
      <c r="AK10" s="108">
        <v>13548.7</v>
      </c>
      <c r="AL10" s="108">
        <v>437.20000000000005</v>
      </c>
      <c r="AM10" s="108">
        <v>13162.7</v>
      </c>
      <c r="AN10" s="136">
        <v>3010.6816102470266</v>
      </c>
      <c r="AO10" s="108">
        <v>15</v>
      </c>
      <c r="AP10" s="108">
        <v>386</v>
      </c>
      <c r="AQ10" s="136">
        <v>2573.3333333333335</v>
      </c>
      <c r="AR10" s="108">
        <v>130.5</v>
      </c>
      <c r="AS10" s="108">
        <v>456.7</v>
      </c>
      <c r="AT10" s="108">
        <v>96.799999999999983</v>
      </c>
      <c r="AU10" s="108">
        <v>99.5</v>
      </c>
      <c r="AV10" s="409">
        <v>102.78925619834713</v>
      </c>
      <c r="AW10" s="413">
        <v>9.3000000000000007</v>
      </c>
      <c r="AX10" s="108">
        <v>194.10000000000002</v>
      </c>
      <c r="AY10" s="136">
        <v>2087.0967741935483</v>
      </c>
      <c r="AZ10" s="108">
        <v>0</v>
      </c>
      <c r="BA10" s="108">
        <v>0</v>
      </c>
      <c r="BB10" s="135">
        <v>0</v>
      </c>
      <c r="BC10" s="108">
        <v>0</v>
      </c>
      <c r="BD10" s="108">
        <v>0</v>
      </c>
      <c r="BE10" s="135">
        <v>0</v>
      </c>
      <c r="BF10" s="108">
        <v>24.4</v>
      </c>
      <c r="BG10" s="108">
        <v>163.1</v>
      </c>
      <c r="BH10" s="409">
        <v>668.44262295081967</v>
      </c>
    </row>
    <row r="11" spans="1:60" s="139" customFormat="1" ht="39.950000000000003" customHeight="1">
      <c r="A11" s="404">
        <v>2016</v>
      </c>
      <c r="B11" s="134">
        <v>659.6</v>
      </c>
      <c r="C11" s="108">
        <v>23778.400000000005</v>
      </c>
      <c r="D11" s="138">
        <v>0</v>
      </c>
      <c r="E11" s="138">
        <v>0</v>
      </c>
      <c r="F11" s="135">
        <v>0</v>
      </c>
      <c r="G11" s="138">
        <v>0</v>
      </c>
      <c r="H11" s="138">
        <v>0</v>
      </c>
      <c r="I11" s="135">
        <v>0</v>
      </c>
      <c r="J11" s="136">
        <v>0</v>
      </c>
      <c r="K11" s="136">
        <v>0</v>
      </c>
      <c r="L11" s="409">
        <v>0</v>
      </c>
      <c r="M11" s="413">
        <v>336.7</v>
      </c>
      <c r="N11" s="108">
        <v>15132.400000000001</v>
      </c>
      <c r="O11" s="136">
        <v>4494.327294327295</v>
      </c>
      <c r="P11" s="108">
        <v>270</v>
      </c>
      <c r="Q11" s="108">
        <v>6147.2999999999993</v>
      </c>
      <c r="R11" s="640">
        <v>2276.7777777777774</v>
      </c>
      <c r="S11" s="108">
        <v>52.9</v>
      </c>
      <c r="T11" s="108">
        <v>2498.6999999999998</v>
      </c>
      <c r="U11" s="640">
        <v>4723.4404536862003</v>
      </c>
      <c r="V11" s="108">
        <v>558.6</v>
      </c>
      <c r="W11" s="405">
        <v>15863.400000000001</v>
      </c>
      <c r="X11" s="413">
        <v>477</v>
      </c>
      <c r="Y11" s="108">
        <v>12925.9</v>
      </c>
      <c r="Z11" s="136">
        <v>2709.8322851153039</v>
      </c>
      <c r="AA11" s="108">
        <v>50.8</v>
      </c>
      <c r="AB11" s="108">
        <v>2230.6</v>
      </c>
      <c r="AC11" s="136">
        <v>4390.9448818897636</v>
      </c>
      <c r="AD11" s="108">
        <v>8.6999999999999993</v>
      </c>
      <c r="AE11" s="108">
        <v>122.39999999999999</v>
      </c>
      <c r="AF11" s="136">
        <v>1406.8965517241379</v>
      </c>
      <c r="AG11" s="108">
        <v>22.1</v>
      </c>
      <c r="AH11" s="108">
        <v>584.5</v>
      </c>
      <c r="AI11" s="409">
        <v>2644.7963800904977</v>
      </c>
      <c r="AJ11" s="413">
        <v>514.79999999999995</v>
      </c>
      <c r="AK11" s="108">
        <v>15614.6</v>
      </c>
      <c r="AL11" s="108">
        <v>499.8</v>
      </c>
      <c r="AM11" s="108">
        <v>15225.300000000001</v>
      </c>
      <c r="AN11" s="136">
        <v>3046.2785114045619</v>
      </c>
      <c r="AO11" s="108">
        <v>15</v>
      </c>
      <c r="AP11" s="108">
        <v>389.3</v>
      </c>
      <c r="AQ11" s="136">
        <v>2595.3333333333335</v>
      </c>
      <c r="AR11" s="108">
        <v>135.4</v>
      </c>
      <c r="AS11" s="108">
        <v>451.40000000000003</v>
      </c>
      <c r="AT11" s="108">
        <v>97.200000000000017</v>
      </c>
      <c r="AU11" s="108">
        <v>99.000000000000014</v>
      </c>
      <c r="AV11" s="409">
        <v>101.85185185185183</v>
      </c>
      <c r="AW11" s="413">
        <v>9.3000000000000007</v>
      </c>
      <c r="AX11" s="108">
        <v>189.3</v>
      </c>
      <c r="AY11" s="136">
        <v>2035.483870967742</v>
      </c>
      <c r="AZ11" s="108">
        <v>0</v>
      </c>
      <c r="BA11" s="108">
        <v>0</v>
      </c>
      <c r="BB11" s="135">
        <v>0</v>
      </c>
      <c r="BC11" s="138">
        <v>0</v>
      </c>
      <c r="BD11" s="138">
        <v>0</v>
      </c>
      <c r="BE11" s="135">
        <v>0</v>
      </c>
      <c r="BF11" s="108">
        <v>28.9</v>
      </c>
      <c r="BG11" s="108">
        <v>163.10000000000002</v>
      </c>
      <c r="BH11" s="409">
        <v>564.35986159169568</v>
      </c>
    </row>
    <row r="12" spans="1:60" s="139" customFormat="1" ht="39.950000000000003" customHeight="1">
      <c r="A12" s="404">
        <v>2017</v>
      </c>
      <c r="B12" s="108">
        <v>668.6</v>
      </c>
      <c r="C12" s="108">
        <v>24645.1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405">
        <v>0</v>
      </c>
      <c r="M12" s="413">
        <v>345.5</v>
      </c>
      <c r="N12" s="108">
        <v>15622.8</v>
      </c>
      <c r="O12" s="108">
        <v>4521.7945007235894</v>
      </c>
      <c r="P12" s="108">
        <v>270</v>
      </c>
      <c r="Q12" s="108">
        <v>6500.7</v>
      </c>
      <c r="R12" s="641">
        <v>2407.6666666666665</v>
      </c>
      <c r="S12" s="108">
        <v>53.1</v>
      </c>
      <c r="T12" s="108">
        <v>2521.6</v>
      </c>
      <c r="U12" s="641">
        <v>4748.7758945386058</v>
      </c>
      <c r="V12" s="108">
        <v>560.69999999999993</v>
      </c>
      <c r="W12" s="405">
        <v>15920.3</v>
      </c>
      <c r="X12" s="413">
        <v>478.79999999999995</v>
      </c>
      <c r="Y12" s="108">
        <v>12973.400000000001</v>
      </c>
      <c r="Z12" s="108">
        <v>2709.5655806182126</v>
      </c>
      <c r="AA12" s="108">
        <v>51.4</v>
      </c>
      <c r="AB12" s="108">
        <v>2231.1999999999998</v>
      </c>
      <c r="AC12" s="108">
        <v>4340.8560311284045</v>
      </c>
      <c r="AD12" s="108">
        <v>8.4</v>
      </c>
      <c r="AE12" s="108">
        <v>116</v>
      </c>
      <c r="AF12" s="108">
        <v>1380.9523809523807</v>
      </c>
      <c r="AG12" s="108">
        <v>22.1</v>
      </c>
      <c r="AH12" s="108">
        <v>599.70000000000005</v>
      </c>
      <c r="AI12" s="405">
        <v>2713.5746606334842</v>
      </c>
      <c r="AJ12" s="413">
        <v>529.6</v>
      </c>
      <c r="AK12" s="108">
        <v>16702.8</v>
      </c>
      <c r="AL12" s="108">
        <v>513.69999999999993</v>
      </c>
      <c r="AM12" s="108">
        <v>16288.3</v>
      </c>
      <c r="AN12" s="108">
        <v>3170.7806112517037</v>
      </c>
      <c r="AO12" s="108">
        <v>15.9</v>
      </c>
      <c r="AP12" s="108">
        <v>414.5</v>
      </c>
      <c r="AQ12" s="108">
        <v>2606.9182389937109</v>
      </c>
      <c r="AR12" s="108">
        <v>136.1</v>
      </c>
      <c r="AS12" s="108">
        <v>422.6</v>
      </c>
      <c r="AT12" s="108">
        <v>97.9</v>
      </c>
      <c r="AU12" s="108">
        <v>103</v>
      </c>
      <c r="AV12" s="405">
        <v>105.2093973442288</v>
      </c>
      <c r="AW12" s="413">
        <v>9.1999999999999993</v>
      </c>
      <c r="AX12" s="108">
        <v>156.5</v>
      </c>
      <c r="AY12" s="108">
        <v>1701.0869565217395</v>
      </c>
      <c r="AZ12" s="108">
        <v>0</v>
      </c>
      <c r="BA12" s="108">
        <v>0</v>
      </c>
      <c r="BB12" s="108">
        <v>0</v>
      </c>
      <c r="BC12" s="108">
        <v>0</v>
      </c>
      <c r="BD12" s="108">
        <v>0</v>
      </c>
      <c r="BE12" s="108">
        <v>0</v>
      </c>
      <c r="BF12" s="108">
        <v>29</v>
      </c>
      <c r="BG12" s="108">
        <v>163.10000000000002</v>
      </c>
      <c r="BH12" s="405">
        <v>562.41379310344837</v>
      </c>
    </row>
    <row r="13" spans="1:60" s="140" customFormat="1" ht="39.950000000000003" customHeight="1">
      <c r="A13" s="404">
        <v>2018</v>
      </c>
      <c r="B13" s="108">
        <v>698.5</v>
      </c>
      <c r="C13" s="108">
        <v>24375.7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  <c r="L13" s="405">
        <v>0</v>
      </c>
      <c r="M13" s="413">
        <v>365.4</v>
      </c>
      <c r="N13" s="108">
        <v>15742</v>
      </c>
      <c r="O13" s="108">
        <v>4308.1554460864809</v>
      </c>
      <c r="P13" s="108">
        <v>283.70000000000005</v>
      </c>
      <c r="Q13" s="108">
        <v>6558.4000000000015</v>
      </c>
      <c r="R13" s="641">
        <v>2311.7377511455766</v>
      </c>
      <c r="S13" s="108">
        <v>49.400000000000006</v>
      </c>
      <c r="T13" s="108">
        <v>2075.2999999999997</v>
      </c>
      <c r="U13" s="641">
        <v>4201.0121457489868</v>
      </c>
      <c r="V13" s="108">
        <v>583.6</v>
      </c>
      <c r="W13" s="405">
        <v>16019.100000000002</v>
      </c>
      <c r="X13" s="413">
        <v>495.9</v>
      </c>
      <c r="Y13" s="108">
        <v>13046.7</v>
      </c>
      <c r="Z13" s="108">
        <v>2630.9134906231097</v>
      </c>
      <c r="AA13" s="108">
        <v>54.6</v>
      </c>
      <c r="AB13" s="108">
        <v>2252.5</v>
      </c>
      <c r="AC13" s="108">
        <v>4125.4578754578752</v>
      </c>
      <c r="AD13" s="108">
        <v>9.4</v>
      </c>
      <c r="AE13" s="108">
        <v>117.60000000000001</v>
      </c>
      <c r="AF13" s="108">
        <v>1251.063829787234</v>
      </c>
      <c r="AG13" s="108">
        <v>23.7</v>
      </c>
      <c r="AH13" s="108">
        <v>602.29999999999995</v>
      </c>
      <c r="AI13" s="405">
        <v>2713.5746606334842</v>
      </c>
      <c r="AJ13" s="413">
        <v>541.80000000000007</v>
      </c>
      <c r="AK13" s="108">
        <v>16687.099999999999</v>
      </c>
      <c r="AL13" s="108">
        <v>525.5</v>
      </c>
      <c r="AM13" s="108">
        <v>16271.9</v>
      </c>
      <c r="AN13" s="108">
        <v>3170.7806112517037</v>
      </c>
      <c r="AO13" s="108">
        <v>16.3</v>
      </c>
      <c r="AP13" s="108">
        <v>415.20000000000005</v>
      </c>
      <c r="AQ13" s="108">
        <v>2606.9182389937109</v>
      </c>
      <c r="AR13" s="108">
        <v>141</v>
      </c>
      <c r="AS13" s="108">
        <v>441.6</v>
      </c>
      <c r="AT13" s="108">
        <v>100.9</v>
      </c>
      <c r="AU13" s="108">
        <v>114.80000000000001</v>
      </c>
      <c r="AV13" s="405">
        <v>113.77601585728445</v>
      </c>
      <c r="AW13" s="413">
        <v>9.5</v>
      </c>
      <c r="AX13" s="108">
        <v>158.70000000000002</v>
      </c>
      <c r="AY13" s="108">
        <v>1670.5263157894738</v>
      </c>
      <c r="AZ13" s="108">
        <v>0</v>
      </c>
      <c r="BA13" s="108">
        <v>0</v>
      </c>
      <c r="BB13" s="108">
        <v>0</v>
      </c>
      <c r="BC13" s="108">
        <v>0</v>
      </c>
      <c r="BD13" s="108">
        <v>0</v>
      </c>
      <c r="BE13" s="108">
        <v>0</v>
      </c>
      <c r="BF13" s="108">
        <v>30.6</v>
      </c>
      <c r="BG13" s="108">
        <v>168.1</v>
      </c>
      <c r="BH13" s="405">
        <v>549.34640522875804</v>
      </c>
    </row>
    <row r="14" spans="1:60" s="139" customFormat="1" ht="39.950000000000003" customHeight="1">
      <c r="A14" s="404">
        <v>2019</v>
      </c>
      <c r="B14" s="52">
        <v>698.5</v>
      </c>
      <c r="C14" s="52">
        <v>24375.7</v>
      </c>
      <c r="D14" s="52">
        <v>0</v>
      </c>
      <c r="E14" s="52">
        <v>0</v>
      </c>
      <c r="F14" s="610">
        <v>0</v>
      </c>
      <c r="G14" s="52">
        <v>0</v>
      </c>
      <c r="H14" s="52">
        <v>0</v>
      </c>
      <c r="I14" s="610">
        <v>0</v>
      </c>
      <c r="J14" s="52">
        <v>0</v>
      </c>
      <c r="K14" s="52">
        <v>0</v>
      </c>
      <c r="L14" s="624">
        <v>0</v>
      </c>
      <c r="M14" s="837">
        <v>365.4</v>
      </c>
      <c r="N14" s="603">
        <v>15742</v>
      </c>
      <c r="O14" s="635">
        <v>4308.1554460864809</v>
      </c>
      <c r="P14" s="52">
        <v>283.70000000000005</v>
      </c>
      <c r="Q14" s="52">
        <v>6558.4000000000015</v>
      </c>
      <c r="R14" s="620">
        <v>2311.7377511455766</v>
      </c>
      <c r="S14" s="52">
        <v>49.400000000000006</v>
      </c>
      <c r="T14" s="52">
        <v>2075.2999999999997</v>
      </c>
      <c r="U14" s="620">
        <v>4201.0121457489868</v>
      </c>
      <c r="V14" s="622">
        <v>592.5</v>
      </c>
      <c r="W14" s="838">
        <v>16282.600000000002</v>
      </c>
      <c r="X14" s="647">
        <v>495.9</v>
      </c>
      <c r="Y14" s="622">
        <v>13046.7</v>
      </c>
      <c r="Z14" s="620">
        <v>2630.9134906231097</v>
      </c>
      <c r="AA14" s="622">
        <v>54.6</v>
      </c>
      <c r="AB14" s="622">
        <v>2252.5</v>
      </c>
      <c r="AC14" s="620">
        <v>4125.4578754578752</v>
      </c>
      <c r="AD14" s="622">
        <v>9.4</v>
      </c>
      <c r="AE14" s="622">
        <v>117.60000000000001</v>
      </c>
      <c r="AF14" s="620">
        <v>1251.063829787234</v>
      </c>
      <c r="AG14" s="622">
        <v>32.6</v>
      </c>
      <c r="AH14" s="622">
        <v>865.8</v>
      </c>
      <c r="AI14" s="627">
        <v>2655.8282208588957</v>
      </c>
      <c r="AJ14" s="647">
        <v>541.80000000000007</v>
      </c>
      <c r="AK14" s="622">
        <v>16687.099999999999</v>
      </c>
      <c r="AL14" s="622">
        <v>525.5</v>
      </c>
      <c r="AM14" s="622">
        <v>16271.9</v>
      </c>
      <c r="AN14" s="620">
        <v>3096.4605137963845</v>
      </c>
      <c r="AO14" s="622">
        <v>16.3</v>
      </c>
      <c r="AP14" s="622">
        <v>415.20000000000005</v>
      </c>
      <c r="AQ14" s="620">
        <v>2547.2392638036813</v>
      </c>
      <c r="AR14" s="622">
        <v>155.19999999999999</v>
      </c>
      <c r="AS14" s="622">
        <v>393.5</v>
      </c>
      <c r="AT14" s="622">
        <v>133.9</v>
      </c>
      <c r="AU14" s="622">
        <v>145.80000000000001</v>
      </c>
      <c r="AV14" s="627">
        <v>108.88722927557879</v>
      </c>
      <c r="AW14" s="647">
        <v>9.6</v>
      </c>
      <c r="AX14" s="622">
        <v>181.50000000000003</v>
      </c>
      <c r="AY14" s="620">
        <v>1890.6250000000005</v>
      </c>
      <c r="AZ14" s="613">
        <v>0</v>
      </c>
      <c r="BA14" s="613">
        <v>0</v>
      </c>
      <c r="BB14" s="612">
        <v>0</v>
      </c>
      <c r="BC14" s="613">
        <v>0</v>
      </c>
      <c r="BD14" s="613">
        <v>0</v>
      </c>
      <c r="BE14" s="612">
        <v>0</v>
      </c>
      <c r="BF14" s="622">
        <v>11.7</v>
      </c>
      <c r="BG14" s="622">
        <v>66.199999999999989</v>
      </c>
      <c r="BH14" s="627">
        <v>565.81196581196571</v>
      </c>
    </row>
    <row r="15" spans="1:60" s="141" customFormat="1" ht="36" hidden="1" customHeight="1" outlineLevel="1">
      <c r="A15" s="359" t="s">
        <v>53</v>
      </c>
      <c r="B15" s="52">
        <v>5.6000000000000005</v>
      </c>
      <c r="C15" s="52">
        <v>238.79999999999998</v>
      </c>
      <c r="D15" s="79">
        <v>0</v>
      </c>
      <c r="E15" s="79">
        <v>0</v>
      </c>
      <c r="F15" s="612">
        <v>0</v>
      </c>
      <c r="G15" s="79">
        <v>0</v>
      </c>
      <c r="H15" s="79">
        <v>0</v>
      </c>
      <c r="I15" s="612">
        <v>0</v>
      </c>
      <c r="J15" s="79">
        <v>0</v>
      </c>
      <c r="K15" s="79">
        <v>0</v>
      </c>
      <c r="L15" s="629">
        <v>0</v>
      </c>
      <c r="M15" s="839">
        <v>2.2000000000000002</v>
      </c>
      <c r="N15" s="80">
        <v>101.1</v>
      </c>
      <c r="O15" s="620">
        <v>4595.454545454545</v>
      </c>
      <c r="P15" s="79">
        <v>1.2</v>
      </c>
      <c r="Q15" s="80">
        <v>32.1</v>
      </c>
      <c r="R15" s="620">
        <v>2675.0000000000005</v>
      </c>
      <c r="S15" s="79">
        <v>2.2000000000000002</v>
      </c>
      <c r="T15" s="80">
        <v>105.6</v>
      </c>
      <c r="U15" s="620">
        <v>4799.9999999999991</v>
      </c>
      <c r="V15" s="622">
        <v>2.2000000000000002</v>
      </c>
      <c r="W15" s="838">
        <v>60.1</v>
      </c>
      <c r="X15" s="649">
        <v>1.7</v>
      </c>
      <c r="Y15" s="628">
        <v>47.1</v>
      </c>
      <c r="Z15" s="620">
        <v>2770.5882352941176</v>
      </c>
      <c r="AA15" s="509">
        <v>0</v>
      </c>
      <c r="AB15" s="509">
        <v>0</v>
      </c>
      <c r="AC15" s="612">
        <v>0</v>
      </c>
      <c r="AD15" s="509">
        <v>0</v>
      </c>
      <c r="AE15" s="509">
        <v>0</v>
      </c>
      <c r="AF15" s="612">
        <v>0</v>
      </c>
      <c r="AG15" s="628">
        <v>0.5</v>
      </c>
      <c r="AH15" s="628">
        <v>13</v>
      </c>
      <c r="AI15" s="627">
        <v>2600</v>
      </c>
      <c r="AJ15" s="647">
        <v>15.1</v>
      </c>
      <c r="AK15" s="622">
        <v>458.20000000000005</v>
      </c>
      <c r="AL15" s="628">
        <v>13.9</v>
      </c>
      <c r="AM15" s="628">
        <v>436.1</v>
      </c>
      <c r="AN15" s="620">
        <v>3137.4100719424459</v>
      </c>
      <c r="AO15" s="628">
        <v>1.2</v>
      </c>
      <c r="AP15" s="628">
        <v>22.1</v>
      </c>
      <c r="AQ15" s="620">
        <v>1841.6666666666667</v>
      </c>
      <c r="AR15" s="622">
        <v>19.7</v>
      </c>
      <c r="AS15" s="622">
        <v>94.7</v>
      </c>
      <c r="AT15" s="628">
        <v>14.5</v>
      </c>
      <c r="AU15" s="628">
        <v>15.5</v>
      </c>
      <c r="AV15" s="627">
        <v>106.89655172413792</v>
      </c>
      <c r="AW15" s="649">
        <v>3.2</v>
      </c>
      <c r="AX15" s="628">
        <v>68.2</v>
      </c>
      <c r="AY15" s="620">
        <v>2131.25</v>
      </c>
      <c r="AZ15" s="509">
        <v>0</v>
      </c>
      <c r="BA15" s="509">
        <v>0</v>
      </c>
      <c r="BB15" s="612">
        <v>0</v>
      </c>
      <c r="BC15" s="509">
        <v>0</v>
      </c>
      <c r="BD15" s="509">
        <v>0</v>
      </c>
      <c r="BE15" s="612">
        <v>0</v>
      </c>
      <c r="BF15" s="628">
        <v>2</v>
      </c>
      <c r="BG15" s="628">
        <v>11</v>
      </c>
      <c r="BH15" s="627">
        <v>550</v>
      </c>
    </row>
    <row r="16" spans="1:60" s="141" customFormat="1" ht="36" hidden="1" customHeight="1" outlineLevel="1">
      <c r="A16" s="359" t="s">
        <v>54</v>
      </c>
      <c r="B16" s="52">
        <v>95.999999999999986</v>
      </c>
      <c r="C16" s="52">
        <v>3629.3999999999996</v>
      </c>
      <c r="D16" s="79">
        <v>0</v>
      </c>
      <c r="E16" s="79">
        <v>0</v>
      </c>
      <c r="F16" s="610">
        <v>0</v>
      </c>
      <c r="G16" s="79">
        <v>0</v>
      </c>
      <c r="H16" s="79">
        <v>0</v>
      </c>
      <c r="I16" s="610">
        <v>0</v>
      </c>
      <c r="J16" s="79">
        <v>0</v>
      </c>
      <c r="K16" s="79">
        <v>0</v>
      </c>
      <c r="L16" s="624">
        <v>0</v>
      </c>
      <c r="M16" s="839">
        <v>70.099999999999994</v>
      </c>
      <c r="N16" s="80">
        <v>2822.1</v>
      </c>
      <c r="O16" s="620">
        <v>4025.8202567760341</v>
      </c>
      <c r="P16" s="79">
        <v>22.8</v>
      </c>
      <c r="Q16" s="80">
        <v>625.1</v>
      </c>
      <c r="R16" s="620">
        <v>2741.666666666667</v>
      </c>
      <c r="S16" s="79">
        <v>3.1</v>
      </c>
      <c r="T16" s="80">
        <v>182.2</v>
      </c>
      <c r="U16" s="620">
        <v>5877.4193548387093</v>
      </c>
      <c r="V16" s="622">
        <v>15.7</v>
      </c>
      <c r="W16" s="838">
        <v>619.40000000000009</v>
      </c>
      <c r="X16" s="649">
        <v>12.7</v>
      </c>
      <c r="Y16" s="628">
        <v>557.1</v>
      </c>
      <c r="Z16" s="620">
        <v>4386.6141732283468</v>
      </c>
      <c r="AA16" s="628">
        <v>1.2</v>
      </c>
      <c r="AB16" s="628">
        <v>33.1</v>
      </c>
      <c r="AC16" s="620">
        <v>2758.3333333333335</v>
      </c>
      <c r="AD16" s="628">
        <v>1</v>
      </c>
      <c r="AE16" s="628">
        <v>7.2</v>
      </c>
      <c r="AF16" s="620">
        <v>720</v>
      </c>
      <c r="AG16" s="628">
        <v>0.8</v>
      </c>
      <c r="AH16" s="628">
        <v>22</v>
      </c>
      <c r="AI16" s="627">
        <v>2750</v>
      </c>
      <c r="AJ16" s="647">
        <v>19.100000000000001</v>
      </c>
      <c r="AK16" s="622">
        <v>649.1</v>
      </c>
      <c r="AL16" s="628">
        <v>19.100000000000001</v>
      </c>
      <c r="AM16" s="628">
        <v>649.1</v>
      </c>
      <c r="AN16" s="620">
        <v>3398.4293193717276</v>
      </c>
      <c r="AO16" s="509">
        <v>0</v>
      </c>
      <c r="AP16" s="509">
        <v>0</v>
      </c>
      <c r="AQ16" s="612">
        <v>0</v>
      </c>
      <c r="AR16" s="622">
        <v>11.2</v>
      </c>
      <c r="AS16" s="622">
        <v>26.6</v>
      </c>
      <c r="AT16" s="628">
        <v>9.1</v>
      </c>
      <c r="AU16" s="628">
        <v>9.9</v>
      </c>
      <c r="AV16" s="627">
        <v>108.7912087912088</v>
      </c>
      <c r="AW16" s="649">
        <v>0.4</v>
      </c>
      <c r="AX16" s="628">
        <v>6.7</v>
      </c>
      <c r="AY16" s="620">
        <v>1675</v>
      </c>
      <c r="AZ16" s="509">
        <v>0</v>
      </c>
      <c r="BA16" s="509">
        <v>0</v>
      </c>
      <c r="BB16" s="612">
        <v>0</v>
      </c>
      <c r="BC16" s="509">
        <v>0</v>
      </c>
      <c r="BD16" s="509">
        <v>0</v>
      </c>
      <c r="BE16" s="612">
        <v>0</v>
      </c>
      <c r="BF16" s="628">
        <v>1.7</v>
      </c>
      <c r="BG16" s="628">
        <v>10</v>
      </c>
      <c r="BH16" s="627">
        <v>588.23529411764707</v>
      </c>
    </row>
    <row r="17" spans="1:62" s="141" customFormat="1" ht="36" hidden="1" customHeight="1" outlineLevel="1">
      <c r="A17" s="359" t="s">
        <v>55</v>
      </c>
      <c r="B17" s="52">
        <v>31.900000000000002</v>
      </c>
      <c r="C17" s="52">
        <v>923.2</v>
      </c>
      <c r="D17" s="79">
        <v>0</v>
      </c>
      <c r="E17" s="79">
        <v>0</v>
      </c>
      <c r="F17" s="610">
        <v>0</v>
      </c>
      <c r="G17" s="79">
        <v>0</v>
      </c>
      <c r="H17" s="79">
        <v>0</v>
      </c>
      <c r="I17" s="610">
        <v>0</v>
      </c>
      <c r="J17" s="79">
        <v>0</v>
      </c>
      <c r="K17" s="79">
        <v>0</v>
      </c>
      <c r="L17" s="624">
        <v>0</v>
      </c>
      <c r="M17" s="839">
        <v>12.9</v>
      </c>
      <c r="N17" s="80">
        <v>525</v>
      </c>
      <c r="O17" s="620">
        <v>4069.7674418604647</v>
      </c>
      <c r="P17" s="79">
        <v>18.3</v>
      </c>
      <c r="Q17" s="80">
        <v>390.1</v>
      </c>
      <c r="R17" s="620">
        <v>2131.6939890710382</v>
      </c>
      <c r="S17" s="79">
        <v>0.7</v>
      </c>
      <c r="T17" s="80">
        <v>8.1</v>
      </c>
      <c r="U17" s="620">
        <v>1157.1428571428571</v>
      </c>
      <c r="V17" s="622">
        <v>7.1000000000000005</v>
      </c>
      <c r="W17" s="838">
        <v>332</v>
      </c>
      <c r="X17" s="649">
        <v>6.7</v>
      </c>
      <c r="Y17" s="628">
        <v>321.10000000000002</v>
      </c>
      <c r="Z17" s="620">
        <v>4792.5373134328356</v>
      </c>
      <c r="AA17" s="509">
        <v>0</v>
      </c>
      <c r="AB17" s="509">
        <v>0</v>
      </c>
      <c r="AC17" s="612">
        <v>0</v>
      </c>
      <c r="AD17" s="509">
        <v>0</v>
      </c>
      <c r="AE17" s="509">
        <v>0</v>
      </c>
      <c r="AF17" s="612">
        <v>0</v>
      </c>
      <c r="AG17" s="628">
        <v>0.4</v>
      </c>
      <c r="AH17" s="628">
        <v>10.9</v>
      </c>
      <c r="AI17" s="627">
        <v>2725</v>
      </c>
      <c r="AJ17" s="647">
        <v>9.4</v>
      </c>
      <c r="AK17" s="622">
        <v>354.3</v>
      </c>
      <c r="AL17" s="628">
        <v>9.4</v>
      </c>
      <c r="AM17" s="628">
        <v>354.3</v>
      </c>
      <c r="AN17" s="620">
        <v>3769.1489361702124</v>
      </c>
      <c r="AO17" s="509">
        <v>0</v>
      </c>
      <c r="AP17" s="509">
        <v>0</v>
      </c>
      <c r="AQ17" s="612">
        <v>0</v>
      </c>
      <c r="AR17" s="622">
        <v>8.6999999999999993</v>
      </c>
      <c r="AS17" s="622">
        <v>14.4</v>
      </c>
      <c r="AT17" s="628">
        <v>7.8</v>
      </c>
      <c r="AU17" s="628">
        <v>9.4</v>
      </c>
      <c r="AV17" s="627">
        <v>120.51282051282053</v>
      </c>
      <c r="AW17" s="648">
        <v>0</v>
      </c>
      <c r="AX17" s="509">
        <v>0</v>
      </c>
      <c r="AY17" s="612">
        <v>0</v>
      </c>
      <c r="AZ17" s="509">
        <v>0</v>
      </c>
      <c r="BA17" s="509">
        <v>0</v>
      </c>
      <c r="BB17" s="612">
        <v>0</v>
      </c>
      <c r="BC17" s="509">
        <v>0</v>
      </c>
      <c r="BD17" s="509">
        <v>0</v>
      </c>
      <c r="BE17" s="612">
        <v>0</v>
      </c>
      <c r="BF17" s="628">
        <v>0.9</v>
      </c>
      <c r="BG17" s="628">
        <v>5</v>
      </c>
      <c r="BH17" s="627">
        <v>555.55555555555554</v>
      </c>
    </row>
    <row r="18" spans="1:62" s="141" customFormat="1" ht="36" hidden="1" customHeight="1" outlineLevel="1">
      <c r="A18" s="359" t="s">
        <v>56</v>
      </c>
      <c r="B18" s="52">
        <v>130.5</v>
      </c>
      <c r="C18" s="52">
        <v>4254</v>
      </c>
      <c r="D18" s="79">
        <v>0</v>
      </c>
      <c r="E18" s="79">
        <v>0</v>
      </c>
      <c r="F18" s="610">
        <v>0</v>
      </c>
      <c r="G18" s="79">
        <v>0</v>
      </c>
      <c r="H18" s="79">
        <v>0</v>
      </c>
      <c r="I18" s="610">
        <v>0</v>
      </c>
      <c r="J18" s="79">
        <v>0</v>
      </c>
      <c r="K18" s="79">
        <v>0</v>
      </c>
      <c r="L18" s="624">
        <v>0</v>
      </c>
      <c r="M18" s="839">
        <v>43.1</v>
      </c>
      <c r="N18" s="80">
        <v>1995.8</v>
      </c>
      <c r="O18" s="620">
        <v>4630.6264501160094</v>
      </c>
      <c r="P18" s="79">
        <v>81.2</v>
      </c>
      <c r="Q18" s="80">
        <v>1899.1</v>
      </c>
      <c r="R18" s="620">
        <v>2338.7931034482758</v>
      </c>
      <c r="S18" s="79">
        <v>6.2</v>
      </c>
      <c r="T18" s="80">
        <v>359.1</v>
      </c>
      <c r="U18" s="620">
        <v>5791.9354838709678</v>
      </c>
      <c r="V18" s="622">
        <v>9.3000000000000007</v>
      </c>
      <c r="W18" s="838">
        <v>383.2</v>
      </c>
      <c r="X18" s="649">
        <v>5.8</v>
      </c>
      <c r="Y18" s="628">
        <v>251.1</v>
      </c>
      <c r="Z18" s="620">
        <v>4329.3103448275861</v>
      </c>
      <c r="AA18" s="628">
        <v>3.1</v>
      </c>
      <c r="AB18" s="628">
        <v>123.1</v>
      </c>
      <c r="AC18" s="620">
        <v>3970.9677419354834</v>
      </c>
      <c r="AD18" s="509">
        <v>0</v>
      </c>
      <c r="AE18" s="509">
        <v>0</v>
      </c>
      <c r="AF18" s="612">
        <v>0</v>
      </c>
      <c r="AG18" s="628">
        <v>0.4</v>
      </c>
      <c r="AH18" s="628">
        <v>9</v>
      </c>
      <c r="AI18" s="627">
        <v>2250</v>
      </c>
      <c r="AJ18" s="647">
        <v>9</v>
      </c>
      <c r="AK18" s="622">
        <v>318.3</v>
      </c>
      <c r="AL18" s="628">
        <v>9</v>
      </c>
      <c r="AM18" s="628">
        <v>318.3</v>
      </c>
      <c r="AN18" s="620">
        <v>3536.6666666666665</v>
      </c>
      <c r="AO18" s="509">
        <v>0</v>
      </c>
      <c r="AP18" s="509">
        <v>0</v>
      </c>
      <c r="AQ18" s="612">
        <v>0</v>
      </c>
      <c r="AR18" s="622">
        <v>9.5</v>
      </c>
      <c r="AS18" s="622">
        <v>29.5</v>
      </c>
      <c r="AT18" s="628">
        <v>8</v>
      </c>
      <c r="AU18" s="628">
        <v>10</v>
      </c>
      <c r="AV18" s="627">
        <v>125</v>
      </c>
      <c r="AW18" s="649">
        <v>0.7</v>
      </c>
      <c r="AX18" s="628">
        <v>15</v>
      </c>
      <c r="AY18" s="620">
        <v>2142.8571428571431</v>
      </c>
      <c r="AZ18" s="509">
        <v>0</v>
      </c>
      <c r="BA18" s="509">
        <v>0</v>
      </c>
      <c r="BB18" s="612">
        <v>0</v>
      </c>
      <c r="BC18" s="509">
        <v>0</v>
      </c>
      <c r="BD18" s="509">
        <v>0</v>
      </c>
      <c r="BE18" s="612">
        <v>0</v>
      </c>
      <c r="BF18" s="628">
        <v>0.8</v>
      </c>
      <c r="BG18" s="628">
        <v>4.5</v>
      </c>
      <c r="BH18" s="627">
        <v>562.5</v>
      </c>
    </row>
    <row r="19" spans="1:62" s="141" customFormat="1" ht="36" hidden="1" customHeight="1" outlineLevel="1">
      <c r="A19" s="359" t="s">
        <v>57</v>
      </c>
      <c r="B19" s="52">
        <v>160.79999999999998</v>
      </c>
      <c r="C19" s="52">
        <v>5871.2999999999993</v>
      </c>
      <c r="D19" s="79">
        <v>0</v>
      </c>
      <c r="E19" s="79">
        <v>0</v>
      </c>
      <c r="F19" s="610">
        <v>0</v>
      </c>
      <c r="G19" s="79">
        <v>0</v>
      </c>
      <c r="H19" s="79">
        <v>0</v>
      </c>
      <c r="I19" s="610">
        <v>0</v>
      </c>
      <c r="J19" s="79">
        <v>0</v>
      </c>
      <c r="K19" s="79">
        <v>0</v>
      </c>
      <c r="L19" s="624">
        <v>0</v>
      </c>
      <c r="M19" s="839">
        <v>75.599999999999994</v>
      </c>
      <c r="N19" s="80">
        <v>3200.1</v>
      </c>
      <c r="O19" s="620">
        <v>4232.936507936508</v>
      </c>
      <c r="P19" s="79">
        <v>50.1</v>
      </c>
      <c r="Q19" s="80">
        <v>1281.0999999999999</v>
      </c>
      <c r="R19" s="620">
        <v>2557.0858283433131</v>
      </c>
      <c r="S19" s="79">
        <v>35.1</v>
      </c>
      <c r="T19" s="80">
        <v>1390.1</v>
      </c>
      <c r="U19" s="620">
        <v>3960.3988603988596</v>
      </c>
      <c r="V19" s="622">
        <v>21.599999999999998</v>
      </c>
      <c r="W19" s="838">
        <v>762.8</v>
      </c>
      <c r="X19" s="649">
        <v>13.1</v>
      </c>
      <c r="Y19" s="628">
        <v>551.1</v>
      </c>
      <c r="Z19" s="620">
        <v>4206.8702290076335</v>
      </c>
      <c r="AA19" s="628">
        <v>5.3</v>
      </c>
      <c r="AB19" s="628">
        <v>171.2</v>
      </c>
      <c r="AC19" s="620">
        <v>3230.1886792452829</v>
      </c>
      <c r="AD19" s="628">
        <v>3.2</v>
      </c>
      <c r="AE19" s="628">
        <v>40.5</v>
      </c>
      <c r="AF19" s="620">
        <v>1265.625</v>
      </c>
      <c r="AG19" s="509">
        <v>0</v>
      </c>
      <c r="AH19" s="509">
        <v>0</v>
      </c>
      <c r="AI19" s="629">
        <v>0</v>
      </c>
      <c r="AJ19" s="647">
        <v>36.1</v>
      </c>
      <c r="AK19" s="622">
        <v>1351.2</v>
      </c>
      <c r="AL19" s="628">
        <v>36.1</v>
      </c>
      <c r="AM19" s="628">
        <v>1351.2</v>
      </c>
      <c r="AN19" s="620">
        <v>3742.9362880886429</v>
      </c>
      <c r="AO19" s="509">
        <v>0</v>
      </c>
      <c r="AP19" s="509">
        <v>0</v>
      </c>
      <c r="AQ19" s="612">
        <v>0</v>
      </c>
      <c r="AR19" s="622">
        <v>22.4</v>
      </c>
      <c r="AS19" s="622">
        <v>28.400000000000002</v>
      </c>
      <c r="AT19" s="628">
        <v>21.9</v>
      </c>
      <c r="AU19" s="628">
        <v>25.6</v>
      </c>
      <c r="AV19" s="627">
        <v>116.89497716894979</v>
      </c>
      <c r="AW19" s="648">
        <v>0</v>
      </c>
      <c r="AX19" s="509">
        <v>0</v>
      </c>
      <c r="AY19" s="612">
        <v>0</v>
      </c>
      <c r="AZ19" s="509">
        <v>0</v>
      </c>
      <c r="BA19" s="509">
        <v>0</v>
      </c>
      <c r="BB19" s="612">
        <v>0</v>
      </c>
      <c r="BC19" s="509">
        <v>0</v>
      </c>
      <c r="BD19" s="509">
        <v>0</v>
      </c>
      <c r="BE19" s="612">
        <v>0</v>
      </c>
      <c r="BF19" s="628">
        <v>0.5</v>
      </c>
      <c r="BG19" s="628">
        <v>2.8</v>
      </c>
      <c r="BH19" s="627">
        <v>560</v>
      </c>
    </row>
    <row r="20" spans="1:62" s="141" customFormat="1" ht="36" hidden="1" customHeight="1" outlineLevel="1">
      <c r="A20" s="359" t="s">
        <v>58</v>
      </c>
      <c r="B20" s="52">
        <v>36.700000000000003</v>
      </c>
      <c r="C20" s="52">
        <v>958.7</v>
      </c>
      <c r="D20" s="79">
        <v>0</v>
      </c>
      <c r="E20" s="79">
        <v>0</v>
      </c>
      <c r="F20" s="610">
        <v>0</v>
      </c>
      <c r="G20" s="79">
        <v>0</v>
      </c>
      <c r="H20" s="79">
        <v>0</v>
      </c>
      <c r="I20" s="610">
        <v>0</v>
      </c>
      <c r="J20" s="79">
        <v>0</v>
      </c>
      <c r="K20" s="79">
        <v>0</v>
      </c>
      <c r="L20" s="624">
        <v>0</v>
      </c>
      <c r="M20" s="839">
        <v>9.6</v>
      </c>
      <c r="N20" s="80">
        <v>446.4</v>
      </c>
      <c r="O20" s="620">
        <v>4650</v>
      </c>
      <c r="P20" s="79">
        <v>25</v>
      </c>
      <c r="Q20" s="80">
        <v>482.1</v>
      </c>
      <c r="R20" s="620">
        <v>1928.4000000000003</v>
      </c>
      <c r="S20" s="79">
        <v>2.1</v>
      </c>
      <c r="T20" s="80">
        <v>30.2</v>
      </c>
      <c r="U20" s="620">
        <v>1438.0952380952381</v>
      </c>
      <c r="V20" s="622">
        <v>28.6</v>
      </c>
      <c r="W20" s="838">
        <v>1351.1000000000001</v>
      </c>
      <c r="X20" s="649">
        <v>28.1</v>
      </c>
      <c r="Y20" s="628">
        <v>1338.2</v>
      </c>
      <c r="Z20" s="620">
        <v>4762.2775800711743</v>
      </c>
      <c r="AA20" s="509">
        <v>0</v>
      </c>
      <c r="AB20" s="509">
        <v>0</v>
      </c>
      <c r="AC20" s="612">
        <v>0</v>
      </c>
      <c r="AD20" s="509">
        <v>0</v>
      </c>
      <c r="AE20" s="509">
        <v>0</v>
      </c>
      <c r="AF20" s="612">
        <v>0</v>
      </c>
      <c r="AG20" s="628">
        <v>0.5</v>
      </c>
      <c r="AH20" s="628">
        <v>12.9</v>
      </c>
      <c r="AI20" s="627">
        <v>2580</v>
      </c>
      <c r="AJ20" s="647">
        <v>37.1</v>
      </c>
      <c r="AK20" s="622">
        <v>1641.2</v>
      </c>
      <c r="AL20" s="628">
        <v>37.1</v>
      </c>
      <c r="AM20" s="628">
        <v>1641.2</v>
      </c>
      <c r="AN20" s="620">
        <v>4423.7196765498647</v>
      </c>
      <c r="AO20" s="509">
        <v>0</v>
      </c>
      <c r="AP20" s="509">
        <v>0</v>
      </c>
      <c r="AQ20" s="612">
        <v>0</v>
      </c>
      <c r="AR20" s="622">
        <v>4.4000000000000004</v>
      </c>
      <c r="AS20" s="622">
        <v>58</v>
      </c>
      <c r="AT20" s="509">
        <v>0</v>
      </c>
      <c r="AU20" s="509">
        <v>0</v>
      </c>
      <c r="AV20" s="629">
        <v>0</v>
      </c>
      <c r="AW20" s="649">
        <v>2.2999999999999998</v>
      </c>
      <c r="AX20" s="628">
        <v>46</v>
      </c>
      <c r="AY20" s="620">
        <v>2000</v>
      </c>
      <c r="AZ20" s="509">
        <v>0</v>
      </c>
      <c r="BA20" s="509">
        <v>0</v>
      </c>
      <c r="BB20" s="612">
        <v>0</v>
      </c>
      <c r="BC20" s="509">
        <v>0</v>
      </c>
      <c r="BD20" s="509">
        <v>0</v>
      </c>
      <c r="BE20" s="612">
        <v>0</v>
      </c>
      <c r="BF20" s="628">
        <v>2.1</v>
      </c>
      <c r="BG20" s="628">
        <v>12</v>
      </c>
      <c r="BH20" s="627">
        <v>571.42857142857144</v>
      </c>
    </row>
    <row r="21" spans="1:62" s="141" customFormat="1" ht="36" hidden="1" customHeight="1" outlineLevel="1">
      <c r="A21" s="359" t="s">
        <v>59</v>
      </c>
      <c r="B21" s="52">
        <v>37.299999999999997</v>
      </c>
      <c r="C21" s="52">
        <v>806.7</v>
      </c>
      <c r="D21" s="79">
        <v>0</v>
      </c>
      <c r="E21" s="79">
        <v>0</v>
      </c>
      <c r="F21" s="610">
        <v>0</v>
      </c>
      <c r="G21" s="79">
        <v>0</v>
      </c>
      <c r="H21" s="79">
        <v>0</v>
      </c>
      <c r="I21" s="610">
        <v>0</v>
      </c>
      <c r="J21" s="79">
        <v>0</v>
      </c>
      <c r="K21" s="79">
        <v>0</v>
      </c>
      <c r="L21" s="624">
        <v>0</v>
      </c>
      <c r="M21" s="839">
        <v>6.1</v>
      </c>
      <c r="N21" s="80">
        <v>308.60000000000002</v>
      </c>
      <c r="O21" s="620">
        <v>5059.0163934426237</v>
      </c>
      <c r="P21" s="79">
        <v>31.2</v>
      </c>
      <c r="Q21" s="80">
        <v>498.1</v>
      </c>
      <c r="R21" s="620">
        <v>1596.4743589743591</v>
      </c>
      <c r="S21" s="79">
        <v>0</v>
      </c>
      <c r="T21" s="79">
        <v>0</v>
      </c>
      <c r="U21" s="612">
        <v>0</v>
      </c>
      <c r="V21" s="622">
        <v>152.1</v>
      </c>
      <c r="W21" s="838">
        <v>2831.7</v>
      </c>
      <c r="X21" s="649">
        <v>142.1</v>
      </c>
      <c r="Y21" s="628">
        <v>2556.6999999999998</v>
      </c>
      <c r="Z21" s="620">
        <v>1799.2258972554537</v>
      </c>
      <c r="AA21" s="509">
        <v>0</v>
      </c>
      <c r="AB21" s="509">
        <v>0</v>
      </c>
      <c r="AC21" s="612">
        <v>0</v>
      </c>
      <c r="AD21" s="509">
        <v>0</v>
      </c>
      <c r="AE21" s="509">
        <v>0</v>
      </c>
      <c r="AF21" s="612">
        <v>0</v>
      </c>
      <c r="AG21" s="628">
        <v>10</v>
      </c>
      <c r="AH21" s="628">
        <v>275</v>
      </c>
      <c r="AI21" s="627">
        <v>2750</v>
      </c>
      <c r="AJ21" s="647">
        <v>66.099999999999994</v>
      </c>
      <c r="AK21" s="622">
        <v>1567.8</v>
      </c>
      <c r="AL21" s="628">
        <v>66.099999999999994</v>
      </c>
      <c r="AM21" s="628">
        <v>1567.8</v>
      </c>
      <c r="AN21" s="620">
        <v>2371.8608169440245</v>
      </c>
      <c r="AO21" s="509">
        <v>0</v>
      </c>
      <c r="AP21" s="509">
        <v>0</v>
      </c>
      <c r="AQ21" s="612">
        <v>0</v>
      </c>
      <c r="AR21" s="622">
        <v>26</v>
      </c>
      <c r="AS21" s="622">
        <v>44</v>
      </c>
      <c r="AT21" s="628">
        <v>23.1</v>
      </c>
      <c r="AU21" s="628">
        <v>12.9</v>
      </c>
      <c r="AV21" s="627">
        <v>55.844155844155843</v>
      </c>
      <c r="AW21" s="649">
        <v>1.5</v>
      </c>
      <c r="AX21" s="628">
        <v>22.8</v>
      </c>
      <c r="AY21" s="620">
        <v>1520</v>
      </c>
      <c r="AZ21" s="509">
        <v>0</v>
      </c>
      <c r="BA21" s="509">
        <v>0</v>
      </c>
      <c r="BB21" s="612">
        <v>0</v>
      </c>
      <c r="BC21" s="509">
        <v>0</v>
      </c>
      <c r="BD21" s="509">
        <v>0</v>
      </c>
      <c r="BE21" s="612">
        <v>0</v>
      </c>
      <c r="BF21" s="628">
        <v>1.4</v>
      </c>
      <c r="BG21" s="628">
        <v>8.3000000000000007</v>
      </c>
      <c r="BH21" s="627">
        <v>592.857142857143</v>
      </c>
    </row>
    <row r="22" spans="1:62" s="141" customFormat="1" ht="36" hidden="1" customHeight="1" outlineLevel="1">
      <c r="A22" s="359" t="s">
        <v>60</v>
      </c>
      <c r="B22" s="52">
        <v>24</v>
      </c>
      <c r="C22" s="52">
        <v>664.2</v>
      </c>
      <c r="D22" s="79">
        <v>0</v>
      </c>
      <c r="E22" s="79">
        <v>0</v>
      </c>
      <c r="F22" s="610">
        <v>0</v>
      </c>
      <c r="G22" s="79">
        <v>0</v>
      </c>
      <c r="H22" s="79">
        <v>0</v>
      </c>
      <c r="I22" s="610">
        <v>0</v>
      </c>
      <c r="J22" s="79">
        <v>0</v>
      </c>
      <c r="K22" s="79">
        <v>0</v>
      </c>
      <c r="L22" s="624">
        <v>0</v>
      </c>
      <c r="M22" s="839">
        <v>6.7</v>
      </c>
      <c r="N22" s="80">
        <v>267.10000000000002</v>
      </c>
      <c r="O22" s="620">
        <v>3986.5671641791046</v>
      </c>
      <c r="P22" s="79">
        <v>17.3</v>
      </c>
      <c r="Q22" s="80">
        <v>397.1</v>
      </c>
      <c r="R22" s="620">
        <v>2295.3757225433528</v>
      </c>
      <c r="S22" s="79">
        <v>0</v>
      </c>
      <c r="T22" s="79">
        <v>0</v>
      </c>
      <c r="U22" s="612">
        <v>0</v>
      </c>
      <c r="V22" s="622">
        <v>5.6</v>
      </c>
      <c r="W22" s="838">
        <v>201.1</v>
      </c>
      <c r="X22" s="649">
        <v>5.6</v>
      </c>
      <c r="Y22" s="628">
        <v>201.1</v>
      </c>
      <c r="Z22" s="620">
        <v>3591.0714285714284</v>
      </c>
      <c r="AA22" s="509">
        <v>0</v>
      </c>
      <c r="AB22" s="509">
        <v>0</v>
      </c>
      <c r="AC22" s="612">
        <v>0</v>
      </c>
      <c r="AD22" s="509">
        <v>0</v>
      </c>
      <c r="AE22" s="509">
        <v>0</v>
      </c>
      <c r="AF22" s="612">
        <v>0</v>
      </c>
      <c r="AG22" s="509">
        <v>0</v>
      </c>
      <c r="AH22" s="509">
        <v>0</v>
      </c>
      <c r="AI22" s="629">
        <v>0</v>
      </c>
      <c r="AJ22" s="647">
        <v>15.1</v>
      </c>
      <c r="AK22" s="622">
        <v>478.9</v>
      </c>
      <c r="AL22" s="628">
        <v>15.1</v>
      </c>
      <c r="AM22" s="628">
        <v>478.9</v>
      </c>
      <c r="AN22" s="620">
        <v>3171.5231788079473</v>
      </c>
      <c r="AO22" s="509">
        <v>0</v>
      </c>
      <c r="AP22" s="509">
        <v>0</v>
      </c>
      <c r="AQ22" s="612">
        <v>0</v>
      </c>
      <c r="AR22" s="622">
        <v>1</v>
      </c>
      <c r="AS22" s="622">
        <v>5.5</v>
      </c>
      <c r="AT22" s="509">
        <v>0</v>
      </c>
      <c r="AU22" s="509">
        <v>0</v>
      </c>
      <c r="AV22" s="629">
        <v>0</v>
      </c>
      <c r="AW22" s="648">
        <v>0</v>
      </c>
      <c r="AX22" s="509">
        <v>0</v>
      </c>
      <c r="AY22" s="612">
        <v>0</v>
      </c>
      <c r="AZ22" s="509">
        <v>0</v>
      </c>
      <c r="BA22" s="509">
        <v>0</v>
      </c>
      <c r="BB22" s="612">
        <v>0</v>
      </c>
      <c r="BC22" s="509">
        <v>0</v>
      </c>
      <c r="BD22" s="509">
        <v>0</v>
      </c>
      <c r="BE22" s="612">
        <v>0</v>
      </c>
      <c r="BF22" s="628">
        <v>1</v>
      </c>
      <c r="BG22" s="628">
        <v>5.5</v>
      </c>
      <c r="BH22" s="627">
        <v>550</v>
      </c>
    </row>
    <row r="23" spans="1:62" s="141" customFormat="1" ht="36" hidden="1" customHeight="1" outlineLevel="1">
      <c r="A23" s="359" t="s">
        <v>61</v>
      </c>
      <c r="B23" s="52">
        <v>20.5</v>
      </c>
      <c r="C23" s="52">
        <v>678.5</v>
      </c>
      <c r="D23" s="79">
        <v>0</v>
      </c>
      <c r="E23" s="79">
        <v>0</v>
      </c>
      <c r="F23" s="610">
        <v>0</v>
      </c>
      <c r="G23" s="79">
        <v>0</v>
      </c>
      <c r="H23" s="79">
        <v>0</v>
      </c>
      <c r="I23" s="610">
        <v>0</v>
      </c>
      <c r="J23" s="79">
        <v>0</v>
      </c>
      <c r="K23" s="79">
        <v>0</v>
      </c>
      <c r="L23" s="624">
        <v>0</v>
      </c>
      <c r="M23" s="839">
        <v>9</v>
      </c>
      <c r="N23" s="80">
        <v>405</v>
      </c>
      <c r="O23" s="620">
        <v>4500</v>
      </c>
      <c r="P23" s="79">
        <v>11.5</v>
      </c>
      <c r="Q23" s="80">
        <v>273.5</v>
      </c>
      <c r="R23" s="620">
        <v>2378.2608695652175</v>
      </c>
      <c r="S23" s="79">
        <v>0</v>
      </c>
      <c r="T23" s="79">
        <v>0</v>
      </c>
      <c r="U23" s="612">
        <v>0</v>
      </c>
      <c r="V23" s="622">
        <v>3</v>
      </c>
      <c r="W23" s="838">
        <v>101.1</v>
      </c>
      <c r="X23" s="649">
        <v>3</v>
      </c>
      <c r="Y23" s="628">
        <v>101.1</v>
      </c>
      <c r="Z23" s="620">
        <v>3369.9999999999995</v>
      </c>
      <c r="AA23" s="509">
        <v>0</v>
      </c>
      <c r="AB23" s="509">
        <v>0</v>
      </c>
      <c r="AC23" s="612">
        <v>0</v>
      </c>
      <c r="AD23" s="509">
        <v>0</v>
      </c>
      <c r="AE23" s="509">
        <v>0</v>
      </c>
      <c r="AF23" s="612">
        <v>0</v>
      </c>
      <c r="AG23" s="509">
        <v>0</v>
      </c>
      <c r="AH23" s="509">
        <v>0</v>
      </c>
      <c r="AI23" s="629">
        <v>0</v>
      </c>
      <c r="AJ23" s="647">
        <v>4.5999999999999996</v>
      </c>
      <c r="AK23" s="622">
        <v>175</v>
      </c>
      <c r="AL23" s="628">
        <v>4.5999999999999996</v>
      </c>
      <c r="AM23" s="628">
        <v>175</v>
      </c>
      <c r="AN23" s="620">
        <v>3804.347826086957</v>
      </c>
      <c r="AO23" s="509">
        <v>0</v>
      </c>
      <c r="AP23" s="509">
        <v>0</v>
      </c>
      <c r="AQ23" s="612">
        <v>0</v>
      </c>
      <c r="AR23" s="622">
        <v>17.600000000000001</v>
      </c>
      <c r="AS23" s="622">
        <v>27.5</v>
      </c>
      <c r="AT23" s="628">
        <v>16.5</v>
      </c>
      <c r="AU23" s="628">
        <v>21.5</v>
      </c>
      <c r="AV23" s="627">
        <v>130.30303030303031</v>
      </c>
      <c r="AW23" s="648">
        <v>0</v>
      </c>
      <c r="AX23" s="509">
        <v>0</v>
      </c>
      <c r="AY23" s="612">
        <v>0</v>
      </c>
      <c r="AZ23" s="509">
        <v>0</v>
      </c>
      <c r="BA23" s="509">
        <v>0</v>
      </c>
      <c r="BB23" s="612">
        <v>0</v>
      </c>
      <c r="BC23" s="509">
        <v>0</v>
      </c>
      <c r="BD23" s="509">
        <v>0</v>
      </c>
      <c r="BE23" s="612">
        <v>0</v>
      </c>
      <c r="BF23" s="628">
        <v>1.1000000000000001</v>
      </c>
      <c r="BG23" s="628">
        <v>6</v>
      </c>
      <c r="BH23" s="627">
        <v>545.45454545454538</v>
      </c>
    </row>
    <row r="24" spans="1:62" s="141" customFormat="1" ht="38.25" hidden="1" customHeight="1" outlineLevel="1">
      <c r="A24" s="359" t="s">
        <v>62</v>
      </c>
      <c r="B24" s="52">
        <v>155.19999999999999</v>
      </c>
      <c r="C24" s="52">
        <v>6350.9000000000005</v>
      </c>
      <c r="D24" s="79">
        <v>0</v>
      </c>
      <c r="E24" s="79">
        <v>0</v>
      </c>
      <c r="F24" s="610">
        <v>0</v>
      </c>
      <c r="G24" s="79">
        <v>0</v>
      </c>
      <c r="H24" s="79">
        <v>0</v>
      </c>
      <c r="I24" s="610">
        <v>0</v>
      </c>
      <c r="J24" s="79">
        <v>0</v>
      </c>
      <c r="K24" s="79">
        <v>0</v>
      </c>
      <c r="L24" s="624">
        <v>0</v>
      </c>
      <c r="M24" s="839">
        <v>130.1</v>
      </c>
      <c r="N24" s="80">
        <v>5670.8</v>
      </c>
      <c r="O24" s="620">
        <v>4358.8009223674098</v>
      </c>
      <c r="P24" s="79">
        <v>25.1</v>
      </c>
      <c r="Q24" s="80">
        <v>680.1</v>
      </c>
      <c r="R24" s="620">
        <v>2709.5617529880478</v>
      </c>
      <c r="S24" s="79">
        <v>0</v>
      </c>
      <c r="T24" s="79">
        <v>0</v>
      </c>
      <c r="U24" s="612">
        <v>0</v>
      </c>
      <c r="V24" s="622">
        <v>347.3</v>
      </c>
      <c r="W24" s="838">
        <v>9640.1</v>
      </c>
      <c r="X24" s="649">
        <v>277.10000000000002</v>
      </c>
      <c r="Y24" s="628">
        <v>7122.1</v>
      </c>
      <c r="Z24" s="620">
        <v>2570.2273547455793</v>
      </c>
      <c r="AA24" s="628">
        <v>45</v>
      </c>
      <c r="AB24" s="628">
        <v>1925.1</v>
      </c>
      <c r="AC24" s="620">
        <v>4278</v>
      </c>
      <c r="AD24" s="628">
        <v>5.2</v>
      </c>
      <c r="AE24" s="628">
        <v>69.900000000000006</v>
      </c>
      <c r="AF24" s="620">
        <v>1344.2307692307693</v>
      </c>
      <c r="AG24" s="628">
        <v>20</v>
      </c>
      <c r="AH24" s="628">
        <v>523</v>
      </c>
      <c r="AI24" s="627">
        <v>2615</v>
      </c>
      <c r="AJ24" s="647">
        <v>330.20000000000005</v>
      </c>
      <c r="AK24" s="622">
        <v>9693.1</v>
      </c>
      <c r="AL24" s="628">
        <v>315.10000000000002</v>
      </c>
      <c r="AM24" s="628">
        <v>9300</v>
      </c>
      <c r="AN24" s="620">
        <v>2951.4439860361786</v>
      </c>
      <c r="AO24" s="628">
        <v>15.1</v>
      </c>
      <c r="AP24" s="628">
        <v>393.1</v>
      </c>
      <c r="AQ24" s="620">
        <v>2603.3112582781459</v>
      </c>
      <c r="AR24" s="622">
        <v>34.700000000000003</v>
      </c>
      <c r="AS24" s="622">
        <v>64.899999999999991</v>
      </c>
      <c r="AT24" s="628">
        <v>33</v>
      </c>
      <c r="AU24" s="628">
        <v>41</v>
      </c>
      <c r="AV24" s="627">
        <v>124.24242424242425</v>
      </c>
      <c r="AW24" s="649">
        <v>1.5</v>
      </c>
      <c r="AX24" s="628">
        <v>22.8</v>
      </c>
      <c r="AY24" s="620">
        <v>1520</v>
      </c>
      <c r="AZ24" s="509">
        <v>0</v>
      </c>
      <c r="BA24" s="509">
        <v>0</v>
      </c>
      <c r="BB24" s="612">
        <v>0</v>
      </c>
      <c r="BC24" s="509">
        <v>0</v>
      </c>
      <c r="BD24" s="509">
        <v>0</v>
      </c>
      <c r="BE24" s="612">
        <v>0</v>
      </c>
      <c r="BF24" s="628">
        <v>0.2</v>
      </c>
      <c r="BG24" s="628">
        <v>1.1000000000000001</v>
      </c>
      <c r="BH24" s="627">
        <v>550</v>
      </c>
    </row>
    <row r="25" spans="1:62" s="656" customFormat="1" ht="39.950000000000003" customHeight="1" collapsed="1">
      <c r="A25" s="654">
        <v>2020</v>
      </c>
      <c r="B25" s="614">
        <f>SUM(B26:B35)</f>
        <v>661.8</v>
      </c>
      <c r="C25" s="614">
        <f>SUM(C26:C35)</f>
        <v>22963.5</v>
      </c>
      <c r="D25" s="614">
        <f>SUM(D26:D35)</f>
        <v>0</v>
      </c>
      <c r="E25" s="614">
        <f>SUM(E26:E35)</f>
        <v>0</v>
      </c>
      <c r="F25" s="615">
        <v>0</v>
      </c>
      <c r="G25" s="614">
        <f>SUM(G26:G35)</f>
        <v>0</v>
      </c>
      <c r="H25" s="614">
        <f>SUM(H26:H35)</f>
        <v>0</v>
      </c>
      <c r="I25" s="615">
        <v>0</v>
      </c>
      <c r="J25" s="614">
        <f>SUM(J26:J35)</f>
        <v>0</v>
      </c>
      <c r="K25" s="614">
        <f>SUM(K26:K35)</f>
        <v>0</v>
      </c>
      <c r="L25" s="630">
        <v>0</v>
      </c>
      <c r="M25" s="655">
        <f>SUM(M26:M35)</f>
        <v>304.30000000000007</v>
      </c>
      <c r="N25" s="614">
        <f>SUM(N26:N35)</f>
        <v>13907</v>
      </c>
      <c r="O25" s="615">
        <f>N25/M25*100</f>
        <v>4570.1610253039753</v>
      </c>
      <c r="P25" s="633">
        <f>SUM(P26:P35)</f>
        <v>309.59999999999997</v>
      </c>
      <c r="Q25" s="633">
        <f>SUM(Q26:Q35)</f>
        <v>6999.5</v>
      </c>
      <c r="R25" s="621">
        <f>Q25/P25*100</f>
        <v>2260.8204134366929</v>
      </c>
      <c r="S25" s="633">
        <f>SUM(S26:S35)</f>
        <v>47.900000000000006</v>
      </c>
      <c r="T25" s="633">
        <f>SUM(T26:T35)</f>
        <v>2057</v>
      </c>
      <c r="U25" s="621">
        <f>T25/S25*100</f>
        <v>4294.3632567849681</v>
      </c>
      <c r="V25" s="614">
        <f>SUM(V26:V35)</f>
        <v>576.29999999999995</v>
      </c>
      <c r="W25" s="840">
        <f>SUM(W26:W35)</f>
        <v>16133.9</v>
      </c>
      <c r="X25" s="655">
        <f>SUM(X26:X35)</f>
        <v>469.20000000000005</v>
      </c>
      <c r="Y25" s="614">
        <f>SUM(Y26:Y35)</f>
        <v>12403</v>
      </c>
      <c r="Z25" s="621">
        <f>Y25/X25*100</f>
        <v>2643.4356351236142</v>
      </c>
      <c r="AA25" s="614">
        <f>SUM(AA26:AA35)</f>
        <v>63.900000000000006</v>
      </c>
      <c r="AB25" s="614">
        <f>SUM(AB26:AB35)</f>
        <v>2698.9</v>
      </c>
      <c r="AC25" s="615">
        <f>AB25/AA25*100</f>
        <v>4223.630672926447</v>
      </c>
      <c r="AD25" s="614">
        <f>SUM(AD26:AD35)</f>
        <v>7.4</v>
      </c>
      <c r="AE25" s="614">
        <f>SUM(AE26:AE35)</f>
        <v>93</v>
      </c>
      <c r="AF25" s="615">
        <f>AE25/AD25*100</f>
        <v>1256.7567567567567</v>
      </c>
      <c r="AG25" s="614">
        <f>SUM(AG26:AG35)</f>
        <v>35.799999999999997</v>
      </c>
      <c r="AH25" s="614">
        <f>SUM(AH26:AH35)</f>
        <v>939</v>
      </c>
      <c r="AI25" s="630">
        <f>AH25/AG25*100</f>
        <v>2622.9050279329613</v>
      </c>
      <c r="AJ25" s="655">
        <f>SUM(AJ26:AJ35)</f>
        <v>578.70000000000005</v>
      </c>
      <c r="AK25" s="614">
        <f>SUM(AK26:AK35)</f>
        <v>17556</v>
      </c>
      <c r="AL25" s="614">
        <f>SUM(AL26:AL35)</f>
        <v>557.6</v>
      </c>
      <c r="AM25" s="614">
        <f>SUM(AM26:AM35)</f>
        <v>17078</v>
      </c>
      <c r="AN25" s="615">
        <f>AM25/AL25*100</f>
        <v>3062.7690100430414</v>
      </c>
      <c r="AO25" s="614">
        <f>SUM(AO26:AO35)</f>
        <v>21.099999999999998</v>
      </c>
      <c r="AP25" s="614">
        <f>SUM(AP26:AP35)</f>
        <v>478</v>
      </c>
      <c r="AQ25" s="657">
        <f>AP25/AO25*100</f>
        <v>2265.4028436018957</v>
      </c>
      <c r="AR25" s="614">
        <f>SUM(AR26:AR35)</f>
        <v>174.8</v>
      </c>
      <c r="AS25" s="614">
        <f>SUM(AS26:AS35)</f>
        <v>480.20000000000005</v>
      </c>
      <c r="AT25" s="614">
        <f>SUM(AT26:AT35)</f>
        <v>149</v>
      </c>
      <c r="AU25" s="614">
        <f>SUM(AU26:AU35)</f>
        <v>160.19999999999999</v>
      </c>
      <c r="AV25" s="630">
        <f>AU25/AT25*100</f>
        <v>107.51677852348993</v>
      </c>
      <c r="AW25" s="655">
        <f>SUM(AW26:AW35)</f>
        <v>13.2</v>
      </c>
      <c r="AX25" s="614">
        <f>SUM(AX26:AX35)</f>
        <v>248.40000000000003</v>
      </c>
      <c r="AY25" s="615">
        <f>AX25/AW25*100</f>
        <v>1881.818181818182</v>
      </c>
      <c r="AZ25" s="614">
        <f>SUM(AZ26:AZ35)</f>
        <v>0</v>
      </c>
      <c r="BA25" s="614">
        <f>SUM(BA26:BA35)</f>
        <v>0</v>
      </c>
      <c r="BB25" s="615">
        <v>0</v>
      </c>
      <c r="BC25" s="614">
        <f>SUM(BC26:BC35)</f>
        <v>0</v>
      </c>
      <c r="BD25" s="614">
        <f>SUM(BD26:BD35)</f>
        <v>0</v>
      </c>
      <c r="BE25" s="615">
        <v>0</v>
      </c>
      <c r="BF25" s="614">
        <f>SUM(BF26:BF35)</f>
        <v>12.600000000000001</v>
      </c>
      <c r="BG25" s="614">
        <f>SUM(BG26:BG35)</f>
        <v>71.600000000000009</v>
      </c>
      <c r="BH25" s="634">
        <f>BG25/BF25*100</f>
        <v>568.25396825396831</v>
      </c>
      <c r="BI25" s="140"/>
      <c r="BJ25" s="140"/>
    </row>
    <row r="26" spans="1:62" s="141" customFormat="1" ht="30" customHeight="1">
      <c r="A26" s="359" t="s">
        <v>53</v>
      </c>
      <c r="B26" s="52">
        <f t="shared" ref="B26:B35" si="0">SUM(D26,G26,J26,M26,P26,S26)</f>
        <v>7.3000000000000007</v>
      </c>
      <c r="C26" s="52">
        <f t="shared" ref="C26:C35" si="1">SUM(H26,E26,K26,N26,Q26,T26)</f>
        <v>211</v>
      </c>
      <c r="D26" s="613">
        <v>0</v>
      </c>
      <c r="E26" s="613">
        <v>0</v>
      </c>
      <c r="F26" s="612">
        <v>0</v>
      </c>
      <c r="G26" s="613">
        <v>0</v>
      </c>
      <c r="H26" s="613">
        <v>0</v>
      </c>
      <c r="I26" s="612">
        <v>0</v>
      </c>
      <c r="J26" s="613">
        <v>0</v>
      </c>
      <c r="K26" s="613">
        <v>0</v>
      </c>
      <c r="L26" s="629">
        <v>0</v>
      </c>
      <c r="M26" s="653">
        <v>2.1</v>
      </c>
      <c r="N26" s="652">
        <v>90</v>
      </c>
      <c r="O26" s="620">
        <f>N26/M26*100</f>
        <v>4285.7142857142853</v>
      </c>
      <c r="P26" s="622">
        <v>5.2</v>
      </c>
      <c r="Q26" s="622">
        <v>121</v>
      </c>
      <c r="R26" s="620">
        <f>Q26/P26*100</f>
        <v>2326.9230769230771</v>
      </c>
      <c r="S26" s="613">
        <v>0</v>
      </c>
      <c r="T26" s="613">
        <v>0</v>
      </c>
      <c r="U26" s="612">
        <v>0</v>
      </c>
      <c r="V26" s="52">
        <f>SUM(X26,AA26,AD26,AG26)</f>
        <v>6.3</v>
      </c>
      <c r="W26" s="841">
        <f>SUM(AB26,Y26,AE26,AH26)</f>
        <v>166</v>
      </c>
      <c r="X26" s="653">
        <v>5.5</v>
      </c>
      <c r="Y26" s="652">
        <v>140</v>
      </c>
      <c r="Z26" s="620">
        <f>Y26/X26*100</f>
        <v>2545.4545454545455</v>
      </c>
      <c r="AA26" s="652">
        <v>0.3</v>
      </c>
      <c r="AB26" s="652">
        <v>13</v>
      </c>
      <c r="AC26" s="619">
        <f>AB26/AA26*100</f>
        <v>4333.3333333333339</v>
      </c>
      <c r="AD26" s="613">
        <v>0</v>
      </c>
      <c r="AE26" s="613">
        <v>0</v>
      </c>
      <c r="AF26" s="610">
        <v>0</v>
      </c>
      <c r="AG26" s="652">
        <v>0.5</v>
      </c>
      <c r="AH26" s="652">
        <v>13</v>
      </c>
      <c r="AI26" s="650">
        <f>AH26/AG26*100</f>
        <v>2600</v>
      </c>
      <c r="AJ26" s="837">
        <f>SUM(AL26,AO26)</f>
        <v>1.8</v>
      </c>
      <c r="AK26" s="52">
        <f>SUM(AP26,AM26)</f>
        <v>50</v>
      </c>
      <c r="AL26" s="652">
        <v>1.8</v>
      </c>
      <c r="AM26" s="652">
        <v>50</v>
      </c>
      <c r="AN26" s="619">
        <f>AM26/AL26*100</f>
        <v>2777.7777777777778</v>
      </c>
      <c r="AO26" s="613">
        <v>0</v>
      </c>
      <c r="AP26" s="613">
        <v>0</v>
      </c>
      <c r="AQ26" s="610">
        <v>0</v>
      </c>
      <c r="AR26" s="52">
        <f>SUM(AT26,AW26,AZ26,BC26,BF26)</f>
        <v>10.8</v>
      </c>
      <c r="AS26" s="52">
        <f>SUM(AX26,AU26,BA26,BD26,BG26)</f>
        <v>84.7</v>
      </c>
      <c r="AT26" s="652">
        <v>5.7</v>
      </c>
      <c r="AU26" s="652">
        <v>6</v>
      </c>
      <c r="AV26" s="650">
        <f>AU26/AT26*100</f>
        <v>105.26315789473684</v>
      </c>
      <c r="AW26" s="653">
        <v>3.2</v>
      </c>
      <c r="AX26" s="652">
        <v>68.2</v>
      </c>
      <c r="AY26" s="611">
        <f>AX26/AW26*100</f>
        <v>2131.25</v>
      </c>
      <c r="AZ26" s="613">
        <v>0</v>
      </c>
      <c r="BA26" s="613">
        <v>0</v>
      </c>
      <c r="BB26" s="612">
        <v>0</v>
      </c>
      <c r="BC26" s="613">
        <v>0</v>
      </c>
      <c r="BD26" s="613">
        <v>0</v>
      </c>
      <c r="BE26" s="612">
        <v>0</v>
      </c>
      <c r="BF26" s="652">
        <v>1.9</v>
      </c>
      <c r="BG26" s="652">
        <v>10.5</v>
      </c>
      <c r="BH26" s="627">
        <f>BG26/BF26*100</f>
        <v>552.63157894736844</v>
      </c>
    </row>
    <row r="27" spans="1:62" s="141" customFormat="1" ht="30" customHeight="1">
      <c r="A27" s="359" t="s">
        <v>54</v>
      </c>
      <c r="B27" s="52">
        <f t="shared" si="0"/>
        <v>75.599999999999994</v>
      </c>
      <c r="C27" s="52">
        <f t="shared" si="1"/>
        <v>2421</v>
      </c>
      <c r="D27" s="613">
        <v>0</v>
      </c>
      <c r="E27" s="613">
        <v>0</v>
      </c>
      <c r="F27" s="612">
        <v>0</v>
      </c>
      <c r="G27" s="613">
        <v>0</v>
      </c>
      <c r="H27" s="613">
        <v>0</v>
      </c>
      <c r="I27" s="612">
        <v>0</v>
      </c>
      <c r="J27" s="613">
        <v>0</v>
      </c>
      <c r="K27" s="613">
        <v>0</v>
      </c>
      <c r="L27" s="629">
        <v>0</v>
      </c>
      <c r="M27" s="653">
        <v>31.2</v>
      </c>
      <c r="N27" s="652">
        <v>1420</v>
      </c>
      <c r="O27" s="620">
        <f t="shared" ref="O27:O35" si="2">N27/M27*100</f>
        <v>4551.2820512820508</v>
      </c>
      <c r="P27" s="622">
        <v>44.4</v>
      </c>
      <c r="Q27" s="622">
        <v>1001</v>
      </c>
      <c r="R27" s="620">
        <f t="shared" ref="R27:R35" si="3">Q27/P27*100</f>
        <v>2254.5045045045049</v>
      </c>
      <c r="S27" s="613">
        <v>0</v>
      </c>
      <c r="T27" s="613">
        <v>0</v>
      </c>
      <c r="U27" s="612">
        <v>0</v>
      </c>
      <c r="V27" s="52">
        <f t="shared" ref="V27:V35" si="4">SUM(X27,AA27,AD27,AG27)</f>
        <v>12.899999999999999</v>
      </c>
      <c r="W27" s="841">
        <f t="shared" ref="W27:W35" si="5">SUM(AB27,Y27,AE27,AH27)</f>
        <v>350</v>
      </c>
      <c r="X27" s="653">
        <v>9.1</v>
      </c>
      <c r="Y27" s="652">
        <v>244</v>
      </c>
      <c r="Z27" s="620">
        <f t="shared" ref="Z27:Z35" si="6">Y27/X27*100</f>
        <v>2681.3186813186812</v>
      </c>
      <c r="AA27" s="652">
        <v>1.6</v>
      </c>
      <c r="AB27" s="652">
        <v>65</v>
      </c>
      <c r="AC27" s="610">
        <f t="shared" ref="AC27:AC35" si="7">AB27/AA27*100</f>
        <v>4062.5</v>
      </c>
      <c r="AD27" s="652">
        <v>1</v>
      </c>
      <c r="AE27" s="652">
        <v>10</v>
      </c>
      <c r="AF27" s="610">
        <f>AE27/AD27*100</f>
        <v>1000</v>
      </c>
      <c r="AG27" s="652">
        <v>1.2</v>
      </c>
      <c r="AH27" s="652">
        <v>31</v>
      </c>
      <c r="AI27" s="624">
        <f t="shared" ref="AI27:AI35" si="8">AH27/AG27*100</f>
        <v>2583.3333333333335</v>
      </c>
      <c r="AJ27" s="837">
        <f t="shared" ref="AJ27:AJ35" si="9">SUM(AL27,AO27)</f>
        <v>3.9</v>
      </c>
      <c r="AK27" s="52">
        <f t="shared" ref="AK27:AK35" si="10">SUM(AP27,AM27)</f>
        <v>120</v>
      </c>
      <c r="AL27" s="652">
        <v>3.9</v>
      </c>
      <c r="AM27" s="652">
        <v>120</v>
      </c>
      <c r="AN27" s="610">
        <f t="shared" ref="AN27:AN35" si="11">AM27/AL27*100</f>
        <v>3076.9230769230771</v>
      </c>
      <c r="AO27" s="613">
        <v>0</v>
      </c>
      <c r="AP27" s="613">
        <v>0</v>
      </c>
      <c r="AQ27" s="610">
        <v>0</v>
      </c>
      <c r="AR27" s="52">
        <f t="shared" ref="AR27:AR35" si="12">SUM(AT27,AW27,AZ27,BC27,BF27)</f>
        <v>25.699999999999996</v>
      </c>
      <c r="AS27" s="52">
        <f t="shared" ref="AS27:AS35" si="13">SUM(AX27,AU27,BA27,BD27,BG27)</f>
        <v>41.7</v>
      </c>
      <c r="AT27" s="652">
        <v>23.4</v>
      </c>
      <c r="AU27" s="652">
        <v>24</v>
      </c>
      <c r="AV27" s="624">
        <f t="shared" ref="AV27:AV35" si="14">AU27/AT27*100</f>
        <v>102.56410256410258</v>
      </c>
      <c r="AW27" s="653">
        <v>0.4</v>
      </c>
      <c r="AX27" s="652">
        <v>6.7</v>
      </c>
      <c r="AY27" s="610">
        <f t="shared" ref="AY27:AY35" si="15">AX27/AW27*100</f>
        <v>1675</v>
      </c>
      <c r="AZ27" s="613">
        <v>0</v>
      </c>
      <c r="BA27" s="613">
        <v>0</v>
      </c>
      <c r="BB27" s="610">
        <v>0</v>
      </c>
      <c r="BC27" s="613">
        <v>0</v>
      </c>
      <c r="BD27" s="613">
        <v>0</v>
      </c>
      <c r="BE27" s="610">
        <v>0</v>
      </c>
      <c r="BF27" s="652">
        <v>1.9</v>
      </c>
      <c r="BG27" s="652">
        <v>11</v>
      </c>
      <c r="BH27" s="627">
        <f t="shared" ref="BH27:BH35" si="16">BG27/BF27*100</f>
        <v>578.9473684210526</v>
      </c>
    </row>
    <row r="28" spans="1:62" s="141" customFormat="1" ht="30" customHeight="1">
      <c r="A28" s="359" t="s">
        <v>55</v>
      </c>
      <c r="B28" s="52">
        <f t="shared" si="0"/>
        <v>29.4</v>
      </c>
      <c r="C28" s="52">
        <f t="shared" si="1"/>
        <v>937</v>
      </c>
      <c r="D28" s="613">
        <v>0</v>
      </c>
      <c r="E28" s="613">
        <v>0</v>
      </c>
      <c r="F28" s="612">
        <v>0</v>
      </c>
      <c r="G28" s="613">
        <v>0</v>
      </c>
      <c r="H28" s="613">
        <v>0</v>
      </c>
      <c r="I28" s="612">
        <v>0</v>
      </c>
      <c r="J28" s="613">
        <v>0</v>
      </c>
      <c r="K28" s="613">
        <v>0</v>
      </c>
      <c r="L28" s="629">
        <v>0</v>
      </c>
      <c r="M28" s="653">
        <v>12.1</v>
      </c>
      <c r="N28" s="652">
        <v>550</v>
      </c>
      <c r="O28" s="620">
        <f t="shared" si="2"/>
        <v>4545.454545454545</v>
      </c>
      <c r="P28" s="622">
        <v>17.3</v>
      </c>
      <c r="Q28" s="622">
        <v>387</v>
      </c>
      <c r="R28" s="620">
        <f t="shared" si="3"/>
        <v>2236.9942196531792</v>
      </c>
      <c r="S28" s="613">
        <v>0</v>
      </c>
      <c r="T28" s="613">
        <v>0</v>
      </c>
      <c r="U28" s="612">
        <v>0</v>
      </c>
      <c r="V28" s="52">
        <f t="shared" si="4"/>
        <v>7</v>
      </c>
      <c r="W28" s="841">
        <f t="shared" si="5"/>
        <v>224.9</v>
      </c>
      <c r="X28" s="653">
        <v>4.5</v>
      </c>
      <c r="Y28" s="652">
        <v>121</v>
      </c>
      <c r="Z28" s="620">
        <f t="shared" si="6"/>
        <v>2688.8888888888891</v>
      </c>
      <c r="AA28" s="652">
        <v>2.5</v>
      </c>
      <c r="AB28" s="652">
        <v>103.9</v>
      </c>
      <c r="AC28" s="610">
        <f t="shared" si="7"/>
        <v>4156</v>
      </c>
      <c r="AD28" s="613">
        <v>0</v>
      </c>
      <c r="AE28" s="613">
        <v>0</v>
      </c>
      <c r="AF28" s="610">
        <v>0</v>
      </c>
      <c r="AG28" s="613">
        <v>0</v>
      </c>
      <c r="AH28" s="613">
        <v>0</v>
      </c>
      <c r="AI28" s="624">
        <v>0</v>
      </c>
      <c r="AJ28" s="837">
        <f t="shared" si="9"/>
        <v>3.2</v>
      </c>
      <c r="AK28" s="52">
        <f t="shared" si="10"/>
        <v>100</v>
      </c>
      <c r="AL28" s="652">
        <v>3.2</v>
      </c>
      <c r="AM28" s="652">
        <v>100</v>
      </c>
      <c r="AN28" s="610">
        <f t="shared" si="11"/>
        <v>3125</v>
      </c>
      <c r="AO28" s="613">
        <v>0</v>
      </c>
      <c r="AP28" s="613">
        <v>0</v>
      </c>
      <c r="AQ28" s="610">
        <v>0</v>
      </c>
      <c r="AR28" s="52">
        <f t="shared" si="12"/>
        <v>10.399999999999999</v>
      </c>
      <c r="AS28" s="52">
        <f t="shared" si="13"/>
        <v>14.6</v>
      </c>
      <c r="AT28" s="652">
        <v>9.6999999999999993</v>
      </c>
      <c r="AU28" s="652">
        <v>10.6</v>
      </c>
      <c r="AV28" s="624">
        <f t="shared" si="14"/>
        <v>109.27835051546393</v>
      </c>
      <c r="AW28" s="844">
        <v>0</v>
      </c>
      <c r="AX28" s="613">
        <v>0</v>
      </c>
      <c r="AY28" s="610">
        <v>0</v>
      </c>
      <c r="AZ28" s="613">
        <v>0</v>
      </c>
      <c r="BA28" s="613">
        <v>0</v>
      </c>
      <c r="BB28" s="610">
        <v>0</v>
      </c>
      <c r="BC28" s="613">
        <v>0</v>
      </c>
      <c r="BD28" s="613">
        <v>0</v>
      </c>
      <c r="BE28" s="610">
        <v>0</v>
      </c>
      <c r="BF28" s="652">
        <v>0.7</v>
      </c>
      <c r="BG28" s="652">
        <v>4</v>
      </c>
      <c r="BH28" s="627">
        <f t="shared" si="16"/>
        <v>571.42857142857144</v>
      </c>
    </row>
    <row r="29" spans="1:62" s="141" customFormat="1" ht="30" customHeight="1">
      <c r="A29" s="359" t="s">
        <v>56</v>
      </c>
      <c r="B29" s="52">
        <f t="shared" si="0"/>
        <v>145</v>
      </c>
      <c r="C29" s="52">
        <f t="shared" si="1"/>
        <v>3900</v>
      </c>
      <c r="D29" s="613">
        <v>0</v>
      </c>
      <c r="E29" s="613">
        <v>0</v>
      </c>
      <c r="F29" s="612">
        <v>0</v>
      </c>
      <c r="G29" s="613">
        <v>0</v>
      </c>
      <c r="H29" s="613">
        <v>0</v>
      </c>
      <c r="I29" s="612">
        <v>0</v>
      </c>
      <c r="J29" s="613">
        <v>0</v>
      </c>
      <c r="K29" s="613">
        <v>0</v>
      </c>
      <c r="L29" s="629">
        <v>0</v>
      </c>
      <c r="M29" s="653">
        <v>35.5</v>
      </c>
      <c r="N29" s="652">
        <v>1500</v>
      </c>
      <c r="O29" s="620">
        <f t="shared" si="2"/>
        <v>4225.3521126760561</v>
      </c>
      <c r="P29" s="622">
        <v>109.5</v>
      </c>
      <c r="Q29" s="622">
        <v>2400</v>
      </c>
      <c r="R29" s="620">
        <f t="shared" si="3"/>
        <v>2191.7808219178082</v>
      </c>
      <c r="S29" s="613">
        <v>0</v>
      </c>
      <c r="T29" s="613">
        <v>0</v>
      </c>
      <c r="U29" s="612">
        <v>0</v>
      </c>
      <c r="V29" s="52">
        <f t="shared" si="4"/>
        <v>17.399999999999999</v>
      </c>
      <c r="W29" s="841">
        <f t="shared" si="5"/>
        <v>642</v>
      </c>
      <c r="X29" s="653">
        <v>6.8</v>
      </c>
      <c r="Y29" s="652">
        <v>177</v>
      </c>
      <c r="Z29" s="620">
        <f t="shared" si="6"/>
        <v>2602.9411764705883</v>
      </c>
      <c r="AA29" s="652">
        <v>10.6</v>
      </c>
      <c r="AB29" s="652">
        <v>465</v>
      </c>
      <c r="AC29" s="610">
        <f t="shared" si="7"/>
        <v>4386.7924528301892</v>
      </c>
      <c r="AD29" s="613">
        <v>0</v>
      </c>
      <c r="AE29" s="613">
        <v>0</v>
      </c>
      <c r="AF29" s="610">
        <v>0</v>
      </c>
      <c r="AG29" s="613">
        <v>0</v>
      </c>
      <c r="AH29" s="613">
        <v>0</v>
      </c>
      <c r="AI29" s="624">
        <v>0</v>
      </c>
      <c r="AJ29" s="837">
        <f t="shared" si="9"/>
        <v>14.4</v>
      </c>
      <c r="AK29" s="52">
        <f t="shared" si="10"/>
        <v>432.5</v>
      </c>
      <c r="AL29" s="652">
        <v>12.5</v>
      </c>
      <c r="AM29" s="652">
        <v>387.5</v>
      </c>
      <c r="AN29" s="610">
        <f t="shared" si="11"/>
        <v>3100</v>
      </c>
      <c r="AO29" s="652">
        <v>1.9</v>
      </c>
      <c r="AP29" s="652">
        <v>45</v>
      </c>
      <c r="AQ29" s="651">
        <f t="shared" ref="AQ29:AQ35" si="17">AP29/AO29*100</f>
        <v>2368.4210526315792</v>
      </c>
      <c r="AR29" s="52">
        <f t="shared" si="12"/>
        <v>21.599999999999998</v>
      </c>
      <c r="AS29" s="52">
        <f t="shared" si="13"/>
        <v>40.4</v>
      </c>
      <c r="AT29" s="652">
        <v>20</v>
      </c>
      <c r="AU29" s="652">
        <v>20.399999999999999</v>
      </c>
      <c r="AV29" s="624">
        <f t="shared" si="14"/>
        <v>102</v>
      </c>
      <c r="AW29" s="653">
        <v>0.7</v>
      </c>
      <c r="AX29" s="652">
        <v>15</v>
      </c>
      <c r="AY29" s="610">
        <f t="shared" si="15"/>
        <v>2142.8571428571431</v>
      </c>
      <c r="AZ29" s="613">
        <v>0</v>
      </c>
      <c r="BA29" s="613">
        <v>0</v>
      </c>
      <c r="BB29" s="610">
        <v>0</v>
      </c>
      <c r="BC29" s="613">
        <v>0</v>
      </c>
      <c r="BD29" s="613">
        <v>0</v>
      </c>
      <c r="BE29" s="610">
        <v>0</v>
      </c>
      <c r="BF29" s="652">
        <v>0.9</v>
      </c>
      <c r="BG29" s="652">
        <v>5</v>
      </c>
      <c r="BH29" s="627">
        <f t="shared" si="16"/>
        <v>555.55555555555554</v>
      </c>
    </row>
    <row r="30" spans="1:62" s="141" customFormat="1" ht="30" customHeight="1">
      <c r="A30" s="359" t="s">
        <v>57</v>
      </c>
      <c r="B30" s="52">
        <f t="shared" si="0"/>
        <v>175.79999999999998</v>
      </c>
      <c r="C30" s="52">
        <f t="shared" si="1"/>
        <v>6693</v>
      </c>
      <c r="D30" s="613">
        <v>0</v>
      </c>
      <c r="E30" s="613">
        <v>0</v>
      </c>
      <c r="F30" s="612">
        <v>0</v>
      </c>
      <c r="G30" s="613">
        <v>0</v>
      </c>
      <c r="H30" s="613">
        <v>0</v>
      </c>
      <c r="I30" s="612">
        <v>0</v>
      </c>
      <c r="J30" s="613">
        <v>0</v>
      </c>
      <c r="K30" s="613">
        <v>0</v>
      </c>
      <c r="L30" s="629">
        <v>0</v>
      </c>
      <c r="M30" s="653">
        <v>89.7</v>
      </c>
      <c r="N30" s="652">
        <v>4105</v>
      </c>
      <c r="O30" s="620">
        <f t="shared" si="2"/>
        <v>4576.3656633221854</v>
      </c>
      <c r="P30" s="622">
        <v>54.5</v>
      </c>
      <c r="Q30" s="622">
        <v>1238</v>
      </c>
      <c r="R30" s="620">
        <f t="shared" si="3"/>
        <v>2271.559633027523</v>
      </c>
      <c r="S30" s="622">
        <v>31.6</v>
      </c>
      <c r="T30" s="622">
        <v>1350</v>
      </c>
      <c r="U30" s="620">
        <f t="shared" ref="U30:U32" si="18">T30/S30*100</f>
        <v>4272.1518987341769</v>
      </c>
      <c r="V30" s="52">
        <f t="shared" si="4"/>
        <v>20.099999999999998</v>
      </c>
      <c r="W30" s="841">
        <f t="shared" si="5"/>
        <v>507</v>
      </c>
      <c r="X30" s="653">
        <v>11.4</v>
      </c>
      <c r="Y30" s="652">
        <v>300</v>
      </c>
      <c r="Z30" s="620">
        <f t="shared" si="6"/>
        <v>2631.5789473684208</v>
      </c>
      <c r="AA30" s="652">
        <v>1.6</v>
      </c>
      <c r="AB30" s="652">
        <v>66</v>
      </c>
      <c r="AC30" s="610">
        <f t="shared" si="7"/>
        <v>4125</v>
      </c>
      <c r="AD30" s="652">
        <v>3.2</v>
      </c>
      <c r="AE30" s="652">
        <v>41</v>
      </c>
      <c r="AF30" s="610">
        <f t="shared" ref="AF30:AF35" si="19">AE30/AD30*100</f>
        <v>1281.25</v>
      </c>
      <c r="AG30" s="652">
        <v>3.9</v>
      </c>
      <c r="AH30" s="652">
        <v>100</v>
      </c>
      <c r="AI30" s="624">
        <f t="shared" si="8"/>
        <v>2564.1025641025644</v>
      </c>
      <c r="AJ30" s="837">
        <f t="shared" si="9"/>
        <v>2.7</v>
      </c>
      <c r="AK30" s="52">
        <f t="shared" si="10"/>
        <v>78.2</v>
      </c>
      <c r="AL30" s="652">
        <v>2.7</v>
      </c>
      <c r="AM30" s="652">
        <v>78.2</v>
      </c>
      <c r="AN30" s="610">
        <f t="shared" si="11"/>
        <v>2896.2962962962961</v>
      </c>
      <c r="AO30" s="613">
        <v>0</v>
      </c>
      <c r="AP30" s="613">
        <v>0</v>
      </c>
      <c r="AQ30" s="610">
        <v>0</v>
      </c>
      <c r="AR30" s="52">
        <f t="shared" si="12"/>
        <v>22.9</v>
      </c>
      <c r="AS30" s="52">
        <f t="shared" si="13"/>
        <v>27.8</v>
      </c>
      <c r="AT30" s="652">
        <v>22</v>
      </c>
      <c r="AU30" s="652">
        <v>22.6</v>
      </c>
      <c r="AV30" s="624">
        <f t="shared" si="14"/>
        <v>102.72727272727273</v>
      </c>
      <c r="AW30" s="844">
        <v>0</v>
      </c>
      <c r="AX30" s="613">
        <v>0</v>
      </c>
      <c r="AY30" s="610">
        <v>0</v>
      </c>
      <c r="AZ30" s="613">
        <v>0</v>
      </c>
      <c r="BA30" s="613">
        <v>0</v>
      </c>
      <c r="BB30" s="610">
        <v>0</v>
      </c>
      <c r="BC30" s="613">
        <v>0</v>
      </c>
      <c r="BD30" s="613">
        <v>0</v>
      </c>
      <c r="BE30" s="610">
        <v>0</v>
      </c>
      <c r="BF30" s="652">
        <v>0.9</v>
      </c>
      <c r="BG30" s="652">
        <v>5.2</v>
      </c>
      <c r="BH30" s="627">
        <f t="shared" si="16"/>
        <v>577.77777777777771</v>
      </c>
    </row>
    <row r="31" spans="1:62" s="141" customFormat="1" ht="30" customHeight="1">
      <c r="A31" s="359" t="s">
        <v>58</v>
      </c>
      <c r="B31" s="52">
        <f t="shared" si="0"/>
        <v>8.9</v>
      </c>
      <c r="C31" s="52">
        <f t="shared" si="1"/>
        <v>215</v>
      </c>
      <c r="D31" s="613">
        <v>0</v>
      </c>
      <c r="E31" s="613">
        <v>0</v>
      </c>
      <c r="F31" s="612">
        <v>0</v>
      </c>
      <c r="G31" s="613">
        <v>0</v>
      </c>
      <c r="H31" s="613">
        <v>0</v>
      </c>
      <c r="I31" s="612">
        <v>0</v>
      </c>
      <c r="J31" s="613">
        <v>0</v>
      </c>
      <c r="K31" s="613">
        <v>0</v>
      </c>
      <c r="L31" s="629">
        <v>0</v>
      </c>
      <c r="M31" s="653">
        <v>0.3</v>
      </c>
      <c r="N31" s="652">
        <v>12</v>
      </c>
      <c r="O31" s="620">
        <f t="shared" si="2"/>
        <v>4000</v>
      </c>
      <c r="P31" s="622">
        <v>8.6</v>
      </c>
      <c r="Q31" s="622">
        <v>203</v>
      </c>
      <c r="R31" s="620">
        <f t="shared" si="3"/>
        <v>2360.4651162790697</v>
      </c>
      <c r="S31" s="613">
        <v>0</v>
      </c>
      <c r="T31" s="613">
        <v>0</v>
      </c>
      <c r="U31" s="612">
        <v>0</v>
      </c>
      <c r="V31" s="52">
        <f t="shared" si="4"/>
        <v>10.1</v>
      </c>
      <c r="W31" s="841">
        <f t="shared" si="5"/>
        <v>308</v>
      </c>
      <c r="X31" s="653">
        <v>6.2</v>
      </c>
      <c r="Y31" s="652">
        <v>151</v>
      </c>
      <c r="Z31" s="620">
        <f t="shared" si="6"/>
        <v>2435.483870967742</v>
      </c>
      <c r="AA31" s="652">
        <v>3.3</v>
      </c>
      <c r="AB31" s="652">
        <v>142</v>
      </c>
      <c r="AC31" s="610">
        <f t="shared" si="7"/>
        <v>4303.030303030303</v>
      </c>
      <c r="AD31" s="613">
        <v>0</v>
      </c>
      <c r="AE31" s="613">
        <v>0</v>
      </c>
      <c r="AF31" s="610">
        <v>0</v>
      </c>
      <c r="AG31" s="652">
        <v>0.6</v>
      </c>
      <c r="AH31" s="652">
        <v>15</v>
      </c>
      <c r="AI31" s="624">
        <f t="shared" si="8"/>
        <v>2500</v>
      </c>
      <c r="AJ31" s="837">
        <f t="shared" si="9"/>
        <v>11.8</v>
      </c>
      <c r="AK31" s="52">
        <f t="shared" si="10"/>
        <v>372.6</v>
      </c>
      <c r="AL31" s="652">
        <v>11.8</v>
      </c>
      <c r="AM31" s="652">
        <v>372.6</v>
      </c>
      <c r="AN31" s="610">
        <f t="shared" si="11"/>
        <v>3157.6271186440677</v>
      </c>
      <c r="AO31" s="613">
        <v>0</v>
      </c>
      <c r="AP31" s="613">
        <v>0</v>
      </c>
      <c r="AQ31" s="610">
        <v>0</v>
      </c>
      <c r="AR31" s="52">
        <f t="shared" si="12"/>
        <v>19.2</v>
      </c>
      <c r="AS31" s="52">
        <f t="shared" si="13"/>
        <v>72</v>
      </c>
      <c r="AT31" s="652">
        <v>15</v>
      </c>
      <c r="AU31" s="652">
        <v>15.1</v>
      </c>
      <c r="AV31" s="624">
        <f t="shared" si="14"/>
        <v>100.66666666666666</v>
      </c>
      <c r="AW31" s="653">
        <v>2.2999999999999998</v>
      </c>
      <c r="AX31" s="652">
        <v>46</v>
      </c>
      <c r="AY31" s="610">
        <f t="shared" si="15"/>
        <v>2000</v>
      </c>
      <c r="AZ31" s="613">
        <v>0</v>
      </c>
      <c r="BA31" s="613">
        <v>0</v>
      </c>
      <c r="BB31" s="610">
        <v>0</v>
      </c>
      <c r="BC31" s="613">
        <v>0</v>
      </c>
      <c r="BD31" s="613">
        <v>0</v>
      </c>
      <c r="BE31" s="610">
        <v>0</v>
      </c>
      <c r="BF31" s="652">
        <v>1.9</v>
      </c>
      <c r="BG31" s="652">
        <v>10.9</v>
      </c>
      <c r="BH31" s="627">
        <f t="shared" si="16"/>
        <v>573.68421052631584</v>
      </c>
    </row>
    <row r="32" spans="1:62" s="141" customFormat="1" ht="30" customHeight="1">
      <c r="A32" s="359" t="s">
        <v>59</v>
      </c>
      <c r="B32" s="52">
        <f t="shared" si="0"/>
        <v>13.499999999999998</v>
      </c>
      <c r="C32" s="52">
        <f t="shared" si="1"/>
        <v>461</v>
      </c>
      <c r="D32" s="613">
        <v>0</v>
      </c>
      <c r="E32" s="613">
        <v>0</v>
      </c>
      <c r="F32" s="612">
        <v>0</v>
      </c>
      <c r="G32" s="613">
        <v>0</v>
      </c>
      <c r="H32" s="613">
        <v>0</v>
      </c>
      <c r="I32" s="612">
        <v>0</v>
      </c>
      <c r="J32" s="613">
        <v>0</v>
      </c>
      <c r="K32" s="613">
        <v>0</v>
      </c>
      <c r="L32" s="629">
        <v>0</v>
      </c>
      <c r="M32" s="653">
        <v>4.3</v>
      </c>
      <c r="N32" s="652">
        <v>187</v>
      </c>
      <c r="O32" s="620">
        <f t="shared" si="2"/>
        <v>4348.8372093023263</v>
      </c>
      <c r="P32" s="622">
        <v>6.6</v>
      </c>
      <c r="Q32" s="622">
        <v>169</v>
      </c>
      <c r="R32" s="620">
        <f t="shared" si="3"/>
        <v>2560.606060606061</v>
      </c>
      <c r="S32" s="622">
        <v>2.6</v>
      </c>
      <c r="T32" s="622">
        <v>105</v>
      </c>
      <c r="U32" s="620">
        <f t="shared" si="18"/>
        <v>4038.4615384615381</v>
      </c>
      <c r="V32" s="52">
        <f t="shared" si="4"/>
        <v>100</v>
      </c>
      <c r="W32" s="841">
        <f t="shared" si="5"/>
        <v>2708</v>
      </c>
      <c r="X32" s="653">
        <v>100</v>
      </c>
      <c r="Y32" s="652">
        <v>2708</v>
      </c>
      <c r="Z32" s="620">
        <f t="shared" si="6"/>
        <v>2708</v>
      </c>
      <c r="AA32" s="613">
        <v>0</v>
      </c>
      <c r="AB32" s="613">
        <v>0</v>
      </c>
      <c r="AC32" s="610">
        <v>0</v>
      </c>
      <c r="AD32" s="613">
        <v>0</v>
      </c>
      <c r="AE32" s="613">
        <v>0</v>
      </c>
      <c r="AF32" s="610">
        <v>0</v>
      </c>
      <c r="AG32" s="613">
        <v>0</v>
      </c>
      <c r="AH32" s="613">
        <v>0</v>
      </c>
      <c r="AI32" s="624">
        <v>0</v>
      </c>
      <c r="AJ32" s="837">
        <f t="shared" si="9"/>
        <v>25.9</v>
      </c>
      <c r="AK32" s="52">
        <f t="shared" si="10"/>
        <v>794</v>
      </c>
      <c r="AL32" s="652">
        <v>25.9</v>
      </c>
      <c r="AM32" s="652">
        <v>794</v>
      </c>
      <c r="AN32" s="610">
        <f t="shared" si="11"/>
        <v>3065.6370656370659</v>
      </c>
      <c r="AO32" s="613">
        <v>0</v>
      </c>
      <c r="AP32" s="613">
        <v>0</v>
      </c>
      <c r="AQ32" s="610">
        <v>0</v>
      </c>
      <c r="AR32" s="52">
        <f t="shared" si="12"/>
        <v>11.1</v>
      </c>
      <c r="AS32" s="52">
        <f t="shared" si="13"/>
        <v>41.4</v>
      </c>
      <c r="AT32" s="652">
        <v>8</v>
      </c>
      <c r="AU32" s="652">
        <v>9.5</v>
      </c>
      <c r="AV32" s="624">
        <f t="shared" si="14"/>
        <v>118.75</v>
      </c>
      <c r="AW32" s="653">
        <v>1.5</v>
      </c>
      <c r="AX32" s="652">
        <v>22.8</v>
      </c>
      <c r="AY32" s="610">
        <f t="shared" si="15"/>
        <v>1520</v>
      </c>
      <c r="AZ32" s="613">
        <v>0</v>
      </c>
      <c r="BA32" s="613">
        <v>0</v>
      </c>
      <c r="BB32" s="610">
        <v>0</v>
      </c>
      <c r="BC32" s="613">
        <v>0</v>
      </c>
      <c r="BD32" s="613">
        <v>0</v>
      </c>
      <c r="BE32" s="610">
        <v>0</v>
      </c>
      <c r="BF32" s="652">
        <v>1.6</v>
      </c>
      <c r="BG32" s="652">
        <v>9.1</v>
      </c>
      <c r="BH32" s="627">
        <f t="shared" si="16"/>
        <v>568.74999999999989</v>
      </c>
    </row>
    <row r="33" spans="1:60" s="141" customFormat="1" ht="30" customHeight="1">
      <c r="A33" s="359" t="s">
        <v>60</v>
      </c>
      <c r="B33" s="52">
        <f t="shared" si="0"/>
        <v>12.1</v>
      </c>
      <c r="C33" s="52">
        <f t="shared" si="1"/>
        <v>385</v>
      </c>
      <c r="D33" s="613">
        <v>0</v>
      </c>
      <c r="E33" s="613">
        <v>0</v>
      </c>
      <c r="F33" s="612">
        <v>0</v>
      </c>
      <c r="G33" s="613">
        <v>0</v>
      </c>
      <c r="H33" s="613">
        <v>0</v>
      </c>
      <c r="I33" s="612">
        <v>0</v>
      </c>
      <c r="J33" s="613">
        <v>0</v>
      </c>
      <c r="K33" s="613">
        <v>0</v>
      </c>
      <c r="L33" s="629">
        <v>0</v>
      </c>
      <c r="M33" s="653">
        <v>5.5</v>
      </c>
      <c r="N33" s="652">
        <v>223</v>
      </c>
      <c r="O33" s="620">
        <f t="shared" si="2"/>
        <v>4054.5454545454545</v>
      </c>
      <c r="P33" s="622">
        <v>6.6</v>
      </c>
      <c r="Q33" s="622">
        <v>162</v>
      </c>
      <c r="R33" s="620">
        <f t="shared" si="3"/>
        <v>2454.5454545454545</v>
      </c>
      <c r="S33" s="613">
        <v>0</v>
      </c>
      <c r="T33" s="613">
        <v>0</v>
      </c>
      <c r="U33" s="612">
        <v>0</v>
      </c>
      <c r="V33" s="52">
        <f t="shared" si="4"/>
        <v>9.8000000000000007</v>
      </c>
      <c r="W33" s="841">
        <f t="shared" si="5"/>
        <v>261</v>
      </c>
      <c r="X33" s="653">
        <v>9.4</v>
      </c>
      <c r="Y33" s="652">
        <v>251</v>
      </c>
      <c r="Z33" s="620">
        <f t="shared" si="6"/>
        <v>2670.2127659574467</v>
      </c>
      <c r="AA33" s="613">
        <v>0</v>
      </c>
      <c r="AB33" s="613">
        <v>0</v>
      </c>
      <c r="AC33" s="610">
        <v>0</v>
      </c>
      <c r="AD33" s="613">
        <v>0</v>
      </c>
      <c r="AE33" s="613">
        <v>0</v>
      </c>
      <c r="AF33" s="610">
        <v>0</v>
      </c>
      <c r="AG33" s="652">
        <v>0.4</v>
      </c>
      <c r="AH33" s="652">
        <v>10</v>
      </c>
      <c r="AI33" s="624">
        <f t="shared" si="8"/>
        <v>2500</v>
      </c>
      <c r="AJ33" s="837">
        <f t="shared" si="9"/>
        <v>2.9</v>
      </c>
      <c r="AK33" s="52">
        <f t="shared" si="10"/>
        <v>80.5</v>
      </c>
      <c r="AL33" s="652">
        <v>2.9</v>
      </c>
      <c r="AM33" s="652">
        <v>80.5</v>
      </c>
      <c r="AN33" s="610">
        <f t="shared" si="11"/>
        <v>2775.8620689655172</v>
      </c>
      <c r="AO33" s="613">
        <v>0</v>
      </c>
      <c r="AP33" s="613">
        <v>0</v>
      </c>
      <c r="AQ33" s="610">
        <v>0</v>
      </c>
      <c r="AR33" s="52">
        <f t="shared" si="12"/>
        <v>8.3000000000000007</v>
      </c>
      <c r="AS33" s="52">
        <f t="shared" si="13"/>
        <v>15.5</v>
      </c>
      <c r="AT33" s="652">
        <v>7</v>
      </c>
      <c r="AU33" s="652">
        <v>7.8</v>
      </c>
      <c r="AV33" s="624">
        <f t="shared" si="14"/>
        <v>111.42857142857143</v>
      </c>
      <c r="AW33" s="844">
        <v>0</v>
      </c>
      <c r="AX33" s="613">
        <v>0</v>
      </c>
      <c r="AY33" s="610">
        <v>0</v>
      </c>
      <c r="AZ33" s="613">
        <v>0</v>
      </c>
      <c r="BA33" s="613">
        <v>0</v>
      </c>
      <c r="BB33" s="610">
        <v>0</v>
      </c>
      <c r="BC33" s="613">
        <v>0</v>
      </c>
      <c r="BD33" s="613">
        <v>0</v>
      </c>
      <c r="BE33" s="610">
        <v>0</v>
      </c>
      <c r="BF33" s="652">
        <v>1.3</v>
      </c>
      <c r="BG33" s="652">
        <v>7.7</v>
      </c>
      <c r="BH33" s="627">
        <f t="shared" si="16"/>
        <v>592.30769230769238</v>
      </c>
    </row>
    <row r="34" spans="1:60" s="141" customFormat="1" ht="30" customHeight="1">
      <c r="A34" s="359" t="s">
        <v>61</v>
      </c>
      <c r="B34" s="52">
        <f t="shared" si="0"/>
        <v>14</v>
      </c>
      <c r="C34" s="52">
        <f t="shared" si="1"/>
        <v>489</v>
      </c>
      <c r="D34" s="613">
        <v>0</v>
      </c>
      <c r="E34" s="613">
        <v>0</v>
      </c>
      <c r="F34" s="612">
        <v>0</v>
      </c>
      <c r="G34" s="613">
        <v>0</v>
      </c>
      <c r="H34" s="613">
        <v>0</v>
      </c>
      <c r="I34" s="612">
        <v>0</v>
      </c>
      <c r="J34" s="613">
        <v>0</v>
      </c>
      <c r="K34" s="613">
        <v>0</v>
      </c>
      <c r="L34" s="629">
        <v>0</v>
      </c>
      <c r="M34" s="653">
        <v>7</v>
      </c>
      <c r="N34" s="652">
        <v>320</v>
      </c>
      <c r="O34" s="620">
        <f t="shared" si="2"/>
        <v>4571.4285714285716</v>
      </c>
      <c r="P34" s="622">
        <v>7</v>
      </c>
      <c r="Q34" s="622">
        <v>169</v>
      </c>
      <c r="R34" s="620">
        <f t="shared" si="3"/>
        <v>2414.2857142857142</v>
      </c>
      <c r="S34" s="613">
        <v>0</v>
      </c>
      <c r="T34" s="613">
        <v>0</v>
      </c>
      <c r="U34" s="612">
        <v>0</v>
      </c>
      <c r="V34" s="52">
        <f t="shared" si="4"/>
        <v>3.5</v>
      </c>
      <c r="W34" s="841">
        <f t="shared" si="5"/>
        <v>84</v>
      </c>
      <c r="X34" s="653">
        <v>3.3</v>
      </c>
      <c r="Y34" s="652">
        <v>79</v>
      </c>
      <c r="Z34" s="620">
        <f t="shared" si="6"/>
        <v>2393.939393939394</v>
      </c>
      <c r="AA34" s="613">
        <v>0</v>
      </c>
      <c r="AB34" s="613">
        <v>0</v>
      </c>
      <c r="AC34" s="610">
        <v>0</v>
      </c>
      <c r="AD34" s="613">
        <v>0</v>
      </c>
      <c r="AE34" s="613">
        <v>0</v>
      </c>
      <c r="AF34" s="610">
        <v>0</v>
      </c>
      <c r="AG34" s="652">
        <v>0.2</v>
      </c>
      <c r="AH34" s="652">
        <v>5</v>
      </c>
      <c r="AI34" s="624">
        <f t="shared" si="8"/>
        <v>2500</v>
      </c>
      <c r="AJ34" s="837">
        <f t="shared" si="9"/>
        <v>2.9</v>
      </c>
      <c r="AK34" s="52">
        <f t="shared" si="10"/>
        <v>92</v>
      </c>
      <c r="AL34" s="652">
        <v>2.9</v>
      </c>
      <c r="AM34" s="652">
        <v>92</v>
      </c>
      <c r="AN34" s="610">
        <f t="shared" si="11"/>
        <v>3172.4137931034484</v>
      </c>
      <c r="AO34" s="613">
        <v>0</v>
      </c>
      <c r="AP34" s="613">
        <v>0</v>
      </c>
      <c r="AQ34" s="610">
        <v>0</v>
      </c>
      <c r="AR34" s="52">
        <f t="shared" si="12"/>
        <v>9.5</v>
      </c>
      <c r="AS34" s="52">
        <f t="shared" si="13"/>
        <v>16.2</v>
      </c>
      <c r="AT34" s="652">
        <v>8.1999999999999993</v>
      </c>
      <c r="AU34" s="652">
        <v>9.1999999999999993</v>
      </c>
      <c r="AV34" s="624">
        <f t="shared" si="14"/>
        <v>112.19512195121952</v>
      </c>
      <c r="AW34" s="844">
        <v>0</v>
      </c>
      <c r="AX34" s="613">
        <v>0</v>
      </c>
      <c r="AY34" s="610">
        <v>0</v>
      </c>
      <c r="AZ34" s="613">
        <v>0</v>
      </c>
      <c r="BA34" s="613">
        <v>0</v>
      </c>
      <c r="BB34" s="610">
        <v>0</v>
      </c>
      <c r="BC34" s="613">
        <v>0</v>
      </c>
      <c r="BD34" s="613">
        <v>0</v>
      </c>
      <c r="BE34" s="610">
        <v>0</v>
      </c>
      <c r="BF34" s="652">
        <v>1.3</v>
      </c>
      <c r="BG34" s="652">
        <v>7</v>
      </c>
      <c r="BH34" s="627">
        <f t="shared" si="16"/>
        <v>538.46153846153845</v>
      </c>
    </row>
    <row r="35" spans="1:60" s="141" customFormat="1" ht="30" customHeight="1">
      <c r="A35" s="359" t="s">
        <v>62</v>
      </c>
      <c r="B35" s="52">
        <f t="shared" si="0"/>
        <v>180.2</v>
      </c>
      <c r="C35" s="52">
        <f t="shared" si="1"/>
        <v>7251.5</v>
      </c>
      <c r="D35" s="613">
        <v>0</v>
      </c>
      <c r="E35" s="613">
        <v>0</v>
      </c>
      <c r="F35" s="612">
        <v>0</v>
      </c>
      <c r="G35" s="613">
        <v>0</v>
      </c>
      <c r="H35" s="613">
        <v>0</v>
      </c>
      <c r="I35" s="612">
        <v>0</v>
      </c>
      <c r="J35" s="613">
        <v>0</v>
      </c>
      <c r="K35" s="613">
        <v>0</v>
      </c>
      <c r="L35" s="629">
        <v>0</v>
      </c>
      <c r="M35" s="653">
        <v>116.6</v>
      </c>
      <c r="N35" s="652">
        <v>5500</v>
      </c>
      <c r="O35" s="620">
        <f t="shared" si="2"/>
        <v>4716.9811320754716</v>
      </c>
      <c r="P35" s="622">
        <v>49.9</v>
      </c>
      <c r="Q35" s="622">
        <v>1149.5</v>
      </c>
      <c r="R35" s="620">
        <f t="shared" si="3"/>
        <v>2303.6072144288578</v>
      </c>
      <c r="S35" s="622">
        <v>13.7</v>
      </c>
      <c r="T35" s="622">
        <v>602</v>
      </c>
      <c r="U35" s="620">
        <v>0</v>
      </c>
      <c r="V35" s="52">
        <f t="shared" si="4"/>
        <v>389.2</v>
      </c>
      <c r="W35" s="841">
        <f t="shared" si="5"/>
        <v>10883</v>
      </c>
      <c r="X35" s="653">
        <v>313</v>
      </c>
      <c r="Y35" s="652">
        <v>8232</v>
      </c>
      <c r="Z35" s="620">
        <f t="shared" si="6"/>
        <v>2630.031948881789</v>
      </c>
      <c r="AA35" s="652">
        <v>44</v>
      </c>
      <c r="AB35" s="652">
        <v>1844</v>
      </c>
      <c r="AC35" s="610">
        <f t="shared" si="7"/>
        <v>4190.909090909091</v>
      </c>
      <c r="AD35" s="652">
        <v>3.2</v>
      </c>
      <c r="AE35" s="652">
        <v>42</v>
      </c>
      <c r="AF35" s="610">
        <f t="shared" si="19"/>
        <v>1312.5</v>
      </c>
      <c r="AG35" s="652">
        <v>29</v>
      </c>
      <c r="AH35" s="652">
        <v>765</v>
      </c>
      <c r="AI35" s="624">
        <f t="shared" si="8"/>
        <v>2637.9310344827586</v>
      </c>
      <c r="AJ35" s="837">
        <f t="shared" si="9"/>
        <v>509.2</v>
      </c>
      <c r="AK35" s="52">
        <f t="shared" si="10"/>
        <v>15436.2</v>
      </c>
      <c r="AL35" s="652">
        <v>490</v>
      </c>
      <c r="AM35" s="652">
        <v>15003.2</v>
      </c>
      <c r="AN35" s="610">
        <f t="shared" si="11"/>
        <v>3061.8775510204086</v>
      </c>
      <c r="AO35" s="652">
        <v>19.2</v>
      </c>
      <c r="AP35" s="652">
        <v>433</v>
      </c>
      <c r="AQ35" s="651">
        <f t="shared" si="17"/>
        <v>2255.2083333333335</v>
      </c>
      <c r="AR35" s="52">
        <f t="shared" si="12"/>
        <v>35.300000000000004</v>
      </c>
      <c r="AS35" s="52">
        <f t="shared" si="13"/>
        <v>125.9</v>
      </c>
      <c r="AT35" s="652">
        <v>30</v>
      </c>
      <c r="AU35" s="652">
        <v>35</v>
      </c>
      <c r="AV35" s="624">
        <f t="shared" si="14"/>
        <v>116.66666666666667</v>
      </c>
      <c r="AW35" s="653">
        <v>5.0999999999999996</v>
      </c>
      <c r="AX35" s="652">
        <v>89.7</v>
      </c>
      <c r="AY35" s="610">
        <f t="shared" si="15"/>
        <v>1758.8235294117649</v>
      </c>
      <c r="AZ35" s="613">
        <v>0</v>
      </c>
      <c r="BA35" s="613">
        <v>0</v>
      </c>
      <c r="BB35" s="610">
        <v>0</v>
      </c>
      <c r="BC35" s="613">
        <v>0</v>
      </c>
      <c r="BD35" s="613">
        <v>0</v>
      </c>
      <c r="BE35" s="610">
        <v>0</v>
      </c>
      <c r="BF35" s="652">
        <v>0.2</v>
      </c>
      <c r="BG35" s="652">
        <v>1.2</v>
      </c>
      <c r="BH35" s="627">
        <f t="shared" si="16"/>
        <v>599.99999999999989</v>
      </c>
    </row>
    <row r="36" spans="1:60" s="49" customFormat="1" ht="11.25" customHeight="1" thickBot="1">
      <c r="A36" s="406"/>
      <c r="B36" s="407"/>
      <c r="C36" s="407"/>
      <c r="D36" s="407"/>
      <c r="E36" s="407"/>
      <c r="F36" s="408" t="s">
        <v>71</v>
      </c>
      <c r="G36" s="407"/>
      <c r="H36" s="407"/>
      <c r="I36" s="407"/>
      <c r="J36" s="407"/>
      <c r="K36" s="407"/>
      <c r="L36" s="834"/>
      <c r="M36" s="842"/>
      <c r="N36" s="407"/>
      <c r="O36" s="407"/>
      <c r="P36" s="407"/>
      <c r="Q36" s="407"/>
      <c r="R36" s="642"/>
      <c r="S36" s="407"/>
      <c r="T36" s="407"/>
      <c r="U36" s="642"/>
      <c r="V36" s="415"/>
      <c r="W36" s="416"/>
      <c r="X36" s="414"/>
      <c r="Y36" s="415"/>
      <c r="Z36" s="415"/>
      <c r="AA36" s="415"/>
      <c r="AB36" s="415"/>
      <c r="AC36" s="415"/>
      <c r="AD36" s="415"/>
      <c r="AE36" s="415"/>
      <c r="AF36" s="415"/>
      <c r="AG36" s="415"/>
      <c r="AH36" s="415"/>
      <c r="AI36" s="416"/>
      <c r="AJ36" s="414"/>
      <c r="AK36" s="415"/>
      <c r="AL36" s="415"/>
      <c r="AM36" s="415"/>
      <c r="AN36" s="415"/>
      <c r="AO36" s="415"/>
      <c r="AP36" s="415"/>
      <c r="AQ36" s="415"/>
      <c r="AR36" s="415"/>
      <c r="AS36" s="415"/>
      <c r="AT36" s="415"/>
      <c r="AU36" s="415"/>
      <c r="AV36" s="416"/>
      <c r="AW36" s="414"/>
      <c r="AX36" s="415"/>
      <c r="AY36" s="415"/>
      <c r="AZ36" s="415"/>
      <c r="BA36" s="415"/>
      <c r="BB36" s="415"/>
      <c r="BC36" s="415"/>
      <c r="BD36" s="415"/>
      <c r="BE36" s="415"/>
      <c r="BF36" s="415"/>
      <c r="BG36" s="415"/>
      <c r="BH36" s="416"/>
    </row>
    <row r="37" spans="1:60" s="49" customFormat="1" ht="11.25" customHeight="1">
      <c r="A37" s="142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643"/>
      <c r="S37" s="143"/>
      <c r="T37" s="143"/>
      <c r="U37" s="6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s="54" customFormat="1" ht="15" customHeight="1">
      <c r="A38" s="919" t="s">
        <v>410</v>
      </c>
      <c r="B38" s="919"/>
      <c r="C38" s="919"/>
      <c r="D38" s="919"/>
      <c r="E38" s="919"/>
      <c r="F38" s="919"/>
      <c r="G38" s="919"/>
      <c r="H38" s="919"/>
      <c r="I38" s="144"/>
      <c r="J38" s="919"/>
      <c r="K38" s="919"/>
      <c r="L38" s="919"/>
      <c r="M38" s="919"/>
      <c r="N38" s="919"/>
      <c r="O38" s="919"/>
      <c r="P38" s="919"/>
      <c r="Q38" s="144"/>
      <c r="R38" s="644"/>
      <c r="S38" s="144"/>
      <c r="T38" s="144"/>
      <c r="U38" s="6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423" t="s">
        <v>401</v>
      </c>
      <c r="AK38" s="423"/>
      <c r="AL38" s="423"/>
      <c r="AM38" s="423"/>
      <c r="AN38" s="423"/>
      <c r="AO38" s="423"/>
      <c r="AP38" s="423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40" spans="1:60">
      <c r="A40" s="56"/>
    </row>
  </sheetData>
  <mergeCells count="38">
    <mergeCell ref="A38:H38"/>
    <mergeCell ref="J38:P38"/>
    <mergeCell ref="AB8:AC8"/>
    <mergeCell ref="AM8:AN8"/>
    <mergeCell ref="AP8:AQ8"/>
    <mergeCell ref="AO7:AQ7"/>
    <mergeCell ref="M6:U6"/>
    <mergeCell ref="AG7:AI7"/>
    <mergeCell ref="AJ2:AV2"/>
    <mergeCell ref="B6:L6"/>
    <mergeCell ref="A5:B5"/>
    <mergeCell ref="V7:W7"/>
    <mergeCell ref="X6:AI6"/>
    <mergeCell ref="A2:L2"/>
    <mergeCell ref="M2:W2"/>
    <mergeCell ref="X2:AI2"/>
    <mergeCell ref="X5:Y5"/>
    <mergeCell ref="V5:W5"/>
    <mergeCell ref="AW5:AX5"/>
    <mergeCell ref="E8:F8"/>
    <mergeCell ref="H8:I8"/>
    <mergeCell ref="K8:L8"/>
    <mergeCell ref="N8:O8"/>
    <mergeCell ref="Q8:R8"/>
    <mergeCell ref="T8:U8"/>
    <mergeCell ref="Y8:Z8"/>
    <mergeCell ref="AH8:AI8"/>
    <mergeCell ref="AE8:AF8"/>
    <mergeCell ref="S7:U7"/>
    <mergeCell ref="AR6:AV6"/>
    <mergeCell ref="AW6:BH6"/>
    <mergeCell ref="AU8:AV8"/>
    <mergeCell ref="AJ6:AQ6"/>
    <mergeCell ref="AX8:AY8"/>
    <mergeCell ref="BA8:BB8"/>
    <mergeCell ref="BD8:BE8"/>
    <mergeCell ref="BG8:BH8"/>
    <mergeCell ref="AW2:BH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7" orientation="portrait" r:id="rId1"/>
  <headerFooter alignWithMargins="0"/>
  <colBreaks count="4" manualBreakCount="4">
    <brk id="12" max="1048575" man="1"/>
    <brk id="23" max="1048575" man="1"/>
    <brk id="35" max="1048575" man="1"/>
    <brk id="48" max="1048575" man="1"/>
  </colBreaks>
  <ignoredErrors>
    <ignoredError sqref="O25 R25 Z2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48"/>
  <sheetViews>
    <sheetView view="pageBreakPreview" topLeftCell="A10" zoomScaleNormal="100" workbookViewId="0">
      <selection activeCell="J34" sqref="J34"/>
    </sheetView>
  </sheetViews>
  <sheetFormatPr defaultColWidth="7.109375" defaultRowHeight="13.5" outlineLevelRow="1"/>
  <cols>
    <col min="1" max="1" width="9.109375" style="145" customWidth="1"/>
    <col min="2" max="13" width="5.6640625" style="145" customWidth="1"/>
    <col min="14" max="16384" width="7.109375" style="145"/>
  </cols>
  <sheetData>
    <row r="1" spans="1:13" s="168" customFormat="1" ht="15" customHeight="1">
      <c r="A1" s="170"/>
      <c r="M1" s="169"/>
    </row>
    <row r="2" spans="1:13" s="419" customFormat="1" ht="29.25" customHeight="1">
      <c r="A2" s="417" t="s">
        <v>409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</row>
    <row r="3" spans="1:13" s="422" customFormat="1" ht="29.25" customHeight="1">
      <c r="A3" s="420" t="s">
        <v>118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</row>
    <row r="4" spans="1:13" s="165" customFormat="1" ht="15" customHeight="1">
      <c r="A4" s="167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s="163" customFormat="1" ht="15" customHeight="1" thickBot="1">
      <c r="A5" s="163" t="s">
        <v>1</v>
      </c>
      <c r="G5" s="149"/>
      <c r="M5" s="164" t="s">
        <v>45</v>
      </c>
    </row>
    <row r="6" spans="1:13" s="154" customFormat="1" ht="30.75" customHeight="1">
      <c r="A6" s="741" t="s">
        <v>98</v>
      </c>
      <c r="B6" s="920" t="s">
        <v>122</v>
      </c>
      <c r="C6" s="921"/>
      <c r="D6" s="922"/>
      <c r="E6" s="161" t="s">
        <v>121</v>
      </c>
      <c r="F6" s="160"/>
      <c r="G6" s="162"/>
      <c r="H6" s="161" t="s">
        <v>120</v>
      </c>
      <c r="I6" s="160"/>
      <c r="J6" s="162"/>
      <c r="K6" s="161" t="s">
        <v>119</v>
      </c>
      <c r="L6" s="160"/>
      <c r="M6" s="426"/>
    </row>
    <row r="7" spans="1:13" s="154" customFormat="1" ht="27" customHeight="1">
      <c r="A7" s="427"/>
      <c r="B7" s="159" t="s">
        <v>117</v>
      </c>
      <c r="C7" s="893" t="s">
        <v>394</v>
      </c>
      <c r="D7" s="894"/>
      <c r="E7" s="159" t="s">
        <v>117</v>
      </c>
      <c r="F7" s="893" t="s">
        <v>394</v>
      </c>
      <c r="G7" s="894"/>
      <c r="H7" s="159" t="s">
        <v>117</v>
      </c>
      <c r="I7" s="893" t="s">
        <v>394</v>
      </c>
      <c r="J7" s="894"/>
      <c r="K7" s="159" t="s">
        <v>117</v>
      </c>
      <c r="L7" s="893" t="s">
        <v>394</v>
      </c>
      <c r="M7" s="895"/>
    </row>
    <row r="8" spans="1:13" s="154" customFormat="1" ht="17.25" customHeight="1">
      <c r="A8" s="428" t="s">
        <v>50</v>
      </c>
      <c r="B8" s="155" t="s">
        <v>83</v>
      </c>
      <c r="C8" s="158"/>
      <c r="D8" s="157" t="s">
        <v>3</v>
      </c>
      <c r="E8" s="155" t="s">
        <v>83</v>
      </c>
      <c r="F8" s="155"/>
      <c r="G8" s="156" t="s">
        <v>3</v>
      </c>
      <c r="H8" s="155" t="s">
        <v>83</v>
      </c>
      <c r="I8" s="155"/>
      <c r="J8" s="156" t="s">
        <v>3</v>
      </c>
      <c r="K8" s="155" t="s">
        <v>83</v>
      </c>
      <c r="L8" s="155"/>
      <c r="M8" s="429" t="s">
        <v>3</v>
      </c>
    </row>
    <row r="9" spans="1:13" ht="39.950000000000003" customHeight="1">
      <c r="A9" s="430">
        <v>2015</v>
      </c>
      <c r="B9" s="153">
        <v>44.150000000000006</v>
      </c>
      <c r="C9" s="153">
        <v>31.400000000000002</v>
      </c>
      <c r="D9" s="153">
        <v>71.121177802944501</v>
      </c>
      <c r="E9" s="153">
        <v>190.56</v>
      </c>
      <c r="F9" s="153">
        <v>206.09</v>
      </c>
      <c r="G9" s="153">
        <v>108.14966414777498</v>
      </c>
      <c r="H9" s="153">
        <v>4.3699999999999992</v>
      </c>
      <c r="I9" s="153">
        <v>6.93</v>
      </c>
      <c r="J9" s="153">
        <v>158.58123569794051</v>
      </c>
      <c r="K9" s="153">
        <v>0</v>
      </c>
      <c r="L9" s="153">
        <v>0</v>
      </c>
      <c r="M9" s="431">
        <v>0</v>
      </c>
    </row>
    <row r="10" spans="1:13" ht="39.950000000000003" customHeight="1">
      <c r="A10" s="430">
        <v>2016</v>
      </c>
      <c r="B10" s="153">
        <v>23.5</v>
      </c>
      <c r="C10" s="153">
        <v>15.899999999999999</v>
      </c>
      <c r="D10" s="153">
        <v>67.659574468085111</v>
      </c>
      <c r="E10" s="153">
        <v>190.4</v>
      </c>
      <c r="F10" s="153">
        <v>205.79999999999998</v>
      </c>
      <c r="G10" s="153">
        <v>108.08823529411764</v>
      </c>
      <c r="H10" s="153">
        <v>4.3999999999999995</v>
      </c>
      <c r="I10" s="153">
        <v>7.0000000000000009</v>
      </c>
      <c r="J10" s="153">
        <v>159.09090909090912</v>
      </c>
      <c r="K10" s="153">
        <v>0</v>
      </c>
      <c r="L10" s="153">
        <v>0</v>
      </c>
      <c r="M10" s="431">
        <v>0</v>
      </c>
    </row>
    <row r="11" spans="1:13" s="152" customFormat="1" ht="39.950000000000003" customHeight="1">
      <c r="A11" s="430">
        <v>2017</v>
      </c>
      <c r="B11" s="153">
        <v>22.45</v>
      </c>
      <c r="C11" s="153">
        <v>16.46</v>
      </c>
      <c r="D11" s="153">
        <v>73.318485523385306</v>
      </c>
      <c r="E11" s="153">
        <v>165.2</v>
      </c>
      <c r="F11" s="153">
        <v>199.51000000000002</v>
      </c>
      <c r="G11" s="153">
        <v>120.76876513317194</v>
      </c>
      <c r="H11" s="153">
        <v>4.26</v>
      </c>
      <c r="I11" s="153">
        <v>7.3599999999999994</v>
      </c>
      <c r="J11" s="153">
        <v>172.76995305164317</v>
      </c>
      <c r="K11" s="153">
        <v>0</v>
      </c>
      <c r="L11" s="153">
        <v>0</v>
      </c>
      <c r="M11" s="431">
        <v>0</v>
      </c>
    </row>
    <row r="12" spans="1:13" s="152" customFormat="1" ht="39.950000000000003" customHeight="1">
      <c r="A12" s="430">
        <v>2018</v>
      </c>
      <c r="B12" s="153">
        <v>23.7</v>
      </c>
      <c r="C12" s="153">
        <v>17.740000000000002</v>
      </c>
      <c r="D12" s="153">
        <v>74.852320675105503</v>
      </c>
      <c r="E12" s="153">
        <v>167.55</v>
      </c>
      <c r="F12" s="153">
        <v>201.15</v>
      </c>
      <c r="G12" s="153">
        <v>120.05371530886302</v>
      </c>
      <c r="H12" s="153">
        <v>5.67</v>
      </c>
      <c r="I12" s="153">
        <v>7.85</v>
      </c>
      <c r="J12" s="153">
        <v>138.44797178130511</v>
      </c>
      <c r="K12" s="153">
        <v>0</v>
      </c>
      <c r="L12" s="153">
        <v>0</v>
      </c>
      <c r="M12" s="431">
        <v>0</v>
      </c>
    </row>
    <row r="13" spans="1:13" s="152" customFormat="1" ht="39.950000000000003" customHeight="1">
      <c r="A13" s="430">
        <v>2019</v>
      </c>
      <c r="B13" s="52">
        <v>23.499999999999996</v>
      </c>
      <c r="C13" s="52">
        <v>15.8</v>
      </c>
      <c r="D13" s="610">
        <v>67.2340425531915</v>
      </c>
      <c r="E13" s="52">
        <v>190.5</v>
      </c>
      <c r="F13" s="52">
        <v>205.89999999999998</v>
      </c>
      <c r="G13" s="610">
        <v>108.08398950131233</v>
      </c>
      <c r="H13" s="52">
        <v>4.4000000000000004</v>
      </c>
      <c r="I13" s="52">
        <v>7</v>
      </c>
      <c r="J13" s="610">
        <v>159.09090909090909</v>
      </c>
      <c r="K13" s="52">
        <v>0</v>
      </c>
      <c r="L13" s="52">
        <v>0</v>
      </c>
      <c r="M13" s="624">
        <v>0</v>
      </c>
    </row>
    <row r="14" spans="1:13" s="152" customFormat="1" ht="39.950000000000003" hidden="1" customHeight="1">
      <c r="A14" s="432" t="s">
        <v>53</v>
      </c>
      <c r="B14" s="79">
        <v>1.1000000000000001</v>
      </c>
      <c r="C14" s="80">
        <v>0.9</v>
      </c>
      <c r="D14" s="611">
        <v>81.818181818181813</v>
      </c>
      <c r="E14" s="79">
        <v>11.1</v>
      </c>
      <c r="F14" s="80">
        <v>12.4</v>
      </c>
      <c r="G14" s="611">
        <v>111.71171171171173</v>
      </c>
      <c r="H14" s="79">
        <v>0</v>
      </c>
      <c r="I14" s="509">
        <v>0</v>
      </c>
      <c r="J14" s="612">
        <v>0</v>
      </c>
      <c r="K14" s="509">
        <v>0</v>
      </c>
      <c r="L14" s="509">
        <v>0</v>
      </c>
      <c r="M14" s="629">
        <v>0</v>
      </c>
    </row>
    <row r="15" spans="1:13" s="152" customFormat="1" ht="39.950000000000003" hidden="1" customHeight="1">
      <c r="A15" s="432" t="s">
        <v>54</v>
      </c>
      <c r="B15" s="79">
        <v>3</v>
      </c>
      <c r="C15" s="80">
        <v>1.8</v>
      </c>
      <c r="D15" s="610">
        <v>60</v>
      </c>
      <c r="E15" s="79">
        <v>21</v>
      </c>
      <c r="F15" s="80">
        <v>21.2</v>
      </c>
      <c r="G15" s="610">
        <v>100.95238095238095</v>
      </c>
      <c r="H15" s="79">
        <v>0.1</v>
      </c>
      <c r="I15" s="80">
        <v>0.2</v>
      </c>
      <c r="J15" s="610">
        <v>200</v>
      </c>
      <c r="K15" s="509">
        <v>0</v>
      </c>
      <c r="L15" s="509">
        <v>0</v>
      </c>
      <c r="M15" s="629">
        <v>0</v>
      </c>
    </row>
    <row r="16" spans="1:13" s="152" customFormat="1" ht="39.950000000000003" hidden="1" customHeight="1">
      <c r="A16" s="432" t="s">
        <v>55</v>
      </c>
      <c r="B16" s="79">
        <v>1.6</v>
      </c>
      <c r="C16" s="80">
        <v>0.8</v>
      </c>
      <c r="D16" s="610">
        <v>50</v>
      </c>
      <c r="E16" s="79">
        <v>16</v>
      </c>
      <c r="F16" s="80">
        <v>16.100000000000001</v>
      </c>
      <c r="G16" s="610">
        <v>100.62500000000001</v>
      </c>
      <c r="H16" s="79">
        <v>1.2</v>
      </c>
      <c r="I16" s="80">
        <v>1.7</v>
      </c>
      <c r="J16" s="610">
        <v>141.66666666666669</v>
      </c>
      <c r="K16" s="509">
        <v>0</v>
      </c>
      <c r="L16" s="509">
        <v>0</v>
      </c>
      <c r="M16" s="629">
        <v>0</v>
      </c>
    </row>
    <row r="17" spans="1:13" s="152" customFormat="1" ht="39.950000000000003" hidden="1" customHeight="1">
      <c r="A17" s="432" t="s">
        <v>56</v>
      </c>
      <c r="B17" s="79">
        <v>2</v>
      </c>
      <c r="C17" s="80">
        <v>1.4</v>
      </c>
      <c r="D17" s="610">
        <v>70</v>
      </c>
      <c r="E17" s="79">
        <v>22</v>
      </c>
      <c r="F17" s="80">
        <v>23.3</v>
      </c>
      <c r="G17" s="610">
        <v>105.90909090909091</v>
      </c>
      <c r="H17" s="79">
        <v>0</v>
      </c>
      <c r="I17" s="509">
        <v>0</v>
      </c>
      <c r="J17" s="610">
        <v>0</v>
      </c>
      <c r="K17" s="509">
        <v>0</v>
      </c>
      <c r="L17" s="509">
        <v>0</v>
      </c>
      <c r="M17" s="629">
        <v>0</v>
      </c>
    </row>
    <row r="18" spans="1:13" s="152" customFormat="1" ht="39.950000000000003" hidden="1" customHeight="1">
      <c r="A18" s="432" t="s">
        <v>57</v>
      </c>
      <c r="B18" s="79">
        <v>1.5</v>
      </c>
      <c r="C18" s="80">
        <v>0.8</v>
      </c>
      <c r="D18" s="610">
        <v>53.333333333333336</v>
      </c>
      <c r="E18" s="79">
        <v>14.2</v>
      </c>
      <c r="F18" s="80">
        <v>15.5</v>
      </c>
      <c r="G18" s="610">
        <v>109.1549295774648</v>
      </c>
      <c r="H18" s="79">
        <v>0</v>
      </c>
      <c r="I18" s="509">
        <v>0</v>
      </c>
      <c r="J18" s="610">
        <v>0</v>
      </c>
      <c r="K18" s="509">
        <v>0</v>
      </c>
      <c r="L18" s="509">
        <v>0</v>
      </c>
      <c r="M18" s="629">
        <v>0</v>
      </c>
    </row>
    <row r="19" spans="1:13" s="152" customFormat="1" ht="39.950000000000003" hidden="1" customHeight="1">
      <c r="A19" s="432" t="s">
        <v>393</v>
      </c>
      <c r="B19" s="79">
        <v>2.2000000000000002</v>
      </c>
      <c r="C19" s="80">
        <v>1.6</v>
      </c>
      <c r="D19" s="610">
        <v>72.727272727272734</v>
      </c>
      <c r="E19" s="79">
        <v>20</v>
      </c>
      <c r="F19" s="80">
        <v>22.4</v>
      </c>
      <c r="G19" s="610">
        <v>111.99999999999999</v>
      </c>
      <c r="H19" s="79">
        <v>0</v>
      </c>
      <c r="I19" s="509">
        <v>0</v>
      </c>
      <c r="J19" s="610">
        <v>0</v>
      </c>
      <c r="K19" s="509">
        <v>0</v>
      </c>
      <c r="L19" s="509">
        <v>0</v>
      </c>
      <c r="M19" s="629">
        <v>0</v>
      </c>
    </row>
    <row r="20" spans="1:13" s="152" customFormat="1" ht="39.950000000000003" hidden="1" customHeight="1">
      <c r="A20" s="432" t="s">
        <v>59</v>
      </c>
      <c r="B20" s="79">
        <v>2.2999999999999998</v>
      </c>
      <c r="C20" s="80">
        <v>1.8</v>
      </c>
      <c r="D20" s="610">
        <v>78.260869565217391</v>
      </c>
      <c r="E20" s="79">
        <v>20</v>
      </c>
      <c r="F20" s="80">
        <v>20.2</v>
      </c>
      <c r="G20" s="610">
        <v>101</v>
      </c>
      <c r="H20" s="79">
        <v>0</v>
      </c>
      <c r="I20" s="509">
        <v>0</v>
      </c>
      <c r="J20" s="610">
        <v>0</v>
      </c>
      <c r="K20" s="509">
        <v>0</v>
      </c>
      <c r="L20" s="509">
        <v>0</v>
      </c>
      <c r="M20" s="629">
        <v>0</v>
      </c>
    </row>
    <row r="21" spans="1:13" s="152" customFormat="1" ht="39.950000000000003" hidden="1" customHeight="1">
      <c r="A21" s="432" t="s">
        <v>60</v>
      </c>
      <c r="B21" s="79">
        <v>1.2</v>
      </c>
      <c r="C21" s="80">
        <v>0.7</v>
      </c>
      <c r="D21" s="610">
        <v>58.333333333333336</v>
      </c>
      <c r="E21" s="79">
        <v>15.2</v>
      </c>
      <c r="F21" s="80">
        <v>16.2</v>
      </c>
      <c r="G21" s="610">
        <v>106.57894736842107</v>
      </c>
      <c r="H21" s="79">
        <v>0.2</v>
      </c>
      <c r="I21" s="80">
        <v>0.3</v>
      </c>
      <c r="J21" s="610">
        <v>149.99999999999997</v>
      </c>
      <c r="K21" s="509">
        <v>0</v>
      </c>
      <c r="L21" s="509">
        <v>0</v>
      </c>
      <c r="M21" s="629">
        <v>0</v>
      </c>
    </row>
    <row r="22" spans="1:13" s="152" customFormat="1" ht="39.950000000000003" hidden="1" customHeight="1">
      <c r="A22" s="432" t="s">
        <v>61</v>
      </c>
      <c r="B22" s="79">
        <v>3.4</v>
      </c>
      <c r="C22" s="80">
        <v>2.4</v>
      </c>
      <c r="D22" s="610">
        <v>70.588235294117652</v>
      </c>
      <c r="E22" s="79">
        <v>21</v>
      </c>
      <c r="F22" s="80">
        <v>24.4</v>
      </c>
      <c r="G22" s="610">
        <v>116.19047619047618</v>
      </c>
      <c r="H22" s="79">
        <v>1.4</v>
      </c>
      <c r="I22" s="80">
        <v>2.2999999999999998</v>
      </c>
      <c r="J22" s="610">
        <v>164.28571428571428</v>
      </c>
      <c r="K22" s="509">
        <v>0</v>
      </c>
      <c r="L22" s="509">
        <v>0</v>
      </c>
      <c r="M22" s="629">
        <v>0</v>
      </c>
    </row>
    <row r="23" spans="1:13" s="152" customFormat="1" ht="39.950000000000003" hidden="1" customHeight="1">
      <c r="A23" s="432" t="s">
        <v>62</v>
      </c>
      <c r="B23" s="79">
        <v>5.2</v>
      </c>
      <c r="C23" s="80">
        <v>3.6</v>
      </c>
      <c r="D23" s="610">
        <v>69.230769230769226</v>
      </c>
      <c r="E23" s="79">
        <v>30</v>
      </c>
      <c r="F23" s="80">
        <v>34.200000000000003</v>
      </c>
      <c r="G23" s="610">
        <v>114.00000000000001</v>
      </c>
      <c r="H23" s="79">
        <v>1.5</v>
      </c>
      <c r="I23" s="80">
        <v>2.5</v>
      </c>
      <c r="J23" s="610">
        <v>166.66666666666669</v>
      </c>
      <c r="K23" s="509">
        <v>0</v>
      </c>
      <c r="L23" s="509">
        <v>0</v>
      </c>
      <c r="M23" s="629">
        <v>0</v>
      </c>
    </row>
    <row r="24" spans="1:13" s="152" customFormat="1" ht="39.950000000000003" customHeight="1">
      <c r="A24" s="665">
        <v>2020</v>
      </c>
      <c r="B24" s="633">
        <f>SUM(B25:B34)</f>
        <v>23.900000000000002</v>
      </c>
      <c r="C24" s="633">
        <f>SUM(C25:C34)</f>
        <v>16.3</v>
      </c>
      <c r="D24" s="621">
        <f>C24/B24*100</f>
        <v>68.20083682008368</v>
      </c>
      <c r="E24" s="633">
        <f>SUM(E25:E34)</f>
        <v>190.5</v>
      </c>
      <c r="F24" s="633">
        <f>SUM(F25:F34)</f>
        <v>205.89999999999998</v>
      </c>
      <c r="G24" s="621">
        <f>F24/E24*100</f>
        <v>108.08398950131233</v>
      </c>
      <c r="H24" s="633">
        <f>SUM(H25:H34)</f>
        <v>4.8</v>
      </c>
      <c r="I24" s="633">
        <f>SUM(I25:I34)</f>
        <v>7.3</v>
      </c>
      <c r="J24" s="621">
        <f>I24/H24*100</f>
        <v>152.08333333333331</v>
      </c>
      <c r="K24" s="616">
        <f>SUM(K25:K34)</f>
        <v>0</v>
      </c>
      <c r="L24" s="616">
        <f>SUM(L25:L34)</f>
        <v>0</v>
      </c>
      <c r="M24" s="666">
        <v>0</v>
      </c>
    </row>
    <row r="25" spans="1:13" s="152" customFormat="1" ht="30" customHeight="1" outlineLevel="1">
      <c r="A25" s="432" t="s">
        <v>53</v>
      </c>
      <c r="B25" s="622">
        <v>1.1000000000000001</v>
      </c>
      <c r="C25" s="622">
        <v>0.9</v>
      </c>
      <c r="D25" s="620">
        <f>C25/B25*100</f>
        <v>81.818181818181813</v>
      </c>
      <c r="E25" s="622">
        <v>11.1</v>
      </c>
      <c r="F25" s="622">
        <v>12.4</v>
      </c>
      <c r="G25" s="620">
        <f>F25/E25*100</f>
        <v>111.71171171171173</v>
      </c>
      <c r="H25" s="613">
        <v>0</v>
      </c>
      <c r="I25" s="613">
        <v>0</v>
      </c>
      <c r="J25" s="612">
        <v>0</v>
      </c>
      <c r="K25" s="613">
        <v>0</v>
      </c>
      <c r="L25" s="613">
        <v>0</v>
      </c>
      <c r="M25" s="629">
        <v>0</v>
      </c>
    </row>
    <row r="26" spans="1:13" s="152" customFormat="1" ht="30" customHeight="1" outlineLevel="1">
      <c r="A26" s="432" t="s">
        <v>54</v>
      </c>
      <c r="B26" s="622">
        <v>3.2</v>
      </c>
      <c r="C26" s="622">
        <v>1.9</v>
      </c>
      <c r="D26" s="620">
        <f t="shared" ref="D26:D34" si="0">C26/B26*100</f>
        <v>59.374999999999986</v>
      </c>
      <c r="E26" s="622">
        <v>21</v>
      </c>
      <c r="F26" s="622">
        <v>21.2</v>
      </c>
      <c r="G26" s="620">
        <f t="shared" ref="G26:G34" si="1">F26/E26*100</f>
        <v>100.95238095238095</v>
      </c>
      <c r="H26" s="622">
        <v>0.1</v>
      </c>
      <c r="I26" s="622">
        <v>0.2</v>
      </c>
      <c r="J26" s="620">
        <f t="shared" ref="J26:J34" si="2">I26/H26*100</f>
        <v>200</v>
      </c>
      <c r="K26" s="613">
        <v>0</v>
      </c>
      <c r="L26" s="613">
        <v>0</v>
      </c>
      <c r="M26" s="629">
        <v>0</v>
      </c>
    </row>
    <row r="27" spans="1:13" s="152" customFormat="1" ht="30" customHeight="1" outlineLevel="1">
      <c r="A27" s="432" t="s">
        <v>55</v>
      </c>
      <c r="B27" s="622">
        <v>1.6</v>
      </c>
      <c r="C27" s="622">
        <v>0.8</v>
      </c>
      <c r="D27" s="620">
        <f t="shared" si="0"/>
        <v>50</v>
      </c>
      <c r="E27" s="622">
        <v>16</v>
      </c>
      <c r="F27" s="622">
        <v>16.100000000000001</v>
      </c>
      <c r="G27" s="620">
        <f t="shared" si="1"/>
        <v>100.62500000000001</v>
      </c>
      <c r="H27" s="622">
        <v>1.3</v>
      </c>
      <c r="I27" s="622">
        <v>1.7</v>
      </c>
      <c r="J27" s="620">
        <f t="shared" si="2"/>
        <v>130.76923076923077</v>
      </c>
      <c r="K27" s="613">
        <v>0</v>
      </c>
      <c r="L27" s="613">
        <v>0</v>
      </c>
      <c r="M27" s="629">
        <v>0</v>
      </c>
    </row>
    <row r="28" spans="1:13" s="152" customFormat="1" ht="30" customHeight="1" outlineLevel="1">
      <c r="A28" s="432" t="s">
        <v>56</v>
      </c>
      <c r="B28" s="622">
        <v>2</v>
      </c>
      <c r="C28" s="622">
        <v>1.4</v>
      </c>
      <c r="D28" s="620">
        <f t="shared" si="0"/>
        <v>70</v>
      </c>
      <c r="E28" s="622">
        <v>22</v>
      </c>
      <c r="F28" s="622">
        <v>23.3</v>
      </c>
      <c r="G28" s="620">
        <f t="shared" si="1"/>
        <v>105.90909090909091</v>
      </c>
      <c r="H28" s="613">
        <v>0</v>
      </c>
      <c r="I28" s="613">
        <v>0</v>
      </c>
      <c r="J28" s="612">
        <v>0</v>
      </c>
      <c r="K28" s="613">
        <v>0</v>
      </c>
      <c r="L28" s="613">
        <v>0</v>
      </c>
      <c r="M28" s="629">
        <v>0</v>
      </c>
    </row>
    <row r="29" spans="1:13" s="152" customFormat="1" ht="30" customHeight="1" outlineLevel="1">
      <c r="A29" s="432" t="s">
        <v>57</v>
      </c>
      <c r="B29" s="622">
        <v>1.5</v>
      </c>
      <c r="C29" s="622">
        <v>0.8</v>
      </c>
      <c r="D29" s="620">
        <f t="shared" si="0"/>
        <v>53.333333333333336</v>
      </c>
      <c r="E29" s="622">
        <v>14.2</v>
      </c>
      <c r="F29" s="622">
        <v>15.5</v>
      </c>
      <c r="G29" s="620">
        <f t="shared" si="1"/>
        <v>109.1549295774648</v>
      </c>
      <c r="H29" s="613">
        <v>0</v>
      </c>
      <c r="I29" s="613">
        <v>0</v>
      </c>
      <c r="J29" s="612">
        <v>0</v>
      </c>
      <c r="K29" s="613">
        <v>0</v>
      </c>
      <c r="L29" s="613">
        <v>0</v>
      </c>
      <c r="M29" s="629">
        <v>0</v>
      </c>
    </row>
    <row r="30" spans="1:13" s="152" customFormat="1" ht="30" customHeight="1" outlineLevel="1">
      <c r="A30" s="432" t="s">
        <v>393</v>
      </c>
      <c r="B30" s="622">
        <v>2.2000000000000002</v>
      </c>
      <c r="C30" s="622">
        <v>1.6</v>
      </c>
      <c r="D30" s="620">
        <f t="shared" si="0"/>
        <v>72.727272727272734</v>
      </c>
      <c r="E30" s="622">
        <v>20</v>
      </c>
      <c r="F30" s="622">
        <v>22.4</v>
      </c>
      <c r="G30" s="620">
        <f t="shared" si="1"/>
        <v>111.99999999999999</v>
      </c>
      <c r="H30" s="613">
        <v>0</v>
      </c>
      <c r="I30" s="613">
        <v>0</v>
      </c>
      <c r="J30" s="612">
        <v>0</v>
      </c>
      <c r="K30" s="613">
        <v>0</v>
      </c>
      <c r="L30" s="613">
        <v>0</v>
      </c>
      <c r="M30" s="629">
        <v>0</v>
      </c>
    </row>
    <row r="31" spans="1:13" s="152" customFormat="1" ht="30" customHeight="1" outlineLevel="1">
      <c r="A31" s="432" t="s">
        <v>59</v>
      </c>
      <c r="B31" s="622">
        <v>2.4</v>
      </c>
      <c r="C31" s="622">
        <v>1.9</v>
      </c>
      <c r="D31" s="620">
        <f t="shared" si="0"/>
        <v>79.166666666666657</v>
      </c>
      <c r="E31" s="622">
        <v>20</v>
      </c>
      <c r="F31" s="622">
        <v>20.2</v>
      </c>
      <c r="G31" s="620">
        <f t="shared" si="1"/>
        <v>101</v>
      </c>
      <c r="H31" s="613">
        <v>0</v>
      </c>
      <c r="I31" s="613">
        <v>0</v>
      </c>
      <c r="J31" s="612">
        <v>0</v>
      </c>
      <c r="K31" s="613">
        <v>0</v>
      </c>
      <c r="L31" s="613">
        <v>0</v>
      </c>
      <c r="M31" s="629">
        <v>0</v>
      </c>
    </row>
    <row r="32" spans="1:13" s="152" customFormat="1" ht="30" customHeight="1" outlineLevel="1">
      <c r="A32" s="432" t="s">
        <v>60</v>
      </c>
      <c r="B32" s="622">
        <v>1.2</v>
      </c>
      <c r="C32" s="622">
        <v>0.9</v>
      </c>
      <c r="D32" s="620">
        <f t="shared" si="0"/>
        <v>75</v>
      </c>
      <c r="E32" s="622">
        <v>15.2</v>
      </c>
      <c r="F32" s="622">
        <v>16.2</v>
      </c>
      <c r="G32" s="620">
        <f t="shared" si="1"/>
        <v>106.57894736842107</v>
      </c>
      <c r="H32" s="622">
        <v>0.2</v>
      </c>
      <c r="I32" s="622">
        <v>0.3</v>
      </c>
      <c r="J32" s="620">
        <f t="shared" si="2"/>
        <v>149.99999999999997</v>
      </c>
      <c r="K32" s="613">
        <v>0</v>
      </c>
      <c r="L32" s="613">
        <v>0</v>
      </c>
      <c r="M32" s="629">
        <v>0</v>
      </c>
    </row>
    <row r="33" spans="1:13" s="152" customFormat="1" ht="30" customHeight="1" outlineLevel="1">
      <c r="A33" s="432" t="s">
        <v>61</v>
      </c>
      <c r="B33" s="622">
        <v>3.4</v>
      </c>
      <c r="C33" s="622">
        <v>2.2999999999999998</v>
      </c>
      <c r="D33" s="620">
        <f t="shared" si="0"/>
        <v>67.647058823529406</v>
      </c>
      <c r="E33" s="622">
        <v>21</v>
      </c>
      <c r="F33" s="622">
        <v>24.4</v>
      </c>
      <c r="G33" s="620">
        <f t="shared" si="1"/>
        <v>116.19047619047618</v>
      </c>
      <c r="H33" s="622">
        <v>1.5</v>
      </c>
      <c r="I33" s="622">
        <v>2.4</v>
      </c>
      <c r="J33" s="620">
        <f t="shared" si="2"/>
        <v>160</v>
      </c>
      <c r="K33" s="613">
        <v>0</v>
      </c>
      <c r="L33" s="613">
        <v>0</v>
      </c>
      <c r="M33" s="629">
        <v>0</v>
      </c>
    </row>
    <row r="34" spans="1:13" s="152" customFormat="1" ht="30" customHeight="1">
      <c r="A34" s="432" t="s">
        <v>62</v>
      </c>
      <c r="B34" s="622">
        <v>5.3</v>
      </c>
      <c r="C34" s="622">
        <v>3.8</v>
      </c>
      <c r="D34" s="620">
        <f t="shared" si="0"/>
        <v>71.698113207547166</v>
      </c>
      <c r="E34" s="622">
        <v>30</v>
      </c>
      <c r="F34" s="622">
        <v>34.200000000000003</v>
      </c>
      <c r="G34" s="620">
        <f t="shared" si="1"/>
        <v>114.00000000000001</v>
      </c>
      <c r="H34" s="622">
        <v>1.7</v>
      </c>
      <c r="I34" s="622">
        <v>2.7</v>
      </c>
      <c r="J34" s="620">
        <f t="shared" si="2"/>
        <v>158.82352941176472</v>
      </c>
      <c r="K34" s="613">
        <v>0</v>
      </c>
      <c r="L34" s="613">
        <v>0</v>
      </c>
      <c r="M34" s="629">
        <v>0</v>
      </c>
    </row>
    <row r="35" spans="1:13" s="152" customFormat="1" ht="9.9499999999999993" customHeight="1" thickBot="1">
      <c r="A35" s="433"/>
      <c r="B35" s="434"/>
      <c r="C35" s="434"/>
      <c r="D35" s="434"/>
      <c r="E35" s="434"/>
      <c r="F35" s="434"/>
      <c r="G35" s="434"/>
      <c r="H35" s="435"/>
      <c r="I35" s="435"/>
      <c r="J35" s="435"/>
      <c r="K35" s="435"/>
      <c r="L35" s="435"/>
      <c r="M35" s="436"/>
    </row>
    <row r="36" spans="1:13" s="152" customFormat="1" ht="9.9499999999999993" customHeight="1">
      <c r="A36" s="151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</row>
    <row r="37" spans="1:13" s="424" customFormat="1" ht="18.75" customHeight="1">
      <c r="A37" s="423" t="s">
        <v>410</v>
      </c>
      <c r="B37" s="423"/>
      <c r="C37" s="423"/>
      <c r="D37" s="423"/>
      <c r="E37" s="423"/>
      <c r="F37" s="423"/>
      <c r="G37" s="423"/>
      <c r="H37" s="423"/>
      <c r="I37" s="148"/>
      <c r="J37" s="148"/>
      <c r="K37" s="148"/>
      <c r="L37" s="148"/>
      <c r="M37" s="148"/>
    </row>
    <row r="38" spans="1:13" s="152" customFormat="1" ht="33.75" customHeight="1">
      <c r="A38" s="147"/>
      <c r="B38" s="147"/>
      <c r="C38" s="147"/>
      <c r="D38" s="147"/>
      <c r="E38" s="147"/>
      <c r="F38" s="147"/>
      <c r="G38" s="147"/>
      <c r="H38" s="145"/>
      <c r="I38" s="145"/>
      <c r="J38" s="145"/>
      <c r="K38" s="145"/>
      <c r="L38" s="145"/>
      <c r="M38" s="145"/>
    </row>
    <row r="39" spans="1:13" s="152" customFormat="1" ht="33.75" customHeight="1">
      <c r="A39" s="146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3" s="152" customFormat="1" ht="33.75" customHeight="1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</row>
    <row r="41" spans="1:13" s="152" customFormat="1" ht="33.75" customHeight="1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</row>
    <row r="42" spans="1:13" s="152" customFormat="1" ht="33.75" customHeight="1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</row>
    <row r="43" spans="1:13" s="152" customFormat="1" ht="33.75" customHeight="1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</row>
    <row r="44" spans="1:13" s="152" customFormat="1" ht="33.75" customHeight="1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13" s="152" customFormat="1" ht="33.75" customHeight="1">
      <c r="A45" s="145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</row>
    <row r="46" spans="1:13" ht="9.9499999999999993" customHeight="1"/>
    <row r="47" spans="1:13" ht="26.25" customHeight="1"/>
    <row r="48" spans="1:13" s="148" customFormat="1" ht="15" customHeight="1">
      <c r="A48" s="145"/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</row>
  </sheetData>
  <mergeCells count="5">
    <mergeCell ref="B6:D6"/>
    <mergeCell ref="C7:D7"/>
    <mergeCell ref="F7:G7"/>
    <mergeCell ref="I7:J7"/>
    <mergeCell ref="L7:M7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9"/>
  <sheetViews>
    <sheetView view="pageBreakPreview" topLeftCell="G4" zoomScaleNormal="100" workbookViewId="0">
      <selection activeCell="Q20" sqref="Q20"/>
    </sheetView>
  </sheetViews>
  <sheetFormatPr defaultColWidth="7.109375" defaultRowHeight="13.5"/>
  <cols>
    <col min="1" max="1" width="9.77734375" style="111" customWidth="1"/>
    <col min="2" max="8" width="8.88671875" style="111" customWidth="1"/>
    <col min="9" max="9" width="6.33203125" style="111" bestFit="1" customWidth="1"/>
    <col min="10" max="10" width="6.6640625" style="111" bestFit="1" customWidth="1"/>
    <col min="11" max="11" width="5.77734375" style="111" bestFit="1" customWidth="1"/>
    <col min="12" max="12" width="6.33203125" style="111" bestFit="1" customWidth="1"/>
    <col min="13" max="13" width="6.6640625" style="111" bestFit="1" customWidth="1"/>
    <col min="14" max="14" width="5.77734375" style="111" bestFit="1" customWidth="1"/>
    <col min="15" max="15" width="5.109375" style="111" bestFit="1" customWidth="1"/>
    <col min="16" max="16" width="6.44140625" style="111" bestFit="1" customWidth="1"/>
    <col min="17" max="17" width="6.33203125" style="111" customWidth="1"/>
    <col min="18" max="18" width="6.6640625" style="111" bestFit="1" customWidth="1"/>
    <col min="19" max="19" width="6.88671875" style="111" customWidth="1"/>
    <col min="20" max="20" width="8.5546875" style="111" customWidth="1"/>
    <col min="21" max="16384" width="7.109375" style="111"/>
  </cols>
  <sheetData>
    <row r="1" spans="1:20" s="89" customFormat="1" ht="15" customHeight="1">
      <c r="R1" s="90"/>
      <c r="T1" s="90"/>
    </row>
    <row r="2" spans="1:20" s="439" customFormat="1" ht="30" customHeight="1">
      <c r="A2" s="438" t="s">
        <v>495</v>
      </c>
      <c r="B2" s="438"/>
      <c r="C2" s="438"/>
      <c r="D2" s="438"/>
      <c r="E2" s="438"/>
      <c r="F2" s="438"/>
      <c r="G2" s="438"/>
      <c r="H2" s="438"/>
      <c r="I2" s="924" t="s">
        <v>153</v>
      </c>
      <c r="J2" s="924"/>
      <c r="K2" s="924"/>
      <c r="L2" s="924"/>
      <c r="M2" s="924"/>
      <c r="N2" s="924"/>
      <c r="O2" s="924"/>
      <c r="P2" s="924"/>
      <c r="Q2" s="924"/>
      <c r="R2" s="924"/>
      <c r="S2" s="924"/>
      <c r="T2" s="924"/>
    </row>
    <row r="3" spans="1:20" s="379" customFormat="1" ht="30" customHeight="1">
      <c r="A3" s="377"/>
      <c r="B3" s="438"/>
      <c r="C3" s="438"/>
      <c r="D3" s="438"/>
      <c r="E3" s="438"/>
      <c r="F3" s="438"/>
      <c r="G3" s="438"/>
      <c r="H3" s="438"/>
      <c r="I3" s="912"/>
      <c r="J3" s="912"/>
      <c r="K3" s="912"/>
      <c r="L3" s="912"/>
      <c r="M3" s="912"/>
      <c r="N3" s="912"/>
      <c r="O3" s="912"/>
      <c r="P3" s="912"/>
      <c r="Q3" s="912"/>
      <c r="R3" s="912"/>
      <c r="S3" s="912"/>
      <c r="T3" s="912"/>
    </row>
    <row r="4" spans="1:20" s="172" customFormat="1" ht="15" customHeight="1">
      <c r="A4" s="173"/>
      <c r="B4" s="173"/>
      <c r="C4" s="174"/>
      <c r="D4" s="174"/>
      <c r="E4" s="174"/>
      <c r="F4" s="174"/>
      <c r="G4" s="174"/>
      <c r="H4" s="175"/>
      <c r="I4" s="175"/>
      <c r="J4" s="175"/>
      <c r="K4" s="175"/>
      <c r="L4" s="171"/>
      <c r="M4" s="171"/>
      <c r="N4" s="171"/>
      <c r="O4" s="171"/>
      <c r="P4" s="171"/>
      <c r="Q4" s="171"/>
      <c r="R4" s="171"/>
      <c r="S4" s="171"/>
      <c r="T4" s="171"/>
    </row>
    <row r="5" spans="1:20" s="172" customFormat="1" ht="15" customHeight="1" thickBot="1">
      <c r="A5" s="172" t="s">
        <v>2</v>
      </c>
      <c r="H5" s="662"/>
      <c r="S5" s="661"/>
      <c r="T5" s="662" t="s">
        <v>123</v>
      </c>
    </row>
    <row r="6" spans="1:20" s="93" customFormat="1" ht="16.5" customHeight="1">
      <c r="A6" s="935" t="s">
        <v>19</v>
      </c>
      <c r="B6" s="211" t="s">
        <v>125</v>
      </c>
      <c r="C6" s="211" t="s">
        <v>126</v>
      </c>
      <c r="D6" s="933" t="s">
        <v>127</v>
      </c>
      <c r="E6" s="906"/>
      <c r="F6" s="906"/>
      <c r="G6" s="934"/>
      <c r="H6" s="445" t="s">
        <v>128</v>
      </c>
      <c r="I6" s="410" t="s">
        <v>129</v>
      </c>
      <c r="J6" s="127"/>
      <c r="K6" s="176"/>
      <c r="L6" s="902" t="s">
        <v>130</v>
      </c>
      <c r="M6" s="903"/>
      <c r="N6" s="909"/>
      <c r="O6" s="902" t="s">
        <v>157</v>
      </c>
      <c r="P6" s="903"/>
      <c r="Q6" s="903"/>
      <c r="R6" s="909"/>
      <c r="S6" s="449" t="s">
        <v>131</v>
      </c>
      <c r="T6" s="450" t="s">
        <v>132</v>
      </c>
    </row>
    <row r="7" spans="1:20" s="93" customFormat="1" ht="20.25" customHeight="1">
      <c r="A7" s="936"/>
      <c r="B7" s="100"/>
      <c r="C7" s="100" t="s">
        <v>133</v>
      </c>
      <c r="D7" s="177" t="s">
        <v>134</v>
      </c>
      <c r="E7" s="101" t="s">
        <v>135</v>
      </c>
      <c r="F7" s="100" t="s">
        <v>136</v>
      </c>
      <c r="G7" s="100" t="s">
        <v>137</v>
      </c>
      <c r="H7" s="437" t="s">
        <v>138</v>
      </c>
      <c r="I7" s="411" t="s">
        <v>139</v>
      </c>
      <c r="J7" s="128"/>
      <c r="K7" s="130"/>
      <c r="L7" s="925" t="s">
        <v>156</v>
      </c>
      <c r="M7" s="926"/>
      <c r="N7" s="927"/>
      <c r="O7" s="925" t="s">
        <v>158</v>
      </c>
      <c r="P7" s="926"/>
      <c r="Q7" s="926"/>
      <c r="R7" s="927"/>
      <c r="S7" s="102" t="s">
        <v>140</v>
      </c>
      <c r="T7" s="451" t="s">
        <v>140</v>
      </c>
    </row>
    <row r="8" spans="1:20" s="93" customFormat="1" ht="21" customHeight="1">
      <c r="A8" s="936"/>
      <c r="B8" s="100"/>
      <c r="C8" s="100"/>
      <c r="D8" s="102"/>
      <c r="E8" s="102"/>
      <c r="F8" s="102"/>
      <c r="G8" s="102"/>
      <c r="H8" s="446" t="s">
        <v>141</v>
      </c>
      <c r="I8" s="387" t="s">
        <v>134</v>
      </c>
      <c r="J8" s="102" t="s">
        <v>142</v>
      </c>
      <c r="K8" s="100" t="s">
        <v>143</v>
      </c>
      <c r="L8" s="102" t="s">
        <v>134</v>
      </c>
      <c r="M8" s="102" t="s">
        <v>142</v>
      </c>
      <c r="N8" s="100" t="s">
        <v>143</v>
      </c>
      <c r="O8" s="100" t="s">
        <v>134</v>
      </c>
      <c r="P8" s="100" t="s">
        <v>144</v>
      </c>
      <c r="Q8" s="102" t="s">
        <v>145</v>
      </c>
      <c r="R8" s="102" t="s">
        <v>146</v>
      </c>
      <c r="S8" s="102"/>
      <c r="T8" s="452"/>
    </row>
    <row r="9" spans="1:20" s="93" customFormat="1" ht="13.5" customHeight="1">
      <c r="A9" s="936"/>
      <c r="B9" s="442"/>
      <c r="C9" s="930" t="s">
        <v>160</v>
      </c>
      <c r="D9" s="443"/>
      <c r="E9" s="444"/>
      <c r="F9" s="442"/>
      <c r="G9" s="442"/>
      <c r="H9" s="928" t="s">
        <v>155</v>
      </c>
      <c r="I9" s="387"/>
      <c r="J9" s="102"/>
      <c r="K9" s="100"/>
      <c r="L9" s="102"/>
      <c r="M9" s="102"/>
      <c r="N9" s="100"/>
      <c r="O9" s="100"/>
      <c r="P9" s="100"/>
      <c r="Q9" s="100"/>
      <c r="R9" s="102"/>
      <c r="S9" s="930" t="s">
        <v>515</v>
      </c>
      <c r="T9" s="928" t="s">
        <v>159</v>
      </c>
    </row>
    <row r="10" spans="1:20" s="93" customFormat="1" ht="23.25" customHeight="1">
      <c r="A10" s="937"/>
      <c r="B10" s="440" t="s">
        <v>147</v>
      </c>
      <c r="C10" s="931"/>
      <c r="D10" s="440" t="s">
        <v>147</v>
      </c>
      <c r="E10" s="440" t="s">
        <v>148</v>
      </c>
      <c r="F10" s="440" t="s">
        <v>149</v>
      </c>
      <c r="G10" s="440" t="s">
        <v>154</v>
      </c>
      <c r="H10" s="932"/>
      <c r="I10" s="453" t="s">
        <v>147</v>
      </c>
      <c r="J10" s="441" t="s">
        <v>150</v>
      </c>
      <c r="K10" s="440" t="s">
        <v>151</v>
      </c>
      <c r="L10" s="441" t="s">
        <v>147</v>
      </c>
      <c r="M10" s="441" t="s">
        <v>150</v>
      </c>
      <c r="N10" s="440" t="s">
        <v>151</v>
      </c>
      <c r="O10" s="440" t="s">
        <v>147</v>
      </c>
      <c r="P10" s="846" t="s">
        <v>514</v>
      </c>
      <c r="Q10" s="440" t="s">
        <v>513</v>
      </c>
      <c r="R10" s="845" t="s">
        <v>512</v>
      </c>
      <c r="S10" s="931"/>
      <c r="T10" s="929"/>
    </row>
    <row r="11" spans="1:20" s="46" customFormat="1" ht="60" customHeight="1">
      <c r="A11" s="344">
        <v>2015</v>
      </c>
      <c r="B11" s="51">
        <v>12409</v>
      </c>
      <c r="C11" s="51">
        <v>3850</v>
      </c>
      <c r="D11" s="667">
        <v>2716</v>
      </c>
      <c r="E11" s="51">
        <v>738</v>
      </c>
      <c r="F11" s="51">
        <v>1407</v>
      </c>
      <c r="G11" s="51">
        <v>571</v>
      </c>
      <c r="H11" s="668">
        <v>91</v>
      </c>
      <c r="I11" s="669">
        <v>1916</v>
      </c>
      <c r="J11" s="613">
        <v>1451</v>
      </c>
      <c r="K11" s="613">
        <v>465</v>
      </c>
      <c r="L11" s="613">
        <v>1941</v>
      </c>
      <c r="M11" s="613">
        <v>1627</v>
      </c>
      <c r="N11" s="613">
        <v>314</v>
      </c>
      <c r="O11" s="670">
        <v>554</v>
      </c>
      <c r="P11" s="613">
        <v>212</v>
      </c>
      <c r="Q11" s="613">
        <v>280</v>
      </c>
      <c r="R11" s="613">
        <v>62</v>
      </c>
      <c r="S11" s="613">
        <v>265</v>
      </c>
      <c r="T11" s="668">
        <v>1076</v>
      </c>
    </row>
    <row r="12" spans="1:20" s="46" customFormat="1" ht="60" customHeight="1">
      <c r="A12" s="344">
        <v>2016</v>
      </c>
      <c r="B12" s="51">
        <v>11689</v>
      </c>
      <c r="C12" s="51">
        <v>3911</v>
      </c>
      <c r="D12" s="667">
        <v>2870</v>
      </c>
      <c r="E12" s="51">
        <v>755</v>
      </c>
      <c r="F12" s="51">
        <v>1499</v>
      </c>
      <c r="G12" s="51">
        <v>616</v>
      </c>
      <c r="H12" s="668">
        <v>128</v>
      </c>
      <c r="I12" s="669">
        <v>1491</v>
      </c>
      <c r="J12" s="613">
        <v>975</v>
      </c>
      <c r="K12" s="613">
        <v>516</v>
      </c>
      <c r="L12" s="613">
        <v>1711</v>
      </c>
      <c r="M12" s="613">
        <v>1311</v>
      </c>
      <c r="N12" s="613">
        <v>400</v>
      </c>
      <c r="O12" s="670">
        <v>439</v>
      </c>
      <c r="P12" s="613">
        <v>92</v>
      </c>
      <c r="Q12" s="613">
        <v>281</v>
      </c>
      <c r="R12" s="613">
        <v>66</v>
      </c>
      <c r="S12" s="613">
        <v>250</v>
      </c>
      <c r="T12" s="668">
        <v>889</v>
      </c>
    </row>
    <row r="13" spans="1:20" s="46" customFormat="1" ht="60" customHeight="1">
      <c r="A13" s="344">
        <v>2017</v>
      </c>
      <c r="B13" s="51">
        <v>11159</v>
      </c>
      <c r="C13" s="51">
        <v>3716</v>
      </c>
      <c r="D13" s="51">
        <v>2738</v>
      </c>
      <c r="E13" s="51">
        <v>807</v>
      </c>
      <c r="F13" s="51">
        <v>1349</v>
      </c>
      <c r="G13" s="51">
        <v>582</v>
      </c>
      <c r="H13" s="358">
        <v>157</v>
      </c>
      <c r="I13" s="671">
        <v>1274</v>
      </c>
      <c r="J13" s="51">
        <v>774</v>
      </c>
      <c r="K13" s="51">
        <v>500</v>
      </c>
      <c r="L13" s="51">
        <v>1641</v>
      </c>
      <c r="M13" s="51">
        <v>1394</v>
      </c>
      <c r="N13" s="51">
        <v>247</v>
      </c>
      <c r="O13" s="51">
        <v>391</v>
      </c>
      <c r="P13" s="51">
        <v>64</v>
      </c>
      <c r="Q13" s="51">
        <v>237</v>
      </c>
      <c r="R13" s="51">
        <v>90</v>
      </c>
      <c r="S13" s="51">
        <v>225</v>
      </c>
      <c r="T13" s="358">
        <v>1017</v>
      </c>
    </row>
    <row r="14" spans="1:20" s="46" customFormat="1" ht="60" customHeight="1">
      <c r="A14" s="344">
        <v>2018</v>
      </c>
      <c r="B14" s="51">
        <v>11172</v>
      </c>
      <c r="C14" s="51">
        <v>3617</v>
      </c>
      <c r="D14" s="51">
        <v>2639</v>
      </c>
      <c r="E14" s="51">
        <v>707</v>
      </c>
      <c r="F14" s="51">
        <v>1318</v>
      </c>
      <c r="G14" s="51">
        <v>614</v>
      </c>
      <c r="H14" s="358">
        <v>236</v>
      </c>
      <c r="I14" s="671">
        <v>1295</v>
      </c>
      <c r="J14" s="51">
        <v>735</v>
      </c>
      <c r="K14" s="51">
        <v>560</v>
      </c>
      <c r="L14" s="51">
        <v>1844</v>
      </c>
      <c r="M14" s="51">
        <v>1597</v>
      </c>
      <c r="N14" s="51">
        <v>247</v>
      </c>
      <c r="O14" s="51">
        <v>372</v>
      </c>
      <c r="P14" s="51">
        <v>77</v>
      </c>
      <c r="Q14" s="51">
        <v>207</v>
      </c>
      <c r="R14" s="51">
        <v>88</v>
      </c>
      <c r="S14" s="51">
        <v>219</v>
      </c>
      <c r="T14" s="358">
        <v>950</v>
      </c>
    </row>
    <row r="15" spans="1:20" s="46" customFormat="1" ht="60" customHeight="1">
      <c r="A15" s="344">
        <v>2019</v>
      </c>
      <c r="B15" s="51">
        <v>11472</v>
      </c>
      <c r="C15" s="667">
        <v>3462</v>
      </c>
      <c r="D15" s="667">
        <v>2762</v>
      </c>
      <c r="E15" s="667">
        <v>684</v>
      </c>
      <c r="F15" s="667">
        <v>1420</v>
      </c>
      <c r="G15" s="667">
        <v>658</v>
      </c>
      <c r="H15" s="672">
        <v>254</v>
      </c>
      <c r="I15" s="669">
        <v>1298</v>
      </c>
      <c r="J15" s="27">
        <v>752</v>
      </c>
      <c r="K15" s="27">
        <v>546</v>
      </c>
      <c r="L15" s="25">
        <v>2036</v>
      </c>
      <c r="M15" s="27">
        <v>1805</v>
      </c>
      <c r="N15" s="27">
        <v>231</v>
      </c>
      <c r="O15" s="199">
        <v>397</v>
      </c>
      <c r="P15" s="51">
        <v>78</v>
      </c>
      <c r="Q15" s="51">
        <v>219</v>
      </c>
      <c r="R15" s="51">
        <v>100</v>
      </c>
      <c r="S15" s="51">
        <v>234</v>
      </c>
      <c r="T15" s="358">
        <v>1029</v>
      </c>
    </row>
    <row r="16" spans="1:20" s="606" customFormat="1" ht="60" customHeight="1">
      <c r="A16" s="601">
        <v>2020</v>
      </c>
      <c r="B16" s="673">
        <f>11741-5</f>
        <v>11736</v>
      </c>
      <c r="C16" s="674">
        <v>3419</v>
      </c>
      <c r="D16" s="674">
        <v>2839</v>
      </c>
      <c r="E16" s="674">
        <v>705</v>
      </c>
      <c r="F16" s="674">
        <v>1463</v>
      </c>
      <c r="G16" s="674">
        <v>671</v>
      </c>
      <c r="H16" s="675">
        <v>279</v>
      </c>
      <c r="I16" s="676">
        <v>1367</v>
      </c>
      <c r="J16" s="674">
        <v>781</v>
      </c>
      <c r="K16" s="674">
        <v>586</v>
      </c>
      <c r="L16" s="674">
        <v>2110</v>
      </c>
      <c r="M16" s="674">
        <v>1865</v>
      </c>
      <c r="N16" s="674">
        <v>245</v>
      </c>
      <c r="O16" s="674">
        <v>449</v>
      </c>
      <c r="P16" s="674">
        <v>89</v>
      </c>
      <c r="Q16" s="674">
        <v>253</v>
      </c>
      <c r="R16" s="674">
        <v>107</v>
      </c>
      <c r="S16" s="674">
        <v>248</v>
      </c>
      <c r="T16" s="677">
        <v>1025</v>
      </c>
    </row>
    <row r="17" spans="1:20" s="579" customFormat="1" ht="9.9499999999999993" customHeight="1" thickBot="1">
      <c r="A17" s="465"/>
      <c r="B17" s="574"/>
      <c r="C17" s="575"/>
      <c r="D17" s="575"/>
      <c r="E17" s="575"/>
      <c r="F17" s="575"/>
      <c r="G17" s="575"/>
      <c r="H17" s="576"/>
      <c r="I17" s="577"/>
      <c r="J17" s="575"/>
      <c r="K17" s="575"/>
      <c r="L17" s="575"/>
      <c r="M17" s="575"/>
      <c r="N17" s="575"/>
      <c r="O17" s="575"/>
      <c r="P17" s="575"/>
      <c r="Q17" s="575"/>
      <c r="R17" s="575"/>
      <c r="S17" s="575"/>
      <c r="T17" s="578"/>
    </row>
    <row r="18" spans="1:20" ht="9.9499999999999993" customHeight="1">
      <c r="A18" s="923" t="s">
        <v>152</v>
      </c>
      <c r="B18" s="923"/>
      <c r="C18" s="923"/>
      <c r="D18" s="923"/>
      <c r="E18" s="923"/>
      <c r="F18" s="923"/>
      <c r="G18" s="923"/>
      <c r="H18" s="923"/>
      <c r="I18" s="180"/>
      <c r="J18" s="180"/>
      <c r="K18" s="180"/>
      <c r="L18" s="181"/>
      <c r="M18" s="180"/>
      <c r="N18" s="180"/>
      <c r="O18" s="181"/>
      <c r="P18" s="181"/>
      <c r="Q18" s="182"/>
      <c r="R18" s="182"/>
      <c r="S18" s="182"/>
      <c r="T18" s="182"/>
    </row>
    <row r="19" spans="1:20">
      <c r="A19" s="73" t="s">
        <v>401</v>
      </c>
      <c r="H19" s="742"/>
      <c r="I19" s="742"/>
      <c r="J19" s="742"/>
      <c r="K19" s="742"/>
      <c r="L19" s="178"/>
      <c r="M19" s="742"/>
      <c r="N19" s="742"/>
      <c r="O19" s="178"/>
      <c r="P19" s="178"/>
      <c r="Q19" s="178"/>
      <c r="R19" s="178"/>
      <c r="S19" s="178"/>
      <c r="T19" s="178"/>
    </row>
  </sheetData>
  <mergeCells count="13">
    <mergeCell ref="A18:H18"/>
    <mergeCell ref="I2:T2"/>
    <mergeCell ref="I3:T3"/>
    <mergeCell ref="O7:R7"/>
    <mergeCell ref="T9:T10"/>
    <mergeCell ref="S9:S10"/>
    <mergeCell ref="H9:H10"/>
    <mergeCell ref="C9:C10"/>
    <mergeCell ref="D6:G6"/>
    <mergeCell ref="L6:N6"/>
    <mergeCell ref="O6:R6"/>
    <mergeCell ref="L7:N7"/>
    <mergeCell ref="A6:A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  <colBreaks count="1" manualBreakCount="1">
    <brk id="8" max="4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8"/>
  <sheetViews>
    <sheetView view="pageBreakPreview" topLeftCell="A4" zoomScaleNormal="100" workbookViewId="0">
      <selection activeCell="D15" sqref="D15"/>
    </sheetView>
  </sheetViews>
  <sheetFormatPr defaultColWidth="7.109375" defaultRowHeight="13.5"/>
  <cols>
    <col min="1" max="1" width="7.77734375" style="46" customWidth="1"/>
    <col min="2" max="2" width="8.77734375" style="46" customWidth="1"/>
    <col min="3" max="3" width="8.88671875" style="46" customWidth="1"/>
    <col min="4" max="4" width="6.77734375" style="46" customWidth="1"/>
    <col min="5" max="5" width="8.5546875" style="46" bestFit="1" customWidth="1"/>
    <col min="6" max="8" width="8.77734375" style="46" customWidth="1"/>
    <col min="9" max="9" width="8.33203125" style="46" customWidth="1"/>
    <col min="10" max="10" width="9.44140625" style="46" customWidth="1"/>
    <col min="11" max="16384" width="7.109375" style="46"/>
  </cols>
  <sheetData>
    <row r="1" spans="1:20" s="32" customFormat="1" ht="15" customHeight="1">
      <c r="J1" s="67"/>
    </row>
    <row r="2" spans="1:20" s="336" customFormat="1" ht="30" customHeight="1">
      <c r="A2" s="334" t="s">
        <v>496</v>
      </c>
      <c r="B2" s="335"/>
      <c r="C2" s="335"/>
      <c r="D2" s="335"/>
      <c r="E2" s="335"/>
      <c r="F2" s="335"/>
      <c r="G2" s="335"/>
      <c r="H2" s="335"/>
      <c r="I2" s="335"/>
      <c r="J2" s="334"/>
    </row>
    <row r="3" spans="1:20" s="339" customFormat="1" ht="30" customHeight="1">
      <c r="A3" s="334" t="s">
        <v>412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20" s="38" customFormat="1" ht="15" customHeight="1">
      <c r="A4" s="33"/>
      <c r="B4" s="37"/>
      <c r="C4" s="37"/>
      <c r="D4" s="37"/>
      <c r="E4" s="37"/>
      <c r="F4" s="37"/>
      <c r="G4" s="37"/>
      <c r="H4" s="37"/>
      <c r="I4" s="37"/>
      <c r="J4" s="37"/>
    </row>
    <row r="5" spans="1:20" s="38" customFormat="1" ht="15" customHeight="1" thickBot="1">
      <c r="A5" s="38" t="s">
        <v>413</v>
      </c>
      <c r="J5" s="662" t="s">
        <v>414</v>
      </c>
    </row>
    <row r="6" spans="1:20" s="35" customFormat="1" ht="18.75" customHeight="1">
      <c r="A6" s="880" t="s">
        <v>19</v>
      </c>
      <c r="B6" s="72" t="s">
        <v>415</v>
      </c>
      <c r="C6" s="115"/>
      <c r="D6" s="83" t="s">
        <v>416</v>
      </c>
      <c r="E6" s="115"/>
      <c r="F6" s="70"/>
      <c r="G6" s="72"/>
      <c r="H6" s="115"/>
      <c r="I6" s="595" t="s">
        <v>417</v>
      </c>
      <c r="J6" s="596" t="s">
        <v>418</v>
      </c>
    </row>
    <row r="7" spans="1:20" s="35" customFormat="1" ht="29.25" customHeight="1">
      <c r="A7" s="881"/>
      <c r="B7" s="589" t="s">
        <v>419</v>
      </c>
      <c r="C7" s="589" t="s">
        <v>420</v>
      </c>
      <c r="D7" s="589" t="s">
        <v>421</v>
      </c>
      <c r="E7" s="472" t="s">
        <v>433</v>
      </c>
      <c r="F7" s="306"/>
      <c r="G7" s="306"/>
      <c r="H7" s="306"/>
      <c r="I7" s="589"/>
      <c r="J7" s="938" t="s">
        <v>431</v>
      </c>
    </row>
    <row r="8" spans="1:20" s="35" customFormat="1" ht="14.25" customHeight="1">
      <c r="A8" s="881"/>
      <c r="B8" s="589"/>
      <c r="C8" s="589"/>
      <c r="D8" s="589"/>
      <c r="E8" s="589"/>
      <c r="F8" s="44" t="s">
        <v>422</v>
      </c>
      <c r="G8" s="455" t="s">
        <v>423</v>
      </c>
      <c r="H8" s="455" t="s">
        <v>424</v>
      </c>
      <c r="I8" s="940" t="s">
        <v>432</v>
      </c>
      <c r="J8" s="938"/>
    </row>
    <row r="9" spans="1:20" s="35" customFormat="1" ht="30.75" customHeight="1">
      <c r="A9" s="882"/>
      <c r="B9" s="473" t="s">
        <v>429</v>
      </c>
      <c r="C9" s="473" t="s">
        <v>428</v>
      </c>
      <c r="D9" s="473" t="s">
        <v>430</v>
      </c>
      <c r="E9" s="597"/>
      <c r="F9" s="586" t="s">
        <v>427</v>
      </c>
      <c r="G9" s="462" t="s">
        <v>425</v>
      </c>
      <c r="H9" s="462" t="s">
        <v>426</v>
      </c>
      <c r="I9" s="941"/>
      <c r="J9" s="939"/>
    </row>
    <row r="10" spans="1:20" ht="60" customHeight="1">
      <c r="A10" s="344">
        <v>2015</v>
      </c>
      <c r="B10" s="456">
        <v>20</v>
      </c>
      <c r="C10" s="61">
        <v>0</v>
      </c>
      <c r="D10" s="61">
        <v>20</v>
      </c>
      <c r="E10" s="463">
        <v>1000000</v>
      </c>
      <c r="F10" s="26">
        <v>0</v>
      </c>
      <c r="G10" s="456">
        <v>1000000</v>
      </c>
      <c r="H10" s="456">
        <v>0</v>
      </c>
      <c r="I10" s="456">
        <v>1000000</v>
      </c>
      <c r="J10" s="464">
        <v>2800</v>
      </c>
    </row>
    <row r="11" spans="1:20" ht="60" customHeight="1">
      <c r="A11" s="344">
        <v>2016</v>
      </c>
      <c r="B11" s="456">
        <v>11</v>
      </c>
      <c r="C11" s="61">
        <v>0</v>
      </c>
      <c r="D11" s="61">
        <v>11</v>
      </c>
      <c r="E11" s="463">
        <v>0</v>
      </c>
      <c r="F11" s="26">
        <v>0</v>
      </c>
      <c r="G11" s="456">
        <v>600000</v>
      </c>
      <c r="H11" s="456">
        <v>0</v>
      </c>
      <c r="I11" s="456">
        <v>600000</v>
      </c>
      <c r="J11" s="464">
        <v>1540</v>
      </c>
    </row>
    <row r="12" spans="1:20" ht="60" customHeight="1">
      <c r="A12" s="344">
        <v>2017</v>
      </c>
      <c r="B12" s="456">
        <v>15</v>
      </c>
      <c r="C12" s="61"/>
      <c r="D12" s="61">
        <v>15</v>
      </c>
      <c r="E12" s="463">
        <v>750000</v>
      </c>
      <c r="F12" s="26">
        <v>50000</v>
      </c>
      <c r="G12" s="456">
        <v>700000</v>
      </c>
      <c r="H12" s="456">
        <v>0</v>
      </c>
      <c r="I12" s="456">
        <v>750000</v>
      </c>
      <c r="J12" s="464">
        <v>2124</v>
      </c>
    </row>
    <row r="13" spans="1:20" ht="60" customHeight="1">
      <c r="A13" s="344">
        <v>2018</v>
      </c>
      <c r="B13" s="456">
        <v>4</v>
      </c>
      <c r="C13" s="61">
        <v>0</v>
      </c>
      <c r="D13" s="61">
        <v>4</v>
      </c>
      <c r="E13" s="463">
        <v>64325</v>
      </c>
      <c r="F13" s="26">
        <v>0</v>
      </c>
      <c r="G13" s="456">
        <v>64325</v>
      </c>
      <c r="H13" s="456"/>
      <c r="I13" s="456">
        <v>64325</v>
      </c>
      <c r="J13" s="464">
        <v>400</v>
      </c>
    </row>
    <row r="14" spans="1:20" s="47" customFormat="1" ht="60" customHeight="1">
      <c r="A14" s="344">
        <v>2019</v>
      </c>
      <c r="B14" s="456">
        <v>7</v>
      </c>
      <c r="C14" s="61">
        <v>255894</v>
      </c>
      <c r="D14" s="61">
        <v>7</v>
      </c>
      <c r="E14" s="463">
        <v>255894</v>
      </c>
      <c r="F14" s="26">
        <v>0</v>
      </c>
      <c r="G14" s="456">
        <v>255894</v>
      </c>
      <c r="H14" s="456">
        <v>0</v>
      </c>
      <c r="I14" s="456">
        <v>255894</v>
      </c>
      <c r="J14" s="464">
        <v>980</v>
      </c>
      <c r="K14" s="46"/>
    </row>
    <row r="15" spans="1:20" s="579" customFormat="1" ht="60" customHeight="1">
      <c r="A15" s="601">
        <v>2020</v>
      </c>
      <c r="B15" s="680">
        <v>7</v>
      </c>
      <c r="C15" s="681">
        <v>632579</v>
      </c>
      <c r="D15" s="681">
        <v>7</v>
      </c>
      <c r="E15" s="682">
        <v>632579</v>
      </c>
      <c r="F15" s="683">
        <v>0</v>
      </c>
      <c r="G15" s="680">
        <v>632579</v>
      </c>
      <c r="H15" s="680">
        <v>0</v>
      </c>
      <c r="I15" s="680">
        <v>632579</v>
      </c>
      <c r="J15" s="684">
        <v>840</v>
      </c>
    </row>
    <row r="16" spans="1:20" s="54" customFormat="1" ht="9.9499999999999993" customHeight="1" thickBot="1">
      <c r="A16" s="465"/>
      <c r="B16" s="466"/>
      <c r="C16" s="467"/>
      <c r="D16" s="468"/>
      <c r="E16" s="469"/>
      <c r="F16" s="470"/>
      <c r="G16" s="466"/>
      <c r="H16" s="466"/>
      <c r="I16" s="466"/>
      <c r="J16" s="471"/>
      <c r="K16" s="316"/>
      <c r="L16" s="316"/>
      <c r="M16" s="316"/>
      <c r="N16" s="205"/>
      <c r="O16" s="205"/>
      <c r="P16" s="205"/>
      <c r="Q16" s="205"/>
      <c r="R16" s="205"/>
      <c r="S16" s="205"/>
      <c r="T16" s="63"/>
    </row>
    <row r="17" spans="1:20" s="54" customFormat="1" ht="9.9499999999999993" customHeight="1">
      <c r="A17" s="457"/>
      <c r="B17" s="251"/>
      <c r="C17" s="250"/>
      <c r="D17" s="458"/>
      <c r="E17" s="459"/>
      <c r="F17" s="460"/>
      <c r="G17" s="251"/>
      <c r="H17" s="251"/>
      <c r="I17" s="251"/>
      <c r="J17" s="461"/>
      <c r="K17" s="316"/>
      <c r="L17" s="316"/>
      <c r="M17" s="316"/>
      <c r="N17" s="205"/>
      <c r="O17" s="205"/>
      <c r="P17" s="205"/>
      <c r="Q17" s="205"/>
      <c r="R17" s="205"/>
      <c r="S17" s="205"/>
      <c r="T17" s="63"/>
    </row>
    <row r="18" spans="1:20">
      <c r="A18" s="46" t="s">
        <v>369</v>
      </c>
      <c r="H18" s="743"/>
      <c r="I18" s="743"/>
      <c r="J18" s="743"/>
    </row>
  </sheetData>
  <mergeCells count="3">
    <mergeCell ref="J7:J9"/>
    <mergeCell ref="I8:I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36"/>
  <sheetViews>
    <sheetView view="pageBreakPreview" topLeftCell="A10" zoomScaleNormal="75" workbookViewId="0">
      <selection activeCell="N27" sqref="N27:O27"/>
    </sheetView>
  </sheetViews>
  <sheetFormatPr defaultColWidth="7.109375" defaultRowHeight="13.5"/>
  <cols>
    <col min="1" max="1" width="6.6640625" style="198" customWidth="1"/>
    <col min="2" max="2" width="5.88671875" style="198" customWidth="1"/>
    <col min="3" max="3" width="6.5546875" style="198" customWidth="1"/>
    <col min="4" max="6" width="5.88671875" style="198" customWidth="1"/>
    <col min="7" max="7" width="7.21875" style="198" bestFit="1" customWidth="1"/>
    <col min="8" max="8" width="5.88671875" style="198" customWidth="1"/>
    <col min="9" max="9" width="8.109375" style="198" bestFit="1" customWidth="1"/>
    <col min="10" max="14" width="5.88671875" style="198" customWidth="1"/>
    <col min="15" max="15" width="6.6640625" style="198" customWidth="1"/>
    <col min="16" max="16384" width="7.109375" style="198"/>
  </cols>
  <sheetData>
    <row r="1" spans="1:18" s="183" customFormat="1" ht="15" customHeight="1">
      <c r="A1" s="32"/>
      <c r="B1" s="32"/>
      <c r="C1" s="32"/>
      <c r="D1" s="32"/>
      <c r="E1" s="32"/>
      <c r="F1" s="32"/>
      <c r="G1" s="32"/>
      <c r="H1" s="32"/>
      <c r="I1" s="67"/>
      <c r="O1" s="184"/>
    </row>
    <row r="2" spans="1:18" s="850" customFormat="1" ht="30" customHeight="1">
      <c r="A2" s="848" t="s">
        <v>501</v>
      </c>
      <c r="B2" s="849"/>
      <c r="C2" s="849"/>
      <c r="D2" s="849"/>
      <c r="E2" s="849"/>
      <c r="F2" s="849"/>
      <c r="G2" s="849"/>
      <c r="H2" s="849"/>
      <c r="I2" s="849"/>
      <c r="J2" s="849"/>
      <c r="K2" s="849"/>
      <c r="L2" s="849"/>
      <c r="M2" s="849"/>
      <c r="N2" s="848"/>
      <c r="O2" s="849"/>
    </row>
    <row r="3" spans="1:18" s="852" customFormat="1" ht="30" customHeight="1">
      <c r="A3" s="847" t="s">
        <v>194</v>
      </c>
      <c r="B3" s="851"/>
      <c r="C3" s="851"/>
      <c r="D3" s="851"/>
      <c r="E3" s="851"/>
      <c r="F3" s="851"/>
      <c r="G3" s="851"/>
      <c r="H3" s="851"/>
      <c r="I3" s="851"/>
      <c r="J3" s="851"/>
      <c r="K3" s="851"/>
      <c r="L3" s="851"/>
      <c r="M3" s="851"/>
      <c r="N3" s="851"/>
      <c r="O3" s="851"/>
    </row>
    <row r="4" spans="1:18" s="188" customFormat="1" ht="15" customHeight="1">
      <c r="A4" s="185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8" s="188" customFormat="1" ht="15" customHeight="1" thickBot="1">
      <c r="A5" s="188" t="s">
        <v>161</v>
      </c>
      <c r="M5" s="942" t="s">
        <v>162</v>
      </c>
      <c r="N5" s="942"/>
      <c r="O5" s="942"/>
    </row>
    <row r="6" spans="1:18" s="186" customFormat="1" ht="15" customHeight="1">
      <c r="A6" s="945" t="s">
        <v>19</v>
      </c>
      <c r="B6" s="190" t="s">
        <v>163</v>
      </c>
      <c r="C6" s="191"/>
      <c r="D6" s="190" t="s">
        <v>164</v>
      </c>
      <c r="E6" s="191"/>
      <c r="F6" s="190" t="s">
        <v>165</v>
      </c>
      <c r="G6" s="191"/>
      <c r="H6" s="190" t="s">
        <v>166</v>
      </c>
      <c r="I6" s="191"/>
      <c r="J6" s="943" t="s">
        <v>167</v>
      </c>
      <c r="K6" s="944"/>
      <c r="L6" s="190" t="s">
        <v>168</v>
      </c>
      <c r="M6" s="191"/>
      <c r="N6" s="190" t="s">
        <v>169</v>
      </c>
      <c r="O6" s="480"/>
    </row>
    <row r="7" spans="1:18" s="186" customFormat="1" ht="28.5" customHeight="1">
      <c r="A7" s="946"/>
      <c r="B7" s="474" t="s">
        <v>434</v>
      </c>
      <c r="C7" s="192"/>
      <c r="D7" s="193" t="s">
        <v>170</v>
      </c>
      <c r="E7" s="194"/>
      <c r="F7" s="193" t="s">
        <v>171</v>
      </c>
      <c r="G7" s="194"/>
      <c r="H7" s="193" t="s">
        <v>172</v>
      </c>
      <c r="I7" s="194"/>
      <c r="J7" s="195" t="s">
        <v>173</v>
      </c>
      <c r="K7" s="194"/>
      <c r="L7" s="193" t="s">
        <v>174</v>
      </c>
      <c r="M7" s="194"/>
      <c r="N7" s="193" t="s">
        <v>175</v>
      </c>
      <c r="O7" s="481"/>
    </row>
    <row r="8" spans="1:18" s="186" customFormat="1" ht="18" customHeight="1">
      <c r="A8" s="946"/>
      <c r="B8" s="196" t="s">
        <v>176</v>
      </c>
      <c r="C8" s="197" t="s">
        <v>5</v>
      </c>
      <c r="D8" s="196" t="s">
        <v>176</v>
      </c>
      <c r="E8" s="197" t="s">
        <v>5</v>
      </c>
      <c r="F8" s="196" t="s">
        <v>176</v>
      </c>
      <c r="G8" s="197" t="s">
        <v>5</v>
      </c>
      <c r="H8" s="196" t="s">
        <v>176</v>
      </c>
      <c r="I8" s="197" t="s">
        <v>5</v>
      </c>
      <c r="J8" s="196" t="s">
        <v>176</v>
      </c>
      <c r="K8" s="197" t="s">
        <v>5</v>
      </c>
      <c r="L8" s="196" t="s">
        <v>176</v>
      </c>
      <c r="M8" s="197" t="s">
        <v>5</v>
      </c>
      <c r="N8" s="196" t="s">
        <v>176</v>
      </c>
      <c r="O8" s="482" t="s">
        <v>5</v>
      </c>
    </row>
    <row r="9" spans="1:18" s="186" customFormat="1" ht="26.25" customHeight="1">
      <c r="A9" s="947"/>
      <c r="B9" s="478" t="s">
        <v>435</v>
      </c>
      <c r="C9" s="479" t="s">
        <v>177</v>
      </c>
      <c r="D9" s="478" t="s">
        <v>435</v>
      </c>
      <c r="E9" s="479" t="s">
        <v>177</v>
      </c>
      <c r="F9" s="478" t="s">
        <v>435</v>
      </c>
      <c r="G9" s="479" t="s">
        <v>177</v>
      </c>
      <c r="H9" s="478" t="s">
        <v>435</v>
      </c>
      <c r="I9" s="479" t="s">
        <v>177</v>
      </c>
      <c r="J9" s="478" t="s">
        <v>435</v>
      </c>
      <c r="K9" s="479" t="s">
        <v>177</v>
      </c>
      <c r="L9" s="478" t="s">
        <v>435</v>
      </c>
      <c r="M9" s="479" t="s">
        <v>177</v>
      </c>
      <c r="N9" s="478" t="s">
        <v>435</v>
      </c>
      <c r="O9" s="483" t="s">
        <v>177</v>
      </c>
    </row>
    <row r="10" spans="1:18" ht="30" customHeight="1">
      <c r="A10" s="484">
        <v>2015</v>
      </c>
      <c r="B10" s="485">
        <v>1344</v>
      </c>
      <c r="C10" s="485">
        <v>23970</v>
      </c>
      <c r="D10" s="485">
        <v>33</v>
      </c>
      <c r="E10" s="485">
        <v>1652</v>
      </c>
      <c r="F10" s="485">
        <v>22</v>
      </c>
      <c r="G10" s="485">
        <v>41871</v>
      </c>
      <c r="H10" s="485">
        <v>675</v>
      </c>
      <c r="I10" s="485">
        <v>899648</v>
      </c>
      <c r="J10" s="485">
        <v>5</v>
      </c>
      <c r="K10" s="485">
        <v>112</v>
      </c>
      <c r="L10" s="485">
        <v>9</v>
      </c>
      <c r="M10" s="485">
        <v>41</v>
      </c>
      <c r="N10" s="485">
        <v>7</v>
      </c>
      <c r="O10" s="486">
        <v>69</v>
      </c>
    </row>
    <row r="11" spans="1:18" ht="30" customHeight="1">
      <c r="A11" s="484">
        <v>2016</v>
      </c>
      <c r="B11" s="485">
        <v>1099</v>
      </c>
      <c r="C11" s="485">
        <v>25983</v>
      </c>
      <c r="D11" s="485">
        <v>45</v>
      </c>
      <c r="E11" s="485">
        <v>2260</v>
      </c>
      <c r="F11" s="485">
        <v>30</v>
      </c>
      <c r="G11" s="485">
        <v>46057</v>
      </c>
      <c r="H11" s="485">
        <v>41</v>
      </c>
      <c r="I11" s="485">
        <v>868170</v>
      </c>
      <c r="J11" s="485">
        <v>10</v>
      </c>
      <c r="K11" s="485">
        <v>134</v>
      </c>
      <c r="L11" s="485">
        <v>0</v>
      </c>
      <c r="M11" s="485">
        <v>0</v>
      </c>
      <c r="N11" s="485">
        <v>3</v>
      </c>
      <c r="O11" s="486">
        <v>74</v>
      </c>
    </row>
    <row r="12" spans="1:18" s="200" customFormat="1" ht="30" customHeight="1">
      <c r="A12" s="484">
        <v>2017</v>
      </c>
      <c r="B12" s="199">
        <v>1219</v>
      </c>
      <c r="C12" s="199">
        <v>24184</v>
      </c>
      <c r="D12" s="199">
        <v>32</v>
      </c>
      <c r="E12" s="199">
        <v>1560</v>
      </c>
      <c r="F12" s="199">
        <v>20</v>
      </c>
      <c r="G12" s="199">
        <v>44665</v>
      </c>
      <c r="H12" s="51">
        <v>629</v>
      </c>
      <c r="I12" s="51">
        <v>470016</v>
      </c>
      <c r="J12" s="199">
        <v>5</v>
      </c>
      <c r="K12" s="199">
        <v>61</v>
      </c>
      <c r="L12" s="51">
        <v>6</v>
      </c>
      <c r="M12" s="51">
        <v>71</v>
      </c>
      <c r="N12" s="199">
        <v>4</v>
      </c>
      <c r="O12" s="487">
        <v>93</v>
      </c>
    </row>
    <row r="13" spans="1:18" s="200" customFormat="1" ht="30" customHeight="1">
      <c r="A13" s="484">
        <v>2018</v>
      </c>
      <c r="B13" s="199" t="s">
        <v>4</v>
      </c>
      <c r="C13" s="199" t="s">
        <v>4</v>
      </c>
      <c r="D13" s="199" t="s">
        <v>4</v>
      </c>
      <c r="E13" s="199" t="s">
        <v>4</v>
      </c>
      <c r="F13" s="199" t="s">
        <v>4</v>
      </c>
      <c r="G13" s="199" t="s">
        <v>4</v>
      </c>
      <c r="H13" s="51">
        <v>1026</v>
      </c>
      <c r="I13" s="51">
        <v>633400</v>
      </c>
      <c r="J13" s="199" t="s">
        <v>4</v>
      </c>
      <c r="K13" s="199" t="s">
        <v>4</v>
      </c>
      <c r="L13" s="51">
        <v>33</v>
      </c>
      <c r="M13" s="51">
        <v>748</v>
      </c>
      <c r="N13" s="199">
        <v>3</v>
      </c>
      <c r="O13" s="487">
        <v>85</v>
      </c>
    </row>
    <row r="14" spans="1:18" ht="30" customHeight="1">
      <c r="A14" s="484">
        <v>2019</v>
      </c>
      <c r="B14" s="199">
        <v>1150</v>
      </c>
      <c r="C14" s="199">
        <v>28093</v>
      </c>
      <c r="D14" s="199">
        <v>38</v>
      </c>
      <c r="E14" s="199">
        <v>1788</v>
      </c>
      <c r="F14" s="199">
        <v>20</v>
      </c>
      <c r="G14" s="199">
        <v>49157</v>
      </c>
      <c r="H14" s="51">
        <v>11</v>
      </c>
      <c r="I14" s="51">
        <v>729800</v>
      </c>
      <c r="J14" s="199">
        <v>6</v>
      </c>
      <c r="K14" s="199">
        <v>65</v>
      </c>
      <c r="L14" s="51">
        <v>55</v>
      </c>
      <c r="M14" s="51">
        <v>842</v>
      </c>
      <c r="N14" s="199">
        <v>3</v>
      </c>
      <c r="O14" s="487">
        <v>84</v>
      </c>
    </row>
    <row r="15" spans="1:18" s="854" customFormat="1" ht="30" customHeight="1">
      <c r="A15" s="853">
        <v>2020</v>
      </c>
      <c r="B15" s="685">
        <v>1149</v>
      </c>
      <c r="C15" s="685">
        <v>31129</v>
      </c>
      <c r="D15" s="685">
        <v>38</v>
      </c>
      <c r="E15" s="685">
        <v>1860</v>
      </c>
      <c r="F15" s="685">
        <v>21</v>
      </c>
      <c r="G15" s="685">
        <v>44719</v>
      </c>
      <c r="H15" s="607">
        <v>12</v>
      </c>
      <c r="I15" s="607">
        <v>608960</v>
      </c>
      <c r="J15" s="685">
        <v>3</v>
      </c>
      <c r="K15" s="685">
        <v>34</v>
      </c>
      <c r="L15" s="607">
        <v>37</v>
      </c>
      <c r="M15" s="607">
        <v>895</v>
      </c>
      <c r="N15" s="685">
        <v>3</v>
      </c>
      <c r="O15" s="686">
        <v>79</v>
      </c>
    </row>
    <row r="16" spans="1:18" s="200" customFormat="1" ht="9.9499999999999993" customHeight="1" thickBot="1">
      <c r="A16" s="488"/>
      <c r="B16" s="489"/>
      <c r="C16" s="489"/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90"/>
      <c r="P16" s="201"/>
      <c r="Q16" s="201"/>
      <c r="R16" s="201"/>
    </row>
    <row r="17" spans="1:24" s="186" customFormat="1" ht="9.9499999999999993" customHeight="1" thickBot="1">
      <c r="A17" s="202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</row>
    <row r="18" spans="1:24" s="186" customFormat="1" ht="19.5" customHeight="1">
      <c r="A18" s="945" t="s">
        <v>19</v>
      </c>
      <c r="B18" s="475" t="s">
        <v>178</v>
      </c>
      <c r="C18" s="476"/>
      <c r="D18" s="477" t="s">
        <v>179</v>
      </c>
      <c r="E18" s="476"/>
      <c r="F18" s="477" t="s">
        <v>180</v>
      </c>
      <c r="G18" s="476"/>
      <c r="H18" s="477" t="s">
        <v>181</v>
      </c>
      <c r="I18" s="476"/>
      <c r="J18" s="477" t="s">
        <v>182</v>
      </c>
      <c r="K18" s="476"/>
      <c r="L18" s="477" t="s">
        <v>183</v>
      </c>
      <c r="M18" s="476"/>
      <c r="N18" s="477" t="s">
        <v>437</v>
      </c>
      <c r="O18" s="491"/>
    </row>
    <row r="19" spans="1:24" s="186" customFormat="1" ht="15" customHeight="1">
      <c r="A19" s="946"/>
      <c r="B19" s="195" t="s">
        <v>184</v>
      </c>
      <c r="C19" s="194"/>
      <c r="D19" s="193" t="s">
        <v>185</v>
      </c>
      <c r="E19" s="194"/>
      <c r="F19" s="193" t="s">
        <v>186</v>
      </c>
      <c r="G19" s="194"/>
      <c r="H19" s="193" t="s">
        <v>187</v>
      </c>
      <c r="I19" s="194"/>
      <c r="J19" s="193" t="s">
        <v>188</v>
      </c>
      <c r="K19" s="194"/>
      <c r="L19" s="193" t="s">
        <v>189</v>
      </c>
      <c r="M19" s="194"/>
      <c r="N19" s="193" t="s">
        <v>438</v>
      </c>
      <c r="O19" s="481"/>
    </row>
    <row r="20" spans="1:24" s="186" customFormat="1" ht="18.75" customHeight="1">
      <c r="A20" s="946"/>
      <c r="B20" s="196" t="s">
        <v>176</v>
      </c>
      <c r="C20" s="197" t="s">
        <v>5</v>
      </c>
      <c r="D20" s="196" t="s">
        <v>176</v>
      </c>
      <c r="E20" s="197" t="s">
        <v>5</v>
      </c>
      <c r="F20" s="196" t="s">
        <v>176</v>
      </c>
      <c r="G20" s="197" t="s">
        <v>5</v>
      </c>
      <c r="H20" s="196" t="s">
        <v>176</v>
      </c>
      <c r="I20" s="197" t="s">
        <v>5</v>
      </c>
      <c r="J20" s="196" t="s">
        <v>176</v>
      </c>
      <c r="K20" s="197" t="s">
        <v>5</v>
      </c>
      <c r="L20" s="196" t="s">
        <v>176</v>
      </c>
      <c r="M20" s="197" t="s">
        <v>5</v>
      </c>
      <c r="N20" s="196" t="s">
        <v>176</v>
      </c>
      <c r="O20" s="482" t="s">
        <v>5</v>
      </c>
    </row>
    <row r="21" spans="1:24" ht="26.25" customHeight="1">
      <c r="A21" s="947"/>
      <c r="B21" s="478" t="s">
        <v>435</v>
      </c>
      <c r="C21" s="479" t="s">
        <v>177</v>
      </c>
      <c r="D21" s="478" t="s">
        <v>435</v>
      </c>
      <c r="E21" s="479" t="s">
        <v>177</v>
      </c>
      <c r="F21" s="478" t="s">
        <v>435</v>
      </c>
      <c r="G21" s="479" t="s">
        <v>177</v>
      </c>
      <c r="H21" s="478" t="s">
        <v>435</v>
      </c>
      <c r="I21" s="479" t="s">
        <v>177</v>
      </c>
      <c r="J21" s="478" t="s">
        <v>435</v>
      </c>
      <c r="K21" s="479" t="s">
        <v>177</v>
      </c>
      <c r="L21" s="478" t="s">
        <v>435</v>
      </c>
      <c r="M21" s="479" t="s">
        <v>177</v>
      </c>
      <c r="N21" s="478" t="s">
        <v>435</v>
      </c>
      <c r="O21" s="483" t="s">
        <v>177</v>
      </c>
    </row>
    <row r="22" spans="1:24" s="200" customFormat="1" ht="30" customHeight="1">
      <c r="A22" s="484">
        <v>2015</v>
      </c>
      <c r="B22" s="199">
        <v>14</v>
      </c>
      <c r="C22" s="199">
        <v>103</v>
      </c>
      <c r="D22" s="51">
        <v>39</v>
      </c>
      <c r="E22" s="51">
        <v>275</v>
      </c>
      <c r="F22" s="199">
        <v>2179</v>
      </c>
      <c r="G22" s="199">
        <v>7174</v>
      </c>
      <c r="H22" s="199">
        <v>3</v>
      </c>
      <c r="I22" s="199">
        <v>27</v>
      </c>
      <c r="J22" s="51">
        <v>7</v>
      </c>
      <c r="K22" s="51">
        <v>32</v>
      </c>
      <c r="L22" s="51">
        <v>15</v>
      </c>
      <c r="M22" s="51">
        <v>63</v>
      </c>
      <c r="N22" s="51">
        <v>243</v>
      </c>
      <c r="O22" s="358">
        <v>6284</v>
      </c>
    </row>
    <row r="23" spans="1:24" s="200" customFormat="1" ht="30" customHeight="1">
      <c r="A23" s="484">
        <v>2016</v>
      </c>
      <c r="B23" s="199">
        <v>13</v>
      </c>
      <c r="C23" s="199">
        <v>66</v>
      </c>
      <c r="D23" s="51">
        <v>39</v>
      </c>
      <c r="E23" s="51">
        <v>311</v>
      </c>
      <c r="F23" s="199">
        <v>2760</v>
      </c>
      <c r="G23" s="199">
        <v>9184</v>
      </c>
      <c r="H23" s="199">
        <v>9</v>
      </c>
      <c r="I23" s="199">
        <v>1851</v>
      </c>
      <c r="J23" s="51">
        <v>14</v>
      </c>
      <c r="K23" s="51">
        <v>39</v>
      </c>
      <c r="L23" s="51">
        <v>13</v>
      </c>
      <c r="M23" s="51">
        <v>35</v>
      </c>
      <c r="N23" s="51">
        <v>347</v>
      </c>
      <c r="O23" s="358">
        <v>8512</v>
      </c>
      <c r="P23" s="198"/>
    </row>
    <row r="24" spans="1:24" s="200" customFormat="1" ht="30" customHeight="1">
      <c r="A24" s="484">
        <v>2017</v>
      </c>
      <c r="B24" s="199">
        <v>14</v>
      </c>
      <c r="C24" s="199">
        <v>89</v>
      </c>
      <c r="D24" s="51">
        <v>40</v>
      </c>
      <c r="E24" s="51">
        <v>365</v>
      </c>
      <c r="F24" s="199">
        <v>2432</v>
      </c>
      <c r="G24" s="199">
        <v>8028</v>
      </c>
      <c r="H24" s="199">
        <v>12</v>
      </c>
      <c r="I24" s="199">
        <v>1723</v>
      </c>
      <c r="J24" s="51">
        <v>15</v>
      </c>
      <c r="K24" s="51">
        <v>43</v>
      </c>
      <c r="L24" s="51">
        <v>9</v>
      </c>
      <c r="M24" s="51">
        <v>24</v>
      </c>
      <c r="N24" s="51">
        <v>399</v>
      </c>
      <c r="O24" s="358">
        <v>9492</v>
      </c>
      <c r="X24" s="203"/>
    </row>
    <row r="25" spans="1:24" ht="30" customHeight="1">
      <c r="A25" s="484">
        <v>2018</v>
      </c>
      <c r="B25" s="199">
        <v>14</v>
      </c>
      <c r="C25" s="199">
        <v>99</v>
      </c>
      <c r="D25" s="51">
        <v>35</v>
      </c>
      <c r="E25" s="51">
        <v>260</v>
      </c>
      <c r="F25" s="199">
        <v>2611</v>
      </c>
      <c r="G25" s="199">
        <v>7974</v>
      </c>
      <c r="H25" s="199" t="s">
        <v>4</v>
      </c>
      <c r="I25" s="199" t="s">
        <v>4</v>
      </c>
      <c r="J25" s="51">
        <v>13</v>
      </c>
      <c r="K25" s="51">
        <v>37</v>
      </c>
      <c r="L25" s="51">
        <v>9</v>
      </c>
      <c r="M25" s="51">
        <v>24</v>
      </c>
      <c r="N25" s="51">
        <v>396</v>
      </c>
      <c r="O25" s="358">
        <v>8665</v>
      </c>
      <c r="P25" s="200"/>
    </row>
    <row r="26" spans="1:24" s="200" customFormat="1" ht="30" customHeight="1">
      <c r="A26" s="484">
        <v>2019</v>
      </c>
      <c r="B26" s="199">
        <v>14</v>
      </c>
      <c r="C26" s="199">
        <v>101</v>
      </c>
      <c r="D26" s="51">
        <v>29</v>
      </c>
      <c r="E26" s="51">
        <v>342</v>
      </c>
      <c r="F26" s="199">
        <v>2123</v>
      </c>
      <c r="G26" s="199">
        <v>7429</v>
      </c>
      <c r="H26" s="199">
        <v>18</v>
      </c>
      <c r="I26" s="199">
        <v>1366</v>
      </c>
      <c r="J26" s="51">
        <v>3</v>
      </c>
      <c r="K26" s="51">
        <v>15</v>
      </c>
      <c r="L26" s="51">
        <v>6</v>
      </c>
      <c r="M26" s="51">
        <v>14</v>
      </c>
      <c r="N26" s="51">
        <v>383</v>
      </c>
      <c r="O26" s="358">
        <v>9048</v>
      </c>
    </row>
    <row r="27" spans="1:24" s="203" customFormat="1" ht="30" customHeight="1">
      <c r="A27" s="853">
        <v>2020</v>
      </c>
      <c r="B27" s="685">
        <v>11</v>
      </c>
      <c r="C27" s="685">
        <v>114</v>
      </c>
      <c r="D27" s="607">
        <v>12</v>
      </c>
      <c r="E27" s="607">
        <v>222</v>
      </c>
      <c r="F27" s="685">
        <v>13</v>
      </c>
      <c r="G27" s="685">
        <v>702</v>
      </c>
      <c r="H27" s="685">
        <v>6</v>
      </c>
      <c r="I27" s="685">
        <v>1242</v>
      </c>
      <c r="J27" s="607">
        <v>2</v>
      </c>
      <c r="K27" s="607">
        <v>12</v>
      </c>
      <c r="L27" s="607">
        <v>6</v>
      </c>
      <c r="M27" s="607">
        <v>15</v>
      </c>
      <c r="N27" s="607">
        <v>491</v>
      </c>
      <c r="O27" s="608">
        <v>11397</v>
      </c>
    </row>
    <row r="28" spans="1:24" s="189" customFormat="1" ht="9.9499999999999993" customHeight="1" thickBot="1">
      <c r="A28" s="488"/>
      <c r="B28" s="489"/>
      <c r="C28" s="489"/>
      <c r="D28" s="489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90"/>
    </row>
    <row r="29" spans="1:24" s="189" customFormat="1" ht="9.9499999999999993" customHeight="1">
      <c r="A29" s="202"/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</row>
    <row r="30" spans="1:24" s="188" customFormat="1" ht="15" customHeight="1">
      <c r="A30" s="744" t="s">
        <v>517</v>
      </c>
      <c r="B30" s="745"/>
      <c r="C30" s="745"/>
      <c r="D30" s="745"/>
      <c r="E30" s="745"/>
      <c r="F30" s="745"/>
      <c r="G30" s="745"/>
      <c r="H30" s="745"/>
      <c r="I30" s="745"/>
      <c r="J30" s="745"/>
      <c r="K30" s="745"/>
      <c r="L30" s="745"/>
      <c r="M30" s="745"/>
      <c r="N30" s="745"/>
      <c r="O30" s="745"/>
    </row>
    <row r="31" spans="1:24" s="188" customFormat="1" ht="13.5" customHeight="1">
      <c r="A31" s="744" t="s">
        <v>191</v>
      </c>
      <c r="B31" s="745"/>
      <c r="C31" s="745"/>
      <c r="D31" s="745"/>
      <c r="E31" s="745"/>
      <c r="F31" s="745"/>
      <c r="G31" s="745"/>
      <c r="H31" s="745"/>
      <c r="I31" s="745"/>
      <c r="J31" s="745"/>
      <c r="K31" s="745"/>
      <c r="L31" s="745"/>
      <c r="M31" s="745"/>
      <c r="N31" s="745"/>
      <c r="O31" s="745"/>
    </row>
    <row r="32" spans="1:24">
      <c r="A32" s="744" t="s">
        <v>192</v>
      </c>
      <c r="B32" s="745"/>
      <c r="C32" s="745"/>
      <c r="D32" s="745"/>
      <c r="E32" s="745"/>
      <c r="F32" s="745"/>
      <c r="G32" s="745"/>
      <c r="H32" s="745"/>
      <c r="I32" s="745"/>
      <c r="J32" s="745"/>
      <c r="K32" s="745"/>
      <c r="L32" s="745"/>
      <c r="M32" s="745"/>
      <c r="N32" s="745"/>
      <c r="O32" s="745"/>
    </row>
    <row r="33" spans="1:15">
      <c r="A33" s="188" t="s">
        <v>193</v>
      </c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</row>
    <row r="34" spans="1:15">
      <c r="A34" s="198" t="s">
        <v>516</v>
      </c>
    </row>
    <row r="35" spans="1:15" ht="15" customHeight="1">
      <c r="A35" s="204" t="s">
        <v>411</v>
      </c>
    </row>
    <row r="36" spans="1:15">
      <c r="C36" s="200"/>
    </row>
  </sheetData>
  <mergeCells count="4">
    <mergeCell ref="M5:O5"/>
    <mergeCell ref="J6:K6"/>
    <mergeCell ref="A6:A9"/>
    <mergeCell ref="A18:A21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20"/>
  <sheetViews>
    <sheetView view="pageBreakPreview" topLeftCell="A4" zoomScaleNormal="100" workbookViewId="0">
      <selection activeCell="W21" sqref="W21"/>
    </sheetView>
  </sheetViews>
  <sheetFormatPr defaultColWidth="7.109375" defaultRowHeight="13.5"/>
  <cols>
    <col min="1" max="1" width="5.88671875" style="46" customWidth="1"/>
    <col min="2" max="13" width="6.6640625" style="46" customWidth="1"/>
    <col min="14" max="16384" width="7.109375" style="46"/>
  </cols>
  <sheetData>
    <row r="1" spans="1:16" s="32" customFormat="1" ht="15" customHeight="1">
      <c r="M1" s="67"/>
    </row>
    <row r="2" spans="1:16" s="336" customFormat="1" ht="30" customHeight="1">
      <c r="A2" s="334" t="s">
        <v>497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81"/>
      <c r="O2" s="381"/>
      <c r="P2" s="381"/>
    </row>
    <row r="3" spans="1:16" s="339" customFormat="1" ht="30" customHeight="1">
      <c r="A3" s="334" t="s">
        <v>198</v>
      </c>
      <c r="B3" s="334"/>
      <c r="C3" s="334"/>
      <c r="D3" s="334"/>
      <c r="E3" s="334"/>
      <c r="F3" s="334"/>
      <c r="G3" s="338"/>
      <c r="H3" s="338"/>
      <c r="I3" s="338"/>
      <c r="J3" s="338"/>
      <c r="K3" s="338"/>
      <c r="L3" s="338"/>
      <c r="M3" s="338"/>
    </row>
    <row r="4" spans="1:16" s="38" customFormat="1" ht="15" customHeight="1">
      <c r="A4" s="33"/>
      <c r="B4" s="33"/>
      <c r="C4" s="33"/>
      <c r="D4" s="33"/>
      <c r="E4" s="33"/>
      <c r="F4" s="33"/>
      <c r="G4" s="37"/>
      <c r="H4" s="37"/>
      <c r="I4" s="37"/>
      <c r="J4" s="37"/>
      <c r="K4" s="37"/>
      <c r="L4" s="37"/>
      <c r="M4" s="37"/>
    </row>
    <row r="5" spans="1:16" s="39" customFormat="1" ht="15" customHeight="1" thickBot="1">
      <c r="A5" s="39" t="s">
        <v>195</v>
      </c>
      <c r="L5" s="948" t="s">
        <v>196</v>
      </c>
      <c r="M5" s="948"/>
    </row>
    <row r="6" spans="1:16" s="35" customFormat="1" ht="60" customHeight="1">
      <c r="A6" s="880" t="s">
        <v>19</v>
      </c>
      <c r="B6" s="496" t="s">
        <v>439</v>
      </c>
      <c r="C6" s="855" t="s">
        <v>518</v>
      </c>
      <c r="D6" s="497" t="s">
        <v>443</v>
      </c>
      <c r="E6" s="497" t="s">
        <v>444</v>
      </c>
      <c r="F6" s="497" t="s">
        <v>445</v>
      </c>
      <c r="G6" s="498" t="s">
        <v>440</v>
      </c>
      <c r="H6" s="497" t="s">
        <v>448</v>
      </c>
      <c r="I6" s="496" t="s">
        <v>441</v>
      </c>
      <c r="J6" s="497" t="s">
        <v>446</v>
      </c>
      <c r="K6" s="496" t="s">
        <v>442</v>
      </c>
      <c r="L6" s="497" t="s">
        <v>447</v>
      </c>
      <c r="M6" s="499" t="s">
        <v>519</v>
      </c>
    </row>
    <row r="7" spans="1:16" s="35" customFormat="1" ht="18.75" customHeight="1">
      <c r="A7" s="881"/>
      <c r="B7" s="940" t="s">
        <v>449</v>
      </c>
      <c r="C7" s="940" t="s">
        <v>450</v>
      </c>
      <c r="D7" s="949" t="s">
        <v>459</v>
      </c>
      <c r="E7" s="940" t="s">
        <v>451</v>
      </c>
      <c r="F7" s="949" t="s">
        <v>460</v>
      </c>
      <c r="G7" s="949" t="s">
        <v>458</v>
      </c>
      <c r="H7" s="949" t="s">
        <v>452</v>
      </c>
      <c r="I7" s="949" t="s">
        <v>453</v>
      </c>
      <c r="J7" s="949" t="s">
        <v>454</v>
      </c>
      <c r="K7" s="949" t="s">
        <v>456</v>
      </c>
      <c r="L7" s="949" t="s">
        <v>455</v>
      </c>
      <c r="M7" s="951" t="s">
        <v>457</v>
      </c>
    </row>
    <row r="8" spans="1:16" s="35" customFormat="1" ht="18.75" customHeight="1">
      <c r="A8" s="881"/>
      <c r="B8" s="940"/>
      <c r="C8" s="940"/>
      <c r="D8" s="949"/>
      <c r="E8" s="940"/>
      <c r="F8" s="949"/>
      <c r="G8" s="949"/>
      <c r="H8" s="949"/>
      <c r="I8" s="949"/>
      <c r="J8" s="949"/>
      <c r="K8" s="949"/>
      <c r="L8" s="949"/>
      <c r="M8" s="951"/>
    </row>
    <row r="9" spans="1:16" s="35" customFormat="1" ht="25.5" customHeight="1">
      <c r="A9" s="882"/>
      <c r="B9" s="941"/>
      <c r="C9" s="941"/>
      <c r="D9" s="950"/>
      <c r="E9" s="941"/>
      <c r="F9" s="950"/>
      <c r="G9" s="950"/>
      <c r="H9" s="950"/>
      <c r="I9" s="950"/>
      <c r="J9" s="950"/>
      <c r="K9" s="950"/>
      <c r="L9" s="950"/>
      <c r="M9" s="952"/>
    </row>
    <row r="10" spans="1:16" ht="60" customHeight="1">
      <c r="A10" s="344">
        <v>2015</v>
      </c>
      <c r="B10" s="199" t="s">
        <v>436</v>
      </c>
      <c r="C10" s="199">
        <v>0</v>
      </c>
      <c r="D10" s="199">
        <v>0</v>
      </c>
      <c r="E10" s="199" t="s">
        <v>436</v>
      </c>
      <c r="F10" s="199">
        <v>0</v>
      </c>
      <c r="G10" s="199">
        <v>4</v>
      </c>
      <c r="H10" s="199" t="s">
        <v>436</v>
      </c>
      <c r="I10" s="199" t="s">
        <v>436</v>
      </c>
      <c r="J10" s="199" t="s">
        <v>436</v>
      </c>
      <c r="K10" s="199">
        <v>0</v>
      </c>
      <c r="L10" s="199" t="s">
        <v>436</v>
      </c>
      <c r="M10" s="487" t="s">
        <v>436</v>
      </c>
    </row>
    <row r="11" spans="1:16" ht="60" customHeight="1">
      <c r="A11" s="344">
        <v>2016</v>
      </c>
      <c r="B11" s="199" t="s">
        <v>436</v>
      </c>
      <c r="C11" s="199">
        <v>0</v>
      </c>
      <c r="D11" s="199">
        <v>0</v>
      </c>
      <c r="E11" s="199" t="s">
        <v>436</v>
      </c>
      <c r="F11" s="199">
        <v>0</v>
      </c>
      <c r="G11" s="199">
        <v>14</v>
      </c>
      <c r="H11" s="199" t="s">
        <v>436</v>
      </c>
      <c r="I11" s="199" t="s">
        <v>436</v>
      </c>
      <c r="J11" s="199" t="s">
        <v>436</v>
      </c>
      <c r="K11" s="199">
        <v>0</v>
      </c>
      <c r="L11" s="199" t="s">
        <v>436</v>
      </c>
      <c r="M11" s="487" t="s">
        <v>436</v>
      </c>
    </row>
    <row r="12" spans="1:16" ht="60" customHeight="1">
      <c r="A12" s="344">
        <v>2017</v>
      </c>
      <c r="B12" s="199" t="s">
        <v>436</v>
      </c>
      <c r="C12" s="199">
        <v>0</v>
      </c>
      <c r="D12" s="199">
        <v>0</v>
      </c>
      <c r="E12" s="199" t="s">
        <v>436</v>
      </c>
      <c r="F12" s="199">
        <v>0</v>
      </c>
      <c r="G12" s="199">
        <v>1</v>
      </c>
      <c r="H12" s="199" t="s">
        <v>436</v>
      </c>
      <c r="I12" s="199" t="s">
        <v>436</v>
      </c>
      <c r="J12" s="199" t="s">
        <v>436</v>
      </c>
      <c r="K12" s="199">
        <v>0</v>
      </c>
      <c r="L12" s="199" t="s">
        <v>436</v>
      </c>
      <c r="M12" s="487" t="s">
        <v>436</v>
      </c>
    </row>
    <row r="13" spans="1:16" ht="60" customHeight="1">
      <c r="A13" s="344">
        <v>2018</v>
      </c>
      <c r="B13" s="199" t="s">
        <v>436</v>
      </c>
      <c r="C13" s="199">
        <v>0</v>
      </c>
      <c r="D13" s="199">
        <v>0</v>
      </c>
      <c r="E13" s="199" t="s">
        <v>436</v>
      </c>
      <c r="F13" s="199">
        <v>0</v>
      </c>
      <c r="G13" s="199">
        <v>0</v>
      </c>
      <c r="H13" s="199" t="s">
        <v>436</v>
      </c>
      <c r="I13" s="199" t="s">
        <v>436</v>
      </c>
      <c r="J13" s="199" t="s">
        <v>436</v>
      </c>
      <c r="K13" s="199">
        <v>0</v>
      </c>
      <c r="L13" s="199" t="s">
        <v>436</v>
      </c>
      <c r="M13" s="487" t="s">
        <v>436</v>
      </c>
    </row>
    <row r="14" spans="1:16" ht="60" customHeight="1">
      <c r="A14" s="344">
        <v>2019</v>
      </c>
      <c r="B14" s="199">
        <v>0</v>
      </c>
      <c r="C14" s="199">
        <v>0</v>
      </c>
      <c r="D14" s="199">
        <v>0</v>
      </c>
      <c r="E14" s="199">
        <v>0</v>
      </c>
      <c r="F14" s="199">
        <v>0</v>
      </c>
      <c r="G14" s="199">
        <v>1</v>
      </c>
      <c r="H14" s="199">
        <v>0</v>
      </c>
      <c r="I14" s="199">
        <v>0</v>
      </c>
      <c r="J14" s="199">
        <v>0</v>
      </c>
      <c r="K14" s="199">
        <v>0</v>
      </c>
      <c r="L14" s="199">
        <v>0</v>
      </c>
      <c r="M14" s="487">
        <v>32</v>
      </c>
    </row>
    <row r="15" spans="1:16" s="579" customFormat="1" ht="60" customHeight="1">
      <c r="A15" s="601">
        <v>2020</v>
      </c>
      <c r="B15" s="685">
        <v>0</v>
      </c>
      <c r="C15" s="685">
        <v>0</v>
      </c>
      <c r="D15" s="685">
        <v>0</v>
      </c>
      <c r="E15" s="685">
        <v>0</v>
      </c>
      <c r="F15" s="685">
        <v>0</v>
      </c>
      <c r="G15" s="685">
        <v>22</v>
      </c>
      <c r="H15" s="685">
        <v>0</v>
      </c>
      <c r="I15" s="685">
        <v>0</v>
      </c>
      <c r="J15" s="685">
        <v>0</v>
      </c>
      <c r="K15" s="685">
        <v>0</v>
      </c>
      <c r="L15" s="685">
        <v>0</v>
      </c>
      <c r="M15" s="686">
        <v>4</v>
      </c>
    </row>
    <row r="16" spans="1:16" ht="8.25" customHeight="1" thickBot="1">
      <c r="A16" s="492"/>
      <c r="B16" s="493"/>
      <c r="C16" s="494"/>
      <c r="D16" s="494"/>
      <c r="E16" s="494"/>
      <c r="F16" s="494"/>
      <c r="G16" s="494"/>
      <c r="H16" s="494"/>
      <c r="I16" s="494"/>
      <c r="J16" s="494"/>
      <c r="K16" s="494"/>
      <c r="L16" s="494"/>
      <c r="M16" s="495"/>
      <c r="N16" s="49"/>
    </row>
    <row r="17" spans="1:14" ht="13.5" customHeight="1">
      <c r="A17" s="50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49"/>
    </row>
    <row r="18" spans="1:14" ht="15" customHeight="1">
      <c r="A18" s="188" t="s">
        <v>190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49"/>
    </row>
    <row r="19" spans="1:14">
      <c r="A19" s="207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14">
      <c r="A20" s="208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</sheetData>
  <mergeCells count="14">
    <mergeCell ref="A6:A9"/>
    <mergeCell ref="L5:M5"/>
    <mergeCell ref="H7:H9"/>
    <mergeCell ref="I7:I9"/>
    <mergeCell ref="J7:J9"/>
    <mergeCell ref="K7:K9"/>
    <mergeCell ref="L7:L9"/>
    <mergeCell ref="M7:M9"/>
    <mergeCell ref="B7:B9"/>
    <mergeCell ref="C7:C9"/>
    <mergeCell ref="D7:D9"/>
    <mergeCell ref="E7:E9"/>
    <mergeCell ref="F7:F9"/>
    <mergeCell ref="G7:G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144"/>
  <sheetViews>
    <sheetView view="pageBreakPreview" topLeftCell="G4" zoomScaleNormal="100" zoomScaleSheetLayoutView="100" workbookViewId="0">
      <selection activeCell="K15" sqref="K15:R15"/>
    </sheetView>
  </sheetViews>
  <sheetFormatPr defaultColWidth="7.109375" defaultRowHeight="13.5"/>
  <cols>
    <col min="1" max="1" width="6.33203125" style="46" customWidth="1"/>
    <col min="2" max="5" width="8.33203125" style="46" customWidth="1"/>
    <col min="6" max="6" width="9.109375" style="46" customWidth="1"/>
    <col min="7" max="9" width="8.33203125" style="46" customWidth="1"/>
    <col min="10" max="10" width="6.33203125" style="46" customWidth="1"/>
    <col min="11" max="18" width="8.33203125" style="46" customWidth="1"/>
    <col min="19" max="19" width="7.21875" style="46" customWidth="1"/>
    <col min="20" max="16384" width="7.109375" style="46"/>
  </cols>
  <sheetData>
    <row r="1" spans="1:21" s="32" customFormat="1" ht="15" customHeight="1">
      <c r="I1" s="213"/>
      <c r="J1" s="214"/>
      <c r="R1" s="67"/>
      <c r="U1" s="67"/>
    </row>
    <row r="2" spans="1:21" s="336" customFormat="1" ht="30" customHeight="1">
      <c r="A2" s="887" t="s">
        <v>502</v>
      </c>
      <c r="B2" s="887"/>
      <c r="C2" s="887"/>
      <c r="D2" s="887"/>
      <c r="E2" s="887"/>
      <c r="F2" s="887"/>
      <c r="G2" s="887"/>
      <c r="H2" s="887"/>
      <c r="I2" s="887"/>
      <c r="J2" s="334" t="s">
        <v>199</v>
      </c>
      <c r="K2" s="335"/>
      <c r="L2" s="335"/>
      <c r="M2" s="335"/>
      <c r="N2" s="335"/>
      <c r="O2" s="335"/>
      <c r="P2" s="335"/>
      <c r="Q2" s="335"/>
      <c r="R2" s="335"/>
      <c r="S2" s="500"/>
    </row>
    <row r="3" spans="1:21" s="339" customFormat="1" ht="30" customHeight="1">
      <c r="A3" s="381"/>
      <c r="B3" s="381"/>
      <c r="C3" s="381"/>
      <c r="D3" s="381"/>
      <c r="E3" s="381"/>
      <c r="F3" s="381"/>
      <c r="G3" s="381"/>
      <c r="H3" s="381"/>
      <c r="I3" s="501"/>
      <c r="J3" s="381"/>
      <c r="K3" s="501"/>
      <c r="L3" s="501"/>
      <c r="M3" s="501"/>
      <c r="N3" s="501"/>
      <c r="O3" s="501"/>
      <c r="P3" s="501"/>
      <c r="Q3" s="501"/>
      <c r="R3" s="501"/>
    </row>
    <row r="4" spans="1:21" s="38" customFormat="1" ht="15" customHeight="1">
      <c r="A4" s="33"/>
      <c r="B4" s="33"/>
      <c r="C4" s="33"/>
      <c r="D4" s="33"/>
      <c r="E4" s="33"/>
      <c r="F4" s="33"/>
      <c r="G4" s="33"/>
      <c r="H4" s="33"/>
      <c r="I4" s="37"/>
      <c r="J4" s="33"/>
      <c r="K4" s="37"/>
      <c r="L4" s="37"/>
      <c r="M4" s="37"/>
      <c r="N4" s="37"/>
      <c r="O4" s="37"/>
      <c r="P4" s="37"/>
      <c r="Q4" s="37"/>
      <c r="R4" s="37"/>
    </row>
    <row r="5" spans="1:21" s="38" customFormat="1" ht="15" customHeight="1" thickBot="1">
      <c r="A5" s="38" t="s">
        <v>461</v>
      </c>
      <c r="Q5" s="955" t="s">
        <v>462</v>
      </c>
      <c r="R5" s="955"/>
    </row>
    <row r="6" spans="1:21" s="35" customFormat="1" ht="16.5" customHeight="1">
      <c r="A6" s="880" t="s">
        <v>19</v>
      </c>
      <c r="B6" s="595" t="s">
        <v>200</v>
      </c>
      <c r="C6" s="595" t="s">
        <v>201</v>
      </c>
      <c r="D6" s="595" t="s">
        <v>202</v>
      </c>
      <c r="E6" s="595" t="s">
        <v>203</v>
      </c>
      <c r="F6" s="40" t="s">
        <v>204</v>
      </c>
      <c r="G6" s="595" t="s">
        <v>205</v>
      </c>
      <c r="H6" s="595" t="s">
        <v>206</v>
      </c>
      <c r="I6" s="505" t="s">
        <v>207</v>
      </c>
      <c r="J6" s="880" t="s">
        <v>19</v>
      </c>
      <c r="K6" s="595" t="s">
        <v>208</v>
      </c>
      <c r="L6" s="595" t="s">
        <v>209</v>
      </c>
      <c r="M6" s="595" t="s">
        <v>210</v>
      </c>
      <c r="N6" s="40" t="s">
        <v>211</v>
      </c>
      <c r="O6" s="595" t="s">
        <v>212</v>
      </c>
      <c r="P6" s="595" t="s">
        <v>213</v>
      </c>
      <c r="Q6" s="595" t="s">
        <v>214</v>
      </c>
      <c r="R6" s="596" t="s">
        <v>215</v>
      </c>
    </row>
    <row r="7" spans="1:21" s="35" customFormat="1" ht="16.5" customHeight="1">
      <c r="A7" s="881"/>
      <c r="B7" s="215" t="s">
        <v>216</v>
      </c>
      <c r="C7" s="215" t="s">
        <v>217</v>
      </c>
      <c r="D7" s="215" t="s">
        <v>218</v>
      </c>
      <c r="E7" s="215" t="s">
        <v>217</v>
      </c>
      <c r="F7" s="324" t="s">
        <v>219</v>
      </c>
      <c r="G7" s="215" t="s">
        <v>217</v>
      </c>
      <c r="H7" s="215" t="s">
        <v>219</v>
      </c>
      <c r="I7" s="506" t="s">
        <v>220</v>
      </c>
      <c r="J7" s="881"/>
      <c r="K7" s="215" t="s">
        <v>219</v>
      </c>
      <c r="L7" s="215" t="s">
        <v>216</v>
      </c>
      <c r="M7" s="215" t="s">
        <v>221</v>
      </c>
      <c r="N7" s="324" t="s">
        <v>219</v>
      </c>
      <c r="O7" s="215" t="s">
        <v>222</v>
      </c>
      <c r="P7" s="215" t="s">
        <v>219</v>
      </c>
      <c r="Q7" s="215" t="s">
        <v>216</v>
      </c>
      <c r="R7" s="503"/>
    </row>
    <row r="8" spans="1:21" s="35" customFormat="1" ht="16.5" customHeight="1">
      <c r="A8" s="881"/>
      <c r="B8" s="878" t="s">
        <v>223</v>
      </c>
      <c r="C8" s="878" t="s">
        <v>224</v>
      </c>
      <c r="D8" s="940" t="s">
        <v>225</v>
      </c>
      <c r="E8" s="940" t="s">
        <v>226</v>
      </c>
      <c r="F8" s="940" t="s">
        <v>227</v>
      </c>
      <c r="G8" s="940" t="s">
        <v>228</v>
      </c>
      <c r="H8" s="940" t="s">
        <v>229</v>
      </c>
      <c r="I8" s="953" t="s">
        <v>230</v>
      </c>
      <c r="J8" s="881"/>
      <c r="K8" s="502"/>
      <c r="L8" s="940" t="s">
        <v>232</v>
      </c>
      <c r="M8" s="940" t="s">
        <v>233</v>
      </c>
      <c r="N8" s="878" t="s">
        <v>234</v>
      </c>
      <c r="O8" s="940" t="s">
        <v>235</v>
      </c>
      <c r="P8" s="878" t="s">
        <v>236</v>
      </c>
      <c r="Q8" s="940" t="s">
        <v>237</v>
      </c>
      <c r="R8" s="953" t="s">
        <v>238</v>
      </c>
    </row>
    <row r="9" spans="1:21" s="35" customFormat="1" ht="16.5" customHeight="1">
      <c r="A9" s="882"/>
      <c r="B9" s="879"/>
      <c r="C9" s="879"/>
      <c r="D9" s="879"/>
      <c r="E9" s="879"/>
      <c r="F9" s="879"/>
      <c r="G9" s="879"/>
      <c r="H9" s="879"/>
      <c r="I9" s="954"/>
      <c r="J9" s="882"/>
      <c r="K9" s="708" t="s">
        <v>231</v>
      </c>
      <c r="L9" s="879"/>
      <c r="M9" s="879"/>
      <c r="N9" s="879"/>
      <c r="O9" s="879"/>
      <c r="P9" s="879"/>
      <c r="Q9" s="879"/>
      <c r="R9" s="954"/>
    </row>
    <row r="10" spans="1:21" ht="60" customHeight="1">
      <c r="A10" s="344">
        <v>2015</v>
      </c>
      <c r="B10" s="199">
        <v>95090</v>
      </c>
      <c r="C10" s="199">
        <v>0</v>
      </c>
      <c r="D10" s="199">
        <v>0</v>
      </c>
      <c r="E10" s="199">
        <v>143420</v>
      </c>
      <c r="F10" s="199">
        <v>1766635</v>
      </c>
      <c r="G10" s="199">
        <v>0</v>
      </c>
      <c r="H10" s="199">
        <v>201254</v>
      </c>
      <c r="I10" s="487">
        <v>0</v>
      </c>
      <c r="J10" s="344">
        <v>2015</v>
      </c>
      <c r="K10" s="199">
        <v>0</v>
      </c>
      <c r="L10" s="199">
        <v>0</v>
      </c>
      <c r="M10" s="199">
        <v>0</v>
      </c>
      <c r="N10" s="199">
        <v>39530</v>
      </c>
      <c r="O10" s="199">
        <v>75754</v>
      </c>
      <c r="P10" s="199">
        <v>0</v>
      </c>
      <c r="Q10" s="199">
        <v>415000</v>
      </c>
      <c r="R10" s="487">
        <v>1223</v>
      </c>
    </row>
    <row r="11" spans="1:21" ht="60" customHeight="1">
      <c r="A11" s="344">
        <v>2016</v>
      </c>
      <c r="B11" s="199" t="s">
        <v>4</v>
      </c>
      <c r="C11" s="199">
        <v>0</v>
      </c>
      <c r="D11" s="199">
        <v>0</v>
      </c>
      <c r="E11" s="199">
        <v>4215639</v>
      </c>
      <c r="F11" s="199">
        <v>1759526</v>
      </c>
      <c r="G11" s="199">
        <v>0</v>
      </c>
      <c r="H11" s="199">
        <v>223278</v>
      </c>
      <c r="I11" s="487">
        <v>0</v>
      </c>
      <c r="J11" s="344">
        <v>2016</v>
      </c>
      <c r="K11" s="199">
        <v>0</v>
      </c>
      <c r="L11" s="199">
        <v>0</v>
      </c>
      <c r="M11" s="199">
        <v>200000</v>
      </c>
      <c r="N11" s="199">
        <v>31983</v>
      </c>
      <c r="O11" s="199">
        <v>50188</v>
      </c>
      <c r="P11" s="199">
        <v>0</v>
      </c>
      <c r="Q11" s="199">
        <v>0</v>
      </c>
      <c r="R11" s="487">
        <v>1026</v>
      </c>
    </row>
    <row r="12" spans="1:21" ht="60" customHeight="1">
      <c r="A12" s="344">
        <v>2017</v>
      </c>
      <c r="B12" s="199">
        <v>0</v>
      </c>
      <c r="C12" s="199">
        <v>0</v>
      </c>
      <c r="D12" s="199">
        <v>0</v>
      </c>
      <c r="E12" s="199">
        <v>2227100</v>
      </c>
      <c r="F12" s="199">
        <v>1812796</v>
      </c>
      <c r="G12" s="199">
        <v>0</v>
      </c>
      <c r="H12" s="199">
        <v>102123</v>
      </c>
      <c r="I12" s="487">
        <v>0</v>
      </c>
      <c r="J12" s="344">
        <v>2017</v>
      </c>
      <c r="K12" s="199">
        <v>0</v>
      </c>
      <c r="L12" s="199">
        <v>0</v>
      </c>
      <c r="M12" s="199">
        <v>0</v>
      </c>
      <c r="N12" s="199">
        <v>29377</v>
      </c>
      <c r="O12" s="199">
        <v>51719</v>
      </c>
      <c r="P12" s="199">
        <v>0</v>
      </c>
      <c r="Q12" s="199">
        <v>0</v>
      </c>
      <c r="R12" s="487">
        <v>208</v>
      </c>
    </row>
    <row r="13" spans="1:21" ht="60" customHeight="1">
      <c r="A13" s="344">
        <v>2018</v>
      </c>
      <c r="B13" s="199" t="s">
        <v>4</v>
      </c>
      <c r="C13" s="199" t="s">
        <v>4</v>
      </c>
      <c r="D13" s="199">
        <v>0</v>
      </c>
      <c r="E13" s="199">
        <v>764650</v>
      </c>
      <c r="F13" s="199">
        <v>1821859</v>
      </c>
      <c r="G13" s="199">
        <v>0</v>
      </c>
      <c r="H13" s="199">
        <v>160857</v>
      </c>
      <c r="I13" s="487">
        <v>51075</v>
      </c>
      <c r="J13" s="344">
        <v>2018</v>
      </c>
      <c r="K13" s="199" t="s">
        <v>4</v>
      </c>
      <c r="L13" s="199" t="s">
        <v>4</v>
      </c>
      <c r="M13" s="199" t="s">
        <v>4</v>
      </c>
      <c r="N13" s="199">
        <v>62043</v>
      </c>
      <c r="O13" s="199">
        <v>105072</v>
      </c>
      <c r="P13" s="199" t="s">
        <v>4</v>
      </c>
      <c r="Q13" s="199" t="s">
        <v>4</v>
      </c>
      <c r="R13" s="487">
        <v>57</v>
      </c>
    </row>
    <row r="14" spans="1:21" ht="60" customHeight="1">
      <c r="A14" s="344">
        <v>2019</v>
      </c>
      <c r="B14" s="199">
        <v>0</v>
      </c>
      <c r="C14" s="199">
        <v>0</v>
      </c>
      <c r="D14" s="51">
        <v>0</v>
      </c>
      <c r="E14" s="51">
        <v>554139</v>
      </c>
      <c r="F14" s="51">
        <v>2014120</v>
      </c>
      <c r="G14" s="199">
        <v>0</v>
      </c>
      <c r="H14" s="51">
        <v>354782</v>
      </c>
      <c r="I14" s="358">
        <v>0</v>
      </c>
      <c r="J14" s="344">
        <v>2019</v>
      </c>
      <c r="K14" s="613">
        <v>0</v>
      </c>
      <c r="L14" s="670">
        <v>0</v>
      </c>
      <c r="M14" s="670">
        <v>0</v>
      </c>
      <c r="N14" s="613">
        <v>8475</v>
      </c>
      <c r="O14" s="613">
        <v>148294</v>
      </c>
      <c r="P14" s="613">
        <v>0</v>
      </c>
      <c r="Q14" s="613">
        <v>0</v>
      </c>
      <c r="R14" s="690">
        <v>868624</v>
      </c>
    </row>
    <row r="15" spans="1:21" s="579" customFormat="1" ht="60" customHeight="1">
      <c r="A15" s="601">
        <v>2020</v>
      </c>
      <c r="B15" s="685" t="s">
        <v>4</v>
      </c>
      <c r="C15" s="685" t="s">
        <v>4</v>
      </c>
      <c r="D15" s="607">
        <v>0</v>
      </c>
      <c r="E15" s="607">
        <v>362449</v>
      </c>
      <c r="F15" s="607">
        <v>1850442</v>
      </c>
      <c r="G15" s="685">
        <v>0</v>
      </c>
      <c r="H15" s="607">
        <v>255124</v>
      </c>
      <c r="I15" s="686">
        <v>0</v>
      </c>
      <c r="J15" s="601">
        <v>2020</v>
      </c>
      <c r="K15" s="688">
        <v>0</v>
      </c>
      <c r="L15" s="688" t="s">
        <v>4</v>
      </c>
      <c r="M15" s="688" t="s">
        <v>4</v>
      </c>
      <c r="N15" s="688">
        <v>3467</v>
      </c>
      <c r="O15" s="688">
        <v>575832</v>
      </c>
      <c r="P15" s="688">
        <v>0</v>
      </c>
      <c r="Q15" s="688">
        <v>0</v>
      </c>
      <c r="R15" s="689">
        <v>112611</v>
      </c>
    </row>
    <row r="16" spans="1:21" ht="9.9499999999999993" customHeight="1" thickBot="1">
      <c r="A16" s="465"/>
      <c r="B16" s="494"/>
      <c r="C16" s="494"/>
      <c r="D16" s="494"/>
      <c r="E16" s="494"/>
      <c r="F16" s="494"/>
      <c r="G16" s="494"/>
      <c r="H16" s="494"/>
      <c r="I16" s="495"/>
      <c r="J16" s="465"/>
      <c r="K16" s="504"/>
      <c r="L16" s="494"/>
      <c r="M16" s="494"/>
      <c r="N16" s="494"/>
      <c r="O16" s="494"/>
      <c r="P16" s="494"/>
      <c r="Q16" s="494"/>
      <c r="R16" s="495"/>
    </row>
    <row r="17" spans="1:18" ht="9.9499999999999993" customHeight="1">
      <c r="A17" s="507"/>
      <c r="B17" s="25"/>
      <c r="C17" s="25"/>
      <c r="D17" s="25"/>
      <c r="E17" s="25"/>
      <c r="F17" s="25"/>
      <c r="G17" s="25"/>
      <c r="H17" s="25"/>
      <c r="I17" s="25"/>
      <c r="J17" s="508"/>
      <c r="K17" s="25"/>
      <c r="L17" s="25"/>
      <c r="M17" s="25"/>
      <c r="N17" s="25"/>
      <c r="O17" s="25"/>
      <c r="P17" s="25"/>
      <c r="Q17" s="25"/>
      <c r="R17" s="25"/>
    </row>
    <row r="18" spans="1:18" ht="15" customHeight="1">
      <c r="A18" s="46" t="s">
        <v>463</v>
      </c>
      <c r="B18" s="61"/>
      <c r="C18" s="61"/>
      <c r="D18" s="61"/>
      <c r="E18" s="61"/>
      <c r="F18" s="61"/>
      <c r="G18" s="61"/>
      <c r="H18" s="61"/>
      <c r="I18" s="61"/>
      <c r="J18" s="542"/>
      <c r="K18" s="228"/>
      <c r="L18" s="61"/>
      <c r="M18" s="61"/>
      <c r="N18" s="61"/>
      <c r="O18" s="61"/>
      <c r="P18" s="61"/>
      <c r="Q18" s="61"/>
      <c r="R18" s="61"/>
    </row>
    <row r="19" spans="1:18">
      <c r="A19" s="207"/>
      <c r="B19" s="55"/>
      <c r="C19" s="55"/>
      <c r="D19" s="55"/>
      <c r="E19" s="55"/>
      <c r="F19" s="55"/>
      <c r="G19" s="55"/>
      <c r="H19" s="55"/>
      <c r="I19" s="55"/>
      <c r="J19" s="207"/>
      <c r="K19" s="55"/>
      <c r="L19" s="55"/>
      <c r="M19" s="55"/>
      <c r="N19" s="55"/>
      <c r="O19" s="55"/>
      <c r="P19" s="55"/>
      <c r="Q19" s="55"/>
      <c r="R19" s="216"/>
    </row>
    <row r="20" spans="1:18">
      <c r="A20" s="217"/>
      <c r="B20" s="55"/>
      <c r="C20" s="55"/>
      <c r="D20" s="55"/>
      <c r="E20" s="55"/>
      <c r="F20" s="55"/>
      <c r="G20" s="55"/>
      <c r="H20" s="55"/>
      <c r="I20" s="55"/>
      <c r="J20" s="217"/>
      <c r="K20" s="55"/>
      <c r="L20" s="55"/>
      <c r="M20" s="55"/>
      <c r="N20" s="55"/>
      <c r="O20" s="55"/>
      <c r="P20" s="55"/>
      <c r="Q20" s="55"/>
      <c r="R20" s="216"/>
    </row>
    <row r="21" spans="1:18">
      <c r="A21" s="218"/>
      <c r="B21" s="55"/>
      <c r="C21" s="55"/>
      <c r="D21" s="55"/>
      <c r="E21" s="55"/>
      <c r="F21" s="55"/>
      <c r="G21" s="55"/>
      <c r="H21" s="55"/>
      <c r="I21" s="55"/>
      <c r="J21" s="218"/>
      <c r="K21" s="55"/>
      <c r="L21" s="55"/>
      <c r="M21" s="55"/>
      <c r="N21" s="55"/>
      <c r="O21" s="55"/>
      <c r="P21" s="55"/>
      <c r="Q21" s="55"/>
      <c r="R21" s="216"/>
    </row>
    <row r="22" spans="1:18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216"/>
    </row>
    <row r="23" spans="1:18">
      <c r="R23" s="49"/>
    </row>
    <row r="24" spans="1:18">
      <c r="R24" s="49"/>
    </row>
    <row r="25" spans="1:18">
      <c r="R25" s="49"/>
    </row>
    <row r="26" spans="1:18">
      <c r="R26" s="49"/>
    </row>
    <row r="27" spans="1:18">
      <c r="R27" s="49"/>
    </row>
    <row r="28" spans="1:18">
      <c r="R28" s="49"/>
    </row>
    <row r="29" spans="1:18">
      <c r="R29" s="49"/>
    </row>
    <row r="30" spans="1:18">
      <c r="R30" s="49"/>
    </row>
    <row r="31" spans="1:18">
      <c r="R31" s="49"/>
    </row>
    <row r="32" spans="1:18">
      <c r="R32" s="49"/>
    </row>
    <row r="33" spans="18:18">
      <c r="R33" s="49"/>
    </row>
    <row r="34" spans="18:18">
      <c r="R34" s="49"/>
    </row>
    <row r="35" spans="18:18">
      <c r="R35" s="49"/>
    </row>
    <row r="36" spans="18:18">
      <c r="R36" s="49"/>
    </row>
    <row r="37" spans="18:18">
      <c r="R37" s="49"/>
    </row>
    <row r="38" spans="18:18">
      <c r="R38" s="49"/>
    </row>
    <row r="39" spans="18:18">
      <c r="R39" s="49"/>
    </row>
    <row r="40" spans="18:18">
      <c r="R40" s="49"/>
    </row>
    <row r="41" spans="18:18">
      <c r="R41" s="49"/>
    </row>
    <row r="42" spans="18:18">
      <c r="R42" s="49"/>
    </row>
    <row r="43" spans="18:18">
      <c r="R43" s="49"/>
    </row>
    <row r="44" spans="18:18">
      <c r="R44" s="49"/>
    </row>
    <row r="45" spans="18:18">
      <c r="R45" s="49"/>
    </row>
    <row r="46" spans="18:18">
      <c r="R46" s="49"/>
    </row>
    <row r="47" spans="18:18">
      <c r="R47" s="49"/>
    </row>
    <row r="48" spans="18:18">
      <c r="R48" s="49"/>
    </row>
    <row r="49" spans="18:18">
      <c r="R49" s="49"/>
    </row>
    <row r="50" spans="18:18">
      <c r="R50" s="49"/>
    </row>
    <row r="51" spans="18:18">
      <c r="R51" s="49"/>
    </row>
    <row r="52" spans="18:18">
      <c r="R52" s="49"/>
    </row>
    <row r="53" spans="18:18">
      <c r="R53" s="49"/>
    </row>
    <row r="54" spans="18:18">
      <c r="R54" s="49"/>
    </row>
    <row r="55" spans="18:18">
      <c r="R55" s="49"/>
    </row>
    <row r="56" spans="18:18">
      <c r="R56" s="49"/>
    </row>
    <row r="57" spans="18:18">
      <c r="R57" s="49"/>
    </row>
    <row r="58" spans="18:18">
      <c r="R58" s="49"/>
    </row>
    <row r="59" spans="18:18">
      <c r="R59" s="49"/>
    </row>
    <row r="60" spans="18:18">
      <c r="R60" s="49"/>
    </row>
    <row r="61" spans="18:18">
      <c r="R61" s="49"/>
    </row>
    <row r="62" spans="18:18">
      <c r="R62" s="49"/>
    </row>
    <row r="63" spans="18:18">
      <c r="R63" s="49"/>
    </row>
    <row r="64" spans="18:18">
      <c r="R64" s="49"/>
    </row>
    <row r="65" spans="18:18">
      <c r="R65" s="49"/>
    </row>
    <row r="66" spans="18:18">
      <c r="R66" s="49"/>
    </row>
    <row r="67" spans="18:18">
      <c r="R67" s="49"/>
    </row>
    <row r="68" spans="18:18">
      <c r="R68" s="49"/>
    </row>
    <row r="69" spans="18:18">
      <c r="R69" s="49"/>
    </row>
    <row r="70" spans="18:18">
      <c r="R70" s="49"/>
    </row>
    <row r="71" spans="18:18">
      <c r="R71" s="49"/>
    </row>
    <row r="72" spans="18:18">
      <c r="R72" s="49"/>
    </row>
    <row r="73" spans="18:18">
      <c r="R73" s="49"/>
    </row>
    <row r="74" spans="18:18">
      <c r="R74" s="49"/>
    </row>
    <row r="75" spans="18:18">
      <c r="R75" s="49"/>
    </row>
    <row r="76" spans="18:18">
      <c r="R76" s="49"/>
    </row>
    <row r="77" spans="18:18">
      <c r="R77" s="49"/>
    </row>
    <row r="78" spans="18:18">
      <c r="R78" s="49"/>
    </row>
    <row r="79" spans="18:18">
      <c r="R79" s="49"/>
    </row>
    <row r="80" spans="18:18">
      <c r="R80" s="49"/>
    </row>
    <row r="81" spans="18:18">
      <c r="R81" s="49"/>
    </row>
    <row r="82" spans="18:18">
      <c r="R82" s="49"/>
    </row>
    <row r="83" spans="18:18">
      <c r="R83" s="49"/>
    </row>
    <row r="84" spans="18:18">
      <c r="R84" s="49"/>
    </row>
    <row r="85" spans="18:18">
      <c r="R85" s="49"/>
    </row>
    <row r="86" spans="18:18">
      <c r="R86" s="49"/>
    </row>
    <row r="87" spans="18:18">
      <c r="R87" s="49"/>
    </row>
    <row r="88" spans="18:18">
      <c r="R88" s="49"/>
    </row>
    <row r="89" spans="18:18">
      <c r="R89" s="49"/>
    </row>
    <row r="90" spans="18:18">
      <c r="R90" s="49"/>
    </row>
    <row r="91" spans="18:18">
      <c r="R91" s="49"/>
    </row>
    <row r="92" spans="18:18">
      <c r="R92" s="49"/>
    </row>
    <row r="93" spans="18:18">
      <c r="R93" s="49"/>
    </row>
    <row r="94" spans="18:18">
      <c r="R94" s="49"/>
    </row>
    <row r="95" spans="18:18">
      <c r="R95" s="49"/>
    </row>
    <row r="96" spans="18:18">
      <c r="R96" s="49"/>
    </row>
    <row r="97" spans="18:18">
      <c r="R97" s="49"/>
    </row>
    <row r="98" spans="18:18">
      <c r="R98" s="49"/>
    </row>
    <row r="99" spans="18:18">
      <c r="R99" s="49"/>
    </row>
    <row r="100" spans="18:18">
      <c r="R100" s="49"/>
    </row>
    <row r="101" spans="18:18">
      <c r="R101" s="49"/>
    </row>
    <row r="102" spans="18:18">
      <c r="R102" s="49"/>
    </row>
    <row r="103" spans="18:18">
      <c r="R103" s="49"/>
    </row>
    <row r="104" spans="18:18">
      <c r="R104" s="49"/>
    </row>
    <row r="105" spans="18:18">
      <c r="R105" s="49"/>
    </row>
    <row r="106" spans="18:18">
      <c r="R106" s="49"/>
    </row>
    <row r="107" spans="18:18">
      <c r="R107" s="49"/>
    </row>
    <row r="108" spans="18:18">
      <c r="R108" s="49"/>
    </row>
    <row r="109" spans="18:18">
      <c r="R109" s="49"/>
    </row>
    <row r="110" spans="18:18">
      <c r="R110" s="49"/>
    </row>
    <row r="111" spans="18:18">
      <c r="R111" s="49"/>
    </row>
    <row r="112" spans="18:18">
      <c r="R112" s="49"/>
    </row>
    <row r="113" spans="18:18">
      <c r="R113" s="49"/>
    </row>
    <row r="114" spans="18:18">
      <c r="R114" s="49"/>
    </row>
    <row r="115" spans="18:18">
      <c r="R115" s="49"/>
    </row>
    <row r="116" spans="18:18">
      <c r="R116" s="49"/>
    </row>
    <row r="117" spans="18:18">
      <c r="R117" s="49"/>
    </row>
    <row r="118" spans="18:18">
      <c r="R118" s="49"/>
    </row>
    <row r="119" spans="18:18">
      <c r="R119" s="49"/>
    </row>
    <row r="120" spans="18:18">
      <c r="R120" s="49"/>
    </row>
    <row r="121" spans="18:18">
      <c r="R121" s="49"/>
    </row>
    <row r="122" spans="18:18">
      <c r="R122" s="49"/>
    </row>
    <row r="123" spans="18:18">
      <c r="R123" s="49"/>
    </row>
    <row r="124" spans="18:18">
      <c r="R124" s="49"/>
    </row>
    <row r="125" spans="18:18">
      <c r="R125" s="49"/>
    </row>
    <row r="126" spans="18:18">
      <c r="R126" s="49"/>
    </row>
    <row r="127" spans="18:18">
      <c r="R127" s="49"/>
    </row>
    <row r="128" spans="18:18">
      <c r="R128" s="49"/>
    </row>
    <row r="129" spans="18:18">
      <c r="R129" s="49"/>
    </row>
    <row r="130" spans="18:18">
      <c r="R130" s="49"/>
    </row>
    <row r="131" spans="18:18">
      <c r="R131" s="49"/>
    </row>
    <row r="132" spans="18:18">
      <c r="R132" s="49"/>
    </row>
    <row r="133" spans="18:18">
      <c r="R133" s="49"/>
    </row>
    <row r="134" spans="18:18">
      <c r="R134" s="49"/>
    </row>
    <row r="135" spans="18:18">
      <c r="R135" s="49"/>
    </row>
    <row r="136" spans="18:18">
      <c r="R136" s="49"/>
    </row>
    <row r="137" spans="18:18">
      <c r="R137" s="49"/>
    </row>
    <row r="138" spans="18:18">
      <c r="R138" s="49"/>
    </row>
    <row r="139" spans="18:18">
      <c r="R139" s="49"/>
    </row>
    <row r="140" spans="18:18">
      <c r="R140" s="49"/>
    </row>
    <row r="141" spans="18:18">
      <c r="R141" s="49"/>
    </row>
    <row r="142" spans="18:18">
      <c r="R142" s="49"/>
    </row>
    <row r="143" spans="18:18">
      <c r="R143" s="49"/>
    </row>
    <row r="144" spans="18:18">
      <c r="R144" s="49"/>
    </row>
  </sheetData>
  <mergeCells count="19">
    <mergeCell ref="Q5:R5"/>
    <mergeCell ref="R8:R9"/>
    <mergeCell ref="L8:L9"/>
    <mergeCell ref="M8:M9"/>
    <mergeCell ref="N8:N9"/>
    <mergeCell ref="O8:O9"/>
    <mergeCell ref="P8:P9"/>
    <mergeCell ref="Q8:Q9"/>
    <mergeCell ref="J6:J9"/>
    <mergeCell ref="A2:I2"/>
    <mergeCell ref="B8:B9"/>
    <mergeCell ref="C8:C9"/>
    <mergeCell ref="D8:D9"/>
    <mergeCell ref="E8:E9"/>
    <mergeCell ref="F8:F9"/>
    <mergeCell ref="G8:G9"/>
    <mergeCell ref="H8:H9"/>
    <mergeCell ref="I8:I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32"/>
  <sheetViews>
    <sheetView view="pageBreakPreview" topLeftCell="A16" zoomScale="90" zoomScaleNormal="100" zoomScaleSheetLayoutView="90" workbookViewId="0">
      <selection activeCell="B29" sqref="B29:I29"/>
    </sheetView>
  </sheetViews>
  <sheetFormatPr defaultColWidth="7.109375" defaultRowHeight="13.5"/>
  <cols>
    <col min="1" max="1" width="9" style="46" customWidth="1"/>
    <col min="2" max="9" width="10" style="46" customWidth="1"/>
    <col min="10" max="10" width="7.21875" style="46" customWidth="1"/>
    <col min="11" max="16384" width="7.109375" style="46"/>
  </cols>
  <sheetData>
    <row r="1" spans="1:9" s="32" customFormat="1" ht="15" customHeight="1">
      <c r="I1" s="213"/>
    </row>
    <row r="2" spans="1:9" s="336" customFormat="1" ht="30" customHeight="1">
      <c r="A2" s="334" t="s">
        <v>503</v>
      </c>
      <c r="B2" s="334"/>
      <c r="C2" s="334"/>
      <c r="D2" s="334"/>
      <c r="E2" s="334"/>
      <c r="F2" s="334"/>
      <c r="G2" s="334"/>
      <c r="H2" s="334"/>
      <c r="I2" s="334"/>
    </row>
    <row r="3" spans="1:9" s="339" customFormat="1" ht="30" customHeight="1">
      <c r="A3" s="334" t="s">
        <v>240</v>
      </c>
      <c r="B3" s="334"/>
      <c r="C3" s="334"/>
      <c r="D3" s="334"/>
      <c r="E3" s="334"/>
      <c r="F3" s="334"/>
      <c r="G3" s="334"/>
      <c r="H3" s="334"/>
      <c r="I3" s="334"/>
    </row>
    <row r="4" spans="1:9" s="38" customFormat="1" ht="15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38" customFormat="1" ht="15" customHeight="1" thickBot="1">
      <c r="A5" s="38" t="s">
        <v>241</v>
      </c>
      <c r="I5" s="746" t="s">
        <v>242</v>
      </c>
    </row>
    <row r="6" spans="1:9" s="35" customFormat="1" ht="18" customHeight="1">
      <c r="A6" s="956" t="s">
        <v>19</v>
      </c>
      <c r="B6" s="219" t="s">
        <v>243</v>
      </c>
      <c r="C6" s="220"/>
      <c r="D6" s="219" t="s">
        <v>244</v>
      </c>
      <c r="E6" s="220"/>
      <c r="F6" s="219" t="s">
        <v>245</v>
      </c>
      <c r="G6" s="220"/>
      <c r="H6" s="219" t="s">
        <v>246</v>
      </c>
      <c r="I6" s="749"/>
    </row>
    <row r="7" spans="1:9" s="35" customFormat="1" ht="18" customHeight="1">
      <c r="A7" s="957"/>
      <c r="B7" s="221" t="s">
        <v>6</v>
      </c>
      <c r="C7" s="222"/>
      <c r="D7" s="221" t="s">
        <v>247</v>
      </c>
      <c r="E7" s="222"/>
      <c r="F7" s="221" t="s">
        <v>248</v>
      </c>
      <c r="G7" s="222"/>
      <c r="H7" s="221" t="s">
        <v>249</v>
      </c>
      <c r="I7" s="750"/>
    </row>
    <row r="8" spans="1:9" s="35" customFormat="1" ht="18" customHeight="1">
      <c r="A8" s="957"/>
      <c r="B8" s="223" t="s">
        <v>250</v>
      </c>
      <c r="C8" s="223" t="s">
        <v>251</v>
      </c>
      <c r="D8" s="223" t="s">
        <v>250</v>
      </c>
      <c r="E8" s="223" t="s">
        <v>251</v>
      </c>
      <c r="F8" s="223" t="s">
        <v>250</v>
      </c>
      <c r="G8" s="223" t="s">
        <v>251</v>
      </c>
      <c r="H8" s="223" t="s">
        <v>250</v>
      </c>
      <c r="I8" s="751" t="s">
        <v>251</v>
      </c>
    </row>
    <row r="9" spans="1:9" s="35" customFormat="1" ht="18" customHeight="1">
      <c r="A9" s="957"/>
      <c r="B9" s="223" t="s">
        <v>252</v>
      </c>
      <c r="C9" s="223" t="s">
        <v>253</v>
      </c>
      <c r="D9" s="223" t="s">
        <v>252</v>
      </c>
      <c r="E9" s="223" t="s">
        <v>253</v>
      </c>
      <c r="F9" s="223" t="s">
        <v>252</v>
      </c>
      <c r="G9" s="223" t="s">
        <v>253</v>
      </c>
      <c r="H9" s="223" t="s">
        <v>252</v>
      </c>
      <c r="I9" s="751" t="s">
        <v>253</v>
      </c>
    </row>
    <row r="10" spans="1:9" s="35" customFormat="1" ht="18" customHeight="1">
      <c r="A10" s="958"/>
      <c r="B10" s="224" t="s">
        <v>254</v>
      </c>
      <c r="C10" s="224" t="s">
        <v>255</v>
      </c>
      <c r="D10" s="224" t="s">
        <v>254</v>
      </c>
      <c r="E10" s="224" t="s">
        <v>255</v>
      </c>
      <c r="F10" s="224" t="s">
        <v>254</v>
      </c>
      <c r="G10" s="224" t="s">
        <v>255</v>
      </c>
      <c r="H10" s="224" t="s">
        <v>254</v>
      </c>
      <c r="I10" s="752" t="s">
        <v>255</v>
      </c>
    </row>
    <row r="11" spans="1:9" ht="35.1" customHeight="1">
      <c r="A11" s="344">
        <v>2015</v>
      </c>
      <c r="B11" s="753">
        <v>133043</v>
      </c>
      <c r="C11" s="753">
        <v>97618</v>
      </c>
      <c r="D11" s="754">
        <v>90780</v>
      </c>
      <c r="E11" s="754">
        <v>90780</v>
      </c>
      <c r="F11" s="754">
        <v>3872</v>
      </c>
      <c r="G11" s="754">
        <v>3872</v>
      </c>
      <c r="H11" s="754">
        <v>35425</v>
      </c>
      <c r="I11" s="755" t="s">
        <v>256</v>
      </c>
    </row>
    <row r="12" spans="1:9" ht="35.1" customHeight="1">
      <c r="A12" s="344">
        <v>2016</v>
      </c>
      <c r="B12" s="756">
        <v>149736</v>
      </c>
      <c r="C12" s="757">
        <v>144732</v>
      </c>
      <c r="D12" s="756">
        <v>79741</v>
      </c>
      <c r="E12" s="756">
        <v>79741</v>
      </c>
      <c r="F12" s="756">
        <v>5136</v>
      </c>
      <c r="G12" s="756">
        <v>5136</v>
      </c>
      <c r="H12" s="756">
        <v>57780</v>
      </c>
      <c r="I12" s="758">
        <v>57780</v>
      </c>
    </row>
    <row r="13" spans="1:9" ht="35.1" customHeight="1">
      <c r="A13" s="344">
        <v>2017</v>
      </c>
      <c r="B13" s="756">
        <v>144062</v>
      </c>
      <c r="C13" s="757">
        <v>144873</v>
      </c>
      <c r="D13" s="759">
        <v>101458</v>
      </c>
      <c r="E13" s="759">
        <v>101458</v>
      </c>
      <c r="F13" s="512">
        <v>1497</v>
      </c>
      <c r="G13" s="512">
        <v>1497</v>
      </c>
      <c r="H13" s="756">
        <v>38891</v>
      </c>
      <c r="I13" s="758">
        <v>0</v>
      </c>
    </row>
    <row r="14" spans="1:9" ht="35.1" customHeight="1">
      <c r="A14" s="344">
        <v>2018</v>
      </c>
      <c r="B14" s="756">
        <v>129218</v>
      </c>
      <c r="C14" s="757">
        <v>108819</v>
      </c>
      <c r="D14" s="759">
        <v>95299</v>
      </c>
      <c r="E14" s="759">
        <v>95299</v>
      </c>
      <c r="F14" s="512">
        <v>1894</v>
      </c>
      <c r="G14" s="512">
        <v>1894</v>
      </c>
      <c r="H14" s="756">
        <v>28479</v>
      </c>
      <c r="I14" s="760">
        <v>8090</v>
      </c>
    </row>
    <row r="15" spans="1:9" ht="35.1" customHeight="1">
      <c r="A15" s="344">
        <v>2019</v>
      </c>
      <c r="B15" s="757">
        <f>SUM(D15,F15,H15,B28,D28,F28,H28)</f>
        <v>23266</v>
      </c>
      <c r="C15" s="757">
        <f>SUM(E15,G15,I15,C28,E28,G28,I28)</f>
        <v>22382</v>
      </c>
      <c r="D15" s="759">
        <v>22066</v>
      </c>
      <c r="E15" s="759">
        <v>22066</v>
      </c>
      <c r="F15" s="512">
        <v>54</v>
      </c>
      <c r="G15" s="512">
        <v>54</v>
      </c>
      <c r="H15" s="756">
        <v>884</v>
      </c>
      <c r="I15" s="760">
        <v>0</v>
      </c>
    </row>
    <row r="16" spans="1:9" s="573" customFormat="1" ht="35.1" customHeight="1">
      <c r="A16" s="601">
        <v>2020</v>
      </c>
      <c r="B16" s="761">
        <f>SUM(D16,F16,H16,B29,D29,F29,H29)</f>
        <v>89642</v>
      </c>
      <c r="C16" s="761">
        <f>SUM(E16,G16,I16,C29,E29,G29,I29)</f>
        <v>86966</v>
      </c>
      <c r="D16" s="762">
        <v>85477</v>
      </c>
      <c r="E16" s="762">
        <v>85477</v>
      </c>
      <c r="F16" s="763">
        <v>0</v>
      </c>
      <c r="G16" s="763">
        <v>0</v>
      </c>
      <c r="H16" s="764">
        <v>2676</v>
      </c>
      <c r="I16" s="765">
        <v>0</v>
      </c>
    </row>
    <row r="17" spans="1:9" s="54" customFormat="1" ht="9.9499999999999993" customHeight="1" thickBot="1">
      <c r="A17" s="492"/>
      <c r="B17" s="766"/>
      <c r="C17" s="767"/>
      <c r="D17" s="768"/>
      <c r="E17" s="768"/>
      <c r="F17" s="769"/>
      <c r="G17" s="769"/>
      <c r="H17" s="769"/>
      <c r="I17" s="770"/>
    </row>
    <row r="18" spans="1:9" s="54" customFormat="1" ht="9.9499999999999993" customHeight="1" thickBot="1">
      <c r="A18" s="206"/>
      <c r="B18" s="205"/>
      <c r="C18" s="205"/>
      <c r="D18" s="205"/>
      <c r="E18" s="205"/>
      <c r="F18" s="205"/>
      <c r="G18" s="205"/>
      <c r="H18" s="205"/>
      <c r="I18" s="205"/>
    </row>
    <row r="19" spans="1:9" ht="18" customHeight="1">
      <c r="A19" s="956" t="s">
        <v>19</v>
      </c>
      <c r="B19" s="219" t="s">
        <v>257</v>
      </c>
      <c r="C19" s="219"/>
      <c r="D19" s="225" t="s">
        <v>258</v>
      </c>
      <c r="E19" s="220"/>
      <c r="F19" s="219" t="s">
        <v>259</v>
      </c>
      <c r="G19" s="220"/>
      <c r="H19" s="219" t="s">
        <v>260</v>
      </c>
      <c r="I19" s="749"/>
    </row>
    <row r="20" spans="1:9" ht="18" customHeight="1">
      <c r="A20" s="957"/>
      <c r="B20" s="221" t="s">
        <v>261</v>
      </c>
      <c r="C20" s="221"/>
      <c r="D20" s="226" t="s">
        <v>262</v>
      </c>
      <c r="E20" s="222"/>
      <c r="F20" s="221" t="s">
        <v>263</v>
      </c>
      <c r="G20" s="222"/>
      <c r="H20" s="221" t="s">
        <v>197</v>
      </c>
      <c r="I20" s="750"/>
    </row>
    <row r="21" spans="1:9" ht="18" customHeight="1">
      <c r="A21" s="957"/>
      <c r="B21" s="223" t="s">
        <v>250</v>
      </c>
      <c r="C21" s="223" t="s">
        <v>251</v>
      </c>
      <c r="D21" s="223" t="s">
        <v>250</v>
      </c>
      <c r="E21" s="223" t="s">
        <v>251</v>
      </c>
      <c r="F21" s="223" t="s">
        <v>250</v>
      </c>
      <c r="G21" s="223" t="s">
        <v>251</v>
      </c>
      <c r="H21" s="223" t="s">
        <v>7</v>
      </c>
      <c r="I21" s="751" t="s">
        <v>8</v>
      </c>
    </row>
    <row r="22" spans="1:9" ht="18" customHeight="1">
      <c r="A22" s="957"/>
      <c r="B22" s="223" t="s">
        <v>252</v>
      </c>
      <c r="C22" s="223" t="s">
        <v>253</v>
      </c>
      <c r="D22" s="223" t="s">
        <v>252</v>
      </c>
      <c r="E22" s="223" t="s">
        <v>253</v>
      </c>
      <c r="F22" s="223" t="s">
        <v>252</v>
      </c>
      <c r="G22" s="223" t="s">
        <v>253</v>
      </c>
      <c r="H22" s="223" t="s">
        <v>252</v>
      </c>
      <c r="I22" s="751" t="s">
        <v>253</v>
      </c>
    </row>
    <row r="23" spans="1:9" ht="18" customHeight="1">
      <c r="A23" s="958"/>
      <c r="B23" s="224" t="s">
        <v>254</v>
      </c>
      <c r="C23" s="224" t="s">
        <v>255</v>
      </c>
      <c r="D23" s="224" t="s">
        <v>254</v>
      </c>
      <c r="E23" s="224" t="s">
        <v>255</v>
      </c>
      <c r="F23" s="224" t="s">
        <v>254</v>
      </c>
      <c r="G23" s="224" t="s">
        <v>255</v>
      </c>
      <c r="H23" s="224" t="s">
        <v>254</v>
      </c>
      <c r="I23" s="752" t="s">
        <v>255</v>
      </c>
    </row>
    <row r="24" spans="1:9" ht="35.1" customHeight="1">
      <c r="A24" s="344">
        <v>2015</v>
      </c>
      <c r="B24" s="748" t="s">
        <v>256</v>
      </c>
      <c r="C24" s="748" t="s">
        <v>256</v>
      </c>
      <c r="D24" s="748" t="s">
        <v>256</v>
      </c>
      <c r="E24" s="748" t="s">
        <v>256</v>
      </c>
      <c r="F24" s="771">
        <v>2996</v>
      </c>
      <c r="G24" s="771">
        <v>2966</v>
      </c>
      <c r="H24" s="748" t="s">
        <v>256</v>
      </c>
      <c r="I24" s="772" t="s">
        <v>256</v>
      </c>
    </row>
    <row r="25" spans="1:9" ht="35.1" customHeight="1">
      <c r="A25" s="344">
        <v>2016</v>
      </c>
      <c r="B25" s="510" t="s">
        <v>256</v>
      </c>
      <c r="C25" s="510" t="s">
        <v>256</v>
      </c>
      <c r="D25" s="510" t="s">
        <v>256</v>
      </c>
      <c r="E25" s="510" t="s">
        <v>256</v>
      </c>
      <c r="F25" s="771">
        <v>6271</v>
      </c>
      <c r="G25" s="771">
        <v>6271</v>
      </c>
      <c r="H25" s="510">
        <v>70</v>
      </c>
      <c r="I25" s="758">
        <v>70</v>
      </c>
    </row>
    <row r="26" spans="1:9" ht="35.1" customHeight="1">
      <c r="A26" s="344">
        <v>2017</v>
      </c>
      <c r="B26" s="510">
        <v>0</v>
      </c>
      <c r="C26" s="510">
        <v>0</v>
      </c>
      <c r="D26" s="510">
        <v>0</v>
      </c>
      <c r="E26" s="510">
        <v>0</v>
      </c>
      <c r="F26" s="756">
        <v>2216</v>
      </c>
      <c r="G26" s="756">
        <v>2216</v>
      </c>
      <c r="H26" s="511">
        <v>0</v>
      </c>
      <c r="I26" s="773">
        <v>0</v>
      </c>
    </row>
    <row r="27" spans="1:9" ht="35.1" customHeight="1">
      <c r="A27" s="344">
        <v>2018</v>
      </c>
      <c r="B27" s="510">
        <v>307</v>
      </c>
      <c r="C27" s="510">
        <v>307</v>
      </c>
      <c r="D27" s="510">
        <v>12</v>
      </c>
      <c r="E27" s="510">
        <v>2</v>
      </c>
      <c r="F27" s="756">
        <v>3014</v>
      </c>
      <c r="G27" s="756">
        <v>3014</v>
      </c>
      <c r="H27" s="512">
        <v>213</v>
      </c>
      <c r="I27" s="774">
        <v>213</v>
      </c>
    </row>
    <row r="28" spans="1:9" ht="35.1" customHeight="1">
      <c r="A28" s="344">
        <v>2019</v>
      </c>
      <c r="B28" s="775">
        <v>0</v>
      </c>
      <c r="C28" s="775">
        <v>0</v>
      </c>
      <c r="D28" s="775">
        <v>0</v>
      </c>
      <c r="E28" s="775">
        <v>0</v>
      </c>
      <c r="F28" s="756">
        <v>262</v>
      </c>
      <c r="G28" s="776">
        <v>262</v>
      </c>
      <c r="H28" s="691">
        <v>0</v>
      </c>
      <c r="I28" s="777">
        <v>0</v>
      </c>
    </row>
    <row r="29" spans="1:9" s="573" customFormat="1" ht="35.1" customHeight="1">
      <c r="A29" s="601">
        <v>2020</v>
      </c>
      <c r="B29" s="692">
        <v>0</v>
      </c>
      <c r="C29" s="617">
        <v>0</v>
      </c>
      <c r="D29" s="617">
        <v>0</v>
      </c>
      <c r="E29" s="617">
        <v>0</v>
      </c>
      <c r="F29" s="617">
        <v>1489</v>
      </c>
      <c r="G29" s="617">
        <v>1489</v>
      </c>
      <c r="H29" s="617">
        <v>0</v>
      </c>
      <c r="I29" s="666">
        <v>0</v>
      </c>
    </row>
    <row r="30" spans="1:9" ht="13.5" customHeight="1" thickBot="1">
      <c r="A30" s="465"/>
      <c r="B30" s="769"/>
      <c r="C30" s="769"/>
      <c r="D30" s="769"/>
      <c r="E30" s="769"/>
      <c r="F30" s="769"/>
      <c r="G30" s="769"/>
      <c r="H30" s="769"/>
      <c r="I30" s="770"/>
    </row>
    <row r="31" spans="1:9" ht="13.5" customHeight="1">
      <c r="A31" s="457"/>
      <c r="B31" s="52"/>
      <c r="C31" s="52"/>
      <c r="D31" s="52"/>
      <c r="E31" s="52"/>
      <c r="F31" s="52"/>
      <c r="G31" s="52"/>
      <c r="H31" s="52"/>
      <c r="I31" s="52"/>
    </row>
    <row r="32" spans="1:9" ht="15" customHeight="1">
      <c r="A32" s="747" t="s">
        <v>498</v>
      </c>
      <c r="B32" s="747"/>
    </row>
  </sheetData>
  <mergeCells count="2">
    <mergeCell ref="A6:A10"/>
    <mergeCell ref="A19:A2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31"/>
  <sheetViews>
    <sheetView view="pageBreakPreview" topLeftCell="A4" zoomScaleNormal="100" workbookViewId="0">
      <selection activeCell="H27" sqref="H27:I27"/>
    </sheetView>
  </sheetViews>
  <sheetFormatPr defaultColWidth="7.109375" defaultRowHeight="13.5"/>
  <cols>
    <col min="1" max="1" width="6.109375" style="46" customWidth="1"/>
    <col min="2" max="9" width="8.77734375" style="46" customWidth="1"/>
    <col min="10" max="16384" width="7.109375" style="46"/>
  </cols>
  <sheetData>
    <row r="1" spans="1:9" s="229" customFormat="1" ht="15" customHeight="1">
      <c r="A1" s="230"/>
    </row>
    <row r="2" spans="1:9" s="513" customFormat="1" ht="30" customHeight="1">
      <c r="A2" s="334" t="s">
        <v>504</v>
      </c>
      <c r="B2" s="334"/>
      <c r="C2" s="334"/>
      <c r="D2" s="334"/>
      <c r="E2" s="334"/>
      <c r="F2" s="334"/>
      <c r="G2" s="334"/>
      <c r="H2" s="334"/>
      <c r="I2" s="334"/>
    </row>
    <row r="3" spans="1:9" s="514" customFormat="1" ht="30" customHeight="1">
      <c r="A3" s="334" t="s">
        <v>295</v>
      </c>
      <c r="B3" s="334"/>
      <c r="C3" s="334"/>
      <c r="D3" s="334"/>
      <c r="E3" s="334"/>
      <c r="F3" s="334"/>
      <c r="G3" s="334"/>
      <c r="H3" s="334"/>
      <c r="I3" s="334"/>
    </row>
    <row r="4" spans="1:9" s="232" customFormat="1" ht="15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232" customFormat="1" ht="15" customHeight="1" thickBot="1">
      <c r="A5" s="232" t="s">
        <v>9</v>
      </c>
      <c r="I5" s="782" t="s">
        <v>264</v>
      </c>
    </row>
    <row r="6" spans="1:9" s="231" customFormat="1" ht="18" customHeight="1">
      <c r="A6" s="959" t="s">
        <v>19</v>
      </c>
      <c r="B6" s="233" t="s">
        <v>243</v>
      </c>
      <c r="C6" s="234"/>
      <c r="D6" s="233" t="s">
        <v>289</v>
      </c>
      <c r="E6" s="235"/>
      <c r="F6" s="874" t="s">
        <v>265</v>
      </c>
      <c r="G6" s="235"/>
      <c r="H6" s="233" t="s">
        <v>292</v>
      </c>
      <c r="I6" s="515"/>
    </row>
    <row r="7" spans="1:9" s="231" customFormat="1" ht="30" customHeight="1">
      <c r="A7" s="960"/>
      <c r="B7" s="237" t="s">
        <v>6</v>
      </c>
      <c r="C7" s="238"/>
      <c r="D7" s="962" t="s">
        <v>290</v>
      </c>
      <c r="E7" s="963"/>
      <c r="F7" s="528" t="s">
        <v>291</v>
      </c>
      <c r="G7" s="238"/>
      <c r="H7" s="962" t="s">
        <v>466</v>
      </c>
      <c r="I7" s="964"/>
    </row>
    <row r="8" spans="1:9" s="231" customFormat="1" ht="18" customHeight="1">
      <c r="A8" s="960"/>
      <c r="B8" s="236" t="s">
        <v>79</v>
      </c>
      <c r="C8" s="236" t="s">
        <v>465</v>
      </c>
      <c r="D8" s="236" t="s">
        <v>79</v>
      </c>
      <c r="E8" s="236" t="s">
        <v>288</v>
      </c>
      <c r="F8" s="236" t="s">
        <v>79</v>
      </c>
      <c r="G8" s="236" t="s">
        <v>288</v>
      </c>
      <c r="H8" s="236" t="s">
        <v>79</v>
      </c>
      <c r="I8" s="516" t="s">
        <v>288</v>
      </c>
    </row>
    <row r="9" spans="1:9" s="231" customFormat="1" ht="18" customHeight="1">
      <c r="A9" s="961"/>
      <c r="B9" s="239" t="s">
        <v>464</v>
      </c>
      <c r="C9" s="590" t="s">
        <v>270</v>
      </c>
      <c r="D9" s="239" t="s">
        <v>464</v>
      </c>
      <c r="E9" s="590" t="s">
        <v>270</v>
      </c>
      <c r="F9" s="239" t="s">
        <v>464</v>
      </c>
      <c r="G9" s="590" t="s">
        <v>270</v>
      </c>
      <c r="H9" s="239" t="s">
        <v>464</v>
      </c>
      <c r="I9" s="517" t="s">
        <v>270</v>
      </c>
    </row>
    <row r="10" spans="1:9" s="55" customFormat="1" ht="35.1" customHeight="1">
      <c r="A10" s="518">
        <v>2015</v>
      </c>
      <c r="B10" s="778">
        <f t="shared" ref="B10:C13" si="0">SUM(D10,F10,H10,B22,E22,H22)</f>
        <v>418.7</v>
      </c>
      <c r="C10" s="778">
        <f t="shared" si="0"/>
        <v>1033.1000000000001</v>
      </c>
      <c r="D10" s="778">
        <v>372.3</v>
      </c>
      <c r="E10" s="778">
        <v>1013.0000000000001</v>
      </c>
      <c r="F10" s="778">
        <v>37</v>
      </c>
      <c r="G10" s="778">
        <v>1.4000000000000001</v>
      </c>
      <c r="H10" s="592" t="s">
        <v>436</v>
      </c>
      <c r="I10" s="698" t="s">
        <v>436</v>
      </c>
    </row>
    <row r="11" spans="1:9" s="55" customFormat="1" ht="35.1" customHeight="1">
      <c r="A11" s="518">
        <v>2016</v>
      </c>
      <c r="B11" s="778">
        <f t="shared" si="0"/>
        <v>612.20000000000005</v>
      </c>
      <c r="C11" s="778">
        <f t="shared" si="0"/>
        <v>1502.7</v>
      </c>
      <c r="D11" s="778">
        <v>544.70000000000005</v>
      </c>
      <c r="E11" s="778">
        <v>1399.9</v>
      </c>
      <c r="F11" s="592">
        <v>21.5</v>
      </c>
      <c r="G11" s="519">
        <v>3.8</v>
      </c>
      <c r="H11" s="592" t="s">
        <v>436</v>
      </c>
      <c r="I11" s="698" t="s">
        <v>436</v>
      </c>
    </row>
    <row r="12" spans="1:9" s="55" customFormat="1" ht="35.1" customHeight="1" collapsed="1">
      <c r="A12" s="518">
        <v>2017</v>
      </c>
      <c r="B12" s="778">
        <f t="shared" si="0"/>
        <v>782.4</v>
      </c>
      <c r="C12" s="778">
        <f t="shared" si="0"/>
        <v>1693.3000000000002</v>
      </c>
      <c r="D12" s="778">
        <v>750.3</v>
      </c>
      <c r="E12" s="778">
        <v>1673.9</v>
      </c>
      <c r="F12" s="778">
        <v>20.399999999999999</v>
      </c>
      <c r="G12" s="778">
        <v>1.9</v>
      </c>
      <c r="H12" s="519" t="s">
        <v>436</v>
      </c>
      <c r="I12" s="779" t="s">
        <v>436</v>
      </c>
    </row>
    <row r="13" spans="1:9" s="240" customFormat="1" ht="35.1" customHeight="1" collapsed="1">
      <c r="A13" s="518">
        <v>2018</v>
      </c>
      <c r="B13" s="778">
        <f t="shared" si="0"/>
        <v>525</v>
      </c>
      <c r="C13" s="778">
        <f t="shared" si="0"/>
        <v>1136.2</v>
      </c>
      <c r="D13" s="778">
        <v>492</v>
      </c>
      <c r="E13" s="778">
        <v>1097</v>
      </c>
      <c r="F13" s="778">
        <v>11</v>
      </c>
      <c r="G13" s="778">
        <v>34</v>
      </c>
      <c r="H13" s="519" t="s">
        <v>436</v>
      </c>
      <c r="I13" s="779" t="s">
        <v>436</v>
      </c>
    </row>
    <row r="14" spans="1:9" s="55" customFormat="1" ht="35.1" customHeight="1" collapsed="1">
      <c r="A14" s="518">
        <v>2019</v>
      </c>
      <c r="B14" s="778">
        <f>SUM(D14,F14,H14,B26,E26,H26)</f>
        <v>387.90000000000003</v>
      </c>
      <c r="C14" s="778">
        <f>SUM(E14,G14,I14,C26,I26,G26)</f>
        <v>723.6</v>
      </c>
      <c r="D14" s="778">
        <v>361.8</v>
      </c>
      <c r="E14" s="778">
        <v>680</v>
      </c>
      <c r="F14" s="778">
        <v>5</v>
      </c>
      <c r="G14" s="778">
        <v>4.5</v>
      </c>
      <c r="H14" s="778">
        <v>5</v>
      </c>
      <c r="I14" s="780">
        <v>11.4</v>
      </c>
    </row>
    <row r="15" spans="1:9" s="695" customFormat="1" ht="35.1" customHeight="1">
      <c r="A15" s="696">
        <v>2020</v>
      </c>
      <c r="B15" s="693">
        <f>SUM(D15,F15,H15,B27,E27,H27)</f>
        <v>461</v>
      </c>
      <c r="C15" s="693">
        <f>SUM(E15,G15,I15,C27,I27,G27)</f>
        <v>1387.9</v>
      </c>
      <c r="D15" s="693">
        <v>446</v>
      </c>
      <c r="E15" s="693">
        <v>1367.4</v>
      </c>
      <c r="F15" s="693">
        <v>11</v>
      </c>
      <c r="G15" s="693">
        <v>19.5</v>
      </c>
      <c r="H15" s="693">
        <v>0</v>
      </c>
      <c r="I15" s="694">
        <v>0</v>
      </c>
    </row>
    <row r="16" spans="1:9" s="55" customFormat="1" ht="9.9499999999999993" customHeight="1" thickBot="1">
      <c r="A16" s="781"/>
      <c r="B16" s="766"/>
      <c r="C16" s="767"/>
      <c r="D16" s="522"/>
      <c r="E16" s="522"/>
      <c r="F16" s="522"/>
      <c r="G16" s="522"/>
      <c r="H16" s="522"/>
      <c r="I16" s="524"/>
    </row>
    <row r="17" spans="1:11" s="55" customFormat="1" ht="9.9499999999999993" customHeight="1" thickBot="1">
      <c r="A17" s="241"/>
      <c r="B17" s="242"/>
      <c r="C17" s="242"/>
      <c r="D17" s="242"/>
      <c r="E17" s="242"/>
      <c r="F17" s="242"/>
      <c r="G17" s="242"/>
      <c r="H17" s="242"/>
      <c r="I17" s="242"/>
    </row>
    <row r="18" spans="1:11" ht="22.5" customHeight="1">
      <c r="A18" s="959" t="s">
        <v>19</v>
      </c>
      <c r="B18" s="965" t="s">
        <v>266</v>
      </c>
      <c r="C18" s="965"/>
      <c r="D18" s="965"/>
      <c r="E18" s="965" t="s">
        <v>293</v>
      </c>
      <c r="F18" s="965"/>
      <c r="G18" s="965"/>
      <c r="H18" s="233" t="s">
        <v>267</v>
      </c>
      <c r="I18" s="515"/>
    </row>
    <row r="19" spans="1:11" ht="28.5" customHeight="1">
      <c r="A19" s="960"/>
      <c r="B19" s="966" t="s">
        <v>268</v>
      </c>
      <c r="C19" s="966"/>
      <c r="D19" s="966"/>
      <c r="E19" s="970" t="s">
        <v>294</v>
      </c>
      <c r="F19" s="970"/>
      <c r="G19" s="970"/>
      <c r="H19" s="237" t="s">
        <v>269</v>
      </c>
      <c r="I19" s="529"/>
    </row>
    <row r="20" spans="1:11">
      <c r="A20" s="960"/>
      <c r="B20" s="591" t="s">
        <v>79</v>
      </c>
      <c r="C20" s="967" t="s">
        <v>288</v>
      </c>
      <c r="D20" s="967"/>
      <c r="E20" s="591" t="s">
        <v>79</v>
      </c>
      <c r="F20" s="967" t="s">
        <v>288</v>
      </c>
      <c r="G20" s="967"/>
      <c r="H20" s="236" t="s">
        <v>79</v>
      </c>
      <c r="I20" s="516" t="s">
        <v>288</v>
      </c>
    </row>
    <row r="21" spans="1:11">
      <c r="A21" s="961"/>
      <c r="B21" s="527" t="s">
        <v>464</v>
      </c>
      <c r="C21" s="971" t="s">
        <v>270</v>
      </c>
      <c r="D21" s="971"/>
      <c r="E21" s="527" t="s">
        <v>464</v>
      </c>
      <c r="F21" s="971" t="s">
        <v>270</v>
      </c>
      <c r="G21" s="971"/>
      <c r="H21" s="239" t="s">
        <v>464</v>
      </c>
      <c r="I21" s="517" t="s">
        <v>270</v>
      </c>
    </row>
    <row r="22" spans="1:11" ht="35.1" customHeight="1">
      <c r="A22" s="518">
        <v>2015</v>
      </c>
      <c r="B22" s="713">
        <v>1.4</v>
      </c>
      <c r="C22" s="972">
        <v>4.2</v>
      </c>
      <c r="D22" s="972"/>
      <c r="E22" s="592" t="s">
        <v>436</v>
      </c>
      <c r="F22" s="968" t="s">
        <v>436</v>
      </c>
      <c r="G22" s="968"/>
      <c r="H22" s="520">
        <f>1+7</f>
        <v>8</v>
      </c>
      <c r="I22" s="521">
        <f>4+10.5</f>
        <v>14.5</v>
      </c>
    </row>
    <row r="23" spans="1:11" ht="35.1" customHeight="1">
      <c r="A23" s="518">
        <v>2016</v>
      </c>
      <c r="B23" s="713">
        <v>18</v>
      </c>
      <c r="C23" s="972">
        <v>42</v>
      </c>
      <c r="D23" s="972"/>
      <c r="E23" s="592" t="s">
        <v>436</v>
      </c>
      <c r="F23" s="968" t="s">
        <v>436</v>
      </c>
      <c r="G23" s="968"/>
      <c r="H23" s="520">
        <f>18+10</f>
        <v>28</v>
      </c>
      <c r="I23" s="521">
        <f>42+15</f>
        <v>57</v>
      </c>
    </row>
    <row r="24" spans="1:11" ht="35.1" customHeight="1">
      <c r="A24" s="518">
        <v>2017</v>
      </c>
      <c r="B24" s="593">
        <v>4.7</v>
      </c>
      <c r="C24" s="973">
        <v>7</v>
      </c>
      <c r="D24" s="973"/>
      <c r="E24" s="592" t="s">
        <v>436</v>
      </c>
      <c r="F24" s="968" t="s">
        <v>436</v>
      </c>
      <c r="G24" s="968"/>
      <c r="H24" s="520">
        <f>4.7+2.3</f>
        <v>7</v>
      </c>
      <c r="I24" s="521">
        <f>7+3.5</f>
        <v>10.5</v>
      </c>
    </row>
    <row r="25" spans="1:11" ht="35.1" customHeight="1">
      <c r="A25" s="518">
        <v>2018</v>
      </c>
      <c r="B25" s="519">
        <v>0</v>
      </c>
      <c r="C25" s="974">
        <v>0</v>
      </c>
      <c r="D25" s="974"/>
      <c r="E25" s="592" t="s">
        <v>436</v>
      </c>
      <c r="F25" s="968" t="s">
        <v>436</v>
      </c>
      <c r="G25" s="968"/>
      <c r="H25" s="520">
        <v>22</v>
      </c>
      <c r="I25" s="521">
        <v>5.2</v>
      </c>
      <c r="K25" s="49"/>
    </row>
    <row r="26" spans="1:11" ht="35.1" customHeight="1">
      <c r="A26" s="518">
        <v>2019</v>
      </c>
      <c r="B26" s="592" t="s">
        <v>483</v>
      </c>
      <c r="C26" s="968" t="s">
        <v>483</v>
      </c>
      <c r="D26" s="968"/>
      <c r="E26" s="592">
        <v>16.100000000000001</v>
      </c>
      <c r="F26" s="592"/>
      <c r="G26" s="697">
        <v>27.7</v>
      </c>
      <c r="H26" s="592">
        <v>0</v>
      </c>
      <c r="I26" s="698">
        <v>0</v>
      </c>
    </row>
    <row r="27" spans="1:11" s="606" customFormat="1" ht="35.1" customHeight="1">
      <c r="A27" s="696">
        <v>2020</v>
      </c>
      <c r="B27" s="693">
        <v>0</v>
      </c>
      <c r="C27" s="969">
        <v>0</v>
      </c>
      <c r="D27" s="969"/>
      <c r="E27" s="693">
        <v>4</v>
      </c>
      <c r="F27" s="693"/>
      <c r="G27" s="609">
        <v>1</v>
      </c>
      <c r="H27" s="693">
        <v>0</v>
      </c>
      <c r="I27" s="694">
        <v>0</v>
      </c>
    </row>
    <row r="28" spans="1:11" ht="9.9499999999999993" customHeight="1" thickBot="1">
      <c r="A28" s="525"/>
      <c r="B28" s="522"/>
      <c r="C28" s="522"/>
      <c r="D28" s="523"/>
      <c r="E28" s="522"/>
      <c r="F28" s="522"/>
      <c r="G28" s="523"/>
      <c r="H28" s="522"/>
      <c r="I28" s="524"/>
    </row>
    <row r="29" spans="1:11" ht="9.9499999999999993" customHeight="1">
      <c r="A29" s="241"/>
      <c r="B29" s="526"/>
      <c r="C29" s="526"/>
      <c r="D29" s="49"/>
      <c r="E29" s="526"/>
      <c r="F29" s="526"/>
      <c r="G29" s="49"/>
      <c r="H29" s="526"/>
      <c r="I29" s="526"/>
    </row>
    <row r="30" spans="1:11">
      <c r="A30" s="216" t="s">
        <v>239</v>
      </c>
    </row>
    <row r="31" spans="1:11">
      <c r="A31" s="243"/>
    </row>
  </sheetData>
  <mergeCells count="22">
    <mergeCell ref="C26:D26"/>
    <mergeCell ref="C27:D27"/>
    <mergeCell ref="E18:G18"/>
    <mergeCell ref="E19:G19"/>
    <mergeCell ref="F20:G20"/>
    <mergeCell ref="F21:G21"/>
    <mergeCell ref="F23:G23"/>
    <mergeCell ref="F22:G22"/>
    <mergeCell ref="F24:G24"/>
    <mergeCell ref="F25:G25"/>
    <mergeCell ref="C21:D21"/>
    <mergeCell ref="C22:D22"/>
    <mergeCell ref="C23:D23"/>
    <mergeCell ref="C24:D24"/>
    <mergeCell ref="C25:D25"/>
    <mergeCell ref="A6:A9"/>
    <mergeCell ref="A18:A21"/>
    <mergeCell ref="D7:E7"/>
    <mergeCell ref="H7:I7"/>
    <mergeCell ref="B18:D18"/>
    <mergeCell ref="B19:D19"/>
    <mergeCell ref="C20:D2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35"/>
  <sheetViews>
    <sheetView view="pageBreakPreview" topLeftCell="A16" zoomScale="90" zoomScaleNormal="100" zoomScaleSheetLayoutView="90" workbookViewId="0">
      <selection activeCell="B29" sqref="B29:M29"/>
    </sheetView>
  </sheetViews>
  <sheetFormatPr defaultColWidth="7.109375" defaultRowHeight="13.5"/>
  <cols>
    <col min="1" max="1" width="6.33203125" style="111" customWidth="1"/>
    <col min="2" max="3" width="5.5546875" style="111" customWidth="1"/>
    <col min="4" max="4" width="9.21875" style="111" customWidth="1"/>
    <col min="5" max="5" width="8.5546875" style="111" customWidth="1"/>
    <col min="6" max="7" width="5.5546875" style="111" customWidth="1"/>
    <col min="8" max="9" width="9.21875" style="111" customWidth="1"/>
    <col min="10" max="11" width="5.5546875" style="111" customWidth="1"/>
    <col min="12" max="12" width="7.44140625" style="111" customWidth="1"/>
    <col min="13" max="13" width="8" style="111" customWidth="1"/>
    <col min="14" max="16384" width="7.109375" style="111"/>
  </cols>
  <sheetData>
    <row r="1" spans="1:13" s="89" customFormat="1" ht="15" customHeight="1">
      <c r="I1" s="90"/>
      <c r="J1" s="90"/>
      <c r="M1" s="67"/>
    </row>
    <row r="2" spans="1:13" s="379" customFormat="1" ht="30" customHeight="1">
      <c r="A2" s="912" t="s">
        <v>505</v>
      </c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</row>
    <row r="3" spans="1:13" s="425" customFormat="1" ht="30" customHeight="1">
      <c r="A3" s="912" t="s">
        <v>467</v>
      </c>
      <c r="B3" s="912"/>
      <c r="C3" s="912"/>
      <c r="D3" s="912"/>
      <c r="E3" s="912"/>
      <c r="F3" s="912"/>
      <c r="G3" s="912"/>
      <c r="H3" s="912"/>
      <c r="I3" s="912"/>
      <c r="J3" s="912"/>
      <c r="K3" s="912"/>
      <c r="L3" s="912"/>
      <c r="M3" s="912"/>
    </row>
    <row r="4" spans="1:13" s="172" customFormat="1" ht="15" customHeight="1">
      <c r="A4" s="91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</row>
    <row r="5" spans="1:13" s="172" customFormat="1" ht="15" customHeight="1" thickBot="1">
      <c r="A5" s="172" t="s">
        <v>271</v>
      </c>
      <c r="M5" s="862" t="s">
        <v>272</v>
      </c>
    </row>
    <row r="6" spans="1:13" s="93" customFormat="1" ht="16.5" customHeight="1">
      <c r="A6" s="935" t="s">
        <v>19</v>
      </c>
      <c r="B6" s="127" t="s">
        <v>273</v>
      </c>
      <c r="C6" s="127"/>
      <c r="D6" s="127"/>
      <c r="E6" s="176"/>
      <c r="F6" s="127" t="s">
        <v>274</v>
      </c>
      <c r="G6" s="127"/>
      <c r="H6" s="127"/>
      <c r="I6" s="176"/>
      <c r="J6" s="127" t="s">
        <v>275</v>
      </c>
      <c r="K6" s="127"/>
      <c r="L6" s="127"/>
      <c r="M6" s="530"/>
    </row>
    <row r="7" spans="1:13" s="93" customFormat="1" ht="16.5" customHeight="1">
      <c r="A7" s="936"/>
      <c r="B7" s="128" t="s">
        <v>6</v>
      </c>
      <c r="C7" s="128"/>
      <c r="D7" s="128"/>
      <c r="E7" s="130"/>
      <c r="F7" s="128" t="s">
        <v>296</v>
      </c>
      <c r="G7" s="128"/>
      <c r="H7" s="128"/>
      <c r="I7" s="130"/>
      <c r="J7" s="128" t="s">
        <v>297</v>
      </c>
      <c r="K7" s="128"/>
      <c r="L7" s="128"/>
      <c r="M7" s="412"/>
    </row>
    <row r="8" spans="1:13" s="93" customFormat="1" ht="16.5" customHeight="1">
      <c r="A8" s="936"/>
      <c r="B8" s="100" t="s">
        <v>280</v>
      </c>
      <c r="C8" s="100" t="s">
        <v>73</v>
      </c>
      <c r="D8" s="244" t="s">
        <v>281</v>
      </c>
      <c r="E8" s="100" t="s">
        <v>282</v>
      </c>
      <c r="F8" s="100" t="s">
        <v>280</v>
      </c>
      <c r="G8" s="100" t="s">
        <v>73</v>
      </c>
      <c r="H8" s="244" t="s">
        <v>281</v>
      </c>
      <c r="I8" s="100" t="s">
        <v>282</v>
      </c>
      <c r="J8" s="100" t="s">
        <v>280</v>
      </c>
      <c r="K8" s="100" t="s">
        <v>73</v>
      </c>
      <c r="L8" s="244" t="s">
        <v>281</v>
      </c>
      <c r="M8" s="437" t="s">
        <v>282</v>
      </c>
    </row>
    <row r="9" spans="1:13" s="93" customFormat="1" ht="9.75" customHeight="1">
      <c r="A9" s="936"/>
      <c r="B9" s="100"/>
      <c r="C9" s="100"/>
      <c r="D9" s="244"/>
      <c r="E9" s="100" t="s">
        <v>283</v>
      </c>
      <c r="F9" s="100"/>
      <c r="G9" s="100"/>
      <c r="H9" s="244"/>
      <c r="I9" s="100" t="s">
        <v>283</v>
      </c>
      <c r="J9" s="100"/>
      <c r="K9" s="100"/>
      <c r="L9" s="244"/>
      <c r="M9" s="437" t="s">
        <v>283</v>
      </c>
    </row>
    <row r="10" spans="1:13" s="93" customFormat="1" ht="16.5" customHeight="1">
      <c r="A10" s="937"/>
      <c r="B10" s="585" t="s">
        <v>284</v>
      </c>
      <c r="C10" s="585" t="s">
        <v>83</v>
      </c>
      <c r="D10" s="247" t="s">
        <v>285</v>
      </c>
      <c r="E10" s="585" t="s">
        <v>286</v>
      </c>
      <c r="F10" s="585" t="s">
        <v>284</v>
      </c>
      <c r="G10" s="585" t="s">
        <v>83</v>
      </c>
      <c r="H10" s="247" t="s">
        <v>285</v>
      </c>
      <c r="I10" s="585" t="s">
        <v>286</v>
      </c>
      <c r="J10" s="585" t="s">
        <v>284</v>
      </c>
      <c r="K10" s="585" t="s">
        <v>83</v>
      </c>
      <c r="L10" s="247" t="s">
        <v>285</v>
      </c>
      <c r="M10" s="594" t="s">
        <v>286</v>
      </c>
    </row>
    <row r="11" spans="1:13" ht="30" customHeight="1">
      <c r="A11" s="389">
        <v>2015</v>
      </c>
      <c r="B11" s="182">
        <v>23</v>
      </c>
      <c r="C11" s="856">
        <v>55.447999999999993</v>
      </c>
      <c r="D11" s="857">
        <v>14986.19</v>
      </c>
      <c r="E11" s="182">
        <v>1584806</v>
      </c>
      <c r="F11" s="178">
        <v>0</v>
      </c>
      <c r="G11" s="531">
        <v>0</v>
      </c>
      <c r="H11" s="531">
        <v>0</v>
      </c>
      <c r="I11" s="178">
        <v>0</v>
      </c>
      <c r="J11" s="178">
        <v>3</v>
      </c>
      <c r="K11" s="857">
        <v>1.337</v>
      </c>
      <c r="L11" s="857">
        <v>159.71</v>
      </c>
      <c r="M11" s="532">
        <v>9015</v>
      </c>
    </row>
    <row r="12" spans="1:13" ht="30" customHeight="1">
      <c r="A12" s="389">
        <v>2016</v>
      </c>
      <c r="B12" s="182">
        <v>22</v>
      </c>
      <c r="C12" s="856">
        <v>12.5794</v>
      </c>
      <c r="D12" s="857">
        <v>1066.05</v>
      </c>
      <c r="E12" s="182">
        <v>389215</v>
      </c>
      <c r="F12" s="178">
        <v>0</v>
      </c>
      <c r="G12" s="531">
        <v>0</v>
      </c>
      <c r="H12" s="531">
        <v>0</v>
      </c>
      <c r="I12" s="178">
        <v>0</v>
      </c>
      <c r="J12" s="178">
        <v>4</v>
      </c>
      <c r="K12" s="857">
        <v>3.6530999999999998</v>
      </c>
      <c r="L12" s="857">
        <v>306.79999999999995</v>
      </c>
      <c r="M12" s="532">
        <v>30293</v>
      </c>
    </row>
    <row r="13" spans="1:13" ht="30" customHeight="1">
      <c r="A13" s="389">
        <v>2017</v>
      </c>
      <c r="B13" s="178">
        <v>11</v>
      </c>
      <c r="C13" s="857">
        <v>2.15</v>
      </c>
      <c r="D13" s="857">
        <v>14.79</v>
      </c>
      <c r="E13" s="178">
        <v>210979</v>
      </c>
      <c r="F13" s="178">
        <v>0</v>
      </c>
      <c r="G13" s="178">
        <v>0</v>
      </c>
      <c r="H13" s="178">
        <v>0</v>
      </c>
      <c r="I13" s="178">
        <v>0</v>
      </c>
      <c r="J13" s="178">
        <v>1</v>
      </c>
      <c r="K13" s="857">
        <v>0.31</v>
      </c>
      <c r="L13" s="857">
        <v>13.24</v>
      </c>
      <c r="M13" s="532">
        <v>2580</v>
      </c>
    </row>
    <row r="14" spans="1:13" s="248" customFormat="1" ht="30" customHeight="1">
      <c r="A14" s="389">
        <v>2018</v>
      </c>
      <c r="B14" s="178">
        <v>12</v>
      </c>
      <c r="C14" s="857">
        <v>4.0042999999999997</v>
      </c>
      <c r="D14" s="857">
        <v>15.790000000000001</v>
      </c>
      <c r="E14" s="178">
        <v>330103</v>
      </c>
      <c r="F14" s="178">
        <v>0</v>
      </c>
      <c r="G14" s="178">
        <v>0</v>
      </c>
      <c r="H14" s="178">
        <v>0</v>
      </c>
      <c r="I14" s="178">
        <v>0</v>
      </c>
      <c r="J14" s="178">
        <v>1</v>
      </c>
      <c r="K14" s="857">
        <v>0.31</v>
      </c>
      <c r="L14" s="857">
        <v>13.24</v>
      </c>
      <c r="M14" s="532">
        <v>2580</v>
      </c>
    </row>
    <row r="15" spans="1:13" ht="30" customHeight="1">
      <c r="A15" s="389">
        <v>2019</v>
      </c>
      <c r="B15" s="178">
        <f>SUM(F15,J15,B28,F28,J28)</f>
        <v>20</v>
      </c>
      <c r="C15" s="857">
        <f t="shared" ref="C15:D15" si="0">SUM(G15,K15,C28,G28,K28)</f>
        <v>4.1300000000000008</v>
      </c>
      <c r="D15" s="857">
        <f t="shared" si="0"/>
        <v>549.96</v>
      </c>
      <c r="E15" s="178">
        <f>SUM(I15,M15,E28,I28,M28)</f>
        <v>220739</v>
      </c>
      <c r="F15" s="61">
        <v>0</v>
      </c>
      <c r="G15" s="61">
        <v>0</v>
      </c>
      <c r="H15" s="61">
        <v>0</v>
      </c>
      <c r="I15" s="61">
        <v>0</v>
      </c>
      <c r="J15" s="61">
        <v>6</v>
      </c>
      <c r="K15" s="859">
        <v>0.65</v>
      </c>
      <c r="L15" s="860">
        <v>97.91</v>
      </c>
      <c r="M15" s="702">
        <v>8486</v>
      </c>
    </row>
    <row r="16" spans="1:13" s="580" customFormat="1" ht="30" customHeight="1">
      <c r="A16" s="601">
        <v>2020</v>
      </c>
      <c r="B16" s="683">
        <f>SUM(F16,J16,B29,F29,J29)</f>
        <v>22</v>
      </c>
      <c r="C16" s="858">
        <f t="shared" ref="C16" si="1">SUM(G16,K16,C29,G29,K29)</f>
        <v>3</v>
      </c>
      <c r="D16" s="858">
        <f t="shared" ref="D16" si="2">SUM(H16,L16,D29,H29,L29)</f>
        <v>52</v>
      </c>
      <c r="E16" s="683">
        <f>SUM(I16,M16,E29,I29,M29)</f>
        <v>206952</v>
      </c>
      <c r="F16" s="683">
        <v>0</v>
      </c>
      <c r="G16" s="683">
        <v>0</v>
      </c>
      <c r="H16" s="683">
        <v>0</v>
      </c>
      <c r="I16" s="683">
        <v>0</v>
      </c>
      <c r="J16" s="683">
        <v>2</v>
      </c>
      <c r="K16" s="861">
        <v>0.9</v>
      </c>
      <c r="L16" s="858">
        <v>39</v>
      </c>
      <c r="M16" s="700">
        <v>12896</v>
      </c>
    </row>
    <row r="17" spans="1:13" ht="9.9499999999999993" customHeight="1" thickBot="1">
      <c r="A17" s="533"/>
      <c r="B17" s="534"/>
      <c r="C17" s="535"/>
      <c r="D17" s="535"/>
      <c r="E17" s="536"/>
      <c r="F17" s="537"/>
      <c r="G17" s="538"/>
      <c r="H17" s="538"/>
      <c r="I17" s="537"/>
      <c r="J17" s="537"/>
      <c r="K17" s="538"/>
      <c r="L17" s="538"/>
      <c r="M17" s="539"/>
    </row>
    <row r="18" spans="1:13" ht="9.9499999999999993" customHeight="1" thickBot="1">
      <c r="A18" s="179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</row>
    <row r="19" spans="1:13" ht="16.5" customHeight="1">
      <c r="A19" s="935" t="s">
        <v>19</v>
      </c>
      <c r="B19" s="127" t="s">
        <v>276</v>
      </c>
      <c r="C19" s="127"/>
      <c r="D19" s="127"/>
      <c r="E19" s="176"/>
      <c r="F19" s="127" t="s">
        <v>277</v>
      </c>
      <c r="G19" s="127"/>
      <c r="H19" s="127"/>
      <c r="I19" s="176"/>
      <c r="J19" s="127" t="s">
        <v>278</v>
      </c>
      <c r="K19" s="127"/>
      <c r="L19" s="127"/>
      <c r="M19" s="530"/>
    </row>
    <row r="20" spans="1:13" ht="30" customHeight="1">
      <c r="A20" s="936"/>
      <c r="B20" s="975" t="s">
        <v>520</v>
      </c>
      <c r="C20" s="910"/>
      <c r="D20" s="910"/>
      <c r="E20" s="976"/>
      <c r="F20" s="925" t="s">
        <v>279</v>
      </c>
      <c r="G20" s="926"/>
      <c r="H20" s="926"/>
      <c r="I20" s="927"/>
      <c r="J20" s="925" t="s">
        <v>10</v>
      </c>
      <c r="K20" s="926"/>
      <c r="L20" s="926"/>
      <c r="M20" s="977"/>
    </row>
    <row r="21" spans="1:13">
      <c r="A21" s="936"/>
      <c r="B21" s="100" t="s">
        <v>280</v>
      </c>
      <c r="C21" s="100" t="s">
        <v>73</v>
      </c>
      <c r="D21" s="244" t="s">
        <v>281</v>
      </c>
      <c r="E21" s="100" t="s">
        <v>282</v>
      </c>
      <c r="F21" s="100" t="s">
        <v>280</v>
      </c>
      <c r="G21" s="100" t="s">
        <v>73</v>
      </c>
      <c r="H21" s="244" t="s">
        <v>281</v>
      </c>
      <c r="I21" s="100" t="s">
        <v>282</v>
      </c>
      <c r="J21" s="101" t="s">
        <v>280</v>
      </c>
      <c r="K21" s="245" t="s">
        <v>73</v>
      </c>
      <c r="L21" s="246" t="s">
        <v>281</v>
      </c>
      <c r="M21" s="540" t="s">
        <v>282</v>
      </c>
    </row>
    <row r="22" spans="1:13">
      <c r="A22" s="936"/>
      <c r="B22" s="100"/>
      <c r="C22" s="100"/>
      <c r="D22" s="244"/>
      <c r="E22" s="100" t="s">
        <v>283</v>
      </c>
      <c r="F22" s="100"/>
      <c r="G22" s="100"/>
      <c r="H22" s="244"/>
      <c r="I22" s="100" t="s">
        <v>283</v>
      </c>
      <c r="J22" s="100"/>
      <c r="K22" s="100"/>
      <c r="L22" s="244"/>
      <c r="M22" s="437" t="s">
        <v>283</v>
      </c>
    </row>
    <row r="23" spans="1:13">
      <c r="A23" s="937"/>
      <c r="B23" s="585" t="s">
        <v>284</v>
      </c>
      <c r="C23" s="585" t="s">
        <v>83</v>
      </c>
      <c r="D23" s="247" t="s">
        <v>285</v>
      </c>
      <c r="E23" s="585" t="s">
        <v>286</v>
      </c>
      <c r="F23" s="585" t="s">
        <v>284</v>
      </c>
      <c r="G23" s="585" t="s">
        <v>83</v>
      </c>
      <c r="H23" s="247" t="s">
        <v>285</v>
      </c>
      <c r="I23" s="585" t="s">
        <v>286</v>
      </c>
      <c r="J23" s="585" t="s">
        <v>284</v>
      </c>
      <c r="K23" s="585" t="s">
        <v>83</v>
      </c>
      <c r="L23" s="247" t="s">
        <v>285</v>
      </c>
      <c r="M23" s="594" t="s">
        <v>286</v>
      </c>
    </row>
    <row r="24" spans="1:13" ht="30" customHeight="1">
      <c r="A24" s="389">
        <v>2015</v>
      </c>
      <c r="B24" s="178">
        <v>11</v>
      </c>
      <c r="C24" s="857">
        <v>1.371</v>
      </c>
      <c r="D24" s="857">
        <v>156.47999999999999</v>
      </c>
      <c r="E24" s="178">
        <v>165525</v>
      </c>
      <c r="F24" s="178">
        <v>9</v>
      </c>
      <c r="G24" s="857">
        <v>52.74</v>
      </c>
      <c r="H24" s="857">
        <v>14670</v>
      </c>
      <c r="I24" s="178">
        <v>1410266</v>
      </c>
      <c r="J24" s="178">
        <v>0</v>
      </c>
      <c r="K24" s="783">
        <v>0</v>
      </c>
      <c r="L24" s="783">
        <v>0</v>
      </c>
      <c r="M24" s="532">
        <v>0</v>
      </c>
    </row>
    <row r="25" spans="1:13" ht="30" customHeight="1">
      <c r="A25" s="389">
        <v>2016</v>
      </c>
      <c r="B25" s="178">
        <v>10</v>
      </c>
      <c r="C25" s="857">
        <v>3.4963000000000002</v>
      </c>
      <c r="D25" s="857">
        <v>590.15</v>
      </c>
      <c r="E25" s="178">
        <v>255478</v>
      </c>
      <c r="F25" s="178">
        <v>7</v>
      </c>
      <c r="G25" s="857">
        <v>5.28</v>
      </c>
      <c r="H25" s="857">
        <v>169.1</v>
      </c>
      <c r="I25" s="178">
        <v>54385</v>
      </c>
      <c r="J25" s="178">
        <v>1</v>
      </c>
      <c r="K25" s="857">
        <v>0.15</v>
      </c>
      <c r="L25" s="783">
        <v>0</v>
      </c>
      <c r="M25" s="532">
        <v>49059</v>
      </c>
    </row>
    <row r="26" spans="1:13" ht="30" customHeight="1">
      <c r="A26" s="389">
        <v>2017</v>
      </c>
      <c r="B26" s="249">
        <v>9</v>
      </c>
      <c r="C26" s="857">
        <v>1.79</v>
      </c>
      <c r="D26" s="857">
        <v>1.55</v>
      </c>
      <c r="E26" s="249">
        <v>208399</v>
      </c>
      <c r="F26" s="249">
        <v>0</v>
      </c>
      <c r="G26" s="783">
        <v>0</v>
      </c>
      <c r="H26" s="783">
        <v>0</v>
      </c>
      <c r="I26" s="249">
        <v>0</v>
      </c>
      <c r="J26" s="249">
        <v>1</v>
      </c>
      <c r="K26" s="623">
        <v>0.05</v>
      </c>
      <c r="L26" s="454">
        <v>0</v>
      </c>
      <c r="M26" s="785">
        <v>0.05</v>
      </c>
    </row>
    <row r="27" spans="1:13" ht="30" customHeight="1">
      <c r="A27" s="389">
        <v>2018</v>
      </c>
      <c r="B27" s="249">
        <v>15</v>
      </c>
      <c r="C27" s="857">
        <v>2.4943</v>
      </c>
      <c r="D27" s="857">
        <v>1.55</v>
      </c>
      <c r="E27" s="249">
        <v>305877</v>
      </c>
      <c r="F27" s="249">
        <v>4</v>
      </c>
      <c r="G27" s="857">
        <v>1.2</v>
      </c>
      <c r="H27" s="857">
        <v>0</v>
      </c>
      <c r="I27" s="249">
        <v>21646</v>
      </c>
      <c r="J27" s="249">
        <v>1</v>
      </c>
      <c r="K27" s="786">
        <v>0</v>
      </c>
      <c r="L27" s="623">
        <v>1</v>
      </c>
      <c r="M27" s="447">
        <v>0</v>
      </c>
    </row>
    <row r="28" spans="1:13" ht="30" customHeight="1">
      <c r="A28" s="389">
        <v>2019</v>
      </c>
      <c r="B28" s="61">
        <v>8</v>
      </c>
      <c r="C28" s="860">
        <v>1.01</v>
      </c>
      <c r="D28" s="784">
        <v>0</v>
      </c>
      <c r="E28" s="61">
        <v>160296</v>
      </c>
      <c r="F28" s="26" t="s">
        <v>483</v>
      </c>
      <c r="G28" s="703" t="s">
        <v>483</v>
      </c>
      <c r="H28" s="703" t="s">
        <v>483</v>
      </c>
      <c r="I28" s="26" t="s">
        <v>483</v>
      </c>
      <c r="J28" s="61">
        <v>6</v>
      </c>
      <c r="K28" s="860">
        <v>2.4700000000000002</v>
      </c>
      <c r="L28" s="860">
        <v>452.05</v>
      </c>
      <c r="M28" s="702">
        <v>51957</v>
      </c>
    </row>
    <row r="29" spans="1:13" s="580" customFormat="1" ht="30" customHeight="1">
      <c r="A29" s="601">
        <v>2020</v>
      </c>
      <c r="B29" s="683">
        <v>16</v>
      </c>
      <c r="C29" s="858">
        <v>1.1000000000000001</v>
      </c>
      <c r="D29" s="861">
        <v>1</v>
      </c>
      <c r="E29" s="683">
        <v>191936</v>
      </c>
      <c r="F29" s="683" t="s">
        <v>436</v>
      </c>
      <c r="G29" s="699" t="s">
        <v>436</v>
      </c>
      <c r="H29" s="699" t="s">
        <v>436</v>
      </c>
      <c r="I29" s="683" t="s">
        <v>436</v>
      </c>
      <c r="J29" s="683">
        <v>4</v>
      </c>
      <c r="K29" s="858">
        <v>1</v>
      </c>
      <c r="L29" s="858">
        <v>12</v>
      </c>
      <c r="M29" s="700">
        <v>2120</v>
      </c>
    </row>
    <row r="30" spans="1:13" ht="9.9499999999999993" customHeight="1" thickBot="1">
      <c r="A30" s="448"/>
      <c r="B30" s="537"/>
      <c r="C30" s="538"/>
      <c r="D30" s="538"/>
      <c r="E30" s="537"/>
      <c r="F30" s="537"/>
      <c r="G30" s="541"/>
      <c r="H30" s="541"/>
      <c r="I30" s="537"/>
      <c r="J30" s="537"/>
      <c r="K30" s="538"/>
      <c r="L30" s="538"/>
      <c r="M30" s="539"/>
    </row>
    <row r="31" spans="1:13" ht="9.9499999999999993" customHeight="1">
      <c r="A31" s="252" t="s">
        <v>287</v>
      </c>
      <c r="B31" s="182"/>
      <c r="C31" s="253"/>
      <c r="D31" s="253"/>
      <c r="E31" s="182"/>
      <c r="F31" s="181"/>
      <c r="G31" s="254"/>
      <c r="H31" s="254"/>
      <c r="I31" s="181"/>
      <c r="J31" s="181"/>
      <c r="K31" s="254"/>
      <c r="L31" s="254"/>
      <c r="M31" s="181"/>
    </row>
    <row r="32" spans="1:13" ht="15" customHeight="1">
      <c r="A32" s="542" t="s">
        <v>468</v>
      </c>
      <c r="B32" s="182"/>
      <c r="C32" s="253"/>
      <c r="D32" s="253"/>
      <c r="E32" s="182"/>
      <c r="F32" s="181"/>
      <c r="G32" s="254"/>
      <c r="H32" s="254"/>
      <c r="I32" s="181"/>
      <c r="J32" s="181"/>
      <c r="K32" s="254"/>
      <c r="L32" s="254"/>
      <c r="M32" s="181"/>
    </row>
    <row r="33" spans="1:13" ht="15" customHeight="1">
      <c r="A33" s="542" t="s">
        <v>469</v>
      </c>
      <c r="B33" s="182"/>
      <c r="C33" s="253"/>
      <c r="D33" s="253"/>
      <c r="E33" s="182"/>
      <c r="F33" s="181"/>
      <c r="G33" s="254"/>
      <c r="H33" s="254"/>
      <c r="I33" s="181"/>
      <c r="J33" s="181"/>
      <c r="K33" s="254"/>
      <c r="L33" s="254"/>
      <c r="M33" s="181"/>
    </row>
    <row r="34" spans="1:13" ht="15" customHeight="1">
      <c r="A34" s="111" t="s">
        <v>239</v>
      </c>
      <c r="B34" s="178"/>
      <c r="C34" s="178"/>
      <c r="D34" s="178"/>
      <c r="E34" s="178"/>
      <c r="F34" s="178"/>
      <c r="G34" s="178"/>
      <c r="H34" s="178"/>
      <c r="I34" s="178"/>
      <c r="J34" s="178"/>
      <c r="L34" s="178"/>
      <c r="M34" s="178"/>
    </row>
    <row r="35" spans="1:13">
      <c r="A35" s="255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</row>
  </sheetData>
  <mergeCells count="7">
    <mergeCell ref="A2:M2"/>
    <mergeCell ref="B20:E20"/>
    <mergeCell ref="F20:I20"/>
    <mergeCell ref="J20:M20"/>
    <mergeCell ref="A3:M3"/>
    <mergeCell ref="A19:A23"/>
    <mergeCell ref="A6:A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4"/>
  <sheetViews>
    <sheetView view="pageBreakPreview" topLeftCell="A4" zoomScaleNormal="100" zoomScaleSheetLayoutView="100" workbookViewId="0">
      <selection activeCell="G16" sqref="G16"/>
    </sheetView>
  </sheetViews>
  <sheetFormatPr defaultColWidth="7.109375" defaultRowHeight="13.5"/>
  <cols>
    <col min="1" max="1" width="10.109375" style="19" customWidth="1"/>
    <col min="2" max="7" width="10" style="19" customWidth="1"/>
    <col min="8" max="8" width="7.109375" style="19"/>
    <col min="9" max="9" width="12.21875" style="19" customWidth="1"/>
    <col min="10" max="16384" width="7.109375" style="19"/>
  </cols>
  <sheetData>
    <row r="1" spans="1:7" s="5" customFormat="1" ht="15" customHeight="1">
      <c r="G1" s="6"/>
    </row>
    <row r="2" spans="1:7" s="330" customFormat="1" ht="30" customHeight="1">
      <c r="A2" s="328" t="s">
        <v>33</v>
      </c>
      <c r="B2" s="329"/>
      <c r="C2" s="329"/>
      <c r="D2" s="329"/>
      <c r="E2" s="329"/>
      <c r="F2" s="329"/>
      <c r="G2" s="329"/>
    </row>
    <row r="3" spans="1:7" s="333" customFormat="1" ht="30" customHeight="1">
      <c r="A3" s="331" t="s">
        <v>34</v>
      </c>
      <c r="B3" s="332"/>
      <c r="C3" s="332"/>
      <c r="D3" s="332"/>
      <c r="E3" s="332"/>
      <c r="F3" s="332"/>
      <c r="G3" s="332"/>
    </row>
    <row r="4" spans="1:7" s="10" customFormat="1" ht="15" customHeight="1">
      <c r="A4" s="8"/>
      <c r="B4" s="9"/>
      <c r="C4" s="9"/>
      <c r="D4" s="9"/>
      <c r="E4" s="9"/>
      <c r="F4" s="9"/>
      <c r="G4" s="9"/>
    </row>
    <row r="5" spans="1:7" s="10" customFormat="1" ht="15" customHeight="1" thickBot="1">
      <c r="A5" s="715" t="s">
        <v>16</v>
      </c>
      <c r="B5" s="715"/>
      <c r="C5" s="715"/>
      <c r="D5" s="715"/>
      <c r="E5" s="715"/>
      <c r="F5" s="715"/>
      <c r="G5" s="662" t="s">
        <v>17</v>
      </c>
    </row>
    <row r="6" spans="1:7" s="7" customFormat="1" ht="21.75" customHeight="1">
      <c r="A6" s="875" t="s">
        <v>19</v>
      </c>
      <c r="B6" s="716" t="s">
        <v>35</v>
      </c>
      <c r="C6" s="716"/>
      <c r="D6" s="717"/>
      <c r="E6" s="716" t="s">
        <v>18</v>
      </c>
      <c r="F6" s="716"/>
      <c r="G6" s="718"/>
    </row>
    <row r="7" spans="1:7" s="7" customFormat="1" ht="15" customHeight="1">
      <c r="A7" s="876"/>
      <c r="B7" s="12" t="s">
        <v>20</v>
      </c>
      <c r="C7" s="13" t="s">
        <v>21</v>
      </c>
      <c r="D7" s="59" t="s">
        <v>36</v>
      </c>
      <c r="E7" s="12" t="s">
        <v>22</v>
      </c>
      <c r="F7" s="13" t="s">
        <v>23</v>
      </c>
      <c r="G7" s="719" t="s">
        <v>24</v>
      </c>
    </row>
    <row r="8" spans="1:7" s="7" customFormat="1" ht="15" customHeight="1">
      <c r="A8" s="876"/>
      <c r="B8" s="14"/>
      <c r="C8" s="583"/>
      <c r="D8" s="58"/>
      <c r="E8" s="14"/>
      <c r="F8" s="583"/>
      <c r="G8" s="720"/>
    </row>
    <row r="9" spans="1:7" s="7" customFormat="1" ht="15" customHeight="1">
      <c r="A9" s="876"/>
      <c r="B9" s="14"/>
      <c r="C9" s="583"/>
      <c r="D9" s="58"/>
      <c r="E9" s="57"/>
      <c r="F9" s="15"/>
      <c r="G9" s="721"/>
    </row>
    <row r="10" spans="1:7" s="7" customFormat="1" ht="15" customHeight="1">
      <c r="A10" s="877"/>
      <c r="B10" s="16" t="s">
        <v>6</v>
      </c>
      <c r="C10" s="17" t="s">
        <v>25</v>
      </c>
      <c r="D10" s="60" t="s">
        <v>37</v>
      </c>
      <c r="E10" s="16" t="s">
        <v>6</v>
      </c>
      <c r="F10" s="18" t="s">
        <v>26</v>
      </c>
      <c r="G10" s="722" t="s">
        <v>27</v>
      </c>
    </row>
    <row r="11" spans="1:7" ht="60" customHeight="1">
      <c r="A11" s="723">
        <v>2015</v>
      </c>
      <c r="B11" s="62">
        <v>7423</v>
      </c>
      <c r="C11" s="20">
        <v>4121</v>
      </c>
      <c r="D11" s="20">
        <v>3302</v>
      </c>
      <c r="E11" s="62">
        <v>17523</v>
      </c>
      <c r="F11" s="62">
        <v>8763</v>
      </c>
      <c r="G11" s="724">
        <v>8760</v>
      </c>
    </row>
    <row r="12" spans="1:7" ht="60" customHeight="1">
      <c r="A12" s="723">
        <v>2016</v>
      </c>
      <c r="B12" s="62">
        <v>7441</v>
      </c>
      <c r="C12" s="20">
        <v>4178</v>
      </c>
      <c r="D12" s="20">
        <v>3262</v>
      </c>
      <c r="E12" s="62">
        <v>17748</v>
      </c>
      <c r="F12" s="62">
        <v>8900</v>
      </c>
      <c r="G12" s="724">
        <v>8848</v>
      </c>
    </row>
    <row r="13" spans="1:7" ht="60" customHeight="1">
      <c r="A13" s="723">
        <v>2017</v>
      </c>
      <c r="B13" s="62">
        <v>7139</v>
      </c>
      <c r="C13" s="20">
        <v>4270</v>
      </c>
      <c r="D13" s="20">
        <v>2868</v>
      </c>
      <c r="E13" s="62">
        <v>17000</v>
      </c>
      <c r="F13" s="62">
        <v>8361</v>
      </c>
      <c r="G13" s="724">
        <v>8639</v>
      </c>
    </row>
    <row r="14" spans="1:7" ht="60" customHeight="1">
      <c r="A14" s="723">
        <v>2018</v>
      </c>
      <c r="B14" s="62">
        <v>7180</v>
      </c>
      <c r="C14" s="20">
        <v>4146</v>
      </c>
      <c r="D14" s="20">
        <v>3034</v>
      </c>
      <c r="E14" s="62">
        <v>16500</v>
      </c>
      <c r="F14" s="62">
        <v>7979</v>
      </c>
      <c r="G14" s="724">
        <v>8521</v>
      </c>
    </row>
    <row r="15" spans="1:7" s="21" customFormat="1" ht="60" customHeight="1">
      <c r="A15" s="723">
        <v>2019</v>
      </c>
      <c r="B15" s="62">
        <f>SUM(C15:D15)</f>
        <v>5829</v>
      </c>
      <c r="C15" s="20">
        <v>3682</v>
      </c>
      <c r="D15" s="20">
        <v>2147</v>
      </c>
      <c r="E15" s="62">
        <f>SUM(F15:G15)</f>
        <v>15274</v>
      </c>
      <c r="F15" s="20">
        <v>7330</v>
      </c>
      <c r="G15" s="725">
        <v>7944</v>
      </c>
    </row>
    <row r="16" spans="1:7" s="571" customFormat="1" ht="60" customHeight="1">
      <c r="A16" s="726">
        <v>2020</v>
      </c>
      <c r="B16" s="600">
        <f>SUM(C16:D16)</f>
        <v>6788</v>
      </c>
      <c r="C16" s="599">
        <v>4222</v>
      </c>
      <c r="D16" s="599">
        <v>2566</v>
      </c>
      <c r="E16" s="600">
        <f>SUM(F16:G16)</f>
        <v>15034</v>
      </c>
      <c r="F16" s="600">
        <v>7611</v>
      </c>
      <c r="G16" s="727">
        <v>7423</v>
      </c>
    </row>
    <row r="17" spans="1:9" ht="9.9499999999999993" customHeight="1" thickBot="1">
      <c r="A17" s="728"/>
      <c r="B17" s="729"/>
      <c r="C17" s="730"/>
      <c r="D17" s="730"/>
      <c r="E17" s="729"/>
      <c r="F17" s="729"/>
      <c r="G17" s="731"/>
      <c r="H17" s="22"/>
      <c r="I17" s="23"/>
    </row>
    <row r="18" spans="1:9" ht="9.9499999999999993" customHeight="1">
      <c r="A18" s="24"/>
      <c r="B18" s="25"/>
      <c r="C18" s="26"/>
      <c r="D18" s="26"/>
      <c r="E18" s="25"/>
      <c r="F18" s="27"/>
      <c r="G18" s="26"/>
      <c r="H18" s="22"/>
      <c r="I18" s="23"/>
    </row>
    <row r="19" spans="1:9" ht="16.5" customHeight="1">
      <c r="A19" s="714" t="s">
        <v>489</v>
      </c>
      <c r="B19" s="25"/>
      <c r="C19" s="26"/>
      <c r="D19" s="26"/>
      <c r="E19" s="25"/>
      <c r="F19" s="27"/>
      <c r="G19" s="26"/>
      <c r="I19" s="23"/>
    </row>
    <row r="20" spans="1:9">
      <c r="A20" s="29"/>
      <c r="B20" s="29"/>
      <c r="C20" s="29"/>
      <c r="D20" s="29"/>
      <c r="E20" s="29"/>
      <c r="F20" s="30"/>
      <c r="G20" s="28"/>
      <c r="I20" s="23"/>
    </row>
    <row r="24" spans="1:9">
      <c r="C24" s="31"/>
    </row>
  </sheetData>
  <mergeCells count="1">
    <mergeCell ref="A6:A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Q19"/>
  <sheetViews>
    <sheetView view="pageBreakPreview" topLeftCell="A4" zoomScaleNormal="100" workbookViewId="0">
      <selection activeCell="R15" sqref="R15"/>
    </sheetView>
  </sheetViews>
  <sheetFormatPr defaultColWidth="7.109375" defaultRowHeight="13.5"/>
  <cols>
    <col min="1" max="1" width="9" style="281" customWidth="1"/>
    <col min="2" max="8" width="9.88671875" style="281" customWidth="1"/>
    <col min="9" max="9" width="9" style="281" customWidth="1"/>
    <col min="10" max="15" width="9.88671875" style="281" customWidth="1"/>
    <col min="16" max="16" width="9.77734375" style="281" customWidth="1"/>
    <col min="17" max="17" width="12.33203125" style="281" hidden="1" customWidth="1"/>
    <col min="18" max="16384" width="7.109375" style="281"/>
  </cols>
  <sheetData>
    <row r="1" spans="1:16" s="256" customFormat="1" ht="1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67"/>
    </row>
    <row r="2" spans="1:16" s="543" customFormat="1" ht="30" customHeight="1">
      <c r="A2" s="978" t="s">
        <v>506</v>
      </c>
      <c r="B2" s="979"/>
      <c r="C2" s="979"/>
      <c r="D2" s="979"/>
      <c r="E2" s="979"/>
      <c r="F2" s="979"/>
      <c r="G2" s="979"/>
      <c r="H2" s="979"/>
      <c r="I2" s="984" t="s">
        <v>470</v>
      </c>
      <c r="J2" s="985"/>
      <c r="K2" s="985"/>
      <c r="L2" s="985"/>
      <c r="M2" s="985"/>
      <c r="N2" s="985"/>
      <c r="O2" s="985"/>
      <c r="P2" s="985"/>
    </row>
    <row r="3" spans="1:16" s="544" customFormat="1" ht="30" customHeight="1">
      <c r="A3" s="979"/>
      <c r="B3" s="979"/>
      <c r="C3" s="979"/>
      <c r="D3" s="979"/>
      <c r="E3" s="979"/>
      <c r="F3" s="979"/>
      <c r="G3" s="979"/>
      <c r="H3" s="979"/>
      <c r="I3" s="985"/>
      <c r="J3" s="985"/>
      <c r="K3" s="985"/>
      <c r="L3" s="985"/>
      <c r="M3" s="985"/>
      <c r="N3" s="985"/>
      <c r="O3" s="985"/>
      <c r="P3" s="985"/>
    </row>
    <row r="4" spans="1:16" s="260" customFormat="1" ht="15" customHeight="1">
      <c r="A4" s="258"/>
      <c r="B4" s="258"/>
      <c r="C4" s="258"/>
      <c r="D4" s="258"/>
      <c r="E4" s="258"/>
      <c r="F4" s="258"/>
      <c r="G4" s="258"/>
      <c r="H4" s="259"/>
      <c r="I4" s="258"/>
      <c r="J4" s="258"/>
      <c r="K4" s="258"/>
      <c r="L4" s="258"/>
      <c r="M4" s="258"/>
      <c r="N4" s="258"/>
      <c r="O4" s="258"/>
      <c r="P4" s="259"/>
    </row>
    <row r="5" spans="1:16" s="261" customFormat="1" ht="18.75" customHeight="1" thickBot="1">
      <c r="A5" s="261" t="s">
        <v>12</v>
      </c>
      <c r="H5" s="11"/>
      <c r="K5" s="262"/>
      <c r="P5" s="11" t="s">
        <v>298</v>
      </c>
    </row>
    <row r="6" spans="1:16" s="257" customFormat="1" ht="28.5" customHeight="1">
      <c r="A6" s="986" t="s">
        <v>499</v>
      </c>
      <c r="B6" s="263" t="s">
        <v>299</v>
      </c>
      <c r="C6" s="263"/>
      <c r="D6" s="263"/>
      <c r="E6" s="263"/>
      <c r="F6" s="263"/>
      <c r="G6" s="264" t="s">
        <v>300</v>
      </c>
      <c r="H6" s="788"/>
      <c r="I6" s="986" t="s">
        <v>499</v>
      </c>
      <c r="J6" s="263" t="s">
        <v>301</v>
      </c>
      <c r="K6" s="263"/>
      <c r="L6" s="264" t="s">
        <v>302</v>
      </c>
      <c r="M6" s="263"/>
      <c r="N6" s="263"/>
      <c r="O6" s="263"/>
      <c r="P6" s="788"/>
    </row>
    <row r="7" spans="1:16" s="257" customFormat="1" ht="15.75" customHeight="1">
      <c r="A7" s="987"/>
      <c r="B7" s="265" t="s">
        <v>303</v>
      </c>
      <c r="C7" s="265" t="s">
        <v>304</v>
      </c>
      <c r="D7" s="266" t="s">
        <v>305</v>
      </c>
      <c r="E7" s="266"/>
      <c r="F7" s="267"/>
      <c r="G7" s="268" t="s">
        <v>134</v>
      </c>
      <c r="H7" s="789"/>
      <c r="I7" s="987"/>
      <c r="J7" s="265" t="s">
        <v>306</v>
      </c>
      <c r="K7" s="269" t="s">
        <v>307</v>
      </c>
      <c r="L7" s="268" t="s">
        <v>134</v>
      </c>
      <c r="M7" s="266"/>
      <c r="N7" s="265" t="s">
        <v>71</v>
      </c>
      <c r="O7" s="270" t="s">
        <v>306</v>
      </c>
      <c r="P7" s="791" t="s">
        <v>307</v>
      </c>
    </row>
    <row r="8" spans="1:16" s="257" customFormat="1" ht="15.75" customHeight="1">
      <c r="A8" s="987"/>
      <c r="B8" s="265"/>
      <c r="C8" s="265"/>
      <c r="D8" s="269" t="s">
        <v>308</v>
      </c>
      <c r="E8" s="269" t="s">
        <v>309</v>
      </c>
      <c r="F8" s="272" t="s">
        <v>310</v>
      </c>
      <c r="G8" s="270"/>
      <c r="H8" s="790" t="s">
        <v>311</v>
      </c>
      <c r="I8" s="987"/>
      <c r="J8" s="265"/>
      <c r="K8" s="270"/>
      <c r="L8" s="270"/>
      <c r="M8" s="267" t="s">
        <v>312</v>
      </c>
      <c r="N8" s="273"/>
      <c r="O8" s="270"/>
      <c r="P8" s="791"/>
    </row>
    <row r="9" spans="1:16" s="257" customFormat="1" ht="15.75" customHeight="1">
      <c r="A9" s="987"/>
      <c r="B9" s="265"/>
      <c r="C9" s="265"/>
      <c r="D9" s="270"/>
      <c r="E9" s="270"/>
      <c r="F9" s="271"/>
      <c r="G9" s="270"/>
      <c r="H9" s="791" t="s">
        <v>313</v>
      </c>
      <c r="I9" s="987"/>
      <c r="J9" s="265"/>
      <c r="K9" s="270"/>
      <c r="L9" s="270"/>
      <c r="M9" s="266" t="s">
        <v>314</v>
      </c>
      <c r="N9" s="274"/>
      <c r="O9" s="270"/>
      <c r="P9" s="791"/>
    </row>
    <row r="10" spans="1:16" s="257" customFormat="1" ht="15.75" customHeight="1">
      <c r="A10" s="988"/>
      <c r="B10" s="275" t="s">
        <v>6</v>
      </c>
      <c r="C10" s="275" t="s">
        <v>315</v>
      </c>
      <c r="D10" s="276" t="s">
        <v>316</v>
      </c>
      <c r="E10" s="276" t="s">
        <v>321</v>
      </c>
      <c r="F10" s="277" t="s">
        <v>322</v>
      </c>
      <c r="G10" s="276" t="s">
        <v>6</v>
      </c>
      <c r="H10" s="792" t="s">
        <v>317</v>
      </c>
      <c r="I10" s="988"/>
      <c r="J10" s="275" t="s">
        <v>318</v>
      </c>
      <c r="K10" s="276" t="s">
        <v>319</v>
      </c>
      <c r="L10" s="276" t="s">
        <v>6</v>
      </c>
      <c r="M10" s="278" t="s">
        <v>320</v>
      </c>
      <c r="N10" s="279"/>
      <c r="O10" s="276" t="s">
        <v>318</v>
      </c>
      <c r="P10" s="792" t="s">
        <v>319</v>
      </c>
    </row>
    <row r="11" spans="1:16" ht="65.099999999999994" customHeight="1">
      <c r="A11" s="793">
        <v>1990</v>
      </c>
      <c r="B11" s="280">
        <v>18</v>
      </c>
      <c r="C11" s="280">
        <v>2</v>
      </c>
      <c r="D11" s="280">
        <v>16</v>
      </c>
      <c r="E11" s="280">
        <v>6</v>
      </c>
      <c r="F11" s="280">
        <v>10</v>
      </c>
      <c r="G11" s="280">
        <v>90</v>
      </c>
      <c r="H11" s="794">
        <f t="shared" ref="H11" si="0">G11/B11</f>
        <v>5</v>
      </c>
      <c r="I11" s="793">
        <v>1990</v>
      </c>
      <c r="J11" s="280">
        <v>46</v>
      </c>
      <c r="K11" s="280">
        <v>44</v>
      </c>
      <c r="L11" s="280">
        <v>32</v>
      </c>
      <c r="M11" s="983">
        <v>1.78</v>
      </c>
      <c r="N11" s="983"/>
      <c r="O11" s="280">
        <v>20</v>
      </c>
      <c r="P11" s="803">
        <v>12</v>
      </c>
    </row>
    <row r="12" spans="1:16" ht="65.099999999999994" customHeight="1">
      <c r="A12" s="793">
        <v>2000</v>
      </c>
      <c r="B12" s="280">
        <v>17</v>
      </c>
      <c r="C12" s="795">
        <v>1</v>
      </c>
      <c r="D12" s="280">
        <v>16</v>
      </c>
      <c r="E12" s="795">
        <v>7</v>
      </c>
      <c r="F12" s="795">
        <v>9</v>
      </c>
      <c r="G12" s="280">
        <v>54</v>
      </c>
      <c r="H12" s="794">
        <v>3.1764705882352939</v>
      </c>
      <c r="I12" s="793">
        <v>2000</v>
      </c>
      <c r="J12" s="795">
        <v>26</v>
      </c>
      <c r="K12" s="795">
        <v>28</v>
      </c>
      <c r="L12" s="280">
        <v>31</v>
      </c>
      <c r="M12" s="980">
        <v>1.82</v>
      </c>
      <c r="N12" s="980"/>
      <c r="O12" s="280">
        <v>19</v>
      </c>
      <c r="P12" s="803">
        <v>12</v>
      </c>
    </row>
    <row r="13" spans="1:16" ht="65.099999999999994" customHeight="1">
      <c r="A13" s="793">
        <v>2005</v>
      </c>
      <c r="B13" s="280">
        <v>19</v>
      </c>
      <c r="C13" s="795">
        <v>4</v>
      </c>
      <c r="D13" s="280">
        <v>15</v>
      </c>
      <c r="E13" s="795">
        <v>10</v>
      </c>
      <c r="F13" s="795">
        <v>5</v>
      </c>
      <c r="G13" s="280">
        <v>58</v>
      </c>
      <c r="H13" s="794">
        <v>3.0526315789473686</v>
      </c>
      <c r="I13" s="793">
        <v>2005</v>
      </c>
      <c r="J13" s="283">
        <v>31</v>
      </c>
      <c r="K13" s="283">
        <v>27</v>
      </c>
      <c r="L13" s="284">
        <f>SUM(O13:P13)</f>
        <v>31</v>
      </c>
      <c r="M13" s="980">
        <v>1.63</v>
      </c>
      <c r="N13" s="980"/>
      <c r="O13" s="285">
        <v>21</v>
      </c>
      <c r="P13" s="804">
        <v>10</v>
      </c>
    </row>
    <row r="14" spans="1:16" ht="65.099999999999994" customHeight="1">
      <c r="A14" s="793">
        <v>2010</v>
      </c>
      <c r="B14" s="282">
        <v>24</v>
      </c>
      <c r="C14" s="282">
        <v>4</v>
      </c>
      <c r="D14" s="283">
        <v>20</v>
      </c>
      <c r="E14" s="283">
        <v>7</v>
      </c>
      <c r="F14" s="283">
        <v>13</v>
      </c>
      <c r="G14" s="283">
        <v>60</v>
      </c>
      <c r="H14" s="796">
        <v>2.5</v>
      </c>
      <c r="I14" s="793">
        <v>2010</v>
      </c>
      <c r="J14" s="283">
        <v>28</v>
      </c>
      <c r="K14" s="283">
        <v>32</v>
      </c>
      <c r="L14" s="284">
        <v>33</v>
      </c>
      <c r="M14" s="980">
        <v>1.38</v>
      </c>
      <c r="N14" s="980"/>
      <c r="O14" s="285">
        <v>24</v>
      </c>
      <c r="P14" s="804">
        <v>9</v>
      </c>
    </row>
    <row r="15" spans="1:16" s="286" customFormat="1" ht="65.099999999999994" customHeight="1">
      <c r="A15" s="793">
        <v>2015</v>
      </c>
      <c r="B15" s="282">
        <v>22</v>
      </c>
      <c r="C15" s="282">
        <v>3</v>
      </c>
      <c r="D15" s="283">
        <v>19</v>
      </c>
      <c r="E15" s="283">
        <v>14</v>
      </c>
      <c r="F15" s="283">
        <v>5</v>
      </c>
      <c r="G15" s="283">
        <v>53</v>
      </c>
      <c r="H15" s="796">
        <v>2.4090909090909092</v>
      </c>
      <c r="I15" s="793">
        <v>2015</v>
      </c>
      <c r="J15" s="283">
        <v>28</v>
      </c>
      <c r="K15" s="283">
        <v>25</v>
      </c>
      <c r="L15" s="284">
        <v>34</v>
      </c>
      <c r="M15" s="980">
        <v>1.55</v>
      </c>
      <c r="N15" s="980"/>
      <c r="O15" s="285">
        <v>23</v>
      </c>
      <c r="P15" s="804">
        <v>11</v>
      </c>
    </row>
    <row r="16" spans="1:16" s="707" customFormat="1" ht="65.099999999999994" customHeight="1">
      <c r="A16" s="601">
        <v>2020</v>
      </c>
      <c r="B16" s="704">
        <f>SUM(C16:D16)</f>
        <v>11</v>
      </c>
      <c r="C16" s="704">
        <v>2</v>
      </c>
      <c r="D16" s="680">
        <f>SUM(E16:F16)</f>
        <v>9</v>
      </c>
      <c r="E16" s="680">
        <v>4</v>
      </c>
      <c r="F16" s="680">
        <v>5</v>
      </c>
      <c r="G16" s="680">
        <f>SUM(J16:K16)</f>
        <v>22</v>
      </c>
      <c r="H16" s="797">
        <v>2</v>
      </c>
      <c r="I16" s="601">
        <v>2020</v>
      </c>
      <c r="J16" s="680">
        <v>14</v>
      </c>
      <c r="K16" s="680">
        <v>8</v>
      </c>
      <c r="L16" s="705">
        <f>SUM(O16:P16)</f>
        <v>15</v>
      </c>
      <c r="M16" s="981">
        <v>1.36</v>
      </c>
      <c r="N16" s="982"/>
      <c r="O16" s="706">
        <v>10</v>
      </c>
      <c r="P16" s="805">
        <v>5</v>
      </c>
    </row>
    <row r="17" spans="1:17" s="287" customFormat="1" ht="9.9499999999999993" customHeight="1" thickBot="1">
      <c r="A17" s="798"/>
      <c r="B17" s="799"/>
      <c r="C17" s="800"/>
      <c r="D17" s="801"/>
      <c r="E17" s="800"/>
      <c r="F17" s="800"/>
      <c r="G17" s="801"/>
      <c r="H17" s="802"/>
      <c r="I17" s="798"/>
      <c r="J17" s="800"/>
      <c r="K17" s="800"/>
      <c r="L17" s="806"/>
      <c r="M17" s="807"/>
      <c r="N17" s="808"/>
      <c r="O17" s="809"/>
      <c r="P17" s="810"/>
    </row>
    <row r="18" spans="1:17" s="298" customFormat="1" ht="9.9499999999999993" customHeight="1">
      <c r="A18" s="288"/>
      <c r="B18" s="289"/>
      <c r="C18" s="290"/>
      <c r="D18" s="291"/>
      <c r="E18" s="290"/>
      <c r="F18" s="290"/>
      <c r="G18" s="291"/>
      <c r="H18" s="292"/>
      <c r="I18" s="288"/>
      <c r="J18" s="290"/>
      <c r="K18" s="290"/>
      <c r="L18" s="293"/>
      <c r="M18" s="294"/>
      <c r="N18" s="295"/>
      <c r="O18" s="787"/>
      <c r="P18" s="296"/>
      <c r="Q18" s="297"/>
    </row>
    <row r="19" spans="1:17" s="302" customFormat="1" ht="15" customHeight="1">
      <c r="A19" s="299" t="s">
        <v>521</v>
      </c>
      <c r="B19" s="300"/>
      <c r="C19" s="300"/>
      <c r="D19" s="300"/>
      <c r="E19" s="300"/>
      <c r="F19" s="300"/>
      <c r="G19" s="300"/>
      <c r="H19" s="300"/>
      <c r="I19" s="299"/>
      <c r="J19" s="301"/>
      <c r="K19" s="301"/>
      <c r="M19" s="303"/>
      <c r="O19" s="304"/>
      <c r="P19" s="305"/>
      <c r="Q19" s="56"/>
    </row>
  </sheetData>
  <mergeCells count="10">
    <mergeCell ref="A2:H3"/>
    <mergeCell ref="M12:N12"/>
    <mergeCell ref="M13:N13"/>
    <mergeCell ref="M15:N15"/>
    <mergeCell ref="M16:N16"/>
    <mergeCell ref="M11:N11"/>
    <mergeCell ref="M14:N14"/>
    <mergeCell ref="I2:P3"/>
    <mergeCell ref="A6:A10"/>
    <mergeCell ref="I6:I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36"/>
  <sheetViews>
    <sheetView view="pageBreakPreview" topLeftCell="A13" zoomScaleNormal="100" workbookViewId="0">
      <selection activeCell="W21" sqref="W21"/>
    </sheetView>
  </sheetViews>
  <sheetFormatPr defaultColWidth="7.109375" defaultRowHeight="13.5"/>
  <cols>
    <col min="1" max="1" width="9.44140625" style="46" customWidth="1"/>
    <col min="2" max="7" width="10.77734375" style="46" customWidth="1"/>
    <col min="8" max="8" width="7.21875" style="46" customWidth="1"/>
    <col min="9" max="16384" width="7.109375" style="46"/>
  </cols>
  <sheetData>
    <row r="1" spans="1:7" s="32" customFormat="1" ht="15" customHeight="1"/>
    <row r="2" spans="1:7" s="336" customFormat="1" ht="30" customHeight="1">
      <c r="A2" s="334" t="s">
        <v>507</v>
      </c>
      <c r="B2" s="335"/>
      <c r="C2" s="335"/>
      <c r="D2" s="335"/>
      <c r="E2" s="335"/>
      <c r="F2" s="334"/>
      <c r="G2" s="335"/>
    </row>
    <row r="3" spans="1:7" s="336" customFormat="1" ht="30" customHeight="1">
      <c r="A3" s="334" t="s">
        <v>323</v>
      </c>
      <c r="B3" s="335"/>
      <c r="C3" s="335"/>
      <c r="D3" s="335"/>
      <c r="E3" s="335"/>
      <c r="F3" s="335"/>
      <c r="G3" s="335"/>
    </row>
    <row r="4" spans="1:7" s="38" customFormat="1" ht="15" customHeight="1">
      <c r="A4" s="36"/>
      <c r="B4" s="37"/>
      <c r="C4" s="37"/>
      <c r="D4" s="37"/>
      <c r="E4" s="37"/>
      <c r="F4" s="37"/>
      <c r="G4" s="37"/>
    </row>
    <row r="5" spans="1:7" s="38" customFormat="1" ht="20.25" customHeight="1" thickBot="1">
      <c r="A5" s="38" t="s">
        <v>324</v>
      </c>
      <c r="G5" s="662" t="s">
        <v>325</v>
      </c>
    </row>
    <row r="6" spans="1:7" s="35" customFormat="1" ht="18" customHeight="1">
      <c r="A6" s="880" t="s">
        <v>124</v>
      </c>
      <c r="B6" s="83" t="s">
        <v>326</v>
      </c>
      <c r="C6" s="83"/>
      <c r="D6" s="83"/>
      <c r="E6" s="83"/>
      <c r="F6" s="40" t="s">
        <v>473</v>
      </c>
      <c r="G6" s="596" t="s">
        <v>327</v>
      </c>
    </row>
    <row r="7" spans="1:7" s="35" customFormat="1" ht="13.5" customHeight="1">
      <c r="A7" s="881"/>
      <c r="B7" s="43" t="s">
        <v>334</v>
      </c>
      <c r="C7" s="306"/>
      <c r="D7" s="43" t="s">
        <v>335</v>
      </c>
      <c r="E7" s="43"/>
      <c r="F7" s="209" t="s">
        <v>336</v>
      </c>
      <c r="G7" s="811" t="s">
        <v>336</v>
      </c>
    </row>
    <row r="8" spans="1:7" s="35" customFormat="1" ht="13.5" customHeight="1">
      <c r="A8" s="881"/>
      <c r="B8" s="307" t="s">
        <v>338</v>
      </c>
      <c r="C8" s="308"/>
      <c r="D8" s="307" t="s">
        <v>339</v>
      </c>
      <c r="E8" s="307"/>
      <c r="F8" s="209"/>
      <c r="G8" s="811"/>
    </row>
    <row r="9" spans="1:7" s="35" customFormat="1" ht="13.5" customHeight="1">
      <c r="A9" s="881"/>
      <c r="B9" s="589" t="s">
        <v>340</v>
      </c>
      <c r="C9" s="589" t="s">
        <v>341</v>
      </c>
      <c r="D9" s="589" t="s">
        <v>340</v>
      </c>
      <c r="E9" s="42" t="s">
        <v>341</v>
      </c>
      <c r="F9" s="209"/>
      <c r="G9" s="811"/>
    </row>
    <row r="10" spans="1:7" s="35" customFormat="1" ht="27.75" customHeight="1">
      <c r="A10" s="882"/>
      <c r="B10" s="312" t="s">
        <v>349</v>
      </c>
      <c r="C10" s="354" t="s">
        <v>348</v>
      </c>
      <c r="D10" s="312" t="s">
        <v>349</v>
      </c>
      <c r="E10" s="354" t="s">
        <v>348</v>
      </c>
      <c r="F10" s="586" t="s">
        <v>471</v>
      </c>
      <c r="G10" s="812" t="s">
        <v>342</v>
      </c>
    </row>
    <row r="11" spans="1:7" ht="30" customHeight="1">
      <c r="A11" s="344">
        <v>2015</v>
      </c>
      <c r="B11" s="26">
        <v>18</v>
      </c>
      <c r="C11" s="813">
        <v>7.72</v>
      </c>
      <c r="D11" s="813">
        <v>0</v>
      </c>
      <c r="E11" s="813">
        <v>0</v>
      </c>
      <c r="F11" s="814">
        <v>17</v>
      </c>
      <c r="G11" s="827">
        <v>1</v>
      </c>
    </row>
    <row r="12" spans="1:7" ht="30" customHeight="1">
      <c r="A12" s="344">
        <v>2016</v>
      </c>
      <c r="B12" s="26">
        <v>22</v>
      </c>
      <c r="C12" s="813">
        <v>7.7100000000000009</v>
      </c>
      <c r="D12" s="813">
        <v>0</v>
      </c>
      <c r="E12" s="813">
        <v>0</v>
      </c>
      <c r="F12" s="814">
        <v>22</v>
      </c>
      <c r="G12" s="815">
        <v>0</v>
      </c>
    </row>
    <row r="13" spans="1:7" ht="30" customHeight="1">
      <c r="A13" s="344">
        <v>2017</v>
      </c>
      <c r="B13" s="61">
        <v>24</v>
      </c>
      <c r="C13" s="813">
        <v>7.74</v>
      </c>
      <c r="D13" s="813">
        <v>0</v>
      </c>
      <c r="E13" s="813">
        <v>0</v>
      </c>
      <c r="F13" s="519">
        <v>24</v>
      </c>
      <c r="G13" s="815">
        <v>0</v>
      </c>
    </row>
    <row r="14" spans="1:7" ht="30" customHeight="1">
      <c r="A14" s="344">
        <v>2018</v>
      </c>
      <c r="B14" s="61">
        <v>22</v>
      </c>
      <c r="C14" s="813">
        <v>6.97</v>
      </c>
      <c r="D14" s="813">
        <v>0</v>
      </c>
      <c r="E14" s="813">
        <v>0</v>
      </c>
      <c r="F14" s="519">
        <v>22</v>
      </c>
      <c r="G14" s="815">
        <v>0</v>
      </c>
    </row>
    <row r="15" spans="1:7" ht="30" customHeight="1">
      <c r="A15" s="344">
        <v>2019</v>
      </c>
      <c r="B15" s="61">
        <v>22</v>
      </c>
      <c r="C15" s="701">
        <v>6.97</v>
      </c>
      <c r="D15" s="61">
        <v>0</v>
      </c>
      <c r="E15" s="816">
        <v>0</v>
      </c>
      <c r="F15" s="61">
        <v>22</v>
      </c>
      <c r="G15" s="702">
        <v>0</v>
      </c>
    </row>
    <row r="16" spans="1:7" s="579" customFormat="1" ht="30" customHeight="1">
      <c r="A16" s="601">
        <v>2020</v>
      </c>
      <c r="B16" s="681">
        <v>22</v>
      </c>
      <c r="C16" s="817">
        <v>7.07</v>
      </c>
      <c r="D16" s="681">
        <v>0</v>
      </c>
      <c r="E16" s="818">
        <v>0</v>
      </c>
      <c r="F16" s="681">
        <v>22</v>
      </c>
      <c r="G16" s="819">
        <v>0</v>
      </c>
    </row>
    <row r="17" spans="1:7" ht="9.9499999999999993" customHeight="1" thickBot="1">
      <c r="A17" s="492"/>
      <c r="B17" s="820"/>
      <c r="C17" s="821"/>
      <c r="D17" s="494"/>
      <c r="E17" s="822"/>
      <c r="F17" s="494"/>
      <c r="G17" s="823"/>
    </row>
    <row r="18" spans="1:7" s="39" customFormat="1" ht="9.9499999999999993" customHeight="1" thickBot="1">
      <c r="A18" s="227"/>
      <c r="B18" s="309"/>
      <c r="C18" s="310"/>
      <c r="D18" s="309"/>
      <c r="E18" s="311"/>
      <c r="F18" s="309"/>
      <c r="G18" s="309"/>
    </row>
    <row r="19" spans="1:7" s="54" customFormat="1" ht="16.5" customHeight="1">
      <c r="A19" s="880" t="s">
        <v>124</v>
      </c>
      <c r="B19" s="595" t="s">
        <v>328</v>
      </c>
      <c r="C19" s="595" t="s">
        <v>329</v>
      </c>
      <c r="D19" s="595" t="s">
        <v>330</v>
      </c>
      <c r="E19" s="595" t="s">
        <v>331</v>
      </c>
      <c r="F19" s="595" t="s">
        <v>332</v>
      </c>
      <c r="G19" s="596" t="s">
        <v>333</v>
      </c>
    </row>
    <row r="20" spans="1:7">
      <c r="A20" s="881"/>
      <c r="B20" s="589" t="s">
        <v>336</v>
      </c>
      <c r="C20" s="589" t="s">
        <v>336</v>
      </c>
      <c r="D20" s="589" t="s">
        <v>336</v>
      </c>
      <c r="E20" s="589" t="s">
        <v>336</v>
      </c>
      <c r="F20" s="589" t="s">
        <v>336</v>
      </c>
      <c r="G20" s="811" t="s">
        <v>337</v>
      </c>
    </row>
    <row r="21" spans="1:7">
      <c r="A21" s="881"/>
      <c r="B21" s="589"/>
      <c r="C21" s="589"/>
      <c r="D21" s="589"/>
      <c r="E21" s="589"/>
      <c r="F21" s="589"/>
      <c r="G21" s="811"/>
    </row>
    <row r="22" spans="1:7">
      <c r="A22" s="881"/>
      <c r="B22" s="589"/>
      <c r="C22" s="589"/>
      <c r="D22" s="589"/>
      <c r="E22" s="589"/>
      <c r="F22" s="589"/>
      <c r="G22" s="811"/>
    </row>
    <row r="23" spans="1:7" ht="27">
      <c r="A23" s="882"/>
      <c r="B23" s="462" t="s">
        <v>343</v>
      </c>
      <c r="C23" s="462" t="s">
        <v>344</v>
      </c>
      <c r="D23" s="462" t="s">
        <v>345</v>
      </c>
      <c r="E23" s="462" t="s">
        <v>346</v>
      </c>
      <c r="F23" s="462" t="s">
        <v>347</v>
      </c>
      <c r="G23" s="824" t="s">
        <v>472</v>
      </c>
    </row>
    <row r="24" spans="1:7" ht="30" customHeight="1">
      <c r="A24" s="344">
        <v>2015</v>
      </c>
      <c r="B24" s="813">
        <v>0</v>
      </c>
      <c r="C24" s="813">
        <v>0</v>
      </c>
      <c r="D24" s="813">
        <v>0</v>
      </c>
      <c r="E24" s="813">
        <v>0</v>
      </c>
      <c r="F24" s="813">
        <v>0</v>
      </c>
      <c r="G24" s="815">
        <v>0</v>
      </c>
    </row>
    <row r="25" spans="1:7" ht="30" customHeight="1">
      <c r="A25" s="344">
        <v>2016</v>
      </c>
      <c r="B25" s="813">
        <v>0</v>
      </c>
      <c r="C25" s="813">
        <v>0</v>
      </c>
      <c r="D25" s="813">
        <v>0</v>
      </c>
      <c r="E25" s="813">
        <v>0</v>
      </c>
      <c r="F25" s="813">
        <v>0</v>
      </c>
      <c r="G25" s="815">
        <v>0</v>
      </c>
    </row>
    <row r="26" spans="1:7" ht="30" customHeight="1">
      <c r="A26" s="344">
        <v>2017</v>
      </c>
      <c r="B26" s="813" t="s">
        <v>256</v>
      </c>
      <c r="C26" s="813" t="s">
        <v>256</v>
      </c>
      <c r="D26" s="813" t="s">
        <v>256</v>
      </c>
      <c r="E26" s="813" t="s">
        <v>256</v>
      </c>
      <c r="F26" s="813" t="s">
        <v>256</v>
      </c>
      <c r="G26" s="815" t="s">
        <v>256</v>
      </c>
    </row>
    <row r="27" spans="1:7" ht="30" customHeight="1">
      <c r="A27" s="344">
        <v>2018</v>
      </c>
      <c r="B27" s="813">
        <v>0</v>
      </c>
      <c r="C27" s="813">
        <v>0</v>
      </c>
      <c r="D27" s="813">
        <v>0</v>
      </c>
      <c r="E27" s="813">
        <v>0</v>
      </c>
      <c r="F27" s="813">
        <v>0</v>
      </c>
      <c r="G27" s="815">
        <v>0</v>
      </c>
    </row>
    <row r="28" spans="1:7" ht="30" customHeight="1">
      <c r="A28" s="344">
        <v>2019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702">
        <v>0</v>
      </c>
    </row>
    <row r="29" spans="1:7" s="573" customFormat="1" ht="30" customHeight="1">
      <c r="A29" s="601">
        <v>2020</v>
      </c>
      <c r="B29" s="681">
        <v>0</v>
      </c>
      <c r="C29" s="681">
        <v>0</v>
      </c>
      <c r="D29" s="681">
        <v>0</v>
      </c>
      <c r="E29" s="681">
        <v>0</v>
      </c>
      <c r="F29" s="681">
        <v>0</v>
      </c>
      <c r="G29" s="819">
        <v>0</v>
      </c>
    </row>
    <row r="30" spans="1:7" ht="9.9499999999999993" customHeight="1" thickBot="1">
      <c r="A30" s="825"/>
      <c r="B30" s="826"/>
      <c r="C30" s="826"/>
      <c r="D30" s="826"/>
      <c r="E30" s="826"/>
      <c r="F30" s="826"/>
      <c r="G30" s="823"/>
    </row>
    <row r="31" spans="1:7" ht="9.9499999999999993" customHeight="1">
      <c r="A31" s="50"/>
      <c r="B31" s="545"/>
      <c r="C31" s="545"/>
      <c r="D31" s="545"/>
      <c r="E31" s="545"/>
      <c r="F31" s="545"/>
      <c r="G31" s="545"/>
    </row>
    <row r="32" spans="1:7">
      <c r="A32" s="863" t="s">
        <v>474</v>
      </c>
      <c r="B32" s="61"/>
      <c r="C32" s="61"/>
      <c r="D32" s="61"/>
      <c r="E32" s="61"/>
      <c r="F32" s="61"/>
      <c r="G32" s="61"/>
    </row>
    <row r="33" spans="1:7">
      <c r="A33" s="207"/>
      <c r="B33" s="55"/>
      <c r="C33" s="55"/>
      <c r="D33" s="55"/>
      <c r="E33" s="55"/>
      <c r="F33" s="55"/>
      <c r="G33" s="55"/>
    </row>
    <row r="35" spans="1:7">
      <c r="A35" s="208"/>
    </row>
    <row r="36" spans="1:7">
      <c r="A36" s="56"/>
    </row>
  </sheetData>
  <mergeCells count="2">
    <mergeCell ref="A6:A10"/>
    <mergeCell ref="A19:A23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37"/>
  <sheetViews>
    <sheetView view="pageBreakPreview" zoomScaleNormal="100" zoomScaleSheetLayoutView="100" workbookViewId="0">
      <selection activeCell="I15" sqref="I15"/>
    </sheetView>
  </sheetViews>
  <sheetFormatPr defaultColWidth="7.109375" defaultRowHeight="13.5"/>
  <cols>
    <col min="1" max="1" width="6.33203125" style="46" customWidth="1"/>
    <col min="2" max="13" width="5.77734375" style="46" customWidth="1"/>
    <col min="14" max="14" width="6.33203125" style="46" customWidth="1"/>
    <col min="15" max="23" width="8.33203125" style="46" customWidth="1"/>
    <col min="24" max="16384" width="7.109375" style="46"/>
  </cols>
  <sheetData>
    <row r="1" spans="1:23" s="32" customFormat="1" ht="15" customHeight="1"/>
    <row r="2" spans="1:23" s="336" customFormat="1" ht="30" customHeight="1">
      <c r="A2" s="334" t="s">
        <v>508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886" t="s">
        <v>475</v>
      </c>
      <c r="O2" s="886"/>
      <c r="P2" s="886"/>
      <c r="Q2" s="886"/>
      <c r="R2" s="886"/>
      <c r="S2" s="886"/>
      <c r="T2" s="886"/>
      <c r="U2" s="886"/>
      <c r="V2" s="886"/>
      <c r="W2" s="886"/>
    </row>
    <row r="3" spans="1:23" s="339" customFormat="1" ht="30" customHeight="1">
      <c r="A3" s="546"/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886"/>
      <c r="O3" s="886"/>
      <c r="P3" s="886"/>
      <c r="Q3" s="886"/>
      <c r="R3" s="886"/>
      <c r="S3" s="886"/>
      <c r="T3" s="886"/>
      <c r="U3" s="886"/>
      <c r="V3" s="886"/>
      <c r="W3" s="886"/>
    </row>
    <row r="4" spans="1:23" s="38" customFormat="1" ht="15" customHeight="1">
      <c r="A4" s="313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25"/>
      <c r="O4" s="326"/>
      <c r="P4" s="326"/>
      <c r="Q4" s="326"/>
      <c r="R4" s="326"/>
      <c r="S4" s="326"/>
      <c r="T4" s="326"/>
      <c r="U4" s="326"/>
      <c r="V4" s="326"/>
      <c r="W4" s="326"/>
    </row>
    <row r="5" spans="1:23" s="38" customFormat="1" ht="15" customHeight="1" thickBot="1">
      <c r="A5" s="38" t="s">
        <v>350</v>
      </c>
      <c r="M5" s="662"/>
      <c r="W5" s="662" t="s">
        <v>351</v>
      </c>
    </row>
    <row r="6" spans="1:23" s="315" customFormat="1" ht="25.5" customHeight="1">
      <c r="A6" s="880" t="s">
        <v>98</v>
      </c>
      <c r="B6" s="72" t="s">
        <v>352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384"/>
      <c r="N6" s="880" t="s">
        <v>98</v>
      </c>
      <c r="O6" s="72" t="s">
        <v>353</v>
      </c>
      <c r="P6" s="69"/>
      <c r="Q6" s="69"/>
      <c r="R6" s="69"/>
      <c r="S6" s="69"/>
      <c r="T6" s="69"/>
      <c r="U6" s="69"/>
      <c r="V6" s="69"/>
      <c r="W6" s="384"/>
    </row>
    <row r="7" spans="1:23" s="315" customFormat="1" ht="21.75" customHeight="1">
      <c r="A7" s="881"/>
      <c r="B7" s="996" t="s">
        <v>354</v>
      </c>
      <c r="C7" s="997"/>
      <c r="D7" s="997"/>
      <c r="E7" s="998"/>
      <c r="F7" s="996" t="s">
        <v>355</v>
      </c>
      <c r="G7" s="997"/>
      <c r="H7" s="997"/>
      <c r="I7" s="998"/>
      <c r="J7" s="996" t="s">
        <v>356</v>
      </c>
      <c r="K7" s="997"/>
      <c r="L7" s="997"/>
      <c r="M7" s="999"/>
      <c r="N7" s="881"/>
      <c r="O7" s="341" t="s">
        <v>357</v>
      </c>
      <c r="P7" s="43"/>
      <c r="Q7" s="306"/>
      <c r="R7" s="997" t="s">
        <v>358</v>
      </c>
      <c r="S7" s="997"/>
      <c r="T7" s="998"/>
      <c r="U7" s="997" t="s">
        <v>359</v>
      </c>
      <c r="V7" s="997"/>
      <c r="W7" s="999"/>
    </row>
    <row r="8" spans="1:23" s="315" customFormat="1" ht="22.5" customHeight="1">
      <c r="A8" s="881"/>
      <c r="B8" s="993" t="s">
        <v>368</v>
      </c>
      <c r="C8" s="1000"/>
      <c r="D8" s="1000"/>
      <c r="E8" s="994"/>
      <c r="F8" s="993" t="s">
        <v>361</v>
      </c>
      <c r="G8" s="1000"/>
      <c r="H8" s="1000"/>
      <c r="I8" s="994"/>
      <c r="J8" s="993" t="s">
        <v>360</v>
      </c>
      <c r="K8" s="1000"/>
      <c r="L8" s="1000"/>
      <c r="M8" s="995"/>
      <c r="N8" s="881"/>
      <c r="O8" s="993" t="s">
        <v>500</v>
      </c>
      <c r="P8" s="1000"/>
      <c r="Q8" s="994"/>
      <c r="R8" s="993" t="s">
        <v>361</v>
      </c>
      <c r="S8" s="1000"/>
      <c r="T8" s="994"/>
      <c r="U8" s="993" t="s">
        <v>362</v>
      </c>
      <c r="V8" s="1000"/>
      <c r="W8" s="995"/>
    </row>
    <row r="9" spans="1:23" s="315" customFormat="1" ht="21" customHeight="1">
      <c r="A9" s="881"/>
      <c r="B9" s="589" t="s">
        <v>363</v>
      </c>
      <c r="C9" s="589" t="s">
        <v>364</v>
      </c>
      <c r="D9" s="589" t="s">
        <v>69</v>
      </c>
      <c r="E9" s="589" t="s">
        <v>365</v>
      </c>
      <c r="F9" s="209" t="s">
        <v>366</v>
      </c>
      <c r="G9" s="589" t="s">
        <v>367</v>
      </c>
      <c r="H9" s="209" t="s">
        <v>69</v>
      </c>
      <c r="I9" s="589" t="s">
        <v>365</v>
      </c>
      <c r="J9" s="209" t="s">
        <v>366</v>
      </c>
      <c r="K9" s="589" t="s">
        <v>367</v>
      </c>
      <c r="L9" s="209" t="s">
        <v>69</v>
      </c>
      <c r="M9" s="1001" t="s">
        <v>365</v>
      </c>
      <c r="N9" s="881"/>
      <c r="O9" s="209" t="s">
        <v>366</v>
      </c>
      <c r="P9" s="589" t="s">
        <v>367</v>
      </c>
      <c r="Q9" s="589" t="s">
        <v>365</v>
      </c>
      <c r="R9" s="589" t="s">
        <v>366</v>
      </c>
      <c r="S9" s="589" t="s">
        <v>367</v>
      </c>
      <c r="T9" s="209" t="s">
        <v>365</v>
      </c>
      <c r="U9" s="209" t="s">
        <v>366</v>
      </c>
      <c r="V9" s="589" t="s">
        <v>367</v>
      </c>
      <c r="W9" s="1001" t="s">
        <v>365</v>
      </c>
    </row>
    <row r="10" spans="1:23" s="315" customFormat="1" ht="10.5" customHeight="1">
      <c r="A10" s="881"/>
      <c r="B10" s="940" t="s">
        <v>479</v>
      </c>
      <c r="C10" s="940" t="s">
        <v>477</v>
      </c>
      <c r="D10" s="940" t="s">
        <v>478</v>
      </c>
      <c r="E10" s="949" t="s">
        <v>476</v>
      </c>
      <c r="F10" s="940" t="s">
        <v>479</v>
      </c>
      <c r="G10" s="940" t="s">
        <v>477</v>
      </c>
      <c r="H10" s="940" t="s">
        <v>478</v>
      </c>
      <c r="I10" s="949" t="s">
        <v>476</v>
      </c>
      <c r="J10" s="940" t="s">
        <v>479</v>
      </c>
      <c r="K10" s="940" t="s">
        <v>477</v>
      </c>
      <c r="L10" s="940" t="s">
        <v>478</v>
      </c>
      <c r="M10" s="951" t="s">
        <v>476</v>
      </c>
      <c r="N10" s="881"/>
      <c r="O10" s="940" t="s">
        <v>479</v>
      </c>
      <c r="P10" s="940" t="s">
        <v>477</v>
      </c>
      <c r="Q10" s="949" t="s">
        <v>476</v>
      </c>
      <c r="R10" s="940" t="s">
        <v>479</v>
      </c>
      <c r="S10" s="940" t="s">
        <v>477</v>
      </c>
      <c r="T10" s="949" t="s">
        <v>476</v>
      </c>
      <c r="U10" s="940" t="s">
        <v>479</v>
      </c>
      <c r="V10" s="940" t="s">
        <v>477</v>
      </c>
      <c r="W10" s="951" t="s">
        <v>476</v>
      </c>
    </row>
    <row r="11" spans="1:23" s="315" customFormat="1" ht="10.5" customHeight="1">
      <c r="A11" s="881"/>
      <c r="B11" s="878"/>
      <c r="C11" s="878"/>
      <c r="D11" s="878"/>
      <c r="E11" s="949"/>
      <c r="F11" s="878"/>
      <c r="G11" s="878"/>
      <c r="H11" s="878"/>
      <c r="I11" s="949"/>
      <c r="J11" s="878"/>
      <c r="K11" s="878"/>
      <c r="L11" s="878"/>
      <c r="M11" s="951"/>
      <c r="N11" s="881"/>
      <c r="O11" s="878"/>
      <c r="P11" s="878"/>
      <c r="Q11" s="949"/>
      <c r="R11" s="878"/>
      <c r="S11" s="878"/>
      <c r="T11" s="949"/>
      <c r="U11" s="878"/>
      <c r="V11" s="878"/>
      <c r="W11" s="951"/>
    </row>
    <row r="12" spans="1:23" s="315" customFormat="1" ht="24.75" customHeight="1">
      <c r="A12" s="882"/>
      <c r="B12" s="879"/>
      <c r="C12" s="879"/>
      <c r="D12" s="879"/>
      <c r="E12" s="950"/>
      <c r="F12" s="879"/>
      <c r="G12" s="879"/>
      <c r="H12" s="879"/>
      <c r="I12" s="950"/>
      <c r="J12" s="879"/>
      <c r="K12" s="879"/>
      <c r="L12" s="879"/>
      <c r="M12" s="952"/>
      <c r="N12" s="882"/>
      <c r="O12" s="879"/>
      <c r="P12" s="879"/>
      <c r="Q12" s="950"/>
      <c r="R12" s="879"/>
      <c r="S12" s="879"/>
      <c r="T12" s="950"/>
      <c r="U12" s="879"/>
      <c r="V12" s="879"/>
      <c r="W12" s="952"/>
    </row>
    <row r="13" spans="1:23" s="54" customFormat="1" ht="65.099999999999994" customHeight="1">
      <c r="A13" s="344">
        <v>2015</v>
      </c>
      <c r="B13" s="1002">
        <v>339</v>
      </c>
      <c r="C13" s="743">
        <v>397</v>
      </c>
      <c r="D13" s="743">
        <v>679</v>
      </c>
      <c r="E13" s="743">
        <v>8405</v>
      </c>
      <c r="F13" s="743">
        <v>165</v>
      </c>
      <c r="G13" s="743">
        <v>190</v>
      </c>
      <c r="H13" s="743">
        <v>294</v>
      </c>
      <c r="I13" s="743">
        <v>3794</v>
      </c>
      <c r="J13" s="743">
        <v>169</v>
      </c>
      <c r="K13" s="743">
        <v>196</v>
      </c>
      <c r="L13" s="743">
        <v>321</v>
      </c>
      <c r="M13" s="1003">
        <v>4495</v>
      </c>
      <c r="N13" s="344">
        <v>2015</v>
      </c>
      <c r="O13" s="199">
        <v>23</v>
      </c>
      <c r="P13" s="199">
        <v>96</v>
      </c>
      <c r="Q13" s="199">
        <v>2292</v>
      </c>
      <c r="R13" s="199">
        <v>1</v>
      </c>
      <c r="S13" s="199">
        <v>1</v>
      </c>
      <c r="T13" s="199">
        <v>49</v>
      </c>
      <c r="U13" s="199">
        <v>22</v>
      </c>
      <c r="V13" s="199">
        <v>95</v>
      </c>
      <c r="W13" s="487">
        <v>2243</v>
      </c>
    </row>
    <row r="14" spans="1:23" s="54" customFormat="1" ht="65.099999999999994" customHeight="1">
      <c r="A14" s="344">
        <v>2016</v>
      </c>
      <c r="B14" s="1002">
        <v>339</v>
      </c>
      <c r="C14" s="743">
        <v>404</v>
      </c>
      <c r="D14" s="743">
        <v>609</v>
      </c>
      <c r="E14" s="743">
        <v>6707</v>
      </c>
      <c r="F14" s="743">
        <v>164</v>
      </c>
      <c r="G14" s="743">
        <v>209</v>
      </c>
      <c r="H14" s="743">
        <v>339</v>
      </c>
      <c r="I14" s="743">
        <v>2716</v>
      </c>
      <c r="J14" s="743">
        <v>175</v>
      </c>
      <c r="K14" s="743">
        <v>195</v>
      </c>
      <c r="L14" s="743">
        <v>270</v>
      </c>
      <c r="M14" s="1003">
        <v>3991</v>
      </c>
      <c r="N14" s="344">
        <v>2016</v>
      </c>
      <c r="O14" s="199">
        <v>95</v>
      </c>
      <c r="P14" s="199">
        <v>95</v>
      </c>
      <c r="Q14" s="199">
        <v>4113</v>
      </c>
      <c r="R14" s="199">
        <v>2</v>
      </c>
      <c r="S14" s="199">
        <v>2</v>
      </c>
      <c r="T14" s="199">
        <v>533</v>
      </c>
      <c r="U14" s="199">
        <v>93</v>
      </c>
      <c r="V14" s="199">
        <v>93</v>
      </c>
      <c r="W14" s="487">
        <v>3580</v>
      </c>
    </row>
    <row r="15" spans="1:23" s="54" customFormat="1" ht="65.099999999999994" customHeight="1">
      <c r="A15" s="344">
        <v>2017</v>
      </c>
      <c r="B15" s="1002">
        <v>357</v>
      </c>
      <c r="C15" s="743">
        <v>370</v>
      </c>
      <c r="D15" s="743">
        <v>793.5</v>
      </c>
      <c r="E15" s="743">
        <v>3878.2</v>
      </c>
      <c r="F15" s="743">
        <v>181</v>
      </c>
      <c r="G15" s="743">
        <v>190</v>
      </c>
      <c r="H15" s="743">
        <v>275.5</v>
      </c>
      <c r="I15" s="743">
        <v>1687.3</v>
      </c>
      <c r="J15" s="743">
        <v>176</v>
      </c>
      <c r="K15" s="743">
        <v>180</v>
      </c>
      <c r="L15" s="743">
        <v>518</v>
      </c>
      <c r="M15" s="1003">
        <v>2190.9</v>
      </c>
      <c r="N15" s="344">
        <v>2017</v>
      </c>
      <c r="O15" s="743">
        <v>93</v>
      </c>
      <c r="P15" s="743">
        <v>93</v>
      </c>
      <c r="Q15" s="743">
        <v>7476.7000000000007</v>
      </c>
      <c r="R15" s="743">
        <v>2</v>
      </c>
      <c r="S15" s="743">
        <v>2</v>
      </c>
      <c r="T15" s="743">
        <v>503.1</v>
      </c>
      <c r="U15" s="743">
        <v>91</v>
      </c>
      <c r="V15" s="743">
        <v>91</v>
      </c>
      <c r="W15" s="1003">
        <v>6973.6</v>
      </c>
    </row>
    <row r="16" spans="1:23" s="54" customFormat="1" ht="65.099999999999994" customHeight="1">
      <c r="A16" s="344">
        <v>2018</v>
      </c>
      <c r="B16" s="1002">
        <v>345</v>
      </c>
      <c r="C16" s="743">
        <v>345</v>
      </c>
      <c r="D16" s="743">
        <v>440</v>
      </c>
      <c r="E16" s="743">
        <v>2606.7170000000001</v>
      </c>
      <c r="F16" s="743">
        <v>179</v>
      </c>
      <c r="G16" s="743">
        <v>179</v>
      </c>
      <c r="H16" s="743">
        <v>266</v>
      </c>
      <c r="I16" s="743">
        <v>1600.731</v>
      </c>
      <c r="J16" s="743">
        <v>166</v>
      </c>
      <c r="K16" s="743">
        <v>166</v>
      </c>
      <c r="L16" s="743">
        <v>174</v>
      </c>
      <c r="M16" s="1003">
        <v>1005.986</v>
      </c>
      <c r="N16" s="344">
        <v>2018</v>
      </c>
      <c r="O16" s="743">
        <v>92</v>
      </c>
      <c r="P16" s="743">
        <v>92</v>
      </c>
      <c r="Q16" s="743">
        <v>3161</v>
      </c>
      <c r="R16" s="743">
        <v>2</v>
      </c>
      <c r="S16" s="743">
        <v>2</v>
      </c>
      <c r="T16" s="743">
        <v>518</v>
      </c>
      <c r="U16" s="743">
        <v>90</v>
      </c>
      <c r="V16" s="743">
        <v>90</v>
      </c>
      <c r="W16" s="1003">
        <v>2643</v>
      </c>
    </row>
    <row r="17" spans="1:23" s="54" customFormat="1" ht="65.099999999999994" customHeight="1">
      <c r="A17" s="344">
        <v>2019</v>
      </c>
      <c r="B17" s="743">
        <f>SUM(F17,J17)</f>
        <v>322</v>
      </c>
      <c r="C17" s="743">
        <f t="shared" ref="C17" si="0">SUM(G17,K17)</f>
        <v>322</v>
      </c>
      <c r="D17" s="743">
        <f t="shared" ref="D17" si="1">SUM(H17,L17)</f>
        <v>461</v>
      </c>
      <c r="E17" s="743">
        <f t="shared" ref="E17" si="2">SUM(I17,M17)</f>
        <v>4482</v>
      </c>
      <c r="F17" s="743">
        <v>189</v>
      </c>
      <c r="G17" s="743">
        <v>189</v>
      </c>
      <c r="H17" s="743">
        <v>311</v>
      </c>
      <c r="I17" s="743">
        <v>2375</v>
      </c>
      <c r="J17" s="743">
        <v>133</v>
      </c>
      <c r="K17" s="743">
        <v>133</v>
      </c>
      <c r="L17" s="743">
        <v>150</v>
      </c>
      <c r="M17" s="1003">
        <v>2107</v>
      </c>
      <c r="N17" s="344">
        <v>2019</v>
      </c>
      <c r="O17" s="743">
        <f>SUM(R17,U17)</f>
        <v>91</v>
      </c>
      <c r="P17" s="743">
        <f t="shared" ref="P17" si="3">SUM(S17,V17)</f>
        <v>91</v>
      </c>
      <c r="Q17" s="743">
        <f t="shared" ref="Q17" si="4">SUM(T17,W17)</f>
        <v>4268</v>
      </c>
      <c r="R17" s="743">
        <v>2</v>
      </c>
      <c r="S17" s="743">
        <v>2</v>
      </c>
      <c r="T17" s="743">
        <v>444</v>
      </c>
      <c r="U17" s="743">
        <v>89</v>
      </c>
      <c r="V17" s="743">
        <v>89</v>
      </c>
      <c r="W17" s="1003">
        <v>3824</v>
      </c>
    </row>
    <row r="18" spans="1:23" s="317" customFormat="1" ht="63.75" customHeight="1">
      <c r="A18" s="601">
        <v>2020</v>
      </c>
      <c r="B18" s="704">
        <f>SUM(F18,J18)</f>
        <v>331</v>
      </c>
      <c r="C18" s="704">
        <f t="shared" ref="C18:E18" si="5">SUM(G18,K18)</f>
        <v>331</v>
      </c>
      <c r="D18" s="704">
        <f t="shared" si="5"/>
        <v>464</v>
      </c>
      <c r="E18" s="704">
        <f t="shared" si="5"/>
        <v>4119</v>
      </c>
      <c r="F18" s="704">
        <v>203</v>
      </c>
      <c r="G18" s="704">
        <v>203</v>
      </c>
      <c r="H18" s="704">
        <v>316</v>
      </c>
      <c r="I18" s="704">
        <v>2095</v>
      </c>
      <c r="J18" s="704">
        <v>128</v>
      </c>
      <c r="K18" s="704">
        <v>128</v>
      </c>
      <c r="L18" s="704">
        <v>148</v>
      </c>
      <c r="M18" s="1004">
        <v>2024</v>
      </c>
      <c r="N18" s="601">
        <v>2020</v>
      </c>
      <c r="O18" s="704">
        <f>SUM(R18,U18)</f>
        <v>89</v>
      </c>
      <c r="P18" s="704">
        <f t="shared" ref="P18" si="6">SUM(S18,V18)</f>
        <v>89</v>
      </c>
      <c r="Q18" s="704">
        <f>T18+W18</f>
        <v>2876</v>
      </c>
      <c r="R18" s="704">
        <v>2</v>
      </c>
      <c r="S18" s="704">
        <v>2</v>
      </c>
      <c r="T18" s="704">
        <v>432</v>
      </c>
      <c r="U18" s="704">
        <v>87</v>
      </c>
      <c r="V18" s="704">
        <v>87</v>
      </c>
      <c r="W18" s="1004">
        <v>2444</v>
      </c>
    </row>
    <row r="19" spans="1:23" s="317" customFormat="1" ht="9.9499999999999993" customHeight="1" thickBot="1">
      <c r="A19" s="548"/>
      <c r="B19" s="549"/>
      <c r="C19" s="550"/>
      <c r="D19" s="550"/>
      <c r="E19" s="550"/>
      <c r="F19" s="551"/>
      <c r="G19" s="552"/>
      <c r="H19" s="551"/>
      <c r="I19" s="551"/>
      <c r="J19" s="551"/>
      <c r="K19" s="551"/>
      <c r="L19" s="553"/>
      <c r="M19" s="554"/>
      <c r="N19" s="828"/>
      <c r="O19" s="551"/>
      <c r="P19" s="551"/>
      <c r="Q19" s="551"/>
      <c r="R19" s="551"/>
      <c r="S19" s="551"/>
      <c r="T19" s="553"/>
      <c r="U19" s="551"/>
      <c r="V19" s="551"/>
      <c r="W19" s="554"/>
    </row>
    <row r="20" spans="1:23" s="54" customFormat="1" ht="9.9499999999999993" customHeight="1">
      <c r="A20" s="206"/>
      <c r="B20" s="205"/>
      <c r="C20" s="205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</row>
    <row r="21" spans="1:23" s="54" customFormat="1" ht="12" customHeight="1">
      <c r="A21" s="54" t="s">
        <v>369</v>
      </c>
      <c r="B21" s="316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O21" s="318"/>
      <c r="P21" s="318"/>
      <c r="Q21" s="318"/>
      <c r="R21" s="318"/>
      <c r="S21" s="318"/>
      <c r="T21" s="318"/>
      <c r="U21" s="318"/>
      <c r="V21" s="318"/>
      <c r="W21" s="318"/>
    </row>
    <row r="22" spans="1:23" s="54" customFormat="1" ht="12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</row>
    <row r="23" spans="1:23" s="54" customFormat="1" ht="10.5" customHeight="1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</row>
    <row r="24" spans="1:23" s="54" customFormat="1" ht="10.5" customHeight="1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</row>
    <row r="25" spans="1:23" s="54" customFormat="1" ht="10.5" customHeight="1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</row>
    <row r="26" spans="1:23" s="54" customFormat="1" ht="22.5" customHeight="1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</row>
    <row r="27" spans="1:23" s="54" customFormat="1" ht="22.5" customHeight="1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</row>
    <row r="28" spans="1:23" s="54" customFormat="1" ht="22.5" customHeight="1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</row>
    <row r="29" spans="1:23" s="54" customFormat="1" ht="22.5" customHeight="1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</row>
    <row r="30" spans="1:23" s="54" customFormat="1" ht="22.5" customHeight="1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</row>
    <row r="31" spans="1:23" s="54" customFormat="1" ht="22.5" customHeight="1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</row>
    <row r="32" spans="1:23" s="54" customFormat="1" ht="8.2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</row>
    <row r="33" spans="1:23" s="39" customFormat="1" ht="30.7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</row>
    <row r="34" spans="1:23" s="39" customFormat="1" ht="30.7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</row>
    <row r="35" spans="1:23" s="54" customForma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</row>
    <row r="36" spans="1:23" s="54" customFormat="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</row>
    <row r="37" spans="1:23" s="54" customFormat="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</row>
  </sheetData>
  <mergeCells count="35">
    <mergeCell ref="U7:W7"/>
    <mergeCell ref="U10:U12"/>
    <mergeCell ref="V10:V12"/>
    <mergeCell ref="B7:E7"/>
    <mergeCell ref="F7:I7"/>
    <mergeCell ref="J7:M7"/>
    <mergeCell ref="U8:W8"/>
    <mergeCell ref="N2:W3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K10:K12"/>
    <mergeCell ref="L10:L12"/>
    <mergeCell ref="M10:M12"/>
    <mergeCell ref="W10:W12"/>
    <mergeCell ref="Q10:Q12"/>
    <mergeCell ref="R8:T8"/>
    <mergeCell ref="A6:A12"/>
    <mergeCell ref="N6:N12"/>
    <mergeCell ref="O8:Q8"/>
    <mergeCell ref="R10:R12"/>
    <mergeCell ref="S10:S12"/>
    <mergeCell ref="R7:T7"/>
    <mergeCell ref="O10:O12"/>
    <mergeCell ref="P10:P12"/>
    <mergeCell ref="J8:M8"/>
    <mergeCell ref="T10:T12"/>
    <mergeCell ref="B8:E8"/>
    <mergeCell ref="F8:I8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  <colBreaks count="1" manualBreakCount="1">
    <brk id="13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33"/>
  <sheetViews>
    <sheetView view="pageBreakPreview" topLeftCell="A10" zoomScaleNormal="100" zoomScaleSheetLayoutView="100" workbookViewId="0">
      <selection activeCell="H26" sqref="H26"/>
    </sheetView>
  </sheetViews>
  <sheetFormatPr defaultColWidth="7.109375" defaultRowHeight="13.5"/>
  <cols>
    <col min="1" max="1" width="8" style="46" customWidth="1"/>
    <col min="2" max="2" width="12.21875" style="46" customWidth="1"/>
    <col min="3" max="3" width="10.77734375" style="46" bestFit="1" customWidth="1"/>
    <col min="4" max="4" width="10.6640625" style="46" customWidth="1"/>
    <col min="5" max="5" width="10.77734375" style="46" customWidth="1"/>
    <col min="6" max="6" width="11.109375" style="46" customWidth="1"/>
    <col min="7" max="7" width="11.44140625" style="46" customWidth="1"/>
    <col min="8" max="16384" width="7.109375" style="46"/>
  </cols>
  <sheetData>
    <row r="1" spans="1:7" s="32" customFormat="1" ht="15" customHeight="1"/>
    <row r="2" spans="1:7" s="336" customFormat="1" ht="30" customHeight="1">
      <c r="A2" s="334" t="s">
        <v>509</v>
      </c>
      <c r="B2" s="335"/>
      <c r="C2" s="335"/>
      <c r="D2" s="335"/>
      <c r="E2" s="335"/>
      <c r="F2" s="335"/>
      <c r="G2" s="335"/>
    </row>
    <row r="3" spans="1:7" s="339" customFormat="1" ht="30" customHeight="1">
      <c r="A3" s="334" t="s">
        <v>378</v>
      </c>
      <c r="B3" s="335"/>
      <c r="C3" s="335"/>
      <c r="D3" s="335"/>
      <c r="E3" s="335"/>
      <c r="F3" s="335"/>
      <c r="G3" s="338"/>
    </row>
    <row r="4" spans="1:7" s="38" customFormat="1" ht="15" customHeight="1">
      <c r="A4" s="33"/>
      <c r="B4" s="34"/>
      <c r="C4" s="34"/>
      <c r="D4" s="34"/>
      <c r="E4" s="34"/>
      <c r="F4" s="34"/>
      <c r="G4" s="37"/>
    </row>
    <row r="5" spans="1:7" s="38" customFormat="1" ht="15" customHeight="1" thickBot="1">
      <c r="A5" s="38" t="s">
        <v>370</v>
      </c>
      <c r="F5" s="955" t="s">
        <v>371</v>
      </c>
      <c r="G5" s="955"/>
    </row>
    <row r="6" spans="1:7" s="35" customFormat="1" ht="30" customHeight="1">
      <c r="A6" s="880" t="s">
        <v>491</v>
      </c>
      <c r="B6" s="41" t="s">
        <v>372</v>
      </c>
      <c r="C6" s="319"/>
      <c r="D6" s="320" t="s">
        <v>379</v>
      </c>
      <c r="E6" s="319"/>
      <c r="F6" s="321" t="s">
        <v>481</v>
      </c>
      <c r="G6" s="340"/>
    </row>
    <row r="7" spans="1:7" s="35" customFormat="1" ht="20.100000000000001" customHeight="1">
      <c r="A7" s="881"/>
      <c r="B7" s="322" t="s">
        <v>147</v>
      </c>
      <c r="C7" s="308"/>
      <c r="D7" s="307" t="s">
        <v>373</v>
      </c>
      <c r="E7" s="308"/>
      <c r="F7" s="307" t="s">
        <v>380</v>
      </c>
      <c r="G7" s="558"/>
    </row>
    <row r="8" spans="1:7" s="35" customFormat="1" ht="17.25" customHeight="1">
      <c r="A8" s="881"/>
      <c r="B8" s="589" t="s">
        <v>374</v>
      </c>
      <c r="C8" s="589" t="s">
        <v>375</v>
      </c>
      <c r="D8" s="589" t="s">
        <v>374</v>
      </c>
      <c r="E8" s="589" t="s">
        <v>375</v>
      </c>
      <c r="F8" s="589" t="s">
        <v>374</v>
      </c>
      <c r="G8" s="811" t="s">
        <v>375</v>
      </c>
    </row>
    <row r="9" spans="1:7" s="35" customFormat="1" ht="17.25" customHeight="1">
      <c r="A9" s="882"/>
      <c r="B9" s="597" t="s">
        <v>106</v>
      </c>
      <c r="C9" s="323" t="s">
        <v>376</v>
      </c>
      <c r="D9" s="597" t="s">
        <v>106</v>
      </c>
      <c r="E9" s="323" t="s">
        <v>376</v>
      </c>
      <c r="F9" s="597" t="s">
        <v>106</v>
      </c>
      <c r="G9" s="829" t="s">
        <v>376</v>
      </c>
    </row>
    <row r="10" spans="1:7" s="35" customFormat="1" ht="30" customHeight="1">
      <c r="A10" s="344">
        <v>2015</v>
      </c>
      <c r="B10" s="565">
        <v>7.22</v>
      </c>
      <c r="C10" s="565">
        <v>267</v>
      </c>
      <c r="D10" s="565">
        <v>0.5</v>
      </c>
      <c r="E10" s="565">
        <v>240</v>
      </c>
      <c r="F10" s="565">
        <v>0.52</v>
      </c>
      <c r="G10" s="566">
        <v>27</v>
      </c>
    </row>
    <row r="11" spans="1:7" s="122" customFormat="1" ht="30" customHeight="1">
      <c r="A11" s="344">
        <v>2016</v>
      </c>
      <c r="B11" s="565">
        <v>7</v>
      </c>
      <c r="C11" s="565">
        <v>200</v>
      </c>
      <c r="D11" s="565">
        <v>0.7</v>
      </c>
      <c r="E11" s="565">
        <v>200</v>
      </c>
      <c r="F11" s="565">
        <v>0</v>
      </c>
      <c r="G11" s="566">
        <v>0</v>
      </c>
    </row>
    <row r="12" spans="1:7" s="122" customFormat="1" ht="30" customHeight="1">
      <c r="A12" s="344">
        <v>2017</v>
      </c>
      <c r="B12" s="565">
        <v>6.6000000000000003E-2</v>
      </c>
      <c r="C12" s="565">
        <v>6</v>
      </c>
      <c r="D12" s="565">
        <v>6.6000000000000003E-2</v>
      </c>
      <c r="E12" s="565">
        <v>6</v>
      </c>
      <c r="F12" s="565">
        <v>0</v>
      </c>
      <c r="G12" s="566">
        <v>0</v>
      </c>
    </row>
    <row r="13" spans="1:7" s="122" customFormat="1" ht="30" customHeight="1">
      <c r="A13" s="344">
        <v>2018</v>
      </c>
      <c r="B13" s="565">
        <v>0.49</v>
      </c>
      <c r="C13" s="565">
        <v>5</v>
      </c>
      <c r="D13" s="565">
        <v>0.49</v>
      </c>
      <c r="E13" s="565">
        <v>5</v>
      </c>
      <c r="F13" s="565">
        <v>0</v>
      </c>
      <c r="G13" s="566">
        <v>0</v>
      </c>
    </row>
    <row r="14" spans="1:7" s="35" customFormat="1" ht="30" customHeight="1">
      <c r="A14" s="344">
        <v>2019</v>
      </c>
      <c r="B14" s="565">
        <f>SUM(D14,F14,B26,D26,F26)</f>
        <v>1</v>
      </c>
      <c r="C14" s="565">
        <f>SUM(E14,G14,C26,E26,G26)</f>
        <v>405</v>
      </c>
      <c r="D14" s="565">
        <v>0</v>
      </c>
      <c r="E14" s="565">
        <v>5</v>
      </c>
      <c r="F14" s="565">
        <v>1</v>
      </c>
      <c r="G14" s="566">
        <v>400</v>
      </c>
    </row>
    <row r="15" spans="1:7" s="122" customFormat="1" ht="30" customHeight="1">
      <c r="A15" s="601">
        <v>2020</v>
      </c>
      <c r="B15" s="567">
        <f>SUM(D15,F15,B27,D27,F27)</f>
        <v>1.3</v>
      </c>
      <c r="C15" s="567">
        <f>SUM(E15,G15,C27,E27,G27)</f>
        <v>405</v>
      </c>
      <c r="D15" s="567">
        <v>0.5</v>
      </c>
      <c r="E15" s="567">
        <v>5</v>
      </c>
      <c r="F15" s="567">
        <v>0.8</v>
      </c>
      <c r="G15" s="568">
        <v>400</v>
      </c>
    </row>
    <row r="16" spans="1:7" s="122" customFormat="1" ht="9.9499999999999993" customHeight="1" thickBot="1">
      <c r="A16" s="465"/>
      <c r="B16" s="559"/>
      <c r="C16" s="556"/>
      <c r="D16" s="560"/>
      <c r="E16" s="557"/>
      <c r="F16" s="557"/>
      <c r="G16" s="561"/>
    </row>
    <row r="17" spans="1:7" s="35" customFormat="1" ht="9.9499999999999993" customHeight="1" thickBot="1">
      <c r="A17" s="555"/>
      <c r="B17" s="556"/>
      <c r="C17" s="556"/>
      <c r="D17" s="557"/>
      <c r="E17" s="557"/>
      <c r="F17" s="557"/>
      <c r="G17" s="557"/>
    </row>
    <row r="18" spans="1:7" s="35" customFormat="1" ht="30" customHeight="1">
      <c r="A18" s="880" t="s">
        <v>491</v>
      </c>
      <c r="B18" s="41" t="s">
        <v>381</v>
      </c>
      <c r="C18" s="319"/>
      <c r="D18" s="990" t="s">
        <v>382</v>
      </c>
      <c r="E18" s="991"/>
      <c r="F18" s="990" t="s">
        <v>215</v>
      </c>
      <c r="G18" s="992"/>
    </row>
    <row r="19" spans="1:7" s="35" customFormat="1" ht="20.100000000000001" customHeight="1">
      <c r="A19" s="881"/>
      <c r="B19" s="307" t="s">
        <v>377</v>
      </c>
      <c r="C19" s="308"/>
      <c r="D19" s="993" t="s">
        <v>383</v>
      </c>
      <c r="E19" s="994"/>
      <c r="F19" s="993" t="s">
        <v>384</v>
      </c>
      <c r="G19" s="995"/>
    </row>
    <row r="20" spans="1:7" s="35" customFormat="1" ht="17.25" customHeight="1">
      <c r="A20" s="881"/>
      <c r="B20" s="589" t="s">
        <v>374</v>
      </c>
      <c r="C20" s="589" t="s">
        <v>375</v>
      </c>
      <c r="D20" s="589" t="s">
        <v>374</v>
      </c>
      <c r="E20" s="589" t="s">
        <v>375</v>
      </c>
      <c r="F20" s="589" t="s">
        <v>374</v>
      </c>
      <c r="G20" s="811" t="s">
        <v>375</v>
      </c>
    </row>
    <row r="21" spans="1:7" s="35" customFormat="1" ht="17.25" customHeight="1">
      <c r="A21" s="882"/>
      <c r="B21" s="597" t="s">
        <v>106</v>
      </c>
      <c r="C21" s="323" t="s">
        <v>376</v>
      </c>
      <c r="D21" s="597" t="s">
        <v>106</v>
      </c>
      <c r="E21" s="323" t="s">
        <v>376</v>
      </c>
      <c r="F21" s="597" t="s">
        <v>106</v>
      </c>
      <c r="G21" s="829" t="s">
        <v>376</v>
      </c>
    </row>
    <row r="22" spans="1:7" s="122" customFormat="1" ht="30" customHeight="1">
      <c r="A22" s="344">
        <v>2015</v>
      </c>
      <c r="B22" s="565">
        <v>6.4</v>
      </c>
      <c r="C22" s="565">
        <v>0</v>
      </c>
      <c r="D22" s="565">
        <v>0</v>
      </c>
      <c r="E22" s="565">
        <v>0</v>
      </c>
      <c r="F22" s="569">
        <v>0</v>
      </c>
      <c r="G22" s="570">
        <v>0</v>
      </c>
    </row>
    <row r="23" spans="1:7" s="122" customFormat="1" ht="30" customHeight="1">
      <c r="A23" s="344">
        <v>2016</v>
      </c>
      <c r="B23" s="565">
        <v>6.3</v>
      </c>
      <c r="C23" s="565">
        <v>0</v>
      </c>
      <c r="D23" s="565">
        <v>0</v>
      </c>
      <c r="E23" s="565">
        <v>0</v>
      </c>
      <c r="F23" s="569">
        <v>0</v>
      </c>
      <c r="G23" s="570">
        <v>0</v>
      </c>
    </row>
    <row r="24" spans="1:7" s="122" customFormat="1" ht="30" customHeight="1">
      <c r="A24" s="344">
        <v>2017</v>
      </c>
      <c r="B24" s="565">
        <v>0</v>
      </c>
      <c r="C24" s="565">
        <v>0</v>
      </c>
      <c r="D24" s="565">
        <v>0</v>
      </c>
      <c r="E24" s="565">
        <v>0</v>
      </c>
      <c r="F24" s="569">
        <v>0</v>
      </c>
      <c r="G24" s="566">
        <v>0</v>
      </c>
    </row>
    <row r="25" spans="1:7" s="122" customFormat="1" ht="30" customHeight="1">
      <c r="A25" s="344">
        <v>2018</v>
      </c>
      <c r="B25" s="565">
        <v>0</v>
      </c>
      <c r="C25" s="565">
        <v>0</v>
      </c>
      <c r="D25" s="565">
        <v>0</v>
      </c>
      <c r="E25" s="565">
        <v>0</v>
      </c>
      <c r="F25" s="569">
        <v>0</v>
      </c>
      <c r="G25" s="570">
        <v>0</v>
      </c>
    </row>
    <row r="26" spans="1:7" s="35" customFormat="1" ht="30" customHeight="1">
      <c r="A26" s="344">
        <v>2019</v>
      </c>
      <c r="B26" s="572">
        <v>0</v>
      </c>
      <c r="C26" s="572">
        <v>0</v>
      </c>
      <c r="D26" s="572">
        <v>0</v>
      </c>
      <c r="E26" s="572">
        <v>0</v>
      </c>
      <c r="F26" s="572">
        <v>0</v>
      </c>
      <c r="G26" s="687">
        <v>0</v>
      </c>
    </row>
    <row r="27" spans="1:7" s="122" customFormat="1" ht="30" customHeight="1">
      <c r="A27" s="601">
        <v>2020</v>
      </c>
      <c r="B27" s="567">
        <v>0</v>
      </c>
      <c r="C27" s="567">
        <v>0</v>
      </c>
      <c r="D27" s="567">
        <v>0</v>
      </c>
      <c r="E27" s="567">
        <v>0</v>
      </c>
      <c r="F27" s="567">
        <v>0</v>
      </c>
      <c r="G27" s="568">
        <v>0</v>
      </c>
    </row>
    <row r="28" spans="1:7" s="35" customFormat="1" ht="9.9499999999999993" customHeight="1" thickBot="1">
      <c r="A28" s="562"/>
      <c r="B28" s="563"/>
      <c r="C28" s="563"/>
      <c r="D28" s="563"/>
      <c r="E28" s="563"/>
      <c r="F28" s="563"/>
      <c r="G28" s="564"/>
    </row>
    <row r="29" spans="1:7" s="54" customFormat="1" ht="9.9499999999999993" customHeight="1">
      <c r="A29" s="989"/>
      <c r="B29" s="989"/>
      <c r="C29" s="989"/>
      <c r="D29" s="989"/>
      <c r="E29" s="989"/>
      <c r="F29" s="989"/>
      <c r="G29" s="989"/>
    </row>
    <row r="30" spans="1:7">
      <c r="A30" s="46" t="s">
        <v>480</v>
      </c>
    </row>
    <row r="31" spans="1:7">
      <c r="A31" s="216"/>
      <c r="B31" s="55"/>
      <c r="C31" s="55"/>
      <c r="D31" s="55"/>
      <c r="E31" s="55"/>
      <c r="F31" s="55"/>
      <c r="G31" s="55"/>
    </row>
    <row r="32" spans="1:7">
      <c r="B32" s="55"/>
      <c r="C32" s="55"/>
      <c r="D32" s="55"/>
      <c r="E32" s="55"/>
      <c r="F32" s="55"/>
      <c r="G32" s="55"/>
    </row>
    <row r="33" spans="2:7">
      <c r="B33" s="55"/>
      <c r="C33" s="55"/>
      <c r="D33" s="55"/>
      <c r="E33" s="55"/>
      <c r="F33" s="55"/>
      <c r="G33" s="55"/>
    </row>
  </sheetData>
  <mergeCells count="8">
    <mergeCell ref="F5:G5"/>
    <mergeCell ref="A29:G29"/>
    <mergeCell ref="D18:E18"/>
    <mergeCell ref="F18:G18"/>
    <mergeCell ref="D19:E19"/>
    <mergeCell ref="F19:G19"/>
    <mergeCell ref="A6:A9"/>
    <mergeCell ref="A18:A21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1"/>
  <sheetViews>
    <sheetView view="pageBreakPreview" topLeftCell="A4" zoomScaleNormal="100" workbookViewId="0">
      <selection activeCell="B15" sqref="B15:G15"/>
    </sheetView>
  </sheetViews>
  <sheetFormatPr defaultColWidth="7.109375" defaultRowHeight="13.5"/>
  <cols>
    <col min="1" max="1" width="11.77734375" style="46" customWidth="1"/>
    <col min="2" max="7" width="11.109375" style="46" customWidth="1"/>
    <col min="8" max="16384" width="7.109375" style="46"/>
  </cols>
  <sheetData>
    <row r="1" spans="1:9" s="32" customFormat="1" ht="15" customHeight="1"/>
    <row r="2" spans="1:9" s="336" customFormat="1" ht="30" customHeight="1">
      <c r="A2" s="334" t="s">
        <v>28</v>
      </c>
      <c r="B2" s="335"/>
      <c r="C2" s="335"/>
      <c r="D2" s="335"/>
      <c r="E2" s="335"/>
      <c r="F2" s="335"/>
      <c r="G2" s="335"/>
    </row>
    <row r="3" spans="1:9" s="339" customFormat="1" ht="30" customHeight="1">
      <c r="A3" s="337" t="s">
        <v>38</v>
      </c>
      <c r="B3" s="338"/>
      <c r="C3" s="338"/>
      <c r="D3" s="338"/>
      <c r="E3" s="338"/>
      <c r="F3" s="338"/>
      <c r="G3" s="338"/>
    </row>
    <row r="4" spans="1:9" s="38" customFormat="1" ht="15" customHeight="1">
      <c r="A4" s="36"/>
      <c r="B4" s="37"/>
      <c r="C4" s="37"/>
      <c r="D4" s="37"/>
      <c r="E4" s="37"/>
      <c r="F4" s="37"/>
      <c r="G4" s="37"/>
    </row>
    <row r="5" spans="1:9" s="39" customFormat="1" ht="15" customHeight="1" thickBot="1">
      <c r="A5" s="39" t="s">
        <v>0</v>
      </c>
      <c r="G5" s="63" t="s">
        <v>29</v>
      </c>
    </row>
    <row r="6" spans="1:9" s="35" customFormat="1" ht="19.5" customHeight="1">
      <c r="A6" s="880" t="s">
        <v>19</v>
      </c>
      <c r="B6" s="327" t="s">
        <v>30</v>
      </c>
      <c r="C6" s="40" t="s">
        <v>31</v>
      </c>
      <c r="D6" s="595" t="s">
        <v>32</v>
      </c>
      <c r="E6" s="41" t="s">
        <v>41</v>
      </c>
      <c r="F6" s="41"/>
      <c r="G6" s="340"/>
    </row>
    <row r="7" spans="1:9" s="35" customFormat="1" ht="19.5" customHeight="1">
      <c r="A7" s="881"/>
      <c r="B7" s="42"/>
      <c r="C7" s="209"/>
      <c r="D7" s="589"/>
      <c r="E7" s="341" t="s">
        <v>42</v>
      </c>
      <c r="F7" s="43"/>
      <c r="G7" s="342"/>
    </row>
    <row r="8" spans="1:9" s="35" customFormat="1" ht="19.5" customHeight="1">
      <c r="A8" s="881"/>
      <c r="B8" s="878" t="s">
        <v>6</v>
      </c>
      <c r="C8" s="878" t="s">
        <v>39</v>
      </c>
      <c r="D8" s="878" t="s">
        <v>40</v>
      </c>
      <c r="E8" s="42"/>
      <c r="F8" s="44" t="s">
        <v>31</v>
      </c>
      <c r="G8" s="343" t="s">
        <v>32</v>
      </c>
    </row>
    <row r="9" spans="1:9" s="35" customFormat="1" ht="19.5" customHeight="1">
      <c r="A9" s="882"/>
      <c r="B9" s="879"/>
      <c r="C9" s="879"/>
      <c r="D9" s="879"/>
      <c r="E9" s="45"/>
      <c r="F9" s="212" t="s">
        <v>43</v>
      </c>
      <c r="G9" s="598" t="s">
        <v>44</v>
      </c>
    </row>
    <row r="10" spans="1:9" ht="65.099999999999994" customHeight="1">
      <c r="A10" s="344">
        <v>2015</v>
      </c>
      <c r="B10" s="64">
        <v>11774</v>
      </c>
      <c r="C10" s="65">
        <v>3662</v>
      </c>
      <c r="D10" s="65">
        <v>8112</v>
      </c>
      <c r="E10" s="66">
        <v>158.61511518254073</v>
      </c>
      <c r="F10" s="66">
        <v>49.333153711437419</v>
      </c>
      <c r="G10" s="345">
        <v>109.28196147110332</v>
      </c>
    </row>
    <row r="11" spans="1:9" ht="65.099999999999994" customHeight="1">
      <c r="A11" s="344">
        <v>2016</v>
      </c>
      <c r="B11" s="64">
        <v>11561</v>
      </c>
      <c r="C11" s="65">
        <v>3504</v>
      </c>
      <c r="D11" s="65">
        <v>8057</v>
      </c>
      <c r="E11" s="66">
        <v>155.36890202929715</v>
      </c>
      <c r="F11" s="66">
        <v>47.090444832683779</v>
      </c>
      <c r="G11" s="345">
        <v>108.27845719661336</v>
      </c>
    </row>
    <row r="12" spans="1:9" ht="65.099999999999994" customHeight="1">
      <c r="A12" s="344">
        <v>2017</v>
      </c>
      <c r="B12" s="64">
        <v>11451.108</v>
      </c>
      <c r="C12" s="65">
        <v>3058.741</v>
      </c>
      <c r="D12" s="65">
        <v>8392.3670000000002</v>
      </c>
      <c r="E12" s="66">
        <v>160.40212914974086</v>
      </c>
      <c r="F12" s="66">
        <v>42.845510575710883</v>
      </c>
      <c r="G12" s="345">
        <v>117.55661857402997</v>
      </c>
    </row>
    <row r="13" spans="1:9" ht="65.099999999999994" customHeight="1">
      <c r="A13" s="344">
        <v>2018</v>
      </c>
      <c r="B13" s="64">
        <f>SUM(C13:D13)</f>
        <v>11272</v>
      </c>
      <c r="C13" s="65">
        <v>2954</v>
      </c>
      <c r="D13" s="65">
        <v>8318</v>
      </c>
      <c r="E13" s="66">
        <f>SUM(F13:G13)</f>
        <v>157.89326236167528</v>
      </c>
      <c r="F13" s="66">
        <v>41.378344305925204</v>
      </c>
      <c r="G13" s="345">
        <v>116.51491805575009</v>
      </c>
    </row>
    <row r="14" spans="1:9" s="47" customFormat="1" ht="65.099999999999994" customHeight="1">
      <c r="A14" s="344">
        <v>2019</v>
      </c>
      <c r="B14" s="64">
        <v>11241</v>
      </c>
      <c r="C14" s="65">
        <v>2946</v>
      </c>
      <c r="D14" s="65">
        <v>8294</v>
      </c>
      <c r="E14" s="66">
        <f>SUM(F14:G14)</f>
        <v>164.6</v>
      </c>
      <c r="F14" s="66">
        <v>43.1</v>
      </c>
      <c r="G14" s="345">
        <v>121.5</v>
      </c>
      <c r="I14" s="48"/>
    </row>
    <row r="15" spans="1:9" s="573" customFormat="1" ht="51.75" customHeight="1">
      <c r="A15" s="601">
        <v>2020</v>
      </c>
      <c r="B15" s="602">
        <f>SUM(C15:D15)</f>
        <v>10975</v>
      </c>
      <c r="C15" s="346">
        <v>2879</v>
      </c>
      <c r="D15" s="346">
        <v>8096</v>
      </c>
      <c r="E15" s="347">
        <f>SUM(F15:G15)</f>
        <v>161.69999999999999</v>
      </c>
      <c r="F15" s="347">
        <v>42.4</v>
      </c>
      <c r="G15" s="348">
        <v>119.3</v>
      </c>
      <c r="H15" s="581"/>
    </row>
    <row r="16" spans="1:9" ht="9.9499999999999993" customHeight="1" thickBot="1">
      <c r="A16" s="349"/>
      <c r="B16" s="350"/>
      <c r="C16" s="351"/>
      <c r="D16" s="351"/>
      <c r="E16" s="352"/>
      <c r="F16" s="352"/>
      <c r="G16" s="353"/>
      <c r="H16" s="49"/>
    </row>
    <row r="17" spans="1:7" s="54" customFormat="1" ht="9.9499999999999993" customHeight="1">
      <c r="A17" s="50"/>
      <c r="B17" s="51"/>
      <c r="C17" s="25"/>
      <c r="D17" s="25"/>
      <c r="E17" s="52"/>
      <c r="F17" s="53"/>
      <c r="G17" s="53"/>
    </row>
    <row r="18" spans="1:7" ht="15" customHeight="1">
      <c r="A18" s="46" t="s">
        <v>490</v>
      </c>
    </row>
    <row r="19" spans="1:7">
      <c r="A19" s="55"/>
      <c r="B19" s="55"/>
      <c r="C19" s="55"/>
      <c r="D19" s="55"/>
      <c r="E19" s="55"/>
      <c r="F19" s="55"/>
      <c r="G19" s="55"/>
    </row>
    <row r="20" spans="1:7">
      <c r="A20" s="56"/>
    </row>
    <row r="21" spans="1:7">
      <c r="A21" s="56"/>
    </row>
  </sheetData>
  <mergeCells count="4">
    <mergeCell ref="B8:B9"/>
    <mergeCell ref="C8:C9"/>
    <mergeCell ref="D8:D9"/>
    <mergeCell ref="A6:A9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64"/>
  <sheetViews>
    <sheetView view="pageBreakPreview" topLeftCell="F1" zoomScaleNormal="100" workbookViewId="0">
      <selection activeCell="I24" sqref="I24:N34"/>
    </sheetView>
  </sheetViews>
  <sheetFormatPr defaultColWidth="7.109375" defaultRowHeight="13.5" outlineLevelRow="1"/>
  <cols>
    <col min="1" max="1" width="7.6640625" style="73" customWidth="1"/>
    <col min="2" max="7" width="10.77734375" style="73" customWidth="1"/>
    <col min="8" max="8" width="7.6640625" style="73" customWidth="1"/>
    <col min="9" max="14" width="10.77734375" style="73" customWidth="1"/>
    <col min="15" max="16384" width="7.109375" style="73"/>
  </cols>
  <sheetData>
    <row r="1" spans="1:14" s="32" customFormat="1" ht="15" customHeight="1"/>
    <row r="2" spans="1:14" s="336" customFormat="1" ht="30" customHeight="1">
      <c r="A2" s="380" t="s">
        <v>482</v>
      </c>
      <c r="B2" s="380"/>
      <c r="C2" s="380"/>
      <c r="D2" s="380"/>
      <c r="E2" s="380"/>
      <c r="F2" s="380"/>
      <c r="G2" s="380"/>
      <c r="H2" s="886" t="s">
        <v>396</v>
      </c>
      <c r="I2" s="887"/>
      <c r="J2" s="887"/>
      <c r="K2" s="887"/>
      <c r="L2" s="887"/>
      <c r="M2" s="887"/>
      <c r="N2" s="887"/>
    </row>
    <row r="3" spans="1:14" s="336" customFormat="1" ht="30" customHeight="1">
      <c r="A3" s="380"/>
      <c r="B3" s="380"/>
      <c r="C3" s="380"/>
      <c r="D3" s="380"/>
      <c r="E3" s="380"/>
      <c r="F3" s="380"/>
      <c r="G3" s="380"/>
      <c r="H3" s="887"/>
      <c r="I3" s="887"/>
      <c r="J3" s="887"/>
      <c r="K3" s="887"/>
      <c r="L3" s="887"/>
      <c r="M3" s="887"/>
      <c r="N3" s="887"/>
    </row>
    <row r="4" spans="1:14" s="35" customFormat="1" ht="15" customHeight="1">
      <c r="A4" s="68"/>
      <c r="B4" s="68"/>
      <c r="C4" s="68"/>
      <c r="D4" s="68"/>
      <c r="E4" s="68"/>
      <c r="F4" s="68"/>
      <c r="G4" s="68"/>
      <c r="H4" s="34"/>
    </row>
    <row r="5" spans="1:14" s="38" customFormat="1" ht="15" customHeight="1" thickBot="1">
      <c r="A5" s="38" t="s">
        <v>1</v>
      </c>
      <c r="G5" s="662"/>
      <c r="N5" s="662" t="s">
        <v>45</v>
      </c>
    </row>
    <row r="6" spans="1:14" ht="19.5" customHeight="1">
      <c r="A6" s="587" t="s">
        <v>98</v>
      </c>
      <c r="B6" s="69" t="s">
        <v>46</v>
      </c>
      <c r="C6" s="70"/>
      <c r="D6" s="69" t="s">
        <v>47</v>
      </c>
      <c r="E6" s="70"/>
      <c r="F6" s="71" t="s">
        <v>64</v>
      </c>
      <c r="G6" s="355"/>
      <c r="H6" s="733" t="s">
        <v>491</v>
      </c>
      <c r="I6" s="883" t="s">
        <v>386</v>
      </c>
      <c r="J6" s="884"/>
      <c r="K6" s="883" t="s">
        <v>387</v>
      </c>
      <c r="L6" s="884"/>
      <c r="M6" s="883" t="s">
        <v>388</v>
      </c>
      <c r="N6" s="885"/>
    </row>
    <row r="7" spans="1:14" ht="19.5" customHeight="1">
      <c r="A7" s="584"/>
      <c r="B7" s="44" t="s">
        <v>48</v>
      </c>
      <c r="C7" s="44" t="s">
        <v>49</v>
      </c>
      <c r="D7" s="44" t="s">
        <v>48</v>
      </c>
      <c r="E7" s="44" t="s">
        <v>49</v>
      </c>
      <c r="F7" s="44" t="s">
        <v>48</v>
      </c>
      <c r="G7" s="356" t="s">
        <v>49</v>
      </c>
      <c r="H7" s="732"/>
      <c r="I7" s="44" t="s">
        <v>79</v>
      </c>
      <c r="J7" s="44" t="s">
        <v>70</v>
      </c>
      <c r="K7" s="44" t="s">
        <v>79</v>
      </c>
      <c r="L7" s="44" t="s">
        <v>70</v>
      </c>
      <c r="M7" s="44" t="s">
        <v>79</v>
      </c>
      <c r="N7" s="356" t="s">
        <v>70</v>
      </c>
    </row>
    <row r="8" spans="1:14" ht="19.5" customHeight="1">
      <c r="A8" s="588" t="s">
        <v>50</v>
      </c>
      <c r="B8" s="212" t="s">
        <v>51</v>
      </c>
      <c r="C8" s="75" t="s">
        <v>52</v>
      </c>
      <c r="D8" s="212" t="s">
        <v>51</v>
      </c>
      <c r="E8" s="75" t="s">
        <v>52</v>
      </c>
      <c r="F8" s="212" t="s">
        <v>51</v>
      </c>
      <c r="G8" s="357" t="s">
        <v>52</v>
      </c>
      <c r="H8" s="584" t="s">
        <v>385</v>
      </c>
      <c r="I8" s="212" t="s">
        <v>83</v>
      </c>
      <c r="J8" s="212" t="s">
        <v>86</v>
      </c>
      <c r="K8" s="212" t="s">
        <v>83</v>
      </c>
      <c r="L8" s="212" t="s">
        <v>86</v>
      </c>
      <c r="M8" s="212" t="s">
        <v>83</v>
      </c>
      <c r="N8" s="363" t="s">
        <v>86</v>
      </c>
    </row>
    <row r="9" spans="1:14" ht="30" customHeight="1">
      <c r="A9" s="344">
        <v>2015</v>
      </c>
      <c r="B9" s="622">
        <v>5293.7999999999993</v>
      </c>
      <c r="C9" s="51">
        <v>40476.800000000003</v>
      </c>
      <c r="D9" s="622">
        <v>2553.5</v>
      </c>
      <c r="E9" s="51">
        <v>14219.8</v>
      </c>
      <c r="F9" s="622">
        <v>15.999999999999998</v>
      </c>
      <c r="G9" s="358">
        <v>57.300000000000004</v>
      </c>
      <c r="H9" s="366">
        <v>2015</v>
      </c>
      <c r="I9" s="830">
        <v>1260</v>
      </c>
      <c r="J9" s="370">
        <v>5738.6</v>
      </c>
      <c r="K9" s="830">
        <v>798</v>
      </c>
      <c r="L9" s="370">
        <v>1385.8999999999999</v>
      </c>
      <c r="M9" s="830">
        <v>666.3</v>
      </c>
      <c r="N9" s="371">
        <v>19075.2</v>
      </c>
    </row>
    <row r="10" spans="1:14" s="76" customFormat="1" ht="30" customHeight="1">
      <c r="A10" s="344">
        <v>2016</v>
      </c>
      <c r="B10" s="622">
        <v>5321.5999999999995</v>
      </c>
      <c r="C10" s="51">
        <v>40703.599999999991</v>
      </c>
      <c r="D10" s="622">
        <v>2497.5</v>
      </c>
      <c r="E10" s="51">
        <v>14101.5</v>
      </c>
      <c r="F10" s="622">
        <v>15.1</v>
      </c>
      <c r="G10" s="358">
        <v>55.900000000000013</v>
      </c>
      <c r="H10" s="367">
        <v>2016</v>
      </c>
      <c r="I10" s="830">
        <v>1346.5</v>
      </c>
      <c r="J10" s="370">
        <v>6147.9000000000005</v>
      </c>
      <c r="K10" s="830">
        <v>799</v>
      </c>
      <c r="L10" s="370">
        <v>1317.3</v>
      </c>
      <c r="M10" s="830">
        <v>663.5</v>
      </c>
      <c r="N10" s="371">
        <v>19081</v>
      </c>
    </row>
    <row r="11" spans="1:14" s="76" customFormat="1" ht="30" customHeight="1">
      <c r="A11" s="344">
        <v>2017</v>
      </c>
      <c r="B11" s="622">
        <v>4852.7</v>
      </c>
      <c r="C11" s="51">
        <v>38990.600000000006</v>
      </c>
      <c r="D11" s="622">
        <v>2390.2000000000003</v>
      </c>
      <c r="E11" s="51">
        <v>13053.5</v>
      </c>
      <c r="F11" s="622">
        <v>23.200000000000003</v>
      </c>
      <c r="G11" s="358">
        <v>79.400000000000006</v>
      </c>
      <c r="H11" s="367">
        <v>2017</v>
      </c>
      <c r="I11" s="830">
        <v>1098</v>
      </c>
      <c r="J11" s="370">
        <v>6053</v>
      </c>
      <c r="K11" s="830">
        <v>731.80000000000007</v>
      </c>
      <c r="L11" s="370">
        <v>1109.6999999999998</v>
      </c>
      <c r="M11" s="830">
        <v>609.5</v>
      </c>
      <c r="N11" s="371">
        <v>18695</v>
      </c>
    </row>
    <row r="12" spans="1:14" s="76" customFormat="1" ht="30" customHeight="1">
      <c r="A12" s="344">
        <v>2018</v>
      </c>
      <c r="B12" s="622">
        <v>4690.6419354838727</v>
      </c>
      <c r="C12" s="51">
        <v>39065.633536942521</v>
      </c>
      <c r="D12" s="622">
        <v>2188.0000000000009</v>
      </c>
      <c r="E12" s="51">
        <v>11949.23353694252</v>
      </c>
      <c r="F12" s="622">
        <v>21.900000000000002</v>
      </c>
      <c r="G12" s="358">
        <v>46.900000000000027</v>
      </c>
      <c r="H12" s="367">
        <v>2018</v>
      </c>
      <c r="I12" s="830">
        <v>1137.6419354838711</v>
      </c>
      <c r="J12" s="370">
        <v>7851.0000000000009</v>
      </c>
      <c r="K12" s="830">
        <v>716.9000000000002</v>
      </c>
      <c r="L12" s="370">
        <v>1050.5</v>
      </c>
      <c r="M12" s="830">
        <v>626.20000000000005</v>
      </c>
      <c r="N12" s="371">
        <v>18168</v>
      </c>
    </row>
    <row r="13" spans="1:14" s="76" customFormat="1" ht="30" customHeight="1">
      <c r="A13" s="344">
        <v>2019</v>
      </c>
      <c r="B13" s="622">
        <f t="shared" ref="B13:G13" si="0">SUM(B14:B23)</f>
        <v>4727.7999999999993</v>
      </c>
      <c r="C13" s="51">
        <f t="shared" si="0"/>
        <v>43950.900000000009</v>
      </c>
      <c r="D13" s="622">
        <f t="shared" si="0"/>
        <v>2164.3000000000002</v>
      </c>
      <c r="E13" s="51">
        <f t="shared" si="0"/>
        <v>11566.900000000001</v>
      </c>
      <c r="F13" s="622">
        <f t="shared" si="0"/>
        <v>29.2</v>
      </c>
      <c r="G13" s="358">
        <f t="shared" si="0"/>
        <v>77.5</v>
      </c>
      <c r="H13" s="367">
        <v>2019</v>
      </c>
      <c r="I13" s="830">
        <f>SUM(I14:I23)</f>
        <v>1005.3999999999999</v>
      </c>
      <c r="J13" s="373">
        <f t="shared" ref="J13:N13" si="1">SUM(J14:J23)</f>
        <v>6183.4</v>
      </c>
      <c r="K13" s="830">
        <f t="shared" si="1"/>
        <v>813.6</v>
      </c>
      <c r="L13" s="373">
        <f t="shared" si="1"/>
        <v>1272.7</v>
      </c>
      <c r="M13" s="830">
        <f t="shared" si="1"/>
        <v>715.30000000000007</v>
      </c>
      <c r="N13" s="734">
        <f t="shared" si="1"/>
        <v>24850.400000000001</v>
      </c>
    </row>
    <row r="14" spans="1:14" ht="30" hidden="1" customHeight="1" outlineLevel="1">
      <c r="A14" s="359" t="s">
        <v>53</v>
      </c>
      <c r="B14" s="622">
        <f>SUM(D14,F14,I14,K14,M14)</f>
        <v>284.7</v>
      </c>
      <c r="C14" s="51">
        <f>SUM(E14,G14,J14,L14,N14)</f>
        <v>1652.2</v>
      </c>
      <c r="D14" s="628">
        <v>143.9</v>
      </c>
      <c r="E14" s="80">
        <v>762</v>
      </c>
      <c r="F14" s="628">
        <v>1.6</v>
      </c>
      <c r="G14" s="374">
        <v>4.5999999999999996</v>
      </c>
      <c r="H14" s="368" t="s">
        <v>74</v>
      </c>
      <c r="I14" s="831">
        <v>73.900000000000006</v>
      </c>
      <c r="J14" s="375">
        <v>442.2</v>
      </c>
      <c r="K14" s="831">
        <v>51.6</v>
      </c>
      <c r="L14" s="375">
        <v>85.7</v>
      </c>
      <c r="M14" s="831">
        <v>13.7</v>
      </c>
      <c r="N14" s="376">
        <v>357.7</v>
      </c>
    </row>
    <row r="15" spans="1:14" ht="30" hidden="1" customHeight="1" outlineLevel="1">
      <c r="A15" s="359" t="s">
        <v>54</v>
      </c>
      <c r="B15" s="622">
        <f t="shared" ref="B15:B23" si="2">SUM(D15,F15,I15,K15,M15)</f>
        <v>525.1</v>
      </c>
      <c r="C15" s="51">
        <f t="shared" ref="C15:C23" si="3">SUM(E15,G15,J15,L15,N15)</f>
        <v>2868.3</v>
      </c>
      <c r="D15" s="628">
        <v>327.60000000000002</v>
      </c>
      <c r="E15" s="80">
        <v>1782.9</v>
      </c>
      <c r="F15" s="628">
        <v>3.6</v>
      </c>
      <c r="G15" s="374">
        <v>9.9</v>
      </c>
      <c r="H15" s="367" t="s">
        <v>54</v>
      </c>
      <c r="I15" s="831">
        <v>98.4</v>
      </c>
      <c r="J15" s="375">
        <v>572</v>
      </c>
      <c r="K15" s="831">
        <v>81.900000000000006</v>
      </c>
      <c r="L15" s="375">
        <v>136.5</v>
      </c>
      <c r="M15" s="831">
        <v>13.6</v>
      </c>
      <c r="N15" s="376">
        <v>367</v>
      </c>
    </row>
    <row r="16" spans="1:14" ht="30" hidden="1" customHeight="1" outlineLevel="1">
      <c r="A16" s="359" t="s">
        <v>55</v>
      </c>
      <c r="B16" s="622">
        <f t="shared" si="2"/>
        <v>289.09999999999997</v>
      </c>
      <c r="C16" s="51">
        <f t="shared" si="3"/>
        <v>1806.2</v>
      </c>
      <c r="D16" s="628">
        <v>72.599999999999994</v>
      </c>
      <c r="E16" s="80">
        <v>355.4</v>
      </c>
      <c r="F16" s="628">
        <v>2</v>
      </c>
      <c r="G16" s="374">
        <v>5.5</v>
      </c>
      <c r="H16" s="367" t="s">
        <v>55</v>
      </c>
      <c r="I16" s="831">
        <v>116.8</v>
      </c>
      <c r="J16" s="375">
        <v>990.6</v>
      </c>
      <c r="K16" s="831">
        <v>86.5</v>
      </c>
      <c r="L16" s="375">
        <v>126.9</v>
      </c>
      <c r="M16" s="831">
        <v>11.2</v>
      </c>
      <c r="N16" s="376">
        <v>327.8</v>
      </c>
    </row>
    <row r="17" spans="1:14" ht="30" hidden="1" customHeight="1" outlineLevel="1">
      <c r="A17" s="359" t="s">
        <v>56</v>
      </c>
      <c r="B17" s="622">
        <f t="shared" si="2"/>
        <v>443.3</v>
      </c>
      <c r="C17" s="51">
        <f t="shared" si="3"/>
        <v>3225.2</v>
      </c>
      <c r="D17" s="628">
        <v>127.7</v>
      </c>
      <c r="E17" s="80">
        <v>591.1</v>
      </c>
      <c r="F17" s="628">
        <v>2.2000000000000002</v>
      </c>
      <c r="G17" s="374">
        <v>6.1</v>
      </c>
      <c r="H17" s="367" t="s">
        <v>56</v>
      </c>
      <c r="I17" s="831">
        <v>141.69999999999999</v>
      </c>
      <c r="J17" s="375">
        <v>765</v>
      </c>
      <c r="K17" s="831">
        <v>116</v>
      </c>
      <c r="L17" s="375">
        <v>191.1</v>
      </c>
      <c r="M17" s="831">
        <v>55.7</v>
      </c>
      <c r="N17" s="376">
        <v>1671.9</v>
      </c>
    </row>
    <row r="18" spans="1:14" ht="30" hidden="1" customHeight="1" outlineLevel="1">
      <c r="A18" s="359" t="s">
        <v>57</v>
      </c>
      <c r="B18" s="622">
        <f t="shared" si="2"/>
        <v>606.9</v>
      </c>
      <c r="C18" s="51">
        <f t="shared" si="3"/>
        <v>3870.6000000000004</v>
      </c>
      <c r="D18" s="628">
        <v>310.8</v>
      </c>
      <c r="E18" s="80">
        <v>1675.6</v>
      </c>
      <c r="F18" s="628">
        <v>1.4</v>
      </c>
      <c r="G18" s="374">
        <v>3.2</v>
      </c>
      <c r="H18" s="367" t="s">
        <v>57</v>
      </c>
      <c r="I18" s="831">
        <v>136.69999999999999</v>
      </c>
      <c r="J18" s="375">
        <v>822.7</v>
      </c>
      <c r="K18" s="831">
        <v>123.9</v>
      </c>
      <c r="L18" s="375">
        <v>173.3</v>
      </c>
      <c r="M18" s="831">
        <v>34.1</v>
      </c>
      <c r="N18" s="376">
        <v>1195.8</v>
      </c>
    </row>
    <row r="19" spans="1:14" ht="30" hidden="1" customHeight="1" outlineLevel="1">
      <c r="A19" s="359" t="s">
        <v>58</v>
      </c>
      <c r="B19" s="622">
        <f t="shared" si="2"/>
        <v>641</v>
      </c>
      <c r="C19" s="51">
        <f t="shared" si="3"/>
        <v>4799.8999999999996</v>
      </c>
      <c r="D19" s="628">
        <v>381.2</v>
      </c>
      <c r="E19" s="80">
        <v>1946.7</v>
      </c>
      <c r="F19" s="628">
        <v>7.1</v>
      </c>
      <c r="G19" s="374">
        <v>20.399999999999999</v>
      </c>
      <c r="H19" s="367" t="s">
        <v>58</v>
      </c>
      <c r="I19" s="831">
        <v>94.9</v>
      </c>
      <c r="J19" s="375">
        <v>572.4</v>
      </c>
      <c r="K19" s="831">
        <v>92.5</v>
      </c>
      <c r="L19" s="375">
        <v>142.9</v>
      </c>
      <c r="M19" s="831">
        <v>65.3</v>
      </c>
      <c r="N19" s="376">
        <v>2117.5</v>
      </c>
    </row>
    <row r="20" spans="1:14" ht="30" hidden="1" customHeight="1" outlineLevel="1">
      <c r="A20" s="359" t="s">
        <v>59</v>
      </c>
      <c r="B20" s="622">
        <f t="shared" si="2"/>
        <v>581.79999999999995</v>
      </c>
      <c r="C20" s="51">
        <f t="shared" si="3"/>
        <v>3223.4</v>
      </c>
      <c r="D20" s="628">
        <v>343.4</v>
      </c>
      <c r="E20" s="80">
        <v>1883</v>
      </c>
      <c r="F20" s="628">
        <v>2.9</v>
      </c>
      <c r="G20" s="374">
        <v>7.9</v>
      </c>
      <c r="H20" s="367" t="s">
        <v>59</v>
      </c>
      <c r="I20" s="831">
        <v>124.4</v>
      </c>
      <c r="J20" s="375">
        <v>722.4</v>
      </c>
      <c r="K20" s="831">
        <v>95.1</v>
      </c>
      <c r="L20" s="375">
        <v>147.4</v>
      </c>
      <c r="M20" s="831">
        <v>16</v>
      </c>
      <c r="N20" s="376">
        <v>462.7</v>
      </c>
    </row>
    <row r="21" spans="1:14" ht="30" hidden="1" customHeight="1" outlineLevel="1">
      <c r="A21" s="359" t="s">
        <v>60</v>
      </c>
      <c r="B21" s="622">
        <f t="shared" si="2"/>
        <v>411.6</v>
      </c>
      <c r="C21" s="51">
        <f t="shared" si="3"/>
        <v>2363.1999999999998</v>
      </c>
      <c r="D21" s="628">
        <v>220</v>
      </c>
      <c r="E21" s="80">
        <v>1229.9000000000001</v>
      </c>
      <c r="F21" s="628">
        <v>8.1</v>
      </c>
      <c r="G21" s="374">
        <v>19.100000000000001</v>
      </c>
      <c r="H21" s="367" t="s">
        <v>60</v>
      </c>
      <c r="I21" s="831">
        <v>95</v>
      </c>
      <c r="J21" s="375">
        <v>561.29999999999995</v>
      </c>
      <c r="K21" s="831">
        <v>70.7</v>
      </c>
      <c r="L21" s="375">
        <v>122.8</v>
      </c>
      <c r="M21" s="831">
        <v>17.8</v>
      </c>
      <c r="N21" s="376">
        <v>430.1</v>
      </c>
    </row>
    <row r="22" spans="1:14" ht="30" hidden="1" customHeight="1" outlineLevel="1">
      <c r="A22" s="359" t="s">
        <v>61</v>
      </c>
      <c r="B22" s="622">
        <f t="shared" si="2"/>
        <v>395.6</v>
      </c>
      <c r="C22" s="51">
        <f t="shared" si="3"/>
        <v>2495</v>
      </c>
      <c r="D22" s="628">
        <v>236.6</v>
      </c>
      <c r="E22" s="80">
        <v>1338.1</v>
      </c>
      <c r="F22" s="628">
        <v>0</v>
      </c>
      <c r="G22" s="374">
        <v>0</v>
      </c>
      <c r="H22" s="367" t="s">
        <v>61</v>
      </c>
      <c r="I22" s="831">
        <v>98.3</v>
      </c>
      <c r="J22" s="375">
        <v>581.6</v>
      </c>
      <c r="K22" s="831">
        <v>41.1</v>
      </c>
      <c r="L22" s="375">
        <v>58.4</v>
      </c>
      <c r="M22" s="831">
        <v>19.600000000000001</v>
      </c>
      <c r="N22" s="376">
        <v>516.9</v>
      </c>
    </row>
    <row r="23" spans="1:14" ht="30" hidden="1" customHeight="1" outlineLevel="1">
      <c r="A23" s="359" t="s">
        <v>62</v>
      </c>
      <c r="B23" s="622">
        <f t="shared" si="2"/>
        <v>548.70000000000005</v>
      </c>
      <c r="C23" s="51">
        <f t="shared" si="3"/>
        <v>17646.900000000001</v>
      </c>
      <c r="D23" s="628">
        <v>0.5</v>
      </c>
      <c r="E23" s="80">
        <v>2.2000000000000002</v>
      </c>
      <c r="F23" s="628">
        <v>0.3</v>
      </c>
      <c r="G23" s="374">
        <v>0.8</v>
      </c>
      <c r="H23" s="367" t="s">
        <v>62</v>
      </c>
      <c r="I23" s="831">
        <v>25.3</v>
      </c>
      <c r="J23" s="375">
        <v>153.19999999999999</v>
      </c>
      <c r="K23" s="831">
        <v>54.3</v>
      </c>
      <c r="L23" s="375">
        <v>87.7</v>
      </c>
      <c r="M23" s="831">
        <v>468.3</v>
      </c>
      <c r="N23" s="376">
        <v>17403</v>
      </c>
    </row>
    <row r="24" spans="1:14" s="606" customFormat="1" ht="30" customHeight="1" collapsed="1">
      <c r="A24" s="601">
        <v>2020</v>
      </c>
      <c r="B24" s="633">
        <f t="shared" ref="B24:G24" si="4">SUM(B25:B34)</f>
        <v>4680</v>
      </c>
      <c r="C24" s="607">
        <f t="shared" si="4"/>
        <v>39826.899999999994</v>
      </c>
      <c r="D24" s="633">
        <f t="shared" si="4"/>
        <v>2146.6</v>
      </c>
      <c r="E24" s="607">
        <f t="shared" si="4"/>
        <v>9764.6999999999989</v>
      </c>
      <c r="F24" s="633">
        <f t="shared" si="4"/>
        <v>32.299999999999997</v>
      </c>
      <c r="G24" s="608">
        <f t="shared" si="4"/>
        <v>85.9</v>
      </c>
      <c r="H24" s="601">
        <v>2020</v>
      </c>
      <c r="I24" s="832">
        <f>SUM(I25:I34)</f>
        <v>1040.5</v>
      </c>
      <c r="J24" s="609">
        <f t="shared" ref="J24" si="5">SUM(J25:J34)</f>
        <v>8051.6999999999989</v>
      </c>
      <c r="K24" s="832">
        <f t="shared" ref="K24" si="6">SUM(K25:K34)</f>
        <v>816.69999999999993</v>
      </c>
      <c r="L24" s="609">
        <f t="shared" ref="L24" si="7">SUM(L25:L34)</f>
        <v>1109.7</v>
      </c>
      <c r="M24" s="832">
        <f t="shared" ref="M24" si="8">SUM(M25:M34)</f>
        <v>643.9</v>
      </c>
      <c r="N24" s="735">
        <f t="shared" ref="N24" si="9">SUM(N25:N34)</f>
        <v>20814.899999999998</v>
      </c>
    </row>
    <row r="25" spans="1:14" s="46" customFormat="1" ht="30" customHeight="1">
      <c r="A25" s="359" t="s">
        <v>53</v>
      </c>
      <c r="B25" s="622">
        <f>SUM(D25,F25,I25,K25,M25)</f>
        <v>285</v>
      </c>
      <c r="C25" s="51">
        <f>SUM(E25,G25,J25,L25,N25)</f>
        <v>1614.3</v>
      </c>
      <c r="D25" s="622">
        <v>142.69999999999999</v>
      </c>
      <c r="E25" s="603">
        <v>643.29999999999995</v>
      </c>
      <c r="F25" s="622">
        <v>1.8</v>
      </c>
      <c r="G25" s="372">
        <v>5.3</v>
      </c>
      <c r="H25" s="359" t="s">
        <v>53</v>
      </c>
      <c r="I25" s="833">
        <v>75.900000000000006</v>
      </c>
      <c r="J25" s="604">
        <v>577.9</v>
      </c>
      <c r="K25" s="833">
        <v>51.8</v>
      </c>
      <c r="L25" s="604">
        <v>74.599999999999994</v>
      </c>
      <c r="M25" s="833">
        <v>12.8</v>
      </c>
      <c r="N25" s="605">
        <v>313.2</v>
      </c>
    </row>
    <row r="26" spans="1:14" s="46" customFormat="1" ht="30" customHeight="1">
      <c r="A26" s="359" t="s">
        <v>54</v>
      </c>
      <c r="B26" s="622">
        <f t="shared" ref="B26:B34" si="10">SUM(D26,F26,I26,K26,M26)</f>
        <v>525.19999999999993</v>
      </c>
      <c r="C26" s="51">
        <f t="shared" ref="C26:C34" si="11">SUM(E26,G26,J26,L26,N26)</f>
        <v>2701.3999999999996</v>
      </c>
      <c r="D26" s="622">
        <v>324.89999999999998</v>
      </c>
      <c r="E26" s="603">
        <v>1505.1</v>
      </c>
      <c r="F26" s="622">
        <v>3.9</v>
      </c>
      <c r="G26" s="372">
        <v>10.8</v>
      </c>
      <c r="H26" s="359" t="s">
        <v>54</v>
      </c>
      <c r="I26" s="833">
        <v>101.7</v>
      </c>
      <c r="J26" s="604">
        <v>744.9</v>
      </c>
      <c r="K26" s="833">
        <v>82.2</v>
      </c>
      <c r="L26" s="604">
        <v>120.6</v>
      </c>
      <c r="M26" s="833">
        <v>12.5</v>
      </c>
      <c r="N26" s="605">
        <v>320</v>
      </c>
    </row>
    <row r="27" spans="1:14" s="46" customFormat="1" ht="30" customHeight="1">
      <c r="A27" s="359" t="s">
        <v>55</v>
      </c>
      <c r="B27" s="622">
        <f t="shared" si="10"/>
        <v>292.10000000000002</v>
      </c>
      <c r="C27" s="51">
        <f t="shared" si="11"/>
        <v>1986.8</v>
      </c>
      <c r="D27" s="622">
        <v>72</v>
      </c>
      <c r="E27" s="603">
        <v>300</v>
      </c>
      <c r="F27" s="622">
        <v>2.1</v>
      </c>
      <c r="G27" s="372">
        <v>5.8</v>
      </c>
      <c r="H27" s="359" t="s">
        <v>55</v>
      </c>
      <c r="I27" s="833">
        <v>120.4</v>
      </c>
      <c r="J27" s="604">
        <v>1288.9000000000001</v>
      </c>
      <c r="K27" s="833">
        <v>87.3</v>
      </c>
      <c r="L27" s="604">
        <v>112.8</v>
      </c>
      <c r="M27" s="833">
        <v>10.3</v>
      </c>
      <c r="N27" s="605">
        <v>279.3</v>
      </c>
    </row>
    <row r="28" spans="1:14" s="46" customFormat="1" ht="30" customHeight="1">
      <c r="A28" s="359" t="s">
        <v>56</v>
      </c>
      <c r="B28" s="622">
        <f t="shared" si="10"/>
        <v>444.6</v>
      </c>
      <c r="C28" s="51">
        <f t="shared" si="11"/>
        <v>3073.1</v>
      </c>
      <c r="D28" s="622">
        <v>126.7</v>
      </c>
      <c r="E28" s="603">
        <v>499</v>
      </c>
      <c r="F28" s="622">
        <v>2.4</v>
      </c>
      <c r="G28" s="372">
        <v>6.6</v>
      </c>
      <c r="H28" s="359" t="s">
        <v>56</v>
      </c>
      <c r="I28" s="833">
        <v>148.4</v>
      </c>
      <c r="J28" s="604">
        <v>998.6</v>
      </c>
      <c r="K28" s="833">
        <v>117</v>
      </c>
      <c r="L28" s="604">
        <v>168.3</v>
      </c>
      <c r="M28" s="833">
        <v>50.1</v>
      </c>
      <c r="N28" s="605">
        <v>1400.6</v>
      </c>
    </row>
    <row r="29" spans="1:14" s="46" customFormat="1" ht="30" customHeight="1">
      <c r="A29" s="359" t="s">
        <v>57</v>
      </c>
      <c r="B29" s="622">
        <f t="shared" si="10"/>
        <v>606.19999999999993</v>
      </c>
      <c r="C29" s="51">
        <f t="shared" si="11"/>
        <v>3645.5999999999995</v>
      </c>
      <c r="D29" s="622">
        <v>308.3</v>
      </c>
      <c r="E29" s="603">
        <v>1414.5</v>
      </c>
      <c r="F29" s="622">
        <v>1.5</v>
      </c>
      <c r="G29" s="372">
        <v>3.5</v>
      </c>
      <c r="H29" s="359" t="s">
        <v>57</v>
      </c>
      <c r="I29" s="833">
        <v>141.19999999999999</v>
      </c>
      <c r="J29" s="604">
        <v>1070.0999999999999</v>
      </c>
      <c r="K29" s="833">
        <v>124.4</v>
      </c>
      <c r="L29" s="604">
        <v>150.19999999999999</v>
      </c>
      <c r="M29" s="833">
        <v>30.8</v>
      </c>
      <c r="N29" s="605">
        <v>1007.3</v>
      </c>
    </row>
    <row r="30" spans="1:14" s="46" customFormat="1" ht="30" customHeight="1">
      <c r="A30" s="359" t="s">
        <v>58</v>
      </c>
      <c r="B30" s="622">
        <f t="shared" si="10"/>
        <v>634.9</v>
      </c>
      <c r="C30" s="51">
        <f t="shared" si="11"/>
        <v>4311.3</v>
      </c>
      <c r="D30" s="622">
        <v>378.1</v>
      </c>
      <c r="E30" s="603">
        <v>1643.4</v>
      </c>
      <c r="F30" s="622">
        <v>7.6</v>
      </c>
      <c r="G30" s="372">
        <v>21.6</v>
      </c>
      <c r="H30" s="359" t="s">
        <v>58</v>
      </c>
      <c r="I30" s="833">
        <v>98</v>
      </c>
      <c r="J30" s="604">
        <v>744.5</v>
      </c>
      <c r="K30" s="833">
        <v>92.3</v>
      </c>
      <c r="L30" s="604">
        <v>122.9</v>
      </c>
      <c r="M30" s="833">
        <v>58.9</v>
      </c>
      <c r="N30" s="605">
        <v>1778.9</v>
      </c>
    </row>
    <row r="31" spans="1:14" s="46" customFormat="1" ht="30" customHeight="1">
      <c r="A31" s="359" t="s">
        <v>59</v>
      </c>
      <c r="B31" s="622">
        <f t="shared" si="10"/>
        <v>584.20000000000005</v>
      </c>
      <c r="C31" s="51">
        <f t="shared" si="11"/>
        <v>3064.7</v>
      </c>
      <c r="D31" s="622">
        <v>340.5</v>
      </c>
      <c r="E31" s="603">
        <v>1589.6</v>
      </c>
      <c r="F31" s="622">
        <v>3.1</v>
      </c>
      <c r="G31" s="372">
        <v>8.6999999999999993</v>
      </c>
      <c r="H31" s="359" t="s">
        <v>59</v>
      </c>
      <c r="I31" s="833">
        <v>130.4</v>
      </c>
      <c r="J31" s="604">
        <v>940.3</v>
      </c>
      <c r="K31" s="833">
        <v>95.5</v>
      </c>
      <c r="L31" s="604">
        <v>126</v>
      </c>
      <c r="M31" s="833">
        <v>14.7</v>
      </c>
      <c r="N31" s="605">
        <v>400.1</v>
      </c>
    </row>
    <row r="32" spans="1:14" s="46" customFormat="1" ht="30" customHeight="1">
      <c r="A32" s="359" t="s">
        <v>60</v>
      </c>
      <c r="B32" s="622">
        <f t="shared" si="10"/>
        <v>413.5</v>
      </c>
      <c r="C32" s="51">
        <f t="shared" si="11"/>
        <v>2286.6</v>
      </c>
      <c r="D32" s="622">
        <v>218.2</v>
      </c>
      <c r="E32" s="603">
        <v>1038.3</v>
      </c>
      <c r="F32" s="622">
        <v>9.6</v>
      </c>
      <c r="G32" s="372">
        <v>22.7</v>
      </c>
      <c r="H32" s="359" t="s">
        <v>60</v>
      </c>
      <c r="I32" s="833">
        <v>97.7</v>
      </c>
      <c r="J32" s="604">
        <v>730.4</v>
      </c>
      <c r="K32" s="833">
        <v>71.3</v>
      </c>
      <c r="L32" s="604">
        <v>107</v>
      </c>
      <c r="M32" s="833">
        <v>16.7</v>
      </c>
      <c r="N32" s="605">
        <v>388.2</v>
      </c>
    </row>
    <row r="33" spans="1:14" s="46" customFormat="1" ht="30" customHeight="1">
      <c r="A33" s="359" t="s">
        <v>61</v>
      </c>
      <c r="B33" s="622">
        <f t="shared" si="10"/>
        <v>394.7</v>
      </c>
      <c r="C33" s="51">
        <f t="shared" si="11"/>
        <v>2385.8000000000002</v>
      </c>
      <c r="D33" s="622">
        <v>234.7</v>
      </c>
      <c r="E33" s="603">
        <v>1129.5999999999999</v>
      </c>
      <c r="F33" s="622">
        <v>0</v>
      </c>
      <c r="G33" s="372">
        <v>0</v>
      </c>
      <c r="H33" s="359" t="s">
        <v>61</v>
      </c>
      <c r="I33" s="833">
        <v>101</v>
      </c>
      <c r="J33" s="604">
        <v>756.9</v>
      </c>
      <c r="K33" s="833">
        <v>41</v>
      </c>
      <c r="L33" s="604">
        <v>51.3</v>
      </c>
      <c r="M33" s="833">
        <v>18</v>
      </c>
      <c r="N33" s="605">
        <v>448</v>
      </c>
    </row>
    <row r="34" spans="1:14" s="46" customFormat="1" ht="30" customHeight="1">
      <c r="A34" s="359" t="s">
        <v>62</v>
      </c>
      <c r="B34" s="622">
        <f t="shared" si="10"/>
        <v>499.6</v>
      </c>
      <c r="C34" s="51">
        <f t="shared" si="11"/>
        <v>14757.3</v>
      </c>
      <c r="D34" s="622">
        <v>0.5</v>
      </c>
      <c r="E34" s="603">
        <v>1.9</v>
      </c>
      <c r="F34" s="622">
        <v>0.3</v>
      </c>
      <c r="G34" s="372">
        <v>0.9</v>
      </c>
      <c r="H34" s="359" t="s">
        <v>62</v>
      </c>
      <c r="I34" s="833">
        <v>25.8</v>
      </c>
      <c r="J34" s="604">
        <v>199.2</v>
      </c>
      <c r="K34" s="833">
        <v>53.9</v>
      </c>
      <c r="L34" s="604">
        <v>76</v>
      </c>
      <c r="M34" s="833">
        <v>419.1</v>
      </c>
      <c r="N34" s="605">
        <v>14479.3</v>
      </c>
    </row>
    <row r="35" spans="1:14" ht="9.9499999999999993" customHeight="1" thickBot="1">
      <c r="A35" s="360"/>
      <c r="B35" s="361"/>
      <c r="C35" s="361"/>
      <c r="D35" s="361"/>
      <c r="E35" s="361"/>
      <c r="F35" s="361"/>
      <c r="G35" s="362"/>
      <c r="H35" s="369"/>
      <c r="I35" s="364"/>
      <c r="J35" s="364"/>
      <c r="K35" s="364"/>
      <c r="L35" s="364"/>
      <c r="M35" s="364"/>
      <c r="N35" s="365"/>
    </row>
    <row r="36" spans="1:14" ht="9.9499999999999993" customHeight="1">
      <c r="A36" s="81"/>
      <c r="B36" s="77"/>
      <c r="C36" s="77"/>
      <c r="D36" s="77"/>
      <c r="E36" s="77"/>
      <c r="F36" s="77"/>
      <c r="G36" s="77"/>
    </row>
    <row r="37" spans="1:14" ht="15" customHeight="1">
      <c r="A37" s="73" t="s">
        <v>389</v>
      </c>
    </row>
    <row r="39" spans="1:14" ht="30" customHeight="1">
      <c r="A39" s="56"/>
      <c r="B39" s="78"/>
      <c r="C39" s="78"/>
      <c r="D39" s="78"/>
      <c r="E39" s="78"/>
      <c r="F39" s="78"/>
      <c r="G39" s="78"/>
    </row>
    <row r="40" spans="1:14" ht="30" customHeight="1"/>
    <row r="41" spans="1:14" ht="30" customHeight="1"/>
    <row r="42" spans="1:14" ht="30" customHeight="1"/>
    <row r="43" spans="1:14" ht="30" customHeight="1"/>
    <row r="44" spans="1:14" ht="30" customHeight="1"/>
    <row r="45" spans="1:14" ht="30" customHeight="1"/>
    <row r="46" spans="1:14" ht="30" customHeight="1"/>
    <row r="47" spans="1:14" ht="30" customHeight="1"/>
    <row r="48" spans="1:14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</sheetData>
  <mergeCells count="4">
    <mergeCell ref="I6:J6"/>
    <mergeCell ref="K6:L6"/>
    <mergeCell ref="M6:N6"/>
    <mergeCell ref="H2:N3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  <colBreaks count="1" manualBreakCount="1">
    <brk id="7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41"/>
  <sheetViews>
    <sheetView view="pageBreakPreview" topLeftCell="A10" zoomScaleNormal="100" workbookViewId="0">
      <selection activeCell="J30" sqref="J30"/>
    </sheetView>
  </sheetViews>
  <sheetFormatPr defaultColWidth="7.109375" defaultRowHeight="13.5" outlineLevelRow="1"/>
  <cols>
    <col min="1" max="1" width="10.109375" style="73" customWidth="1"/>
    <col min="2" max="4" width="8.77734375" style="73" customWidth="1"/>
    <col min="5" max="5" width="7.77734375" style="73" customWidth="1"/>
    <col min="6" max="6" width="8.5546875" style="73" customWidth="1"/>
    <col min="7" max="7" width="8.77734375" style="73" customWidth="1"/>
    <col min="8" max="8" width="7.77734375" style="73" customWidth="1"/>
    <col min="9" max="9" width="8.5546875" style="73" customWidth="1"/>
    <col min="10" max="16384" width="7.109375" style="73"/>
  </cols>
  <sheetData>
    <row r="1" spans="1:9" s="32" customFormat="1" ht="15" customHeight="1">
      <c r="I1" s="67"/>
    </row>
    <row r="2" spans="1:9" s="336" customFormat="1" ht="30" customHeight="1">
      <c r="A2" s="334" t="s">
        <v>395</v>
      </c>
      <c r="B2" s="334"/>
      <c r="C2" s="334"/>
      <c r="D2" s="334"/>
      <c r="E2" s="334"/>
      <c r="F2" s="334"/>
      <c r="G2" s="334"/>
      <c r="H2" s="334"/>
      <c r="I2" s="334"/>
    </row>
    <row r="3" spans="1:9" s="336" customFormat="1" ht="30" customHeight="1">
      <c r="A3" s="334" t="s">
        <v>65</v>
      </c>
      <c r="B3" s="334"/>
      <c r="C3" s="334"/>
      <c r="D3" s="334"/>
      <c r="E3" s="334"/>
      <c r="F3" s="334"/>
      <c r="G3" s="334"/>
      <c r="H3" s="334"/>
      <c r="I3" s="334"/>
    </row>
    <row r="4" spans="1:9" s="35" customFormat="1" ht="15" customHeight="1">
      <c r="A4" s="33"/>
      <c r="B4" s="33"/>
      <c r="C4" s="33"/>
      <c r="D4" s="33"/>
      <c r="E4" s="33"/>
      <c r="F4" s="33"/>
      <c r="G4" s="33"/>
      <c r="H4" s="33"/>
      <c r="I4" s="33"/>
    </row>
    <row r="5" spans="1:9" s="39" customFormat="1" ht="15" customHeight="1" thickBot="1">
      <c r="A5" s="39" t="s">
        <v>1</v>
      </c>
      <c r="I5" s="11" t="s">
        <v>45</v>
      </c>
    </row>
    <row r="6" spans="1:9" ht="19.5" customHeight="1">
      <c r="A6" s="587" t="s">
        <v>98</v>
      </c>
      <c r="B6" s="69" t="s">
        <v>46</v>
      </c>
      <c r="C6" s="70"/>
      <c r="D6" s="83" t="s">
        <v>66</v>
      </c>
      <c r="E6" s="70"/>
      <c r="F6" s="70"/>
      <c r="G6" s="83" t="s">
        <v>391</v>
      </c>
      <c r="H6" s="83"/>
      <c r="I6" s="384"/>
    </row>
    <row r="7" spans="1:9" ht="19.5" customHeight="1">
      <c r="A7" s="584"/>
      <c r="B7" s="44" t="s">
        <v>48</v>
      </c>
      <c r="C7" s="44" t="s">
        <v>49</v>
      </c>
      <c r="D7" s="44" t="s">
        <v>48</v>
      </c>
      <c r="E7" s="74" t="s">
        <v>49</v>
      </c>
      <c r="F7" s="84"/>
      <c r="G7" s="44" t="s">
        <v>48</v>
      </c>
      <c r="H7" s="74" t="s">
        <v>49</v>
      </c>
      <c r="I7" s="736"/>
    </row>
    <row r="8" spans="1:9" ht="19.5" customHeight="1">
      <c r="A8" s="588" t="s">
        <v>50</v>
      </c>
      <c r="B8" s="212" t="s">
        <v>51</v>
      </c>
      <c r="C8" s="212" t="s">
        <v>52</v>
      </c>
      <c r="D8" s="212" t="s">
        <v>83</v>
      </c>
      <c r="E8" s="212" t="s">
        <v>52</v>
      </c>
      <c r="F8" s="85" t="s">
        <v>3</v>
      </c>
      <c r="G8" s="212" t="s">
        <v>83</v>
      </c>
      <c r="H8" s="212" t="s">
        <v>52</v>
      </c>
      <c r="I8" s="737" t="s">
        <v>3</v>
      </c>
    </row>
    <row r="9" spans="1:9" ht="39.950000000000003" customHeight="1">
      <c r="A9" s="344">
        <v>2015</v>
      </c>
      <c r="B9" s="52">
        <v>2553.5</v>
      </c>
      <c r="C9" s="52">
        <v>14219.8</v>
      </c>
      <c r="D9" s="52">
        <v>2553.5</v>
      </c>
      <c r="E9" s="52">
        <v>14219.8</v>
      </c>
      <c r="F9" s="52">
        <v>556.87487761895432</v>
      </c>
      <c r="G9" s="52">
        <v>0</v>
      </c>
      <c r="H9" s="52">
        <v>0</v>
      </c>
      <c r="I9" s="372">
        <v>0</v>
      </c>
    </row>
    <row r="10" spans="1:9" s="76" customFormat="1" ht="39.950000000000003" customHeight="1">
      <c r="A10" s="344">
        <v>2016</v>
      </c>
      <c r="B10" s="52">
        <v>2497.5</v>
      </c>
      <c r="C10" s="52">
        <v>14101.5</v>
      </c>
      <c r="D10" s="52">
        <v>2497.5</v>
      </c>
      <c r="E10" s="52">
        <v>14101.5</v>
      </c>
      <c r="F10" s="52">
        <v>564.62462462462463</v>
      </c>
      <c r="G10" s="52">
        <v>0</v>
      </c>
      <c r="H10" s="52">
        <v>0</v>
      </c>
      <c r="I10" s="372">
        <v>0</v>
      </c>
    </row>
    <row r="11" spans="1:9" s="76" customFormat="1" ht="39.950000000000003" customHeight="1">
      <c r="A11" s="344">
        <v>2017</v>
      </c>
      <c r="B11" s="52">
        <v>2390.1999999999998</v>
      </c>
      <c r="C11" s="52">
        <v>13053.5</v>
      </c>
      <c r="D11" s="52">
        <v>2390.1999999999998</v>
      </c>
      <c r="E11" s="52">
        <v>13053.5</v>
      </c>
      <c r="F11" s="52">
        <v>535.20000000000005</v>
      </c>
      <c r="G11" s="52">
        <v>0</v>
      </c>
      <c r="H11" s="52">
        <v>0</v>
      </c>
      <c r="I11" s="372">
        <v>0</v>
      </c>
    </row>
    <row r="12" spans="1:9" s="76" customFormat="1" ht="39.950000000000003" customHeight="1">
      <c r="A12" s="344">
        <v>2018</v>
      </c>
      <c r="B12" s="52">
        <v>2188</v>
      </c>
      <c r="C12" s="52">
        <v>11979.2</v>
      </c>
      <c r="D12" s="52">
        <v>2188</v>
      </c>
      <c r="E12" s="52">
        <v>11949.2</v>
      </c>
      <c r="F12" s="52">
        <v>546.1</v>
      </c>
      <c r="G12" s="52">
        <v>0</v>
      </c>
      <c r="H12" s="52">
        <v>0</v>
      </c>
      <c r="I12" s="372">
        <v>0</v>
      </c>
    </row>
    <row r="13" spans="1:9" s="76" customFormat="1" ht="39.950000000000003" customHeight="1">
      <c r="A13" s="344">
        <v>2019</v>
      </c>
      <c r="B13" s="52">
        <f>SUM(B14:B23)</f>
        <v>2164.31</v>
      </c>
      <c r="C13" s="52">
        <f>SUM(C14:C23)</f>
        <v>11566.779999999999</v>
      </c>
      <c r="D13" s="52">
        <f>SUM(D14:D23)</f>
        <v>2164.31</v>
      </c>
      <c r="E13" s="52">
        <f>SUM(E14:E23)</f>
        <v>11566.779999999999</v>
      </c>
      <c r="F13" s="610">
        <f>E13/D13*100</f>
        <v>534.43268293359085</v>
      </c>
      <c r="G13" s="52">
        <f>SUM(G14:G23)</f>
        <v>0</v>
      </c>
      <c r="H13" s="52">
        <f>SUM(H14:H23)</f>
        <v>0</v>
      </c>
      <c r="I13" s="624">
        <v>0</v>
      </c>
    </row>
    <row r="14" spans="1:9" ht="33" hidden="1" customHeight="1" outlineLevel="1">
      <c r="A14" s="359" t="s">
        <v>53</v>
      </c>
      <c r="B14" s="52">
        <f>SUM(D14,G14)</f>
        <v>143.91999999999999</v>
      </c>
      <c r="C14" s="52">
        <f>SUM(H14,E14)</f>
        <v>762</v>
      </c>
      <c r="D14" s="79">
        <v>143.91999999999999</v>
      </c>
      <c r="E14" s="80">
        <v>762</v>
      </c>
      <c r="F14" s="611">
        <f>E14/D14*100</f>
        <v>529.46081156197897</v>
      </c>
      <c r="G14" s="79">
        <v>0</v>
      </c>
      <c r="H14" s="509">
        <v>0</v>
      </c>
      <c r="I14" s="629">
        <v>0</v>
      </c>
    </row>
    <row r="15" spans="1:9" ht="33" hidden="1" customHeight="1" outlineLevel="1">
      <c r="A15" s="359" t="s">
        <v>54</v>
      </c>
      <c r="B15" s="52">
        <f t="shared" ref="B15:B23" si="0">SUM(D15,G15)</f>
        <v>327.62</v>
      </c>
      <c r="C15" s="52">
        <f t="shared" ref="C15:C23" si="1">SUM(H15,E15)</f>
        <v>1782.86</v>
      </c>
      <c r="D15" s="79">
        <v>327.62</v>
      </c>
      <c r="E15" s="80">
        <v>1782.86</v>
      </c>
      <c r="F15" s="611">
        <f t="shared" ref="F15:F23" si="2">E15/D15*100</f>
        <v>544.18533667053293</v>
      </c>
      <c r="G15" s="79">
        <v>0</v>
      </c>
      <c r="H15" s="509">
        <v>0</v>
      </c>
      <c r="I15" s="629">
        <v>0</v>
      </c>
    </row>
    <row r="16" spans="1:9" ht="33" hidden="1" customHeight="1" outlineLevel="1">
      <c r="A16" s="359" t="s">
        <v>55</v>
      </c>
      <c r="B16" s="52">
        <f t="shared" si="0"/>
        <v>72.599999999999994</v>
      </c>
      <c r="C16" s="52">
        <f t="shared" si="1"/>
        <v>355.35</v>
      </c>
      <c r="D16" s="79">
        <v>72.599999999999994</v>
      </c>
      <c r="E16" s="80">
        <v>355.35</v>
      </c>
      <c r="F16" s="611">
        <f t="shared" si="2"/>
        <v>489.46280991735546</v>
      </c>
      <c r="G16" s="79">
        <v>0</v>
      </c>
      <c r="H16" s="509">
        <v>0</v>
      </c>
      <c r="I16" s="629">
        <v>0</v>
      </c>
    </row>
    <row r="17" spans="1:9" ht="33" hidden="1" customHeight="1" outlineLevel="1">
      <c r="A17" s="359" t="s">
        <v>56</v>
      </c>
      <c r="B17" s="52">
        <f t="shared" si="0"/>
        <v>127.7</v>
      </c>
      <c r="C17" s="52">
        <f t="shared" si="1"/>
        <v>591.05999999999995</v>
      </c>
      <c r="D17" s="79">
        <v>127.7</v>
      </c>
      <c r="E17" s="80">
        <v>591.05999999999995</v>
      </c>
      <c r="F17" s="611">
        <f t="shared" si="2"/>
        <v>462.85043069694592</v>
      </c>
      <c r="G17" s="79">
        <v>0</v>
      </c>
      <c r="H17" s="509">
        <v>0</v>
      </c>
      <c r="I17" s="629">
        <v>0</v>
      </c>
    </row>
    <row r="18" spans="1:9" ht="33" hidden="1" customHeight="1" outlineLevel="1">
      <c r="A18" s="359" t="s">
        <v>57</v>
      </c>
      <c r="B18" s="52">
        <f t="shared" si="0"/>
        <v>310.8</v>
      </c>
      <c r="C18" s="52">
        <f t="shared" si="1"/>
        <v>1675.6</v>
      </c>
      <c r="D18" s="79">
        <v>310.8</v>
      </c>
      <c r="E18" s="80">
        <v>1675.6</v>
      </c>
      <c r="F18" s="611">
        <f t="shared" si="2"/>
        <v>539.12483912483913</v>
      </c>
      <c r="G18" s="79">
        <v>0</v>
      </c>
      <c r="H18" s="509">
        <v>0</v>
      </c>
      <c r="I18" s="629">
        <v>0</v>
      </c>
    </row>
    <row r="19" spans="1:9" ht="33" hidden="1" customHeight="1" outlineLevel="1">
      <c r="A19" s="359" t="s">
        <v>58</v>
      </c>
      <c r="B19" s="52">
        <f t="shared" si="0"/>
        <v>381.23</v>
      </c>
      <c r="C19" s="52">
        <f t="shared" si="1"/>
        <v>1946.74</v>
      </c>
      <c r="D19" s="79">
        <v>381.23</v>
      </c>
      <c r="E19" s="80">
        <v>1946.74</v>
      </c>
      <c r="F19" s="611">
        <f t="shared" si="2"/>
        <v>510.64711591427744</v>
      </c>
      <c r="G19" s="79">
        <v>0</v>
      </c>
      <c r="H19" s="509">
        <v>0</v>
      </c>
      <c r="I19" s="629">
        <v>0</v>
      </c>
    </row>
    <row r="20" spans="1:9" ht="33" hidden="1" customHeight="1" outlineLevel="1">
      <c r="A20" s="359" t="s">
        <v>59</v>
      </c>
      <c r="B20" s="52">
        <f t="shared" si="0"/>
        <v>343.35</v>
      </c>
      <c r="C20" s="52">
        <f t="shared" si="1"/>
        <v>1882.95</v>
      </c>
      <c r="D20" s="79">
        <v>343.35</v>
      </c>
      <c r="E20" s="80">
        <v>1882.95</v>
      </c>
      <c r="F20" s="611">
        <f t="shared" si="2"/>
        <v>548.40541721275656</v>
      </c>
      <c r="G20" s="79">
        <v>0</v>
      </c>
      <c r="H20" s="509">
        <v>0</v>
      </c>
      <c r="I20" s="629">
        <v>0</v>
      </c>
    </row>
    <row r="21" spans="1:9" ht="33" hidden="1" customHeight="1" outlineLevel="1">
      <c r="A21" s="359" t="s">
        <v>60</v>
      </c>
      <c r="B21" s="52">
        <f t="shared" si="0"/>
        <v>219.99</v>
      </c>
      <c r="C21" s="52">
        <f t="shared" si="1"/>
        <v>1229.94</v>
      </c>
      <c r="D21" s="79">
        <v>219.99</v>
      </c>
      <c r="E21" s="80">
        <v>1229.94</v>
      </c>
      <c r="F21" s="611">
        <f t="shared" si="2"/>
        <v>559.08904950225008</v>
      </c>
      <c r="G21" s="79">
        <v>0</v>
      </c>
      <c r="H21" s="509">
        <v>0</v>
      </c>
      <c r="I21" s="629">
        <v>0</v>
      </c>
    </row>
    <row r="22" spans="1:9" ht="33" hidden="1" customHeight="1" outlineLevel="1">
      <c r="A22" s="359" t="s">
        <v>61</v>
      </c>
      <c r="B22" s="52">
        <f t="shared" si="0"/>
        <v>236.61</v>
      </c>
      <c r="C22" s="52">
        <f t="shared" si="1"/>
        <v>1338.06</v>
      </c>
      <c r="D22" s="79">
        <v>236.61</v>
      </c>
      <c r="E22" s="80">
        <v>1338.06</v>
      </c>
      <c r="F22" s="611">
        <f t="shared" si="2"/>
        <v>565.51286927855961</v>
      </c>
      <c r="G22" s="79">
        <v>0</v>
      </c>
      <c r="H22" s="509">
        <v>0</v>
      </c>
      <c r="I22" s="629">
        <v>0</v>
      </c>
    </row>
    <row r="23" spans="1:9" ht="33" hidden="1" customHeight="1" outlineLevel="1">
      <c r="A23" s="359" t="s">
        <v>62</v>
      </c>
      <c r="B23" s="52">
        <f t="shared" si="0"/>
        <v>0.49</v>
      </c>
      <c r="C23" s="52">
        <f t="shared" si="1"/>
        <v>2.2200000000000002</v>
      </c>
      <c r="D23" s="79">
        <v>0.49</v>
      </c>
      <c r="E23" s="80">
        <v>2.2200000000000002</v>
      </c>
      <c r="F23" s="611">
        <f t="shared" si="2"/>
        <v>453.0612244897959</v>
      </c>
      <c r="G23" s="79">
        <v>0</v>
      </c>
      <c r="H23" s="509">
        <v>0</v>
      </c>
      <c r="I23" s="629">
        <v>0</v>
      </c>
    </row>
    <row r="24" spans="1:9" s="76" customFormat="1" ht="39.950000000000003" customHeight="1" collapsed="1">
      <c r="A24" s="601">
        <v>2020</v>
      </c>
      <c r="B24" s="614">
        <f>SUM(B25:B34)</f>
        <v>2146.5499999999997</v>
      </c>
      <c r="C24" s="868">
        <f>SUM(C25:C34)</f>
        <v>9764.6400000000012</v>
      </c>
      <c r="D24" s="614">
        <f>SUM(D25:D34)</f>
        <v>2146.5499999999997</v>
      </c>
      <c r="E24" s="868">
        <f>SUM(E25:E34)</f>
        <v>9764.6400000000012</v>
      </c>
      <c r="F24" s="615">
        <f>E24/D24*100</f>
        <v>454.89925694719443</v>
      </c>
      <c r="G24" s="614">
        <f>SUM(G25:G34)</f>
        <v>0</v>
      </c>
      <c r="H24" s="616">
        <f>SUM(H25:H34)</f>
        <v>0</v>
      </c>
      <c r="I24" s="666">
        <v>0</v>
      </c>
    </row>
    <row r="25" spans="1:9" s="46" customFormat="1" ht="30" customHeight="1">
      <c r="A25" s="359" t="s">
        <v>53</v>
      </c>
      <c r="B25" s="52">
        <f>SUM(D25,G25)</f>
        <v>142.74</v>
      </c>
      <c r="C25" s="869">
        <f>SUM(H25,E25)</f>
        <v>643.28</v>
      </c>
      <c r="D25" s="52">
        <v>142.74</v>
      </c>
      <c r="E25" s="869">
        <v>643.28</v>
      </c>
      <c r="F25" s="619">
        <f>E25/D25*100</f>
        <v>450.66554574751291</v>
      </c>
      <c r="G25" s="52">
        <v>0</v>
      </c>
      <c r="H25" s="613">
        <v>0</v>
      </c>
      <c r="I25" s="629">
        <v>0</v>
      </c>
    </row>
    <row r="26" spans="1:9" s="46" customFormat="1" ht="30" customHeight="1">
      <c r="A26" s="359" t="s">
        <v>54</v>
      </c>
      <c r="B26" s="52">
        <f t="shared" ref="B26:B34" si="3">SUM(D26,G26)</f>
        <v>324.93</v>
      </c>
      <c r="C26" s="869">
        <f t="shared" ref="C26:C34" si="4">SUM(H26,E26)</f>
        <v>1505.09</v>
      </c>
      <c r="D26" s="52">
        <v>324.93</v>
      </c>
      <c r="E26" s="869">
        <v>1505.09</v>
      </c>
      <c r="F26" s="619">
        <f t="shared" ref="F26:F34" si="5">E26/D26*100</f>
        <v>463.20438248238077</v>
      </c>
      <c r="G26" s="52">
        <v>0</v>
      </c>
      <c r="H26" s="613">
        <v>0</v>
      </c>
      <c r="I26" s="629">
        <v>0</v>
      </c>
    </row>
    <row r="27" spans="1:9" s="46" customFormat="1" ht="30" customHeight="1">
      <c r="A27" s="359" t="s">
        <v>55</v>
      </c>
      <c r="B27" s="52">
        <f t="shared" si="3"/>
        <v>72</v>
      </c>
      <c r="C27" s="869">
        <f t="shared" si="4"/>
        <v>299.98</v>
      </c>
      <c r="D27" s="52">
        <v>72</v>
      </c>
      <c r="E27" s="869">
        <v>299.98</v>
      </c>
      <c r="F27" s="619">
        <f t="shared" si="5"/>
        <v>416.63888888888891</v>
      </c>
      <c r="G27" s="52">
        <v>0</v>
      </c>
      <c r="H27" s="613">
        <v>0</v>
      </c>
      <c r="I27" s="629">
        <v>0</v>
      </c>
    </row>
    <row r="28" spans="1:9" s="46" customFormat="1" ht="30" customHeight="1">
      <c r="A28" s="359" t="s">
        <v>56</v>
      </c>
      <c r="B28" s="52">
        <f t="shared" si="3"/>
        <v>126.65</v>
      </c>
      <c r="C28" s="869">
        <f t="shared" si="4"/>
        <v>498.97</v>
      </c>
      <c r="D28" s="52">
        <v>126.65</v>
      </c>
      <c r="E28" s="869">
        <v>498.97</v>
      </c>
      <c r="F28" s="619">
        <f t="shared" si="5"/>
        <v>393.97552309514413</v>
      </c>
      <c r="G28" s="52">
        <v>0</v>
      </c>
      <c r="H28" s="613">
        <v>0</v>
      </c>
      <c r="I28" s="629">
        <v>0</v>
      </c>
    </row>
    <row r="29" spans="1:9" s="46" customFormat="1" ht="30" customHeight="1">
      <c r="A29" s="359" t="s">
        <v>57</v>
      </c>
      <c r="B29" s="52">
        <f t="shared" si="3"/>
        <v>308.25</v>
      </c>
      <c r="C29" s="869">
        <f t="shared" si="4"/>
        <v>1414.54</v>
      </c>
      <c r="D29" s="52">
        <v>308.25</v>
      </c>
      <c r="E29" s="869">
        <v>1414.54</v>
      </c>
      <c r="F29" s="619">
        <f t="shared" si="5"/>
        <v>458.89375506893754</v>
      </c>
      <c r="G29" s="52">
        <v>0</v>
      </c>
      <c r="H29" s="613">
        <v>0</v>
      </c>
      <c r="I29" s="629">
        <v>0</v>
      </c>
    </row>
    <row r="30" spans="1:9" s="46" customFormat="1" ht="30" customHeight="1">
      <c r="A30" s="359" t="s">
        <v>58</v>
      </c>
      <c r="B30" s="52">
        <f t="shared" si="3"/>
        <v>378.1</v>
      </c>
      <c r="C30" s="869">
        <f t="shared" si="4"/>
        <v>1643.43</v>
      </c>
      <c r="D30" s="52">
        <v>378.1</v>
      </c>
      <c r="E30" s="869">
        <v>1643.43</v>
      </c>
      <c r="F30" s="619">
        <f t="shared" si="5"/>
        <v>434.65485321343556</v>
      </c>
      <c r="G30" s="52">
        <v>0</v>
      </c>
      <c r="H30" s="613">
        <v>0</v>
      </c>
      <c r="I30" s="629">
        <v>0</v>
      </c>
    </row>
    <row r="31" spans="1:9" s="46" customFormat="1" ht="30" customHeight="1">
      <c r="A31" s="359" t="s">
        <v>59</v>
      </c>
      <c r="B31" s="52">
        <f t="shared" si="3"/>
        <v>340.53</v>
      </c>
      <c r="C31" s="869">
        <f t="shared" si="4"/>
        <v>1589.58</v>
      </c>
      <c r="D31" s="52">
        <v>340.53</v>
      </c>
      <c r="E31" s="869">
        <v>1589.58</v>
      </c>
      <c r="F31" s="619">
        <f t="shared" si="5"/>
        <v>466.79587701524099</v>
      </c>
      <c r="G31" s="52">
        <v>0</v>
      </c>
      <c r="H31" s="613">
        <v>0</v>
      </c>
      <c r="I31" s="629">
        <v>0</v>
      </c>
    </row>
    <row r="32" spans="1:9" s="46" customFormat="1" ht="30" customHeight="1">
      <c r="A32" s="359" t="s">
        <v>60</v>
      </c>
      <c r="B32" s="52">
        <f t="shared" si="3"/>
        <v>218.19</v>
      </c>
      <c r="C32" s="869">
        <f t="shared" si="4"/>
        <v>1038.31</v>
      </c>
      <c r="D32" s="52">
        <v>218.19</v>
      </c>
      <c r="E32" s="869">
        <v>1038.31</v>
      </c>
      <c r="F32" s="619">
        <f t="shared" si="5"/>
        <v>475.87423804940647</v>
      </c>
      <c r="G32" s="52">
        <v>0</v>
      </c>
      <c r="H32" s="613">
        <v>0</v>
      </c>
      <c r="I32" s="629">
        <v>0</v>
      </c>
    </row>
    <row r="33" spans="1:9" s="46" customFormat="1" ht="30" customHeight="1">
      <c r="A33" s="359" t="s">
        <v>61</v>
      </c>
      <c r="B33" s="52">
        <f t="shared" si="3"/>
        <v>234.67</v>
      </c>
      <c r="C33" s="869">
        <f t="shared" si="4"/>
        <v>1129.5899999999999</v>
      </c>
      <c r="D33" s="52">
        <v>234.67</v>
      </c>
      <c r="E33" s="869">
        <v>1129.5899999999999</v>
      </c>
      <c r="F33" s="619">
        <f t="shared" si="5"/>
        <v>481.35253760599994</v>
      </c>
      <c r="G33" s="52">
        <v>0</v>
      </c>
      <c r="H33" s="613">
        <v>0</v>
      </c>
      <c r="I33" s="629">
        <v>0</v>
      </c>
    </row>
    <row r="34" spans="1:9" s="46" customFormat="1" ht="30" customHeight="1">
      <c r="A34" s="359" t="s">
        <v>62</v>
      </c>
      <c r="B34" s="52">
        <f t="shared" si="3"/>
        <v>0.49</v>
      </c>
      <c r="C34" s="869">
        <f t="shared" si="4"/>
        <v>1.87</v>
      </c>
      <c r="D34" s="52">
        <v>0.49</v>
      </c>
      <c r="E34" s="869">
        <v>1.87</v>
      </c>
      <c r="F34" s="619">
        <f t="shared" si="5"/>
        <v>381.63265306122452</v>
      </c>
      <c r="G34" s="52">
        <v>0</v>
      </c>
      <c r="H34" s="613">
        <v>0</v>
      </c>
      <c r="I34" s="629">
        <v>0</v>
      </c>
    </row>
    <row r="35" spans="1:9" ht="9.9499999999999993" customHeight="1" thickBot="1">
      <c r="A35" s="360"/>
      <c r="B35" s="361"/>
      <c r="C35" s="361"/>
      <c r="D35" s="361"/>
      <c r="E35" s="361"/>
      <c r="F35" s="361"/>
      <c r="G35" s="361"/>
      <c r="H35" s="361"/>
      <c r="I35" s="362"/>
    </row>
    <row r="36" spans="1:9" ht="9.9499999999999993" customHeight="1">
      <c r="A36" s="81"/>
      <c r="B36" s="77"/>
      <c r="C36" s="77"/>
      <c r="D36" s="77"/>
      <c r="E36" s="77"/>
      <c r="F36" s="77"/>
      <c r="G36" s="77"/>
      <c r="H36" s="77"/>
      <c r="I36" s="77"/>
    </row>
    <row r="37" spans="1:9" ht="15" customHeight="1">
      <c r="A37" s="73" t="s">
        <v>390</v>
      </c>
      <c r="B37" s="86"/>
      <c r="C37" s="86"/>
      <c r="D37" s="86"/>
      <c r="E37" s="86"/>
      <c r="F37" s="86"/>
    </row>
    <row r="40" spans="1:9">
      <c r="A40" s="87"/>
    </row>
    <row r="41" spans="1:9">
      <c r="A41" s="56"/>
    </row>
  </sheetData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41"/>
  <sheetViews>
    <sheetView view="pageBreakPreview" topLeftCell="A13" zoomScaleNormal="100" workbookViewId="0">
      <selection activeCell="D24" sqref="D24:O34"/>
    </sheetView>
  </sheetViews>
  <sheetFormatPr defaultColWidth="7.109375" defaultRowHeight="13.5" outlineLevelRow="1"/>
  <cols>
    <col min="1" max="1" width="5.88671875" style="99" customWidth="1"/>
    <col min="2" max="2" width="5.109375" style="99" customWidth="1"/>
    <col min="3" max="3" width="7.21875" style="99" customWidth="1"/>
    <col min="4" max="5" width="5.109375" style="99" customWidth="1"/>
    <col min="6" max="6" width="6.44140625" style="99" customWidth="1"/>
    <col min="7" max="8" width="5.109375" style="99" customWidth="1"/>
    <col min="9" max="9" width="6" style="99" customWidth="1"/>
    <col min="10" max="11" width="5.109375" style="99" customWidth="1"/>
    <col min="12" max="12" width="5.77734375" style="99" customWidth="1"/>
    <col min="13" max="14" width="5.109375" style="99" customWidth="1"/>
    <col min="15" max="15" width="6.44140625" style="99" customWidth="1"/>
    <col min="16" max="16384" width="7.109375" style="99"/>
  </cols>
  <sheetData>
    <row r="1" spans="1:15" s="89" customFormat="1" ht="15" customHeight="1">
      <c r="A1" s="88"/>
      <c r="I1" s="90"/>
    </row>
    <row r="2" spans="1:15" s="379" customFormat="1" ht="30" customHeight="1">
      <c r="A2" s="377" t="s">
        <v>397</v>
      </c>
      <c r="B2" s="377"/>
      <c r="C2" s="377"/>
      <c r="D2" s="377"/>
      <c r="E2" s="377"/>
      <c r="F2" s="377"/>
      <c r="G2" s="377"/>
      <c r="H2" s="377"/>
      <c r="I2" s="377"/>
      <c r="J2" s="378"/>
      <c r="K2" s="378"/>
      <c r="L2" s="378"/>
      <c r="M2" s="378"/>
      <c r="N2" s="378"/>
      <c r="O2" s="378"/>
    </row>
    <row r="3" spans="1:15" s="379" customFormat="1" ht="30" customHeight="1">
      <c r="A3" s="377" t="s">
        <v>67</v>
      </c>
      <c r="B3" s="377"/>
      <c r="C3" s="377"/>
      <c r="D3" s="377"/>
      <c r="E3" s="377"/>
      <c r="F3" s="377"/>
      <c r="G3" s="377"/>
      <c r="H3" s="377"/>
      <c r="I3" s="377"/>
      <c r="J3" s="378"/>
      <c r="K3" s="378"/>
      <c r="L3" s="378"/>
      <c r="M3" s="378"/>
      <c r="N3" s="378"/>
      <c r="O3" s="378"/>
    </row>
    <row r="4" spans="1:15" s="93" customFormat="1" ht="15" customHeight="1">
      <c r="A4" s="91"/>
      <c r="B4" s="91"/>
      <c r="C4" s="91"/>
      <c r="D4" s="91"/>
      <c r="E4" s="91"/>
      <c r="F4" s="91"/>
      <c r="G4" s="91"/>
      <c r="H4" s="91"/>
      <c r="I4" s="91"/>
      <c r="J4" s="92"/>
      <c r="K4" s="92"/>
      <c r="L4" s="92"/>
      <c r="M4" s="92"/>
      <c r="N4" s="92"/>
      <c r="O4" s="92"/>
    </row>
    <row r="5" spans="1:15" s="94" customFormat="1" ht="15" customHeight="1" thickBot="1">
      <c r="A5" s="94" t="s">
        <v>1</v>
      </c>
      <c r="O5" s="11" t="s">
        <v>45</v>
      </c>
    </row>
    <row r="6" spans="1:15" ht="27">
      <c r="A6" s="710" t="s">
        <v>98</v>
      </c>
      <c r="B6" s="888" t="s">
        <v>392</v>
      </c>
      <c r="C6" s="889"/>
      <c r="D6" s="95" t="s">
        <v>84</v>
      </c>
      <c r="E6" s="96"/>
      <c r="F6" s="96"/>
      <c r="G6" s="95" t="s">
        <v>68</v>
      </c>
      <c r="H6" s="96"/>
      <c r="I6" s="97"/>
      <c r="J6" s="123" t="s">
        <v>91</v>
      </c>
      <c r="K6" s="96"/>
      <c r="L6" s="98"/>
      <c r="M6" s="890" t="s">
        <v>85</v>
      </c>
      <c r="N6" s="891"/>
      <c r="O6" s="892"/>
    </row>
    <row r="7" spans="1:15" ht="29.25" customHeight="1">
      <c r="A7" s="711"/>
      <c r="B7" s="101" t="s">
        <v>69</v>
      </c>
      <c r="C7" s="101" t="s">
        <v>49</v>
      </c>
      <c r="D7" s="102" t="s">
        <v>69</v>
      </c>
      <c r="E7" s="893" t="s">
        <v>394</v>
      </c>
      <c r="F7" s="894"/>
      <c r="G7" s="102" t="s">
        <v>69</v>
      </c>
      <c r="H7" s="893" t="s">
        <v>394</v>
      </c>
      <c r="I7" s="894"/>
      <c r="J7" s="102" t="s">
        <v>69</v>
      </c>
      <c r="K7" s="893" t="s">
        <v>394</v>
      </c>
      <c r="L7" s="894"/>
      <c r="M7" s="102" t="s">
        <v>69</v>
      </c>
      <c r="N7" s="893" t="s">
        <v>394</v>
      </c>
      <c r="O7" s="895"/>
    </row>
    <row r="8" spans="1:15" ht="19.5" customHeight="1">
      <c r="A8" s="712" t="s">
        <v>50</v>
      </c>
      <c r="B8" s="103" t="s">
        <v>51</v>
      </c>
      <c r="C8" s="104" t="s">
        <v>52</v>
      </c>
      <c r="D8" s="103" t="s">
        <v>51</v>
      </c>
      <c r="E8" s="212"/>
      <c r="F8" s="105" t="s">
        <v>3</v>
      </c>
      <c r="G8" s="103" t="s">
        <v>51</v>
      </c>
      <c r="H8" s="212"/>
      <c r="I8" s="105" t="s">
        <v>3</v>
      </c>
      <c r="J8" s="103" t="s">
        <v>51</v>
      </c>
      <c r="K8" s="212"/>
      <c r="L8" s="105" t="s">
        <v>3</v>
      </c>
      <c r="M8" s="103" t="s">
        <v>51</v>
      </c>
      <c r="N8" s="212"/>
      <c r="O8" s="388" t="s">
        <v>3</v>
      </c>
    </row>
    <row r="9" spans="1:15" ht="39.950000000000003" customHeight="1">
      <c r="A9" s="389">
        <v>2015</v>
      </c>
      <c r="B9" s="106">
        <v>16</v>
      </c>
      <c r="C9" s="106">
        <v>57.3</v>
      </c>
      <c r="D9" s="106">
        <v>13.1</v>
      </c>
      <c r="E9" s="106">
        <v>50.5</v>
      </c>
      <c r="F9" s="106">
        <v>385.5</v>
      </c>
      <c r="G9" s="106">
        <v>2</v>
      </c>
      <c r="H9" s="106">
        <v>5.8</v>
      </c>
      <c r="I9" s="106">
        <v>290</v>
      </c>
      <c r="J9" s="106">
        <v>0.9</v>
      </c>
      <c r="K9" s="106">
        <v>1</v>
      </c>
      <c r="L9" s="106">
        <v>111.1</v>
      </c>
      <c r="M9" s="106">
        <v>0</v>
      </c>
      <c r="N9" s="106">
        <v>0</v>
      </c>
      <c r="O9" s="738">
        <v>0</v>
      </c>
    </row>
    <row r="10" spans="1:15" s="107" customFormat="1" ht="39.950000000000003" customHeight="1">
      <c r="A10" s="389">
        <v>2016</v>
      </c>
      <c r="B10" s="106">
        <v>15.1</v>
      </c>
      <c r="C10" s="106">
        <v>55.9</v>
      </c>
      <c r="D10" s="106">
        <v>12.5</v>
      </c>
      <c r="E10" s="106">
        <v>49.1</v>
      </c>
      <c r="F10" s="106">
        <v>392.8</v>
      </c>
      <c r="G10" s="106">
        <v>1.8</v>
      </c>
      <c r="H10" s="106">
        <v>5.9</v>
      </c>
      <c r="I10" s="106">
        <v>327.8</v>
      </c>
      <c r="J10" s="106">
        <v>0.8</v>
      </c>
      <c r="K10" s="106">
        <v>0.9</v>
      </c>
      <c r="L10" s="106">
        <v>112.5</v>
      </c>
      <c r="M10" s="106">
        <v>0</v>
      </c>
      <c r="N10" s="106">
        <v>0</v>
      </c>
      <c r="O10" s="738">
        <v>0</v>
      </c>
    </row>
    <row r="11" spans="1:15" s="107" customFormat="1" ht="39.950000000000003" customHeight="1">
      <c r="A11" s="389">
        <v>2017</v>
      </c>
      <c r="B11" s="106">
        <v>23.2</v>
      </c>
      <c r="C11" s="106">
        <v>79.400000000000006</v>
      </c>
      <c r="D11" s="106">
        <v>15.7</v>
      </c>
      <c r="E11" s="106">
        <v>62.1</v>
      </c>
      <c r="F11" s="106">
        <v>395.5</v>
      </c>
      <c r="G11" s="106">
        <v>2</v>
      </c>
      <c r="H11" s="106">
        <v>6</v>
      </c>
      <c r="I11" s="106">
        <v>300</v>
      </c>
      <c r="J11" s="106">
        <v>5.5</v>
      </c>
      <c r="K11" s="106">
        <v>11.3</v>
      </c>
      <c r="L11" s="106">
        <v>205.5</v>
      </c>
      <c r="M11" s="106">
        <v>0</v>
      </c>
      <c r="N11" s="106">
        <v>0</v>
      </c>
      <c r="O11" s="738">
        <v>0</v>
      </c>
    </row>
    <row r="12" spans="1:15" s="107" customFormat="1" ht="39.950000000000003" customHeight="1">
      <c r="A12" s="389">
        <v>2018</v>
      </c>
      <c r="B12" s="106">
        <v>21.9</v>
      </c>
      <c r="C12" s="106">
        <v>58.1</v>
      </c>
      <c r="D12" s="106">
        <v>17</v>
      </c>
      <c r="E12" s="106">
        <v>42</v>
      </c>
      <c r="F12" s="582">
        <v>247.1</v>
      </c>
      <c r="G12" s="106">
        <v>1.6</v>
      </c>
      <c r="H12" s="106">
        <v>3.7</v>
      </c>
      <c r="I12" s="582">
        <v>231.3</v>
      </c>
      <c r="J12" s="106">
        <v>3.3</v>
      </c>
      <c r="K12" s="106">
        <v>12.4</v>
      </c>
      <c r="L12" s="582">
        <v>375.8</v>
      </c>
      <c r="M12" s="106">
        <v>0</v>
      </c>
      <c r="N12" s="106">
        <v>0</v>
      </c>
      <c r="O12" s="739">
        <v>0</v>
      </c>
    </row>
    <row r="13" spans="1:15" s="107" customFormat="1" ht="39.950000000000003" customHeight="1">
      <c r="A13" s="389">
        <v>2019</v>
      </c>
      <c r="B13" s="52">
        <v>29.27</v>
      </c>
      <c r="C13" s="52">
        <v>77.406999999999996</v>
      </c>
      <c r="D13" s="52">
        <v>25.8</v>
      </c>
      <c r="E13" s="52">
        <v>67.88</v>
      </c>
      <c r="F13" s="610">
        <v>263.10077519379843</v>
      </c>
      <c r="G13" s="52">
        <v>0.95</v>
      </c>
      <c r="H13" s="52">
        <v>2.2000000000000002</v>
      </c>
      <c r="I13" s="610">
        <v>231.57894736842107</v>
      </c>
      <c r="J13" s="52">
        <v>2.5199999999999996</v>
      </c>
      <c r="K13" s="52">
        <v>7.327</v>
      </c>
      <c r="L13" s="610">
        <v>290.75396825396831</v>
      </c>
      <c r="M13" s="52">
        <v>0</v>
      </c>
      <c r="N13" s="52">
        <v>0</v>
      </c>
      <c r="O13" s="624">
        <v>0</v>
      </c>
    </row>
    <row r="14" spans="1:15" ht="30" hidden="1" customHeight="1" outlineLevel="1">
      <c r="A14" s="390" t="s">
        <v>53</v>
      </c>
      <c r="B14" s="52">
        <v>1.6</v>
      </c>
      <c r="C14" s="52">
        <v>4.6000000000000005</v>
      </c>
      <c r="D14" s="52">
        <v>1.52</v>
      </c>
      <c r="E14" s="603">
        <v>4.2</v>
      </c>
      <c r="F14" s="611">
        <v>276.31578947368422</v>
      </c>
      <c r="G14" s="52">
        <v>0</v>
      </c>
      <c r="H14" s="613">
        <v>0</v>
      </c>
      <c r="I14" s="612">
        <v>0</v>
      </c>
      <c r="J14" s="52">
        <v>0.08</v>
      </c>
      <c r="K14" s="603">
        <v>0.4</v>
      </c>
      <c r="L14" s="611">
        <v>500</v>
      </c>
      <c r="M14" s="52">
        <v>0</v>
      </c>
      <c r="N14" s="52">
        <v>0</v>
      </c>
      <c r="O14" s="629">
        <v>0</v>
      </c>
    </row>
    <row r="15" spans="1:15" ht="30" hidden="1" customHeight="1" outlineLevel="1">
      <c r="A15" s="390" t="s">
        <v>54</v>
      </c>
      <c r="B15" s="52">
        <v>3.64</v>
      </c>
      <c r="C15" s="52">
        <v>9.86</v>
      </c>
      <c r="D15" s="52">
        <v>3.64</v>
      </c>
      <c r="E15" s="603">
        <v>9.86</v>
      </c>
      <c r="F15" s="611">
        <v>270.87912087912088</v>
      </c>
      <c r="G15" s="52">
        <v>0</v>
      </c>
      <c r="H15" s="613">
        <v>0</v>
      </c>
      <c r="I15" s="612">
        <v>0</v>
      </c>
      <c r="J15" s="613">
        <v>0</v>
      </c>
      <c r="K15" s="613">
        <v>0</v>
      </c>
      <c r="L15" s="612">
        <v>0</v>
      </c>
      <c r="M15" s="613">
        <v>0</v>
      </c>
      <c r="N15" s="52">
        <v>0</v>
      </c>
      <c r="O15" s="629">
        <v>0</v>
      </c>
    </row>
    <row r="16" spans="1:15" ht="30" hidden="1" customHeight="1" outlineLevel="1">
      <c r="A16" s="390" t="s">
        <v>55</v>
      </c>
      <c r="B16" s="52">
        <v>1.96</v>
      </c>
      <c r="C16" s="52">
        <v>5.4499999999999993</v>
      </c>
      <c r="D16" s="52">
        <v>1.82</v>
      </c>
      <c r="E16" s="603">
        <v>4.8499999999999996</v>
      </c>
      <c r="F16" s="611">
        <v>266.4835164835165</v>
      </c>
      <c r="G16" s="52">
        <v>0</v>
      </c>
      <c r="H16" s="613">
        <v>0</v>
      </c>
      <c r="I16" s="612">
        <v>0</v>
      </c>
      <c r="J16" s="52">
        <v>0.14000000000000001</v>
      </c>
      <c r="K16" s="603">
        <v>0.6</v>
      </c>
      <c r="L16" s="611">
        <v>428.57142857142856</v>
      </c>
      <c r="M16" s="52">
        <v>0</v>
      </c>
      <c r="N16" s="52">
        <v>0</v>
      </c>
      <c r="O16" s="629">
        <v>0</v>
      </c>
    </row>
    <row r="17" spans="1:15" ht="30" hidden="1" customHeight="1" outlineLevel="1">
      <c r="A17" s="390" t="s">
        <v>56</v>
      </c>
      <c r="B17" s="52">
        <v>2.23</v>
      </c>
      <c r="C17" s="52">
        <v>6.0600000000000005</v>
      </c>
      <c r="D17" s="52">
        <v>1.67</v>
      </c>
      <c r="E17" s="603">
        <v>4.3600000000000003</v>
      </c>
      <c r="F17" s="611">
        <v>261.07784431137725</v>
      </c>
      <c r="G17" s="52">
        <v>0</v>
      </c>
      <c r="H17" s="613">
        <v>0</v>
      </c>
      <c r="I17" s="612">
        <v>0</v>
      </c>
      <c r="J17" s="52">
        <v>0.56000000000000005</v>
      </c>
      <c r="K17" s="603">
        <v>1.7</v>
      </c>
      <c r="L17" s="611">
        <v>303.5714285714285</v>
      </c>
      <c r="M17" s="52">
        <v>0</v>
      </c>
      <c r="N17" s="52">
        <v>0</v>
      </c>
      <c r="O17" s="629">
        <v>0</v>
      </c>
    </row>
    <row r="18" spans="1:15" ht="30" hidden="1" customHeight="1" outlineLevel="1">
      <c r="A18" s="390" t="s">
        <v>57</v>
      </c>
      <c r="B18" s="52">
        <v>1.44</v>
      </c>
      <c r="C18" s="52">
        <v>3.177</v>
      </c>
      <c r="D18" s="52">
        <v>0.6</v>
      </c>
      <c r="E18" s="603">
        <v>1.77</v>
      </c>
      <c r="F18" s="611">
        <v>295</v>
      </c>
      <c r="G18" s="52">
        <v>0</v>
      </c>
      <c r="H18" s="613">
        <v>0</v>
      </c>
      <c r="I18" s="612">
        <v>0</v>
      </c>
      <c r="J18" s="52">
        <v>0.84</v>
      </c>
      <c r="K18" s="603">
        <v>1.407</v>
      </c>
      <c r="L18" s="611">
        <v>167.5</v>
      </c>
      <c r="M18" s="52">
        <v>0</v>
      </c>
      <c r="N18" s="52">
        <v>0</v>
      </c>
      <c r="O18" s="629">
        <v>0</v>
      </c>
    </row>
    <row r="19" spans="1:15" ht="30" hidden="1" customHeight="1" outlineLevel="1">
      <c r="A19" s="390" t="s">
        <v>393</v>
      </c>
      <c r="B19" s="52">
        <v>7.1000000000000005</v>
      </c>
      <c r="C19" s="52">
        <v>20.41</v>
      </c>
      <c r="D19" s="52">
        <v>6.53</v>
      </c>
      <c r="E19" s="603">
        <v>18.11</v>
      </c>
      <c r="F19" s="611">
        <v>277.33537519142419</v>
      </c>
      <c r="G19" s="52">
        <v>0</v>
      </c>
      <c r="H19" s="613">
        <v>0</v>
      </c>
      <c r="I19" s="612">
        <v>0</v>
      </c>
      <c r="J19" s="52">
        <v>0.56999999999999995</v>
      </c>
      <c r="K19" s="603">
        <v>2.2999999999999998</v>
      </c>
      <c r="L19" s="611">
        <v>403.50877192982455</v>
      </c>
      <c r="M19" s="52">
        <v>0</v>
      </c>
      <c r="N19" s="52">
        <v>0</v>
      </c>
      <c r="O19" s="629">
        <v>0</v>
      </c>
    </row>
    <row r="20" spans="1:15" ht="30" hidden="1" customHeight="1" outlineLevel="1">
      <c r="A20" s="390" t="s">
        <v>59</v>
      </c>
      <c r="B20" s="52">
        <v>2.88</v>
      </c>
      <c r="C20" s="52">
        <v>7.92</v>
      </c>
      <c r="D20" s="52">
        <v>2.88</v>
      </c>
      <c r="E20" s="603">
        <v>7.92</v>
      </c>
      <c r="F20" s="611">
        <v>275</v>
      </c>
      <c r="G20" s="52">
        <v>0</v>
      </c>
      <c r="H20" s="613">
        <v>0</v>
      </c>
      <c r="I20" s="612">
        <v>0</v>
      </c>
      <c r="J20" s="613">
        <v>0</v>
      </c>
      <c r="K20" s="613">
        <v>0</v>
      </c>
      <c r="L20" s="612">
        <v>0</v>
      </c>
      <c r="M20" s="613">
        <v>0</v>
      </c>
      <c r="N20" s="52">
        <v>0</v>
      </c>
      <c r="O20" s="629">
        <v>0</v>
      </c>
    </row>
    <row r="21" spans="1:15" ht="30" hidden="1" customHeight="1" outlineLevel="1">
      <c r="A21" s="390" t="s">
        <v>60</v>
      </c>
      <c r="B21" s="52">
        <v>8.1199999999999992</v>
      </c>
      <c r="C21" s="52">
        <v>19.13</v>
      </c>
      <c r="D21" s="52">
        <v>7.14</v>
      </c>
      <c r="E21" s="603">
        <v>16.809999999999999</v>
      </c>
      <c r="F21" s="611">
        <v>235.43417366946778</v>
      </c>
      <c r="G21" s="52">
        <v>0.95</v>
      </c>
      <c r="H21" s="603">
        <v>2.2000000000000002</v>
      </c>
      <c r="I21" s="611">
        <v>231.57894736842107</v>
      </c>
      <c r="J21" s="618">
        <v>0.03</v>
      </c>
      <c r="K21" s="603">
        <v>0.12</v>
      </c>
      <c r="L21" s="611">
        <v>400</v>
      </c>
      <c r="M21" s="52">
        <v>0</v>
      </c>
      <c r="N21" s="52">
        <v>0</v>
      </c>
      <c r="O21" s="629">
        <v>0</v>
      </c>
    </row>
    <row r="22" spans="1:15" ht="30" hidden="1" customHeight="1" outlineLevel="1">
      <c r="A22" s="390" t="s">
        <v>61</v>
      </c>
      <c r="B22" s="52">
        <v>0</v>
      </c>
      <c r="C22" s="52">
        <v>0</v>
      </c>
      <c r="D22" s="52">
        <v>0</v>
      </c>
      <c r="E22" s="613">
        <v>0</v>
      </c>
      <c r="F22" s="612">
        <v>0</v>
      </c>
      <c r="G22" s="613">
        <v>0</v>
      </c>
      <c r="H22" s="613">
        <v>0</v>
      </c>
      <c r="I22" s="612">
        <v>0</v>
      </c>
      <c r="J22" s="613">
        <v>0</v>
      </c>
      <c r="K22" s="613">
        <v>0</v>
      </c>
      <c r="L22" s="612">
        <v>0</v>
      </c>
      <c r="M22" s="613">
        <v>0</v>
      </c>
      <c r="N22" s="52">
        <v>0</v>
      </c>
      <c r="O22" s="629">
        <v>0</v>
      </c>
    </row>
    <row r="23" spans="1:15" ht="30" hidden="1" customHeight="1" outlineLevel="1">
      <c r="A23" s="390" t="s">
        <v>62</v>
      </c>
      <c r="B23" s="52">
        <v>0.3</v>
      </c>
      <c r="C23" s="52">
        <v>0.8</v>
      </c>
      <c r="D23" s="52">
        <v>0</v>
      </c>
      <c r="E23" s="613">
        <v>0</v>
      </c>
      <c r="F23" s="612">
        <v>0</v>
      </c>
      <c r="G23" s="613">
        <v>0</v>
      </c>
      <c r="H23" s="613">
        <v>0</v>
      </c>
      <c r="I23" s="612">
        <v>0</v>
      </c>
      <c r="J23" s="52">
        <v>0.3</v>
      </c>
      <c r="K23" s="603">
        <v>0.8</v>
      </c>
      <c r="L23" s="611">
        <v>266.66666666666669</v>
      </c>
      <c r="M23" s="52">
        <v>0</v>
      </c>
      <c r="N23" s="52">
        <v>0</v>
      </c>
      <c r="O23" s="629">
        <v>0</v>
      </c>
    </row>
    <row r="24" spans="1:15" s="107" customFormat="1" ht="39.950000000000003" customHeight="1" collapsed="1">
      <c r="A24" s="601">
        <v>2020</v>
      </c>
      <c r="B24" s="614">
        <f>SUM(B25:B34)</f>
        <v>32.303999999999995</v>
      </c>
      <c r="C24" s="614">
        <f>SUM(C25:C34)</f>
        <v>85.708000000000013</v>
      </c>
      <c r="D24" s="614">
        <f>SUM(D25:D34)</f>
        <v>27.75</v>
      </c>
      <c r="E24" s="614">
        <f>SUM(E25:E34)</f>
        <v>74.349999999999994</v>
      </c>
      <c r="F24" s="615">
        <f>E24/D24*100</f>
        <v>267.9279279279279</v>
      </c>
      <c r="G24" s="614">
        <f>SUM(G25:G34)</f>
        <v>1.9</v>
      </c>
      <c r="H24" s="614">
        <f>SUM(H25:H34)</f>
        <v>4.3</v>
      </c>
      <c r="I24" s="615">
        <f>H24/G24*100</f>
        <v>226.31578947368419</v>
      </c>
      <c r="J24" s="614">
        <f>SUM(J25:J34)</f>
        <v>2.6539999999999995</v>
      </c>
      <c r="K24" s="614">
        <f>SUM(K25:K34)</f>
        <v>7.0580000000000007</v>
      </c>
      <c r="L24" s="621">
        <f>K24/J24*100</f>
        <v>265.93820648078383</v>
      </c>
      <c r="M24" s="614">
        <f>SUM(M25:M34)</f>
        <v>0</v>
      </c>
      <c r="N24" s="614">
        <f>SUM(N25:N34)</f>
        <v>0</v>
      </c>
      <c r="O24" s="666">
        <v>0</v>
      </c>
    </row>
    <row r="25" spans="1:15" s="111" customFormat="1" ht="30" customHeight="1">
      <c r="A25" s="359" t="s">
        <v>53</v>
      </c>
      <c r="B25" s="52">
        <f>SUM(D25,G25,J25,M25)</f>
        <v>1.8399999999999999</v>
      </c>
      <c r="C25" s="52">
        <f>SUM(H25,E25,K25,N25)</f>
        <v>5.25</v>
      </c>
      <c r="D25" s="52">
        <v>1.63</v>
      </c>
      <c r="E25" s="603">
        <v>4.5999999999999996</v>
      </c>
      <c r="F25" s="619">
        <f>E25/D25*100</f>
        <v>282.20858895705521</v>
      </c>
      <c r="G25" s="52">
        <v>0</v>
      </c>
      <c r="H25" s="613">
        <v>0</v>
      </c>
      <c r="I25" s="612">
        <v>0</v>
      </c>
      <c r="J25" s="52">
        <v>0.21</v>
      </c>
      <c r="K25" s="603">
        <v>0.65</v>
      </c>
      <c r="L25" s="620">
        <f>K25/J25*100</f>
        <v>309.52380952380952</v>
      </c>
      <c r="M25" s="52">
        <v>0</v>
      </c>
      <c r="N25" s="52">
        <v>0</v>
      </c>
      <c r="O25" s="629">
        <v>0</v>
      </c>
    </row>
    <row r="26" spans="1:15" s="111" customFormat="1" ht="30" customHeight="1">
      <c r="A26" s="359" t="s">
        <v>87</v>
      </c>
      <c r="B26" s="52">
        <f t="shared" ref="B26:B34" si="0">SUM(D26,G26,J26,M26)</f>
        <v>3.91</v>
      </c>
      <c r="C26" s="52">
        <f t="shared" ref="C26:C34" si="1">SUM(H26,E26,K26,N26)</f>
        <v>10.8</v>
      </c>
      <c r="D26" s="52">
        <v>3.91</v>
      </c>
      <c r="E26" s="603">
        <v>10.8</v>
      </c>
      <c r="F26" s="619">
        <f t="shared" ref="F26:F32" si="2">E26/D26*100</f>
        <v>276.21483375959082</v>
      </c>
      <c r="G26" s="52">
        <v>0</v>
      </c>
      <c r="H26" s="613">
        <v>0</v>
      </c>
      <c r="I26" s="612">
        <v>0</v>
      </c>
      <c r="J26" s="52">
        <v>0</v>
      </c>
      <c r="K26" s="613">
        <v>0</v>
      </c>
      <c r="L26" s="612">
        <v>0</v>
      </c>
      <c r="M26" s="52">
        <v>0</v>
      </c>
      <c r="N26" s="52">
        <v>0</v>
      </c>
      <c r="O26" s="629">
        <v>0</v>
      </c>
    </row>
    <row r="27" spans="1:15" s="111" customFormat="1" ht="30" customHeight="1">
      <c r="A27" s="359" t="s">
        <v>55</v>
      </c>
      <c r="B27" s="52">
        <f t="shared" si="0"/>
        <v>2.1</v>
      </c>
      <c r="C27" s="52">
        <f t="shared" si="1"/>
        <v>5.75</v>
      </c>
      <c r="D27" s="52">
        <v>1.96</v>
      </c>
      <c r="E27" s="603">
        <v>5.31</v>
      </c>
      <c r="F27" s="619">
        <f t="shared" si="2"/>
        <v>270.91836734693879</v>
      </c>
      <c r="G27" s="52">
        <v>0</v>
      </c>
      <c r="H27" s="613">
        <v>0</v>
      </c>
      <c r="I27" s="612">
        <v>0</v>
      </c>
      <c r="J27" s="52">
        <v>0.14000000000000001</v>
      </c>
      <c r="K27" s="603">
        <v>0.44</v>
      </c>
      <c r="L27" s="620">
        <f t="shared" ref="L27:L34" si="3">K27/J27*100</f>
        <v>314.28571428571428</v>
      </c>
      <c r="M27" s="52">
        <v>0</v>
      </c>
      <c r="N27" s="52">
        <v>0</v>
      </c>
      <c r="O27" s="629">
        <v>0</v>
      </c>
    </row>
    <row r="28" spans="1:15" s="111" customFormat="1" ht="30" customHeight="1">
      <c r="A28" s="359" t="s">
        <v>56</v>
      </c>
      <c r="B28" s="52">
        <f t="shared" si="0"/>
        <v>2.3940000000000001</v>
      </c>
      <c r="C28" s="52">
        <f t="shared" si="1"/>
        <v>6.5699999999999994</v>
      </c>
      <c r="D28" s="52">
        <v>1.8</v>
      </c>
      <c r="E28" s="603">
        <v>4.7699999999999996</v>
      </c>
      <c r="F28" s="619">
        <f t="shared" si="2"/>
        <v>265</v>
      </c>
      <c r="G28" s="52">
        <v>0</v>
      </c>
      <c r="H28" s="613">
        <v>0</v>
      </c>
      <c r="I28" s="612">
        <v>0</v>
      </c>
      <c r="J28" s="52">
        <v>0.59399999999999997</v>
      </c>
      <c r="K28" s="603">
        <v>1.8</v>
      </c>
      <c r="L28" s="620">
        <f t="shared" si="3"/>
        <v>303.03030303030306</v>
      </c>
      <c r="M28" s="52">
        <v>0</v>
      </c>
      <c r="N28" s="52">
        <v>0</v>
      </c>
      <c r="O28" s="629">
        <v>0</v>
      </c>
    </row>
    <row r="29" spans="1:15" s="111" customFormat="1" ht="30" customHeight="1">
      <c r="A29" s="359" t="s">
        <v>57</v>
      </c>
      <c r="B29" s="52">
        <f t="shared" si="0"/>
        <v>1.49</v>
      </c>
      <c r="C29" s="52">
        <f t="shared" si="1"/>
        <v>3.472</v>
      </c>
      <c r="D29" s="52">
        <v>0.65</v>
      </c>
      <c r="E29" s="603">
        <v>1.93</v>
      </c>
      <c r="F29" s="619">
        <f t="shared" si="2"/>
        <v>296.92307692307691</v>
      </c>
      <c r="G29" s="52">
        <v>0</v>
      </c>
      <c r="H29" s="613">
        <v>0</v>
      </c>
      <c r="I29" s="612">
        <v>0</v>
      </c>
      <c r="J29" s="52">
        <v>0.84</v>
      </c>
      <c r="K29" s="603">
        <v>1.542</v>
      </c>
      <c r="L29" s="620">
        <f t="shared" si="3"/>
        <v>183.57142857142858</v>
      </c>
      <c r="M29" s="52">
        <v>0</v>
      </c>
      <c r="N29" s="52">
        <v>0</v>
      </c>
      <c r="O29" s="629">
        <v>0</v>
      </c>
    </row>
    <row r="30" spans="1:15" s="111" customFormat="1" ht="30" customHeight="1">
      <c r="A30" s="359" t="s">
        <v>393</v>
      </c>
      <c r="B30" s="52">
        <f t="shared" si="0"/>
        <v>7.59</v>
      </c>
      <c r="C30" s="52">
        <f t="shared" si="1"/>
        <v>21.59</v>
      </c>
      <c r="D30" s="52">
        <v>7.02</v>
      </c>
      <c r="E30" s="603">
        <v>19.84</v>
      </c>
      <c r="F30" s="619">
        <f t="shared" si="2"/>
        <v>282.62108262108268</v>
      </c>
      <c r="G30" s="52">
        <v>0</v>
      </c>
      <c r="H30" s="613">
        <v>0</v>
      </c>
      <c r="I30" s="612">
        <v>0</v>
      </c>
      <c r="J30" s="52">
        <v>0.56999999999999995</v>
      </c>
      <c r="K30" s="603">
        <v>1.75</v>
      </c>
      <c r="L30" s="620">
        <f t="shared" si="3"/>
        <v>307.01754385964915</v>
      </c>
      <c r="M30" s="52">
        <v>0</v>
      </c>
      <c r="N30" s="52">
        <v>0</v>
      </c>
      <c r="O30" s="629">
        <v>0</v>
      </c>
    </row>
    <row r="31" spans="1:15" s="111" customFormat="1" ht="30" customHeight="1">
      <c r="A31" s="359" t="s">
        <v>59</v>
      </c>
      <c r="B31" s="52">
        <f t="shared" si="0"/>
        <v>3.1</v>
      </c>
      <c r="C31" s="52">
        <f t="shared" si="1"/>
        <v>8.68</v>
      </c>
      <c r="D31" s="52">
        <v>3.1</v>
      </c>
      <c r="E31" s="603">
        <v>8.68</v>
      </c>
      <c r="F31" s="619">
        <f t="shared" si="2"/>
        <v>280</v>
      </c>
      <c r="G31" s="52">
        <v>0</v>
      </c>
      <c r="H31" s="613">
        <v>0</v>
      </c>
      <c r="I31" s="612">
        <v>0</v>
      </c>
      <c r="J31" s="52">
        <v>0</v>
      </c>
      <c r="K31" s="613">
        <v>0</v>
      </c>
      <c r="L31" s="612">
        <v>0</v>
      </c>
      <c r="M31" s="52">
        <v>0</v>
      </c>
      <c r="N31" s="52">
        <v>0</v>
      </c>
      <c r="O31" s="629">
        <v>0</v>
      </c>
    </row>
    <row r="32" spans="1:15" s="111" customFormat="1" ht="30" customHeight="1">
      <c r="A32" s="359" t="s">
        <v>60</v>
      </c>
      <c r="B32" s="52">
        <f t="shared" si="0"/>
        <v>9.58</v>
      </c>
      <c r="C32" s="52">
        <f t="shared" si="1"/>
        <v>22.720000000000002</v>
      </c>
      <c r="D32" s="52">
        <v>7.68</v>
      </c>
      <c r="E32" s="603">
        <v>18.420000000000002</v>
      </c>
      <c r="F32" s="619">
        <f t="shared" si="2"/>
        <v>239.84375000000006</v>
      </c>
      <c r="G32" s="52">
        <v>1.9</v>
      </c>
      <c r="H32" s="603">
        <v>4.3</v>
      </c>
      <c r="I32" s="619">
        <f t="shared" ref="I32" si="4">H32/G32*100</f>
        <v>226.31578947368419</v>
      </c>
      <c r="J32" s="52">
        <v>0</v>
      </c>
      <c r="K32" s="613">
        <v>0</v>
      </c>
      <c r="L32" s="612">
        <v>0</v>
      </c>
      <c r="M32" s="52">
        <v>0</v>
      </c>
      <c r="N32" s="52">
        <v>0</v>
      </c>
      <c r="O32" s="629">
        <v>0</v>
      </c>
    </row>
    <row r="33" spans="1:15" s="111" customFormat="1" ht="30" customHeight="1">
      <c r="A33" s="359" t="s">
        <v>61</v>
      </c>
      <c r="B33" s="52">
        <f t="shared" si="0"/>
        <v>0</v>
      </c>
      <c r="C33" s="52">
        <f t="shared" si="1"/>
        <v>0</v>
      </c>
      <c r="D33" s="52">
        <v>0</v>
      </c>
      <c r="E33" s="613">
        <v>0</v>
      </c>
      <c r="F33" s="612">
        <v>0</v>
      </c>
      <c r="G33" s="52">
        <v>0</v>
      </c>
      <c r="H33" s="613">
        <v>0</v>
      </c>
      <c r="I33" s="612">
        <v>0</v>
      </c>
      <c r="J33" s="52">
        <v>0</v>
      </c>
      <c r="K33" s="613">
        <v>0</v>
      </c>
      <c r="L33" s="612">
        <v>0</v>
      </c>
      <c r="M33" s="52">
        <v>0</v>
      </c>
      <c r="N33" s="52">
        <v>0</v>
      </c>
      <c r="O33" s="629">
        <v>0</v>
      </c>
    </row>
    <row r="34" spans="1:15" s="111" customFormat="1" ht="30" customHeight="1">
      <c r="A34" s="359" t="s">
        <v>62</v>
      </c>
      <c r="B34" s="52">
        <f t="shared" si="0"/>
        <v>0.3</v>
      </c>
      <c r="C34" s="52">
        <f t="shared" si="1"/>
        <v>0.876</v>
      </c>
      <c r="D34" s="52">
        <v>0</v>
      </c>
      <c r="E34" s="613">
        <v>0</v>
      </c>
      <c r="F34" s="612">
        <v>0</v>
      </c>
      <c r="G34" s="52">
        <v>0</v>
      </c>
      <c r="H34" s="613">
        <v>0</v>
      </c>
      <c r="I34" s="612">
        <v>0</v>
      </c>
      <c r="J34" s="52">
        <v>0.3</v>
      </c>
      <c r="K34" s="603">
        <v>0.876</v>
      </c>
      <c r="L34" s="619">
        <f t="shared" si="3"/>
        <v>292</v>
      </c>
      <c r="M34" s="52">
        <v>0</v>
      </c>
      <c r="N34" s="52">
        <v>0</v>
      </c>
      <c r="O34" s="629">
        <v>0</v>
      </c>
    </row>
    <row r="35" spans="1:15" ht="9.9499999999999993" customHeight="1" thickBot="1">
      <c r="A35" s="391"/>
      <c r="B35" s="392"/>
      <c r="C35" s="392"/>
      <c r="D35" s="393"/>
      <c r="E35" s="393"/>
      <c r="F35" s="393"/>
      <c r="G35" s="393"/>
      <c r="H35" s="393"/>
      <c r="I35" s="393"/>
      <c r="J35" s="393"/>
      <c r="K35" s="393"/>
      <c r="L35" s="393"/>
      <c r="M35" s="393"/>
      <c r="N35" s="393"/>
      <c r="O35" s="394"/>
    </row>
    <row r="36" spans="1:15" ht="9.9499999999999993" customHeight="1">
      <c r="A36" s="110" t="s">
        <v>72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</row>
    <row r="37" spans="1:15" ht="15.75" customHeight="1">
      <c r="A37" s="82" t="s">
        <v>63</v>
      </c>
    </row>
    <row r="41" spans="1:15">
      <c r="A41" s="111"/>
    </row>
  </sheetData>
  <mergeCells count="6">
    <mergeCell ref="B6:C6"/>
    <mergeCell ref="M6:O6"/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42"/>
  <sheetViews>
    <sheetView view="pageBreakPreview" topLeftCell="A10" zoomScaleNormal="100" workbookViewId="0">
      <selection activeCell="F24" activeCellId="4" sqref="E24:E34 C24:C34 L24 L24 F24:F34"/>
    </sheetView>
  </sheetViews>
  <sheetFormatPr defaultColWidth="7.109375" defaultRowHeight="13.5" outlineLevelRow="1"/>
  <cols>
    <col min="1" max="1" width="9.21875" style="99" customWidth="1"/>
    <col min="2" max="2" width="7.5546875" style="99" bestFit="1" customWidth="1"/>
    <col min="3" max="3" width="8" style="99" bestFit="1" customWidth="1"/>
    <col min="4" max="4" width="6.33203125" style="99" bestFit="1" customWidth="1"/>
    <col min="5" max="5" width="7.5546875" style="99" bestFit="1" customWidth="1"/>
    <col min="6" max="6" width="5.77734375" style="99" customWidth="1"/>
    <col min="7" max="7" width="5.44140625" style="99" bestFit="1" customWidth="1"/>
    <col min="8" max="8" width="6.5546875" style="99" customWidth="1"/>
    <col min="9" max="9" width="5.77734375" style="99" customWidth="1"/>
    <col min="10" max="10" width="5.44140625" style="99" bestFit="1" customWidth="1"/>
    <col min="11" max="11" width="6.5546875" style="99" customWidth="1"/>
    <col min="12" max="12" width="5.77734375" style="99" customWidth="1"/>
    <col min="13" max="16384" width="7.109375" style="99"/>
  </cols>
  <sheetData>
    <row r="1" spans="1:12" s="89" customFormat="1" ht="15" customHeight="1">
      <c r="A1" s="88"/>
      <c r="I1" s="90"/>
    </row>
    <row r="2" spans="1:12" s="379" customFormat="1" ht="30" customHeight="1">
      <c r="A2" s="377" t="s">
        <v>398</v>
      </c>
      <c r="B2" s="377"/>
      <c r="C2" s="377"/>
      <c r="D2" s="377"/>
      <c r="E2" s="377"/>
      <c r="F2" s="377"/>
      <c r="G2" s="377"/>
      <c r="H2" s="377"/>
      <c r="I2" s="377"/>
      <c r="J2" s="378"/>
      <c r="K2" s="378"/>
      <c r="L2" s="378"/>
    </row>
    <row r="3" spans="1:12" s="379" customFormat="1" ht="30" customHeight="1">
      <c r="A3" s="377" t="s">
        <v>88</v>
      </c>
      <c r="B3" s="377"/>
      <c r="C3" s="377"/>
      <c r="D3" s="377"/>
      <c r="E3" s="377"/>
      <c r="F3" s="377"/>
      <c r="G3" s="377"/>
      <c r="H3" s="377"/>
      <c r="I3" s="377"/>
      <c r="J3" s="378"/>
      <c r="K3" s="378"/>
      <c r="L3" s="378"/>
    </row>
    <row r="4" spans="1:12" s="93" customFormat="1" ht="15" customHeight="1">
      <c r="A4" s="91"/>
      <c r="B4" s="91"/>
      <c r="C4" s="91"/>
      <c r="D4" s="91"/>
      <c r="E4" s="91"/>
      <c r="F4" s="91"/>
      <c r="G4" s="91"/>
      <c r="H4" s="91"/>
      <c r="I4" s="91"/>
      <c r="J4" s="92"/>
      <c r="K4" s="92"/>
      <c r="L4" s="92"/>
    </row>
    <row r="5" spans="1:12" s="172" customFormat="1" ht="15" customHeight="1" thickBot="1">
      <c r="A5" s="172" t="s">
        <v>1</v>
      </c>
      <c r="L5" s="662" t="s">
        <v>45</v>
      </c>
    </row>
    <row r="6" spans="1:12" ht="45.75" customHeight="1">
      <c r="A6" s="740" t="s">
        <v>493</v>
      </c>
      <c r="B6" s="888" t="s">
        <v>46</v>
      </c>
      <c r="C6" s="889"/>
      <c r="D6" s="95" t="s">
        <v>89</v>
      </c>
      <c r="E6" s="96"/>
      <c r="F6" s="96"/>
      <c r="G6" s="95" t="s">
        <v>90</v>
      </c>
      <c r="H6" s="96"/>
      <c r="I6" s="97"/>
      <c r="J6" s="123" t="s">
        <v>92</v>
      </c>
      <c r="K6" s="96"/>
      <c r="L6" s="386"/>
    </row>
    <row r="7" spans="1:12" ht="29.25" customHeight="1">
      <c r="A7" s="678"/>
      <c r="B7" s="101" t="s">
        <v>69</v>
      </c>
      <c r="C7" s="101" t="s">
        <v>49</v>
      </c>
      <c r="D7" s="102" t="s">
        <v>69</v>
      </c>
      <c r="E7" s="893" t="s">
        <v>394</v>
      </c>
      <c r="F7" s="894"/>
      <c r="G7" s="102" t="s">
        <v>69</v>
      </c>
      <c r="H7" s="893" t="s">
        <v>394</v>
      </c>
      <c r="I7" s="894"/>
      <c r="J7" s="102" t="s">
        <v>69</v>
      </c>
      <c r="K7" s="893" t="s">
        <v>394</v>
      </c>
      <c r="L7" s="895"/>
    </row>
    <row r="8" spans="1:12" ht="24" customHeight="1">
      <c r="A8" s="679" t="s">
        <v>50</v>
      </c>
      <c r="B8" s="103" t="s">
        <v>51</v>
      </c>
      <c r="C8" s="104" t="s">
        <v>52</v>
      </c>
      <c r="D8" s="103" t="s">
        <v>51</v>
      </c>
      <c r="E8" s="104"/>
      <c r="F8" s="105" t="s">
        <v>3</v>
      </c>
      <c r="G8" s="103" t="s">
        <v>51</v>
      </c>
      <c r="H8" s="104"/>
      <c r="I8" s="105" t="s">
        <v>3</v>
      </c>
      <c r="J8" s="103" t="s">
        <v>51</v>
      </c>
      <c r="K8" s="104"/>
      <c r="L8" s="388" t="s">
        <v>3</v>
      </c>
    </row>
    <row r="9" spans="1:12" ht="39.950000000000003" customHeight="1">
      <c r="A9" s="389">
        <v>2015</v>
      </c>
      <c r="B9" s="623">
        <v>1352.3999999999999</v>
      </c>
      <c r="C9" s="623">
        <v>5852.7</v>
      </c>
      <c r="D9" s="622">
        <v>1260</v>
      </c>
      <c r="E9" s="622">
        <v>5738.6</v>
      </c>
      <c r="F9" s="622">
        <v>455.44444444444451</v>
      </c>
      <c r="G9" s="622">
        <v>38.1</v>
      </c>
      <c r="H9" s="622">
        <v>36.700000000000003</v>
      </c>
      <c r="I9" s="622">
        <v>96.325459317585299</v>
      </c>
      <c r="J9" s="623">
        <f>B9-D9-G9</f>
        <v>54.299999999999862</v>
      </c>
      <c r="K9" s="623">
        <f>C9-E9-H9</f>
        <v>77.399999999999451</v>
      </c>
      <c r="L9" s="626">
        <v>111.1</v>
      </c>
    </row>
    <row r="10" spans="1:12" s="107" customFormat="1" ht="39.950000000000003" customHeight="1">
      <c r="A10" s="389">
        <v>2016</v>
      </c>
      <c r="B10" s="623">
        <v>1346.5</v>
      </c>
      <c r="C10" s="623">
        <v>6147.9000000000005</v>
      </c>
      <c r="D10" s="623">
        <v>1255</v>
      </c>
      <c r="E10" s="623">
        <v>6034.5</v>
      </c>
      <c r="F10" s="623">
        <v>480.8366533864542</v>
      </c>
      <c r="G10" s="623">
        <v>38.800000000000004</v>
      </c>
      <c r="H10" s="623">
        <v>37.300000000000004</v>
      </c>
      <c r="I10" s="623">
        <v>96.134020618556704</v>
      </c>
      <c r="J10" s="623">
        <f t="shared" ref="J10:J12" si="0">B10-D10-G10</f>
        <v>52.699999999999996</v>
      </c>
      <c r="K10" s="623">
        <f t="shared" ref="K10:K12" si="1">C10-E10-H10</f>
        <v>76.100000000000534</v>
      </c>
      <c r="L10" s="626">
        <v>112.5</v>
      </c>
    </row>
    <row r="11" spans="1:12" s="107" customFormat="1" ht="39.950000000000003" customHeight="1">
      <c r="A11" s="389">
        <v>2017</v>
      </c>
      <c r="B11" s="623">
        <v>1098</v>
      </c>
      <c r="C11" s="623">
        <v>6053</v>
      </c>
      <c r="D11" s="623">
        <v>997</v>
      </c>
      <c r="E11" s="623">
        <v>5932.5</v>
      </c>
      <c r="F11" s="623">
        <v>595.03510531594782</v>
      </c>
      <c r="G11" s="623">
        <v>41.7</v>
      </c>
      <c r="H11" s="623">
        <v>39.299999999999997</v>
      </c>
      <c r="I11" s="623">
        <v>94.244604316546756</v>
      </c>
      <c r="J11" s="623">
        <f t="shared" si="0"/>
        <v>59.3</v>
      </c>
      <c r="K11" s="623">
        <f t="shared" si="1"/>
        <v>81.2</v>
      </c>
      <c r="L11" s="626">
        <v>205.5</v>
      </c>
    </row>
    <row r="12" spans="1:12" s="76" customFormat="1" ht="39.950000000000003" customHeight="1">
      <c r="A12" s="344">
        <v>2018</v>
      </c>
      <c r="B12" s="622">
        <v>1137.6419354838711</v>
      </c>
      <c r="C12" s="622">
        <v>7851.0000000000009</v>
      </c>
      <c r="D12" s="622">
        <v>1020.0000000000002</v>
      </c>
      <c r="E12" s="622">
        <v>7699.9999999999991</v>
      </c>
      <c r="F12" s="620">
        <v>7489.0354962641159</v>
      </c>
      <c r="G12" s="622">
        <v>34.9</v>
      </c>
      <c r="H12" s="622">
        <v>26.999999999999996</v>
      </c>
      <c r="I12" s="620">
        <v>683.13940850637141</v>
      </c>
      <c r="J12" s="622">
        <f t="shared" si="0"/>
        <v>82.741935483870833</v>
      </c>
      <c r="K12" s="622">
        <f t="shared" si="1"/>
        <v>124.00000000000182</v>
      </c>
      <c r="L12" s="627">
        <v>375.8</v>
      </c>
    </row>
    <row r="13" spans="1:12" s="76" customFormat="1" ht="39.950000000000003" customHeight="1">
      <c r="A13" s="344">
        <v>2019</v>
      </c>
      <c r="B13" s="622">
        <v>1005.23</v>
      </c>
      <c r="C13" s="622">
        <v>6185.2599999999993</v>
      </c>
      <c r="D13" s="622">
        <v>933.2600000000001</v>
      </c>
      <c r="E13" s="622">
        <v>6044.4599999999991</v>
      </c>
      <c r="F13" s="620">
        <v>647.67160276878883</v>
      </c>
      <c r="G13" s="622">
        <v>28.230000000000004</v>
      </c>
      <c r="H13" s="622">
        <v>21.070000000000004</v>
      </c>
      <c r="I13" s="620">
        <v>74.636911087495577</v>
      </c>
      <c r="J13" s="622">
        <v>43.739999999999995</v>
      </c>
      <c r="K13" s="622">
        <v>119.73</v>
      </c>
      <c r="L13" s="627">
        <v>273.7311385459534</v>
      </c>
    </row>
    <row r="14" spans="1:12" s="73" customFormat="1" ht="36" hidden="1" customHeight="1" outlineLevel="1">
      <c r="A14" s="359" t="s">
        <v>53</v>
      </c>
      <c r="B14" s="622">
        <v>73.89</v>
      </c>
      <c r="C14" s="622">
        <v>444.17000000000007</v>
      </c>
      <c r="D14" s="628">
        <v>70.63</v>
      </c>
      <c r="E14" s="628">
        <v>436.22</v>
      </c>
      <c r="F14" s="620">
        <v>617.61291236018701</v>
      </c>
      <c r="G14" s="628">
        <v>0.81</v>
      </c>
      <c r="H14" s="628">
        <v>0.54</v>
      </c>
      <c r="I14" s="620">
        <v>66.666666666666657</v>
      </c>
      <c r="J14" s="628">
        <v>2.4500000000000002</v>
      </c>
      <c r="K14" s="628">
        <v>7.41</v>
      </c>
      <c r="L14" s="627">
        <v>302.44897959183675</v>
      </c>
    </row>
    <row r="15" spans="1:12" s="73" customFormat="1" ht="36" hidden="1" customHeight="1" outlineLevel="1">
      <c r="A15" s="359" t="s">
        <v>54</v>
      </c>
      <c r="B15" s="622">
        <v>98.36</v>
      </c>
      <c r="C15" s="622">
        <v>571.95000000000005</v>
      </c>
      <c r="D15" s="628">
        <v>89.21</v>
      </c>
      <c r="E15" s="628">
        <v>551.92999999999995</v>
      </c>
      <c r="F15" s="620">
        <v>618.6862459365542</v>
      </c>
      <c r="G15" s="628">
        <v>2.5099999999999998</v>
      </c>
      <c r="H15" s="628">
        <v>1.95</v>
      </c>
      <c r="I15" s="620">
        <v>77.689243027888452</v>
      </c>
      <c r="J15" s="628">
        <v>6.64</v>
      </c>
      <c r="K15" s="628">
        <v>18.07</v>
      </c>
      <c r="L15" s="627">
        <v>272.13855421686748</v>
      </c>
    </row>
    <row r="16" spans="1:12" s="73" customFormat="1" ht="36" hidden="1" customHeight="1" outlineLevel="1">
      <c r="A16" s="359" t="s">
        <v>55</v>
      </c>
      <c r="B16" s="622">
        <v>116.83</v>
      </c>
      <c r="C16" s="622">
        <v>990.58</v>
      </c>
      <c r="D16" s="628">
        <v>108.61</v>
      </c>
      <c r="E16" s="628">
        <v>973.63</v>
      </c>
      <c r="F16" s="620">
        <v>896.44599944756465</v>
      </c>
      <c r="G16" s="628">
        <v>2.19</v>
      </c>
      <c r="H16" s="628">
        <v>1.48</v>
      </c>
      <c r="I16" s="620">
        <v>67.579908675799089</v>
      </c>
      <c r="J16" s="628">
        <v>6.03</v>
      </c>
      <c r="K16" s="628">
        <v>15.47</v>
      </c>
      <c r="L16" s="627">
        <v>256.55058043117742</v>
      </c>
    </row>
    <row r="17" spans="1:12" s="73" customFormat="1" ht="36" hidden="1" customHeight="1" outlineLevel="1">
      <c r="A17" s="359" t="s">
        <v>56</v>
      </c>
      <c r="B17" s="622">
        <v>141.71</v>
      </c>
      <c r="C17" s="622">
        <v>764.97</v>
      </c>
      <c r="D17" s="628">
        <v>114.55</v>
      </c>
      <c r="E17" s="628">
        <v>704.14</v>
      </c>
      <c r="F17" s="620">
        <v>614.7010039284155</v>
      </c>
      <c r="G17" s="628">
        <v>8.0399999999999991</v>
      </c>
      <c r="H17" s="628">
        <v>6.1</v>
      </c>
      <c r="I17" s="620">
        <v>75.870646766169159</v>
      </c>
      <c r="J17" s="628">
        <v>19.12</v>
      </c>
      <c r="K17" s="628">
        <v>54.73</v>
      </c>
      <c r="L17" s="627">
        <v>286.24476987447696</v>
      </c>
    </row>
    <row r="18" spans="1:12" s="73" customFormat="1" ht="36" hidden="1" customHeight="1" outlineLevel="1">
      <c r="A18" s="359" t="s">
        <v>57</v>
      </c>
      <c r="B18" s="622">
        <v>136.68</v>
      </c>
      <c r="C18" s="622">
        <v>822.67000000000007</v>
      </c>
      <c r="D18" s="628">
        <v>132.4</v>
      </c>
      <c r="E18" s="628">
        <v>817.34</v>
      </c>
      <c r="F18" s="620">
        <v>617.32628398791542</v>
      </c>
      <c r="G18" s="628">
        <v>3.16</v>
      </c>
      <c r="H18" s="628">
        <v>2.34</v>
      </c>
      <c r="I18" s="620">
        <v>74.050632911392398</v>
      </c>
      <c r="J18" s="628">
        <v>1.1200000000000001</v>
      </c>
      <c r="K18" s="628">
        <v>2.99</v>
      </c>
      <c r="L18" s="627">
        <v>266.96428571428572</v>
      </c>
    </row>
    <row r="19" spans="1:12" s="73" customFormat="1" ht="36" hidden="1" customHeight="1" outlineLevel="1">
      <c r="A19" s="359" t="s">
        <v>393</v>
      </c>
      <c r="B19" s="622">
        <v>94.91</v>
      </c>
      <c r="C19" s="622">
        <v>572.41</v>
      </c>
      <c r="D19" s="628">
        <v>92.96</v>
      </c>
      <c r="E19" s="628">
        <v>570.92999999999995</v>
      </c>
      <c r="F19" s="620">
        <v>614.16738382099823</v>
      </c>
      <c r="G19" s="628">
        <v>1.95</v>
      </c>
      <c r="H19" s="628">
        <v>1.48</v>
      </c>
      <c r="I19" s="620">
        <v>75.897435897435898</v>
      </c>
      <c r="J19" s="509">
        <v>0</v>
      </c>
      <c r="K19" s="509">
        <v>0</v>
      </c>
      <c r="L19" s="629">
        <v>0</v>
      </c>
    </row>
    <row r="20" spans="1:12" s="73" customFormat="1" ht="36" hidden="1" customHeight="1" outlineLevel="1">
      <c r="A20" s="359" t="s">
        <v>59</v>
      </c>
      <c r="B20" s="622">
        <v>124.38000000000001</v>
      </c>
      <c r="C20" s="622">
        <v>722.41</v>
      </c>
      <c r="D20" s="628">
        <v>117.48</v>
      </c>
      <c r="E20" s="628">
        <v>717.17</v>
      </c>
      <c r="F20" s="620">
        <v>610.46135512427645</v>
      </c>
      <c r="G20" s="628">
        <v>6.9</v>
      </c>
      <c r="H20" s="628">
        <v>5.24</v>
      </c>
      <c r="I20" s="620">
        <v>75.94202898550725</v>
      </c>
      <c r="J20" s="509">
        <v>0</v>
      </c>
      <c r="K20" s="509">
        <v>0</v>
      </c>
      <c r="L20" s="629">
        <v>0</v>
      </c>
    </row>
    <row r="21" spans="1:12" s="73" customFormat="1" ht="36" hidden="1" customHeight="1" outlineLevel="1">
      <c r="A21" s="359" t="s">
        <v>60</v>
      </c>
      <c r="B21" s="622">
        <v>94.96</v>
      </c>
      <c r="C21" s="622">
        <v>561.28</v>
      </c>
      <c r="D21" s="628">
        <v>89.21</v>
      </c>
      <c r="E21" s="628">
        <v>550.91</v>
      </c>
      <c r="F21" s="620">
        <v>617.5428763591525</v>
      </c>
      <c r="G21" s="628">
        <v>1.46</v>
      </c>
      <c r="H21" s="628">
        <v>1.01</v>
      </c>
      <c r="I21" s="620">
        <v>69.178082191780817</v>
      </c>
      <c r="J21" s="628">
        <v>4.29</v>
      </c>
      <c r="K21" s="628">
        <v>9.36</v>
      </c>
      <c r="L21" s="627">
        <v>218.18181818181816</v>
      </c>
    </row>
    <row r="22" spans="1:12" s="73" customFormat="1" ht="36" hidden="1" customHeight="1" outlineLevel="1">
      <c r="A22" s="359" t="s">
        <v>61</v>
      </c>
      <c r="B22" s="622">
        <v>98.259999999999991</v>
      </c>
      <c r="C22" s="622">
        <v>581.59</v>
      </c>
      <c r="D22" s="628">
        <v>92.96</v>
      </c>
      <c r="E22" s="628">
        <v>568.96</v>
      </c>
      <c r="F22" s="620">
        <v>612.04819277108436</v>
      </c>
      <c r="G22" s="628">
        <v>1.21</v>
      </c>
      <c r="H22" s="628">
        <v>0.93</v>
      </c>
      <c r="I22" s="620">
        <v>76.859504132231422</v>
      </c>
      <c r="J22" s="628">
        <v>4.09</v>
      </c>
      <c r="K22" s="628">
        <v>11.7</v>
      </c>
      <c r="L22" s="627">
        <v>286.06356968215158</v>
      </c>
    </row>
    <row r="23" spans="1:12" s="73" customFormat="1" ht="36" hidden="1" customHeight="1" outlineLevel="1">
      <c r="A23" s="359" t="s">
        <v>62</v>
      </c>
      <c r="B23" s="622">
        <v>25.25</v>
      </c>
      <c r="C23" s="622">
        <v>153.22999999999999</v>
      </c>
      <c r="D23" s="628">
        <v>25.25</v>
      </c>
      <c r="E23" s="628">
        <v>153.22999999999999</v>
      </c>
      <c r="F23" s="620">
        <v>606.85148514851471</v>
      </c>
      <c r="G23" s="509">
        <v>0</v>
      </c>
      <c r="H23" s="509">
        <v>0</v>
      </c>
      <c r="I23" s="612">
        <v>0</v>
      </c>
      <c r="J23" s="509">
        <v>0</v>
      </c>
      <c r="K23" s="509">
        <v>0</v>
      </c>
      <c r="L23" s="629">
        <v>0</v>
      </c>
    </row>
    <row r="24" spans="1:12" s="76" customFormat="1" ht="39.950000000000003" customHeight="1" collapsed="1">
      <c r="A24" s="601">
        <v>2020</v>
      </c>
      <c r="B24" s="614">
        <f>SUM(B25:B34)</f>
        <v>1040.51</v>
      </c>
      <c r="C24" s="868">
        <f>SUM(C25:C34)</f>
        <v>8051.4699999999993</v>
      </c>
      <c r="D24" s="614">
        <f>SUM(D25:D34)</f>
        <v>954.46000000000015</v>
      </c>
      <c r="E24" s="868">
        <f>SUM(E25:E34)</f>
        <v>7857.74</v>
      </c>
      <c r="F24" s="870">
        <f>E24/D24*100</f>
        <v>823.2655113886384</v>
      </c>
      <c r="G24" s="614">
        <f>SUM(G25:G34)</f>
        <v>41.879999999999995</v>
      </c>
      <c r="H24" s="614">
        <f>SUM(H25:H34)</f>
        <v>32.130000000000003</v>
      </c>
      <c r="I24" s="615">
        <f>H24/G24*100</f>
        <v>76.719197707736413</v>
      </c>
      <c r="J24" s="614">
        <f>SUM(J25:J34)</f>
        <v>44.17</v>
      </c>
      <c r="K24" s="614">
        <f>SUM(K25:K34)</f>
        <v>161.59999999999997</v>
      </c>
      <c r="L24" s="872">
        <f>K24/J24*100</f>
        <v>365.85918043921203</v>
      </c>
    </row>
    <row r="25" spans="1:12" s="73" customFormat="1" ht="30" customHeight="1">
      <c r="A25" s="359" t="s">
        <v>53</v>
      </c>
      <c r="B25" s="622">
        <f>SUM(D25,G25,J25)</f>
        <v>75.900000000000006</v>
      </c>
      <c r="C25" s="869">
        <f>SUM(H25,E25,K25)</f>
        <v>577.91000000000008</v>
      </c>
      <c r="D25" s="622">
        <v>72.23</v>
      </c>
      <c r="E25" s="869">
        <v>567.08000000000004</v>
      </c>
      <c r="F25" s="871">
        <f>E25/D25*100</f>
        <v>785.10314273847439</v>
      </c>
      <c r="G25" s="622">
        <v>1.2</v>
      </c>
      <c r="H25" s="622">
        <v>0.83</v>
      </c>
      <c r="I25" s="620">
        <f>H25/G25*100</f>
        <v>69.166666666666671</v>
      </c>
      <c r="J25" s="622">
        <v>2.4700000000000002</v>
      </c>
      <c r="K25" s="622">
        <v>10</v>
      </c>
      <c r="L25" s="627">
        <f>K25/J25*100</f>
        <v>404.85829959514172</v>
      </c>
    </row>
    <row r="26" spans="1:12" s="73" customFormat="1" ht="30" customHeight="1">
      <c r="A26" s="359" t="s">
        <v>87</v>
      </c>
      <c r="B26" s="622">
        <f t="shared" ref="B26:B34" si="2">SUM(D26,G26,J26)</f>
        <v>101.67999999999999</v>
      </c>
      <c r="C26" s="869">
        <f>SUM(H26,E26,K26)</f>
        <v>744.86</v>
      </c>
      <c r="D26" s="622">
        <v>91.24</v>
      </c>
      <c r="E26" s="869">
        <v>717.5</v>
      </c>
      <c r="F26" s="871">
        <f t="shared" ref="F26:F34" si="3">E26/D26*100</f>
        <v>786.38754932047345</v>
      </c>
      <c r="G26" s="622">
        <v>3.73</v>
      </c>
      <c r="H26" s="622">
        <v>2.97</v>
      </c>
      <c r="I26" s="620">
        <f t="shared" ref="I26:I33" si="4">H26/G26*100</f>
        <v>79.624664879356573</v>
      </c>
      <c r="J26" s="622">
        <v>6.71</v>
      </c>
      <c r="K26" s="622">
        <v>24.39</v>
      </c>
      <c r="L26" s="627">
        <f t="shared" ref="L26:L33" si="5">K26/J26*100</f>
        <v>363.48733233979135</v>
      </c>
    </row>
    <row r="27" spans="1:12" s="73" customFormat="1" ht="30" customHeight="1">
      <c r="A27" s="359" t="s">
        <v>55</v>
      </c>
      <c r="B27" s="622">
        <f t="shared" si="2"/>
        <v>120.42</v>
      </c>
      <c r="C27" s="869">
        <f t="shared" ref="C27:C34" si="6">SUM(H27,E27,K27)</f>
        <v>1288.8500000000001</v>
      </c>
      <c r="D27" s="622">
        <v>111.08</v>
      </c>
      <c r="E27" s="869">
        <v>1265.71</v>
      </c>
      <c r="F27" s="871">
        <f t="shared" si="3"/>
        <v>1139.4580482535109</v>
      </c>
      <c r="G27" s="622">
        <v>3.25</v>
      </c>
      <c r="H27" s="622">
        <v>2.2599999999999998</v>
      </c>
      <c r="I27" s="620">
        <f t="shared" si="4"/>
        <v>69.538461538461533</v>
      </c>
      <c r="J27" s="622">
        <v>6.09</v>
      </c>
      <c r="K27" s="622">
        <v>20.88</v>
      </c>
      <c r="L27" s="627">
        <f t="shared" si="5"/>
        <v>342.85714285714283</v>
      </c>
    </row>
    <row r="28" spans="1:12" s="73" customFormat="1" ht="30" customHeight="1">
      <c r="A28" s="359" t="s">
        <v>56</v>
      </c>
      <c r="B28" s="622">
        <f t="shared" si="2"/>
        <v>148.38</v>
      </c>
      <c r="C28" s="869">
        <f t="shared" si="6"/>
        <v>998.55</v>
      </c>
      <c r="D28" s="622">
        <v>117.15</v>
      </c>
      <c r="E28" s="869">
        <v>915.38</v>
      </c>
      <c r="F28" s="871">
        <f t="shared" si="3"/>
        <v>781.37430644472886</v>
      </c>
      <c r="G28" s="622">
        <v>11.92</v>
      </c>
      <c r="H28" s="622">
        <v>9.2899999999999991</v>
      </c>
      <c r="I28" s="620">
        <f t="shared" si="4"/>
        <v>77.93624161073825</v>
      </c>
      <c r="J28" s="622">
        <v>19.309999999999999</v>
      </c>
      <c r="K28" s="622">
        <v>73.88</v>
      </c>
      <c r="L28" s="627">
        <f t="shared" si="5"/>
        <v>382.59968928016571</v>
      </c>
    </row>
    <row r="29" spans="1:12" s="73" customFormat="1" ht="30" customHeight="1">
      <c r="A29" s="359" t="s">
        <v>57</v>
      </c>
      <c r="B29" s="622">
        <f t="shared" si="2"/>
        <v>141.22999999999999</v>
      </c>
      <c r="C29" s="869">
        <f t="shared" si="6"/>
        <v>1070.1399999999999</v>
      </c>
      <c r="D29" s="622">
        <v>135.41</v>
      </c>
      <c r="E29" s="869">
        <v>1062.54</v>
      </c>
      <c r="F29" s="871">
        <f t="shared" si="3"/>
        <v>784.6835536518721</v>
      </c>
      <c r="G29" s="622">
        <v>4.6900000000000004</v>
      </c>
      <c r="H29" s="622">
        <v>3.57</v>
      </c>
      <c r="I29" s="620">
        <f t="shared" si="4"/>
        <v>76.119402985074615</v>
      </c>
      <c r="J29" s="622">
        <v>1.1299999999999999</v>
      </c>
      <c r="K29" s="622">
        <v>4.03</v>
      </c>
      <c r="L29" s="627">
        <f t="shared" si="5"/>
        <v>356.63716814159295</v>
      </c>
    </row>
    <row r="30" spans="1:12" s="73" customFormat="1" ht="30" customHeight="1">
      <c r="A30" s="359" t="s">
        <v>393</v>
      </c>
      <c r="B30" s="622">
        <f t="shared" si="2"/>
        <v>97.96</v>
      </c>
      <c r="C30" s="869">
        <f t="shared" si="6"/>
        <v>744.46</v>
      </c>
      <c r="D30" s="622">
        <v>95.07</v>
      </c>
      <c r="E30" s="869">
        <v>742.2</v>
      </c>
      <c r="F30" s="871">
        <f t="shared" si="3"/>
        <v>780.68791416850752</v>
      </c>
      <c r="G30" s="622">
        <v>2.89</v>
      </c>
      <c r="H30" s="622">
        <v>2.2599999999999998</v>
      </c>
      <c r="I30" s="620">
        <f t="shared" si="4"/>
        <v>78.200692041522473</v>
      </c>
      <c r="J30" s="613">
        <v>0</v>
      </c>
      <c r="K30" s="613">
        <v>0</v>
      </c>
      <c r="L30" s="629">
        <v>0</v>
      </c>
    </row>
    <row r="31" spans="1:12" s="73" customFormat="1" ht="30" customHeight="1">
      <c r="A31" s="359" t="s">
        <v>59</v>
      </c>
      <c r="B31" s="622">
        <f t="shared" si="2"/>
        <v>130.39000000000001</v>
      </c>
      <c r="C31" s="869">
        <f t="shared" si="6"/>
        <v>940.30000000000007</v>
      </c>
      <c r="D31" s="622">
        <v>120.15</v>
      </c>
      <c r="E31" s="869">
        <v>932.32</v>
      </c>
      <c r="F31" s="871">
        <f t="shared" si="3"/>
        <v>775.96337910944658</v>
      </c>
      <c r="G31" s="622">
        <v>10.24</v>
      </c>
      <c r="H31" s="622">
        <v>7.98</v>
      </c>
      <c r="I31" s="620">
        <f t="shared" si="4"/>
        <v>77.9296875</v>
      </c>
      <c r="J31" s="613">
        <v>0</v>
      </c>
      <c r="K31" s="613">
        <v>0</v>
      </c>
      <c r="L31" s="629">
        <v>0</v>
      </c>
    </row>
    <row r="32" spans="1:12" s="73" customFormat="1" ht="30" customHeight="1">
      <c r="A32" s="359" t="s">
        <v>60</v>
      </c>
      <c r="B32" s="622">
        <f t="shared" si="2"/>
        <v>97.72999999999999</v>
      </c>
      <c r="C32" s="869">
        <f t="shared" si="6"/>
        <v>730.34999999999991</v>
      </c>
      <c r="D32" s="622">
        <v>91.24</v>
      </c>
      <c r="E32" s="869">
        <v>716.18</v>
      </c>
      <c r="F32" s="871">
        <f t="shared" si="3"/>
        <v>784.94081543182813</v>
      </c>
      <c r="G32" s="622">
        <v>2.16</v>
      </c>
      <c r="H32" s="622">
        <v>1.54</v>
      </c>
      <c r="I32" s="620">
        <f t="shared" si="4"/>
        <v>71.296296296296291</v>
      </c>
      <c r="J32" s="622">
        <v>4.33</v>
      </c>
      <c r="K32" s="622">
        <v>12.63</v>
      </c>
      <c r="L32" s="627">
        <f t="shared" si="5"/>
        <v>291.68591224018479</v>
      </c>
    </row>
    <row r="33" spans="1:12" s="73" customFormat="1" ht="30" customHeight="1">
      <c r="A33" s="359" t="s">
        <v>61</v>
      </c>
      <c r="B33" s="622">
        <f t="shared" si="2"/>
        <v>100.99999999999999</v>
      </c>
      <c r="C33" s="869">
        <f t="shared" si="6"/>
        <v>756.8599999999999</v>
      </c>
      <c r="D33" s="622">
        <v>95.07</v>
      </c>
      <c r="E33" s="869">
        <v>739.64</v>
      </c>
      <c r="F33" s="871">
        <f t="shared" si="3"/>
        <v>777.99516145997688</v>
      </c>
      <c r="G33" s="622">
        <v>1.8</v>
      </c>
      <c r="H33" s="622">
        <v>1.43</v>
      </c>
      <c r="I33" s="620">
        <f t="shared" si="4"/>
        <v>79.444444444444443</v>
      </c>
      <c r="J33" s="622">
        <v>4.13</v>
      </c>
      <c r="K33" s="622">
        <v>15.79</v>
      </c>
      <c r="L33" s="627">
        <f t="shared" si="5"/>
        <v>382.32445520581109</v>
      </c>
    </row>
    <row r="34" spans="1:12" s="73" customFormat="1" ht="30" customHeight="1">
      <c r="A34" s="359" t="s">
        <v>62</v>
      </c>
      <c r="B34" s="622">
        <f t="shared" si="2"/>
        <v>25.82</v>
      </c>
      <c r="C34" s="869">
        <f t="shared" si="6"/>
        <v>199.19</v>
      </c>
      <c r="D34" s="622">
        <v>25.82</v>
      </c>
      <c r="E34" s="869">
        <v>199.19</v>
      </c>
      <c r="F34" s="871">
        <f t="shared" si="3"/>
        <v>771.4562354763749</v>
      </c>
      <c r="G34" s="613">
        <v>0</v>
      </c>
      <c r="H34" s="613">
        <v>0</v>
      </c>
      <c r="I34" s="612">
        <v>0</v>
      </c>
      <c r="J34" s="613">
        <v>0</v>
      </c>
      <c r="K34" s="613">
        <v>0</v>
      </c>
      <c r="L34" s="629">
        <v>0</v>
      </c>
    </row>
    <row r="35" spans="1:12" ht="9.9499999999999993" customHeight="1" thickBot="1">
      <c r="A35" s="391"/>
      <c r="B35" s="392"/>
      <c r="C35" s="392"/>
      <c r="D35" s="393"/>
      <c r="E35" s="393"/>
      <c r="F35" s="393"/>
      <c r="G35" s="393"/>
      <c r="H35" s="393"/>
      <c r="I35" s="393"/>
      <c r="J35" s="393"/>
      <c r="K35" s="393"/>
      <c r="L35" s="394"/>
    </row>
    <row r="36" spans="1:12" ht="12.75" customHeight="1">
      <c r="A36" s="110" t="s">
        <v>72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</row>
    <row r="37" spans="1:12" ht="15.75" customHeight="1">
      <c r="A37" s="73" t="s">
        <v>401</v>
      </c>
    </row>
    <row r="41" spans="1:12">
      <c r="A41" s="111"/>
    </row>
    <row r="42" spans="1:12">
      <c r="I42" s="99" t="s">
        <v>492</v>
      </c>
    </row>
  </sheetData>
  <mergeCells count="4">
    <mergeCell ref="B6:C6"/>
    <mergeCell ref="E7:F7"/>
    <mergeCell ref="H7:I7"/>
    <mergeCell ref="K7:L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40"/>
  <sheetViews>
    <sheetView view="pageBreakPreview" topLeftCell="B1" zoomScaleNormal="100" workbookViewId="0">
      <selection activeCell="O26" sqref="O26"/>
    </sheetView>
  </sheetViews>
  <sheetFormatPr defaultColWidth="7.109375" defaultRowHeight="13.5" outlineLevelRow="1"/>
  <cols>
    <col min="1" max="1" width="7.44140625" style="73" customWidth="1"/>
    <col min="2" max="2" width="6.33203125" style="73" bestFit="1" customWidth="1"/>
    <col min="3" max="3" width="7.88671875" style="73" bestFit="1" customWidth="1"/>
    <col min="4" max="4" width="6.33203125" style="73" bestFit="1" customWidth="1"/>
    <col min="5" max="5" width="7" style="73" bestFit="1" customWidth="1"/>
    <col min="6" max="6" width="7.21875" style="73" customWidth="1"/>
    <col min="7" max="8" width="6.33203125" style="73" bestFit="1" customWidth="1"/>
    <col min="9" max="9" width="6.6640625" style="73" customWidth="1"/>
    <col min="10" max="10" width="4.77734375" style="73" bestFit="1" customWidth="1"/>
    <col min="11" max="11" width="4.5546875" style="73" bestFit="1" customWidth="1"/>
    <col min="12" max="12" width="6.33203125" style="73" bestFit="1" customWidth="1"/>
    <col min="13" max="13" width="5.44140625" style="73" bestFit="1" customWidth="1"/>
    <col min="14" max="14" width="6.33203125" style="73" bestFit="1" customWidth="1"/>
    <col min="15" max="15" width="7.21875" style="73" customWidth="1"/>
    <col min="16" max="16384" width="7.109375" style="73"/>
  </cols>
  <sheetData>
    <row r="1" spans="1:15" s="32" customFormat="1" ht="15" customHeight="1">
      <c r="I1" s="67"/>
      <c r="O1" s="67"/>
    </row>
    <row r="2" spans="1:15" s="336" customFormat="1" ht="30" customHeight="1">
      <c r="A2" s="334" t="s">
        <v>400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</row>
    <row r="3" spans="1:15" s="336" customFormat="1" ht="30" customHeight="1">
      <c r="A3" s="383" t="s">
        <v>399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</row>
    <row r="4" spans="1:15" s="35" customFormat="1" ht="15" customHeigh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1:15" s="38" customFormat="1" ht="15" customHeight="1" thickBot="1">
      <c r="A5" s="38" t="s">
        <v>1</v>
      </c>
      <c r="O5" s="662" t="s">
        <v>45</v>
      </c>
    </row>
    <row r="6" spans="1:15" ht="19.5" customHeight="1">
      <c r="A6" s="587" t="s">
        <v>98</v>
      </c>
      <c r="B6" s="69" t="s">
        <v>46</v>
      </c>
      <c r="C6" s="70"/>
      <c r="D6" s="83" t="s">
        <v>93</v>
      </c>
      <c r="E6" s="83"/>
      <c r="F6" s="115"/>
      <c r="G6" s="83" t="s">
        <v>94</v>
      </c>
      <c r="H6" s="83"/>
      <c r="I6" s="112"/>
      <c r="J6" s="83" t="s">
        <v>95</v>
      </c>
      <c r="K6" s="83"/>
      <c r="L6" s="112"/>
      <c r="M6" s="83" t="s">
        <v>96</v>
      </c>
      <c r="N6" s="83"/>
      <c r="O6" s="384"/>
    </row>
    <row r="7" spans="1:15" ht="33" customHeight="1">
      <c r="A7" s="584"/>
      <c r="B7" s="44" t="s">
        <v>48</v>
      </c>
      <c r="C7" s="44" t="s">
        <v>49</v>
      </c>
      <c r="D7" s="209" t="s">
        <v>73</v>
      </c>
      <c r="E7" s="893" t="s">
        <v>394</v>
      </c>
      <c r="F7" s="894"/>
      <c r="G7" s="209" t="s">
        <v>73</v>
      </c>
      <c r="H7" s="893" t="s">
        <v>394</v>
      </c>
      <c r="I7" s="894"/>
      <c r="J7" s="209" t="s">
        <v>73</v>
      </c>
      <c r="K7" s="893" t="s">
        <v>394</v>
      </c>
      <c r="L7" s="894"/>
      <c r="M7" s="209" t="s">
        <v>73</v>
      </c>
      <c r="N7" s="893" t="s">
        <v>394</v>
      </c>
      <c r="O7" s="895"/>
    </row>
    <row r="8" spans="1:15" ht="21" customHeight="1">
      <c r="A8" s="588" t="s">
        <v>50</v>
      </c>
      <c r="B8" s="212" t="s">
        <v>51</v>
      </c>
      <c r="C8" s="116" t="s">
        <v>52</v>
      </c>
      <c r="D8" s="212" t="s">
        <v>51</v>
      </c>
      <c r="E8" s="597"/>
      <c r="F8" s="113" t="s">
        <v>3</v>
      </c>
      <c r="G8" s="212" t="s">
        <v>51</v>
      </c>
      <c r="H8" s="597"/>
      <c r="I8" s="113" t="s">
        <v>3</v>
      </c>
      <c r="J8" s="212" t="s">
        <v>51</v>
      </c>
      <c r="K8" s="597"/>
      <c r="L8" s="113" t="s">
        <v>3</v>
      </c>
      <c r="M8" s="212" t="s">
        <v>51</v>
      </c>
      <c r="N8" s="597"/>
      <c r="O8" s="385" t="s">
        <v>3</v>
      </c>
    </row>
    <row r="9" spans="1:15" ht="39.950000000000003" customHeight="1">
      <c r="A9" s="344">
        <v>2015</v>
      </c>
      <c r="B9" s="52">
        <v>798</v>
      </c>
      <c r="C9" s="52">
        <v>1385.8999999999999</v>
      </c>
      <c r="D9" s="52">
        <v>601</v>
      </c>
      <c r="E9" s="52">
        <v>1157</v>
      </c>
      <c r="F9" s="52">
        <v>192.51247920133113</v>
      </c>
      <c r="G9" s="52">
        <v>125.30000000000001</v>
      </c>
      <c r="H9" s="52">
        <v>161.9</v>
      </c>
      <c r="I9" s="52">
        <v>129.20989624900238</v>
      </c>
      <c r="J9" s="52">
        <v>8.5</v>
      </c>
      <c r="K9" s="52">
        <v>8</v>
      </c>
      <c r="L9" s="52">
        <v>94.117647058823522</v>
      </c>
      <c r="M9" s="52">
        <v>63.199999999999996</v>
      </c>
      <c r="N9" s="52">
        <v>59.000000000000007</v>
      </c>
      <c r="O9" s="372">
        <v>93.354430379746859</v>
      </c>
    </row>
    <row r="10" spans="1:15" s="76" customFormat="1" ht="39.950000000000003" customHeight="1">
      <c r="A10" s="344">
        <v>2016</v>
      </c>
      <c r="B10" s="52">
        <v>799</v>
      </c>
      <c r="C10" s="52">
        <v>1317.3</v>
      </c>
      <c r="D10" s="52">
        <v>603</v>
      </c>
      <c r="E10" s="52">
        <v>1086</v>
      </c>
      <c r="F10" s="52">
        <v>180.09950248756218</v>
      </c>
      <c r="G10" s="52">
        <v>124.6</v>
      </c>
      <c r="H10" s="52">
        <v>164.9</v>
      </c>
      <c r="I10" s="52">
        <v>132.34349919743181</v>
      </c>
      <c r="J10" s="52">
        <v>8.4</v>
      </c>
      <c r="K10" s="52">
        <v>8.2000000000000011</v>
      </c>
      <c r="L10" s="52">
        <v>97.61904761904762</v>
      </c>
      <c r="M10" s="52">
        <v>63</v>
      </c>
      <c r="N10" s="52">
        <v>58.2</v>
      </c>
      <c r="O10" s="372">
        <v>92.38095238095238</v>
      </c>
    </row>
    <row r="11" spans="1:15" s="76" customFormat="1" ht="39.950000000000003" customHeight="1">
      <c r="A11" s="344">
        <v>2017</v>
      </c>
      <c r="B11" s="52">
        <v>731.80000000000007</v>
      </c>
      <c r="C11" s="52">
        <v>1109.6999999999998</v>
      </c>
      <c r="D11" s="52">
        <v>562</v>
      </c>
      <c r="E11" s="52">
        <v>906</v>
      </c>
      <c r="F11" s="52">
        <v>161.20996441281139</v>
      </c>
      <c r="G11" s="52">
        <v>94.6</v>
      </c>
      <c r="H11" s="52">
        <v>125</v>
      </c>
      <c r="I11" s="52">
        <v>132.13530655391122</v>
      </c>
      <c r="J11" s="52">
        <v>6.2</v>
      </c>
      <c r="K11" s="52">
        <v>7.6</v>
      </c>
      <c r="L11" s="52">
        <v>122.58064516129031</v>
      </c>
      <c r="M11" s="52">
        <v>69</v>
      </c>
      <c r="N11" s="52">
        <v>71.099999999999994</v>
      </c>
      <c r="O11" s="372">
        <v>103.04347826086955</v>
      </c>
    </row>
    <row r="12" spans="1:15" s="76" customFormat="1" ht="39.950000000000003" customHeight="1">
      <c r="A12" s="344">
        <v>2018</v>
      </c>
      <c r="B12" s="52">
        <v>716.9000000000002</v>
      </c>
      <c r="C12" s="52">
        <v>1050.5</v>
      </c>
      <c r="D12" s="52">
        <v>502</v>
      </c>
      <c r="E12" s="52">
        <v>795</v>
      </c>
      <c r="F12" s="52">
        <v>158.36653386454182</v>
      </c>
      <c r="G12" s="52">
        <v>123.00000000000037</v>
      </c>
      <c r="H12" s="52">
        <v>176</v>
      </c>
      <c r="I12" s="52">
        <v>143.08943089430852</v>
      </c>
      <c r="J12" s="52">
        <v>8.4</v>
      </c>
      <c r="K12" s="52">
        <v>8.5</v>
      </c>
      <c r="L12" s="52">
        <v>101.19047619047619</v>
      </c>
      <c r="M12" s="52">
        <v>83.499999999999858</v>
      </c>
      <c r="N12" s="52">
        <v>71.000000000000014</v>
      </c>
      <c r="O12" s="372">
        <v>85.029940119760639</v>
      </c>
    </row>
    <row r="13" spans="1:15" s="76" customFormat="1" ht="39.950000000000003" customHeight="1">
      <c r="A13" s="344">
        <v>2019</v>
      </c>
      <c r="B13" s="52">
        <v>813.56399999999996</v>
      </c>
      <c r="C13" s="52">
        <v>1272.8</v>
      </c>
      <c r="D13" s="52">
        <v>592.44000000000005</v>
      </c>
      <c r="E13" s="52">
        <v>954.12</v>
      </c>
      <c r="F13" s="610">
        <v>161.04922017419486</v>
      </c>
      <c r="G13" s="52">
        <v>137.75400000000002</v>
      </c>
      <c r="H13" s="52">
        <v>202.51500000000001</v>
      </c>
      <c r="I13" s="610">
        <v>147.01206498540876</v>
      </c>
      <c r="J13" s="52">
        <v>2.52</v>
      </c>
      <c r="K13" s="52">
        <v>8.8550000000000004</v>
      </c>
      <c r="L13" s="610">
        <v>351.38888888888886</v>
      </c>
      <c r="M13" s="52">
        <v>80.849999999999994</v>
      </c>
      <c r="N13" s="52">
        <v>107.31</v>
      </c>
      <c r="O13" s="624">
        <v>132.72727272727275</v>
      </c>
    </row>
    <row r="14" spans="1:15" ht="30" hidden="1" customHeight="1" outlineLevel="1">
      <c r="A14" s="359" t="s">
        <v>53</v>
      </c>
      <c r="B14" s="52">
        <v>51.575999999999993</v>
      </c>
      <c r="C14" s="52">
        <v>85.665000000000006</v>
      </c>
      <c r="D14" s="52">
        <v>36.93</v>
      </c>
      <c r="E14" s="603">
        <v>65.28</v>
      </c>
      <c r="F14" s="611">
        <v>176.76685621445981</v>
      </c>
      <c r="G14" s="52">
        <v>8.7360000000000007</v>
      </c>
      <c r="H14" s="603">
        <v>12.994999999999999</v>
      </c>
      <c r="I14" s="611">
        <v>148.75228937728934</v>
      </c>
      <c r="J14" s="52">
        <v>0</v>
      </c>
      <c r="K14" s="603">
        <v>0</v>
      </c>
      <c r="L14" s="611">
        <v>0</v>
      </c>
      <c r="M14" s="52">
        <v>5.91</v>
      </c>
      <c r="N14" s="603">
        <v>7.39</v>
      </c>
      <c r="O14" s="625">
        <v>125.04230118443316</v>
      </c>
    </row>
    <row r="15" spans="1:15" ht="30" hidden="1" customHeight="1" outlineLevel="1">
      <c r="A15" s="359" t="s">
        <v>54</v>
      </c>
      <c r="B15" s="52">
        <v>81.86</v>
      </c>
      <c r="C15" s="52">
        <v>136.51499999999999</v>
      </c>
      <c r="D15" s="52">
        <v>52.74</v>
      </c>
      <c r="E15" s="603">
        <v>93.72</v>
      </c>
      <c r="F15" s="610">
        <v>177.70193401592718</v>
      </c>
      <c r="G15" s="52">
        <v>16.010000000000002</v>
      </c>
      <c r="H15" s="603">
        <v>24.265000000000001</v>
      </c>
      <c r="I15" s="610">
        <v>151.56152404747033</v>
      </c>
      <c r="J15" s="52">
        <v>0.21</v>
      </c>
      <c r="K15" s="603">
        <v>0.72</v>
      </c>
      <c r="L15" s="610">
        <v>342.85714285714283</v>
      </c>
      <c r="M15" s="52">
        <v>12.9</v>
      </c>
      <c r="N15" s="603">
        <v>17.809999999999999</v>
      </c>
      <c r="O15" s="624">
        <v>138.06201550387595</v>
      </c>
    </row>
    <row r="16" spans="1:15" ht="30" hidden="1" customHeight="1" outlineLevel="1">
      <c r="A16" s="359" t="s">
        <v>55</v>
      </c>
      <c r="B16" s="52">
        <v>86.543999999999997</v>
      </c>
      <c r="C16" s="52">
        <v>126.94499999999999</v>
      </c>
      <c r="D16" s="52">
        <v>62.18</v>
      </c>
      <c r="E16" s="603">
        <v>91.56</v>
      </c>
      <c r="F16" s="610">
        <v>147.24991958829204</v>
      </c>
      <c r="G16" s="52">
        <v>10.304</v>
      </c>
      <c r="H16" s="603">
        <v>15.755000000000001</v>
      </c>
      <c r="I16" s="610">
        <v>152.90178571428572</v>
      </c>
      <c r="J16" s="52">
        <v>0</v>
      </c>
      <c r="K16" s="603">
        <v>0</v>
      </c>
      <c r="L16" s="610">
        <v>0</v>
      </c>
      <c r="M16" s="52">
        <v>14.06</v>
      </c>
      <c r="N16" s="603">
        <v>19.63</v>
      </c>
      <c r="O16" s="624">
        <v>139.61593172119487</v>
      </c>
    </row>
    <row r="17" spans="1:15" ht="30" hidden="1" customHeight="1" outlineLevel="1">
      <c r="A17" s="359" t="s">
        <v>56</v>
      </c>
      <c r="B17" s="52">
        <v>115.998</v>
      </c>
      <c r="C17" s="52">
        <v>191.14</v>
      </c>
      <c r="D17" s="52">
        <v>79.06</v>
      </c>
      <c r="E17" s="603">
        <v>136.91999999999999</v>
      </c>
      <c r="F17" s="610">
        <v>173.18492284341005</v>
      </c>
      <c r="G17" s="52">
        <v>18.928000000000001</v>
      </c>
      <c r="H17" s="603">
        <v>28.175000000000001</v>
      </c>
      <c r="I17" s="610">
        <v>148.85355029585799</v>
      </c>
      <c r="J17" s="52">
        <v>1.62</v>
      </c>
      <c r="K17" s="603">
        <v>5.665</v>
      </c>
      <c r="L17" s="610">
        <v>349.69135802469134</v>
      </c>
      <c r="M17" s="52">
        <v>16.39</v>
      </c>
      <c r="N17" s="603">
        <v>20.38</v>
      </c>
      <c r="O17" s="624">
        <v>124.34411226357534</v>
      </c>
    </row>
    <row r="18" spans="1:15" ht="30" hidden="1" customHeight="1" outlineLevel="1">
      <c r="A18" s="359" t="s">
        <v>57</v>
      </c>
      <c r="B18" s="52">
        <v>123.86199999999999</v>
      </c>
      <c r="C18" s="52">
        <v>173.29999999999998</v>
      </c>
      <c r="D18" s="52">
        <v>96.99</v>
      </c>
      <c r="E18" s="603">
        <v>136.91999999999999</v>
      </c>
      <c r="F18" s="610">
        <v>141.16919270027836</v>
      </c>
      <c r="G18" s="52">
        <v>17.472000000000001</v>
      </c>
      <c r="H18" s="603">
        <v>24.61</v>
      </c>
      <c r="I18" s="610">
        <v>140.85393772893769</v>
      </c>
      <c r="J18" s="52">
        <v>0</v>
      </c>
      <c r="K18" s="603">
        <v>0</v>
      </c>
      <c r="L18" s="610">
        <v>0</v>
      </c>
      <c r="M18" s="52">
        <v>9.4</v>
      </c>
      <c r="N18" s="603">
        <v>11.77</v>
      </c>
      <c r="O18" s="624">
        <v>125.21276595744679</v>
      </c>
    </row>
    <row r="19" spans="1:15" ht="30" hidden="1" customHeight="1" outlineLevel="1">
      <c r="A19" s="359" t="s">
        <v>393</v>
      </c>
      <c r="B19" s="52">
        <v>92.524000000000001</v>
      </c>
      <c r="C19" s="52">
        <v>142.91499999999999</v>
      </c>
      <c r="D19" s="52">
        <v>67.489999999999995</v>
      </c>
      <c r="E19" s="603">
        <v>107.4</v>
      </c>
      <c r="F19" s="610">
        <v>159.13468662024007</v>
      </c>
      <c r="G19" s="52">
        <v>20.384</v>
      </c>
      <c r="H19" s="603">
        <v>29.785</v>
      </c>
      <c r="I19" s="610">
        <v>146.11950549450549</v>
      </c>
      <c r="J19" s="52">
        <v>0</v>
      </c>
      <c r="K19" s="603">
        <v>0</v>
      </c>
      <c r="L19" s="610">
        <v>0</v>
      </c>
      <c r="M19" s="52">
        <v>4.6500000000000004</v>
      </c>
      <c r="N19" s="603">
        <v>5.73</v>
      </c>
      <c r="O19" s="624">
        <v>123.2258064516129</v>
      </c>
    </row>
    <row r="20" spans="1:15" ht="30" hidden="1" customHeight="1" outlineLevel="1">
      <c r="A20" s="359" t="s">
        <v>59</v>
      </c>
      <c r="B20" s="52">
        <v>95.147999999999996</v>
      </c>
      <c r="C20" s="52">
        <v>147.35499999999999</v>
      </c>
      <c r="D20" s="52">
        <v>81.180000000000007</v>
      </c>
      <c r="E20" s="603">
        <v>126.36</v>
      </c>
      <c r="F20" s="610">
        <v>155.65410199556538</v>
      </c>
      <c r="G20" s="52">
        <v>11.648</v>
      </c>
      <c r="H20" s="603">
        <v>17.824999999999999</v>
      </c>
      <c r="I20" s="610">
        <v>153.0305631868132</v>
      </c>
      <c r="J20" s="52">
        <v>0</v>
      </c>
      <c r="K20" s="603">
        <v>0</v>
      </c>
      <c r="L20" s="610">
        <v>0</v>
      </c>
      <c r="M20" s="52">
        <v>2.3199999999999998</v>
      </c>
      <c r="N20" s="603">
        <v>3.17</v>
      </c>
      <c r="O20" s="624">
        <v>136.63793103448276</v>
      </c>
    </row>
    <row r="21" spans="1:15" ht="30" hidden="1" customHeight="1" outlineLevel="1">
      <c r="A21" s="359" t="s">
        <v>60</v>
      </c>
      <c r="B21" s="52">
        <v>70.650000000000006</v>
      </c>
      <c r="C21" s="52">
        <v>122.80499999999999</v>
      </c>
      <c r="D21" s="52">
        <v>55.81</v>
      </c>
      <c r="E21" s="603">
        <v>100.08</v>
      </c>
      <c r="F21" s="610">
        <v>179.32270202472674</v>
      </c>
      <c r="G21" s="52">
        <v>7.28</v>
      </c>
      <c r="H21" s="603">
        <v>11.615</v>
      </c>
      <c r="I21" s="610">
        <v>159.5467032967033</v>
      </c>
      <c r="J21" s="52">
        <v>0.48</v>
      </c>
      <c r="K21" s="603">
        <v>1.75</v>
      </c>
      <c r="L21" s="610">
        <v>364.58333333333337</v>
      </c>
      <c r="M21" s="52">
        <v>7.08</v>
      </c>
      <c r="N21" s="603">
        <v>9.36</v>
      </c>
      <c r="O21" s="624">
        <v>132.20338983050846</v>
      </c>
    </row>
    <row r="22" spans="1:15" ht="30" hidden="1" customHeight="1" outlineLevel="1">
      <c r="A22" s="359" t="s">
        <v>61</v>
      </c>
      <c r="B22" s="52">
        <v>41.085999999999999</v>
      </c>
      <c r="C22" s="52">
        <v>58.42</v>
      </c>
      <c r="D22" s="52">
        <v>25.25</v>
      </c>
      <c r="E22" s="603">
        <v>34.799999999999997</v>
      </c>
      <c r="F22" s="610">
        <v>137.8217821782178</v>
      </c>
      <c r="G22" s="52">
        <v>10.976000000000001</v>
      </c>
      <c r="H22" s="603">
        <v>16.559999999999999</v>
      </c>
      <c r="I22" s="610">
        <v>150.8746355685131</v>
      </c>
      <c r="J22" s="52">
        <v>0.21</v>
      </c>
      <c r="K22" s="603">
        <v>0.72</v>
      </c>
      <c r="L22" s="610">
        <v>342.85714285714283</v>
      </c>
      <c r="M22" s="52">
        <v>4.6500000000000004</v>
      </c>
      <c r="N22" s="603">
        <v>6.34</v>
      </c>
      <c r="O22" s="624">
        <v>136.34408602150535</v>
      </c>
    </row>
    <row r="23" spans="1:15" ht="30" hidden="1" customHeight="1" outlineLevel="1">
      <c r="A23" s="359" t="s">
        <v>62</v>
      </c>
      <c r="B23" s="52">
        <v>54.316000000000003</v>
      </c>
      <c r="C23" s="52">
        <v>87.74</v>
      </c>
      <c r="D23" s="52">
        <v>34.81</v>
      </c>
      <c r="E23" s="603">
        <v>61.08</v>
      </c>
      <c r="F23" s="610">
        <v>175.466819879345</v>
      </c>
      <c r="G23" s="52">
        <v>16.015999999999998</v>
      </c>
      <c r="H23" s="603">
        <v>20.93</v>
      </c>
      <c r="I23" s="610">
        <v>130.68181818181819</v>
      </c>
      <c r="J23" s="52">
        <v>0</v>
      </c>
      <c r="K23" s="603">
        <v>0</v>
      </c>
      <c r="L23" s="610">
        <v>0</v>
      </c>
      <c r="M23" s="52">
        <v>3.49</v>
      </c>
      <c r="N23" s="603">
        <v>5.73</v>
      </c>
      <c r="O23" s="624">
        <v>164.18338108882523</v>
      </c>
    </row>
    <row r="24" spans="1:15" ht="39.950000000000003" customHeight="1" collapsed="1">
      <c r="A24" s="601">
        <v>2020</v>
      </c>
      <c r="B24" s="614">
        <f>SUM(B25:B34)</f>
        <v>813.56399999999996</v>
      </c>
      <c r="C24" s="614">
        <f>SUM(C25:C34)</f>
        <v>1272.8</v>
      </c>
      <c r="D24" s="614">
        <f>SUM(D25:D34)</f>
        <v>592.44000000000005</v>
      </c>
      <c r="E24" s="614">
        <f>SUM(E25:E34)</f>
        <v>954.12</v>
      </c>
      <c r="F24" s="615">
        <f>E24/D24*100</f>
        <v>161.04922017419486</v>
      </c>
      <c r="G24" s="614">
        <f>SUM(G25:G34)</f>
        <v>137.75400000000002</v>
      </c>
      <c r="H24" s="614">
        <f>SUM(H25:H34)</f>
        <v>202.51500000000001</v>
      </c>
      <c r="I24" s="615">
        <f>H24/G24*100</f>
        <v>147.01206498540876</v>
      </c>
      <c r="J24" s="614">
        <f>SUM(J25:J34)</f>
        <v>2.52</v>
      </c>
      <c r="K24" s="614">
        <f>SUM(K25:K34)</f>
        <v>8.8550000000000004</v>
      </c>
      <c r="L24" s="615">
        <f>K24/J24*100</f>
        <v>351.38888888888886</v>
      </c>
      <c r="M24" s="614">
        <f>SUM(M25:M34)</f>
        <v>80.849999999999994</v>
      </c>
      <c r="N24" s="614">
        <f>SUM(N25:N34)</f>
        <v>107.31</v>
      </c>
      <c r="O24" s="630">
        <f>N24/M24*100</f>
        <v>132.72727272727275</v>
      </c>
    </row>
    <row r="25" spans="1:15" s="46" customFormat="1" ht="30" customHeight="1">
      <c r="A25" s="359" t="s">
        <v>53</v>
      </c>
      <c r="B25" s="622">
        <f>SUM(D25,G25,J25,M25)</f>
        <v>51.575999999999993</v>
      </c>
      <c r="C25" s="622">
        <f>SUM(H25,E25,K25,N25)</f>
        <v>85.665000000000006</v>
      </c>
      <c r="D25" s="622">
        <v>36.93</v>
      </c>
      <c r="E25" s="622">
        <v>65.28</v>
      </c>
      <c r="F25" s="620">
        <f>E25/D25*100</f>
        <v>176.76685621445981</v>
      </c>
      <c r="G25" s="622">
        <v>8.7360000000000007</v>
      </c>
      <c r="H25" s="622">
        <v>12.994999999999999</v>
      </c>
      <c r="I25" s="620">
        <f>H25/G25*100</f>
        <v>148.75228937728934</v>
      </c>
      <c r="J25" s="613">
        <v>0</v>
      </c>
      <c r="K25" s="613">
        <v>0</v>
      </c>
      <c r="L25" s="612">
        <v>0</v>
      </c>
      <c r="M25" s="622">
        <v>5.91</v>
      </c>
      <c r="N25" s="622">
        <v>7.39</v>
      </c>
      <c r="O25" s="627">
        <f>N25/M25*100</f>
        <v>125.04230118443316</v>
      </c>
    </row>
    <row r="26" spans="1:15" s="46" customFormat="1" ht="30" customHeight="1">
      <c r="A26" s="359" t="s">
        <v>87</v>
      </c>
      <c r="B26" s="622">
        <f t="shared" ref="B26:B34" si="0">SUM(D26,G26,J26,M26)</f>
        <v>81.86</v>
      </c>
      <c r="C26" s="622">
        <f t="shared" ref="C26:C34" si="1">SUM(H26,E26,K26,N26)</f>
        <v>136.51499999999999</v>
      </c>
      <c r="D26" s="622">
        <v>52.74</v>
      </c>
      <c r="E26" s="622">
        <v>93.72</v>
      </c>
      <c r="F26" s="620">
        <f t="shared" ref="F26:F34" si="2">E26/D26*100</f>
        <v>177.70193401592718</v>
      </c>
      <c r="G26" s="622">
        <v>16.010000000000002</v>
      </c>
      <c r="H26" s="622">
        <v>24.265000000000001</v>
      </c>
      <c r="I26" s="620">
        <f t="shared" ref="I26:I34" si="3">H26/G26*100</f>
        <v>151.56152404747033</v>
      </c>
      <c r="J26" s="622">
        <v>0.21</v>
      </c>
      <c r="K26" s="622">
        <v>0.72</v>
      </c>
      <c r="L26" s="620">
        <f t="shared" ref="L26:L33" si="4">K26/J26*100</f>
        <v>342.85714285714283</v>
      </c>
      <c r="M26" s="622">
        <v>12.9</v>
      </c>
      <c r="N26" s="622">
        <v>17.809999999999999</v>
      </c>
      <c r="O26" s="627">
        <f t="shared" ref="O26:O34" si="5">N26/M26*100</f>
        <v>138.06201550387595</v>
      </c>
    </row>
    <row r="27" spans="1:15" s="46" customFormat="1" ht="30" customHeight="1">
      <c r="A27" s="359" t="s">
        <v>55</v>
      </c>
      <c r="B27" s="622">
        <f t="shared" si="0"/>
        <v>86.543999999999997</v>
      </c>
      <c r="C27" s="622">
        <f t="shared" si="1"/>
        <v>126.94499999999999</v>
      </c>
      <c r="D27" s="622">
        <v>62.18</v>
      </c>
      <c r="E27" s="622">
        <v>91.56</v>
      </c>
      <c r="F27" s="620">
        <f t="shared" si="2"/>
        <v>147.24991958829204</v>
      </c>
      <c r="G27" s="622">
        <v>10.304</v>
      </c>
      <c r="H27" s="622">
        <v>15.755000000000001</v>
      </c>
      <c r="I27" s="620">
        <f t="shared" si="3"/>
        <v>152.90178571428572</v>
      </c>
      <c r="J27" s="613">
        <v>0</v>
      </c>
      <c r="K27" s="613">
        <v>0</v>
      </c>
      <c r="L27" s="612">
        <v>0</v>
      </c>
      <c r="M27" s="622">
        <v>14.06</v>
      </c>
      <c r="N27" s="622">
        <v>19.63</v>
      </c>
      <c r="O27" s="627">
        <f t="shared" si="5"/>
        <v>139.61593172119487</v>
      </c>
    </row>
    <row r="28" spans="1:15" s="46" customFormat="1" ht="30" customHeight="1">
      <c r="A28" s="359" t="s">
        <v>56</v>
      </c>
      <c r="B28" s="622">
        <f t="shared" si="0"/>
        <v>115.998</v>
      </c>
      <c r="C28" s="622">
        <f t="shared" si="1"/>
        <v>191.14</v>
      </c>
      <c r="D28" s="622">
        <v>79.06</v>
      </c>
      <c r="E28" s="622">
        <v>136.91999999999999</v>
      </c>
      <c r="F28" s="620">
        <f t="shared" si="2"/>
        <v>173.18492284341005</v>
      </c>
      <c r="G28" s="622">
        <v>18.928000000000001</v>
      </c>
      <c r="H28" s="622">
        <v>28.175000000000001</v>
      </c>
      <c r="I28" s="620">
        <f t="shared" si="3"/>
        <v>148.85355029585799</v>
      </c>
      <c r="J28" s="622">
        <v>1.62</v>
      </c>
      <c r="K28" s="622">
        <v>5.665</v>
      </c>
      <c r="L28" s="620">
        <f t="shared" si="4"/>
        <v>349.69135802469134</v>
      </c>
      <c r="M28" s="622">
        <v>16.39</v>
      </c>
      <c r="N28" s="622">
        <v>20.38</v>
      </c>
      <c r="O28" s="627">
        <f t="shared" si="5"/>
        <v>124.34411226357534</v>
      </c>
    </row>
    <row r="29" spans="1:15" s="46" customFormat="1" ht="30" customHeight="1">
      <c r="A29" s="359" t="s">
        <v>57</v>
      </c>
      <c r="B29" s="622">
        <f t="shared" si="0"/>
        <v>123.86199999999999</v>
      </c>
      <c r="C29" s="622">
        <f t="shared" si="1"/>
        <v>173.29999999999998</v>
      </c>
      <c r="D29" s="622">
        <v>96.99</v>
      </c>
      <c r="E29" s="622">
        <v>136.91999999999999</v>
      </c>
      <c r="F29" s="620">
        <f t="shared" si="2"/>
        <v>141.16919270027836</v>
      </c>
      <c r="G29" s="622">
        <v>17.472000000000001</v>
      </c>
      <c r="H29" s="622">
        <v>24.61</v>
      </c>
      <c r="I29" s="620">
        <f t="shared" si="3"/>
        <v>140.85393772893769</v>
      </c>
      <c r="J29" s="613">
        <v>0</v>
      </c>
      <c r="K29" s="613">
        <v>0</v>
      </c>
      <c r="L29" s="612">
        <v>0</v>
      </c>
      <c r="M29" s="622">
        <v>9.4</v>
      </c>
      <c r="N29" s="622">
        <v>11.77</v>
      </c>
      <c r="O29" s="627">
        <f t="shared" si="5"/>
        <v>125.21276595744679</v>
      </c>
    </row>
    <row r="30" spans="1:15" s="46" customFormat="1" ht="30" customHeight="1">
      <c r="A30" s="359" t="s">
        <v>393</v>
      </c>
      <c r="B30" s="622">
        <f t="shared" si="0"/>
        <v>92.524000000000001</v>
      </c>
      <c r="C30" s="622">
        <f t="shared" si="1"/>
        <v>142.91499999999999</v>
      </c>
      <c r="D30" s="622">
        <v>67.489999999999995</v>
      </c>
      <c r="E30" s="622">
        <v>107.4</v>
      </c>
      <c r="F30" s="620">
        <f t="shared" si="2"/>
        <v>159.13468662024007</v>
      </c>
      <c r="G30" s="622">
        <v>20.384</v>
      </c>
      <c r="H30" s="622">
        <v>29.785</v>
      </c>
      <c r="I30" s="620">
        <f t="shared" si="3"/>
        <v>146.11950549450549</v>
      </c>
      <c r="J30" s="613">
        <v>0</v>
      </c>
      <c r="K30" s="613">
        <v>0</v>
      </c>
      <c r="L30" s="612">
        <v>0</v>
      </c>
      <c r="M30" s="622">
        <v>4.6500000000000004</v>
      </c>
      <c r="N30" s="622">
        <v>5.73</v>
      </c>
      <c r="O30" s="627">
        <f t="shared" si="5"/>
        <v>123.2258064516129</v>
      </c>
    </row>
    <row r="31" spans="1:15" s="46" customFormat="1" ht="30" customHeight="1">
      <c r="A31" s="359" t="s">
        <v>59</v>
      </c>
      <c r="B31" s="622">
        <f t="shared" si="0"/>
        <v>95.147999999999996</v>
      </c>
      <c r="C31" s="622">
        <f t="shared" si="1"/>
        <v>147.35499999999999</v>
      </c>
      <c r="D31" s="622">
        <v>81.180000000000007</v>
      </c>
      <c r="E31" s="622">
        <v>126.36</v>
      </c>
      <c r="F31" s="620">
        <f t="shared" si="2"/>
        <v>155.65410199556538</v>
      </c>
      <c r="G31" s="622">
        <v>11.648</v>
      </c>
      <c r="H31" s="622">
        <v>17.824999999999999</v>
      </c>
      <c r="I31" s="620">
        <f t="shared" si="3"/>
        <v>153.0305631868132</v>
      </c>
      <c r="J31" s="613">
        <v>0</v>
      </c>
      <c r="K31" s="613">
        <v>0</v>
      </c>
      <c r="L31" s="612">
        <v>0</v>
      </c>
      <c r="M31" s="622">
        <v>2.3199999999999998</v>
      </c>
      <c r="N31" s="622">
        <v>3.17</v>
      </c>
      <c r="O31" s="627">
        <f t="shared" si="5"/>
        <v>136.63793103448276</v>
      </c>
    </row>
    <row r="32" spans="1:15" s="46" customFormat="1" ht="30" customHeight="1">
      <c r="A32" s="359" t="s">
        <v>60</v>
      </c>
      <c r="B32" s="622">
        <f t="shared" si="0"/>
        <v>70.650000000000006</v>
      </c>
      <c r="C32" s="622">
        <f t="shared" si="1"/>
        <v>122.80499999999999</v>
      </c>
      <c r="D32" s="622">
        <v>55.81</v>
      </c>
      <c r="E32" s="622">
        <v>100.08</v>
      </c>
      <c r="F32" s="620">
        <f t="shared" si="2"/>
        <v>179.32270202472674</v>
      </c>
      <c r="G32" s="622">
        <v>7.28</v>
      </c>
      <c r="H32" s="622">
        <v>11.615</v>
      </c>
      <c r="I32" s="620">
        <f t="shared" si="3"/>
        <v>159.5467032967033</v>
      </c>
      <c r="J32" s="622">
        <v>0.48</v>
      </c>
      <c r="K32" s="622">
        <v>1.75</v>
      </c>
      <c r="L32" s="620">
        <f t="shared" si="4"/>
        <v>364.58333333333337</v>
      </c>
      <c r="M32" s="622">
        <v>7.08</v>
      </c>
      <c r="N32" s="622">
        <v>9.36</v>
      </c>
      <c r="O32" s="627">
        <f t="shared" si="5"/>
        <v>132.20338983050846</v>
      </c>
    </row>
    <row r="33" spans="1:15" s="46" customFormat="1" ht="30" customHeight="1">
      <c r="A33" s="359" t="s">
        <v>61</v>
      </c>
      <c r="B33" s="622">
        <f t="shared" si="0"/>
        <v>41.085999999999999</v>
      </c>
      <c r="C33" s="622">
        <f t="shared" si="1"/>
        <v>58.42</v>
      </c>
      <c r="D33" s="622">
        <v>25.25</v>
      </c>
      <c r="E33" s="622">
        <v>34.799999999999997</v>
      </c>
      <c r="F33" s="620">
        <f t="shared" si="2"/>
        <v>137.8217821782178</v>
      </c>
      <c r="G33" s="622">
        <v>10.976000000000001</v>
      </c>
      <c r="H33" s="622">
        <v>16.559999999999999</v>
      </c>
      <c r="I33" s="620">
        <f t="shared" si="3"/>
        <v>150.8746355685131</v>
      </c>
      <c r="J33" s="622">
        <v>0.21</v>
      </c>
      <c r="K33" s="622">
        <v>0.72</v>
      </c>
      <c r="L33" s="620">
        <f t="shared" si="4"/>
        <v>342.85714285714283</v>
      </c>
      <c r="M33" s="622">
        <v>4.6500000000000004</v>
      </c>
      <c r="N33" s="622">
        <v>6.34</v>
      </c>
      <c r="O33" s="627">
        <f t="shared" si="5"/>
        <v>136.34408602150535</v>
      </c>
    </row>
    <row r="34" spans="1:15" s="46" customFormat="1" ht="30" customHeight="1">
      <c r="A34" s="359" t="s">
        <v>62</v>
      </c>
      <c r="B34" s="622">
        <f t="shared" si="0"/>
        <v>54.316000000000003</v>
      </c>
      <c r="C34" s="622">
        <f t="shared" si="1"/>
        <v>87.74</v>
      </c>
      <c r="D34" s="622">
        <v>34.81</v>
      </c>
      <c r="E34" s="622">
        <v>61.08</v>
      </c>
      <c r="F34" s="620">
        <f t="shared" si="2"/>
        <v>175.466819879345</v>
      </c>
      <c r="G34" s="622">
        <v>16.015999999999998</v>
      </c>
      <c r="H34" s="622">
        <v>20.93</v>
      </c>
      <c r="I34" s="620">
        <f t="shared" si="3"/>
        <v>130.68181818181819</v>
      </c>
      <c r="J34" s="613">
        <v>0</v>
      </c>
      <c r="K34" s="613">
        <v>0</v>
      </c>
      <c r="L34" s="612">
        <v>0</v>
      </c>
      <c r="M34" s="622">
        <v>3.49</v>
      </c>
      <c r="N34" s="622">
        <v>5.73</v>
      </c>
      <c r="O34" s="627">
        <f t="shared" si="5"/>
        <v>164.18338108882523</v>
      </c>
    </row>
    <row r="35" spans="1:15" ht="9.9499999999999993" customHeight="1" thickBot="1">
      <c r="A35" s="360"/>
      <c r="B35" s="361"/>
      <c r="C35" s="361"/>
      <c r="D35" s="361"/>
      <c r="E35" s="361"/>
      <c r="F35" s="361"/>
      <c r="G35" s="361"/>
      <c r="H35" s="361"/>
      <c r="I35" s="361"/>
      <c r="J35" s="361"/>
      <c r="K35" s="361"/>
      <c r="L35" s="361"/>
      <c r="M35" s="631"/>
      <c r="N35" s="631"/>
      <c r="O35" s="632"/>
    </row>
    <row r="36" spans="1:15" ht="9.9499999999999993" customHeight="1">
      <c r="A36" s="81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</row>
    <row r="37" spans="1:15">
      <c r="A37" s="73" t="s">
        <v>389</v>
      </c>
    </row>
    <row r="39" spans="1:15">
      <c r="A39" s="87"/>
    </row>
    <row r="40" spans="1:15">
      <c r="A40" s="56"/>
    </row>
  </sheetData>
  <mergeCells count="4">
    <mergeCell ref="E7:F7"/>
    <mergeCell ref="H7:I7"/>
    <mergeCell ref="K7:L7"/>
    <mergeCell ref="N7:O7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40"/>
  <sheetViews>
    <sheetView view="pageBreakPreview" topLeftCell="A13" zoomScaleNormal="100" zoomScaleSheetLayoutView="100" workbookViewId="0">
      <selection activeCell="D24" sqref="D24:I34"/>
    </sheetView>
  </sheetViews>
  <sheetFormatPr defaultColWidth="7.109375" defaultRowHeight="13.5" outlineLevelRow="1"/>
  <cols>
    <col min="1" max="1" width="9.21875" style="73" customWidth="1"/>
    <col min="2" max="2" width="7.77734375" style="73" customWidth="1"/>
    <col min="3" max="3" width="8.5546875" style="73" bestFit="1" customWidth="1"/>
    <col min="4" max="4" width="8.6640625" style="73" customWidth="1"/>
    <col min="5" max="5" width="7.77734375" style="73" customWidth="1"/>
    <col min="6" max="7" width="8.6640625" style="73" customWidth="1"/>
    <col min="8" max="8" width="7.77734375" style="73" bestFit="1" customWidth="1"/>
    <col min="9" max="9" width="8.6640625" style="73" customWidth="1"/>
    <col min="10" max="16384" width="7.109375" style="73"/>
  </cols>
  <sheetData>
    <row r="1" spans="1:12" s="32" customFormat="1" ht="15" customHeight="1">
      <c r="L1" s="67"/>
    </row>
    <row r="2" spans="1:12" s="336" customFormat="1" ht="30" customHeight="1">
      <c r="A2" s="334" t="s">
        <v>403</v>
      </c>
      <c r="B2" s="334"/>
      <c r="C2" s="334"/>
      <c r="D2" s="334"/>
      <c r="E2" s="334"/>
      <c r="F2" s="334"/>
      <c r="G2" s="335"/>
      <c r="H2" s="335"/>
      <c r="I2" s="335"/>
    </row>
    <row r="3" spans="1:12" s="336" customFormat="1" ht="30" customHeight="1">
      <c r="A3" s="383" t="s">
        <v>75</v>
      </c>
      <c r="B3" s="334"/>
      <c r="C3" s="334"/>
      <c r="D3" s="334"/>
      <c r="E3" s="334"/>
      <c r="F3" s="334"/>
      <c r="G3" s="335"/>
      <c r="H3" s="335"/>
      <c r="I3" s="335"/>
    </row>
    <row r="4" spans="1:12" s="35" customFormat="1" ht="15" customHeight="1">
      <c r="A4" s="114"/>
      <c r="B4" s="33"/>
      <c r="C4" s="33"/>
      <c r="D4" s="33"/>
      <c r="E4" s="33"/>
      <c r="F4" s="33"/>
      <c r="G4" s="34"/>
      <c r="H4" s="34"/>
      <c r="I4" s="34"/>
    </row>
    <row r="5" spans="1:12" s="39" customFormat="1" ht="15" customHeight="1" thickBot="1">
      <c r="A5" s="39" t="s">
        <v>1</v>
      </c>
      <c r="I5" s="11" t="s">
        <v>45</v>
      </c>
    </row>
    <row r="6" spans="1:12" s="35" customFormat="1" ht="18.75" customHeight="1">
      <c r="A6" s="587" t="s">
        <v>98</v>
      </c>
      <c r="B6" s="83" t="s">
        <v>76</v>
      </c>
      <c r="C6" s="83"/>
      <c r="D6" s="70" t="s">
        <v>77</v>
      </c>
      <c r="E6" s="70"/>
      <c r="F6" s="72"/>
      <c r="G6" s="70" t="s">
        <v>78</v>
      </c>
      <c r="H6" s="70"/>
      <c r="I6" s="395"/>
    </row>
    <row r="7" spans="1:12" s="35" customFormat="1" ht="27.75" customHeight="1">
      <c r="A7" s="584"/>
      <c r="B7" s="44" t="s">
        <v>79</v>
      </c>
      <c r="C7" s="118" t="s">
        <v>80</v>
      </c>
      <c r="D7" s="44" t="s">
        <v>81</v>
      </c>
      <c r="E7" s="893" t="s">
        <v>394</v>
      </c>
      <c r="F7" s="894"/>
      <c r="G7" s="44" t="s">
        <v>81</v>
      </c>
      <c r="H7" s="893" t="s">
        <v>394</v>
      </c>
      <c r="I7" s="895"/>
    </row>
    <row r="8" spans="1:12" s="35" customFormat="1" ht="15.75" customHeight="1">
      <c r="A8" s="588" t="s">
        <v>50</v>
      </c>
      <c r="B8" s="212" t="s">
        <v>51</v>
      </c>
      <c r="C8" s="597" t="s">
        <v>52</v>
      </c>
      <c r="D8" s="212" t="s">
        <v>51</v>
      </c>
      <c r="E8" s="212"/>
      <c r="F8" s="119" t="s">
        <v>82</v>
      </c>
      <c r="G8" s="212" t="s">
        <v>51</v>
      </c>
      <c r="H8" s="212"/>
      <c r="I8" s="396" t="s">
        <v>82</v>
      </c>
    </row>
    <row r="9" spans="1:12" s="46" customFormat="1" ht="39.950000000000003" customHeight="1">
      <c r="A9" s="344">
        <v>2015</v>
      </c>
      <c r="B9" s="120">
        <v>666.3</v>
      </c>
      <c r="C9" s="120">
        <v>19075.2</v>
      </c>
      <c r="D9" s="120">
        <v>33.4</v>
      </c>
      <c r="E9" s="120">
        <v>504</v>
      </c>
      <c r="F9" s="120">
        <v>1508.9820359281439</v>
      </c>
      <c r="G9" s="120">
        <v>632.9</v>
      </c>
      <c r="H9" s="120">
        <v>18571.2</v>
      </c>
      <c r="I9" s="397">
        <v>2934.3024174435145</v>
      </c>
    </row>
    <row r="10" spans="1:12" s="38" customFormat="1" ht="39.950000000000003" customHeight="1">
      <c r="A10" s="344">
        <v>2016</v>
      </c>
      <c r="B10" s="120">
        <v>663.5</v>
      </c>
      <c r="C10" s="120">
        <v>19081</v>
      </c>
      <c r="D10" s="120">
        <v>33.1</v>
      </c>
      <c r="E10" s="120">
        <v>506</v>
      </c>
      <c r="F10" s="120">
        <v>1528.7009063444109</v>
      </c>
      <c r="G10" s="120">
        <v>630.4</v>
      </c>
      <c r="H10" s="120">
        <v>18575</v>
      </c>
      <c r="I10" s="397">
        <v>2946.5418781725889</v>
      </c>
    </row>
    <row r="11" spans="1:12" s="38" customFormat="1" ht="39.950000000000003" customHeight="1">
      <c r="A11" s="344">
        <v>2017</v>
      </c>
      <c r="B11" s="120">
        <v>609.5</v>
      </c>
      <c r="C11" s="120">
        <v>18695</v>
      </c>
      <c r="D11" s="120">
        <v>35</v>
      </c>
      <c r="E11" s="120">
        <v>552</v>
      </c>
      <c r="F11" s="120">
        <v>1577.1428571428573</v>
      </c>
      <c r="G11" s="120">
        <v>574.5</v>
      </c>
      <c r="H11" s="120">
        <v>18143</v>
      </c>
      <c r="I11" s="397">
        <v>3158.0504786771103</v>
      </c>
    </row>
    <row r="12" spans="1:12" s="121" customFormat="1" ht="39.950000000000003" customHeight="1">
      <c r="A12" s="344">
        <v>2018</v>
      </c>
      <c r="B12" s="120">
        <v>626.20000000000005</v>
      </c>
      <c r="C12" s="120">
        <v>18168</v>
      </c>
      <c r="D12" s="120">
        <v>36.20000000000001</v>
      </c>
      <c r="E12" s="120">
        <v>568.00000000000182</v>
      </c>
      <c r="F12" s="120">
        <v>1569.0607734806676</v>
      </c>
      <c r="G12" s="120">
        <v>590</v>
      </c>
      <c r="H12" s="120">
        <v>17600</v>
      </c>
      <c r="I12" s="397">
        <v>2983.0508474576268</v>
      </c>
    </row>
    <row r="13" spans="1:12" s="121" customFormat="1" ht="39.950000000000003" customHeight="1">
      <c r="A13" s="344">
        <v>2019</v>
      </c>
      <c r="B13" s="52">
        <v>715.31</v>
      </c>
      <c r="C13" s="52">
        <v>24850.34</v>
      </c>
      <c r="D13" s="52">
        <v>42.77</v>
      </c>
      <c r="E13" s="52">
        <v>562.38</v>
      </c>
      <c r="F13" s="610">
        <v>1314.8936170212767</v>
      </c>
      <c r="G13" s="52">
        <v>672.54</v>
      </c>
      <c r="H13" s="52">
        <v>24287.96</v>
      </c>
      <c r="I13" s="624">
        <v>3611.3777619175066</v>
      </c>
    </row>
    <row r="14" spans="1:12" ht="30" hidden="1" customHeight="1" outlineLevel="1">
      <c r="A14" s="359" t="s">
        <v>53</v>
      </c>
      <c r="B14" s="52">
        <v>13.739999999999998</v>
      </c>
      <c r="C14" s="52">
        <v>357.65</v>
      </c>
      <c r="D14" s="79">
        <v>5.54</v>
      </c>
      <c r="E14" s="80">
        <v>63.16</v>
      </c>
      <c r="F14" s="611">
        <v>1140.0722021660649</v>
      </c>
      <c r="G14" s="79">
        <v>8.1999999999999993</v>
      </c>
      <c r="H14" s="80">
        <v>294.49</v>
      </c>
      <c r="I14" s="625">
        <v>3591.3414634146347</v>
      </c>
    </row>
    <row r="15" spans="1:12" ht="30" hidden="1" customHeight="1" outlineLevel="1">
      <c r="A15" s="359" t="s">
        <v>54</v>
      </c>
      <c r="B15" s="52">
        <v>13.58</v>
      </c>
      <c r="C15" s="52">
        <v>366.97</v>
      </c>
      <c r="D15" s="79">
        <v>4.24</v>
      </c>
      <c r="E15" s="80">
        <v>59.1</v>
      </c>
      <c r="F15" s="610">
        <v>1393.867924528302</v>
      </c>
      <c r="G15" s="79">
        <v>9.34</v>
      </c>
      <c r="H15" s="80">
        <v>307.87</v>
      </c>
      <c r="I15" s="624">
        <v>3296.2526766595288</v>
      </c>
    </row>
    <row r="16" spans="1:12" ht="30" hidden="1" customHeight="1" outlineLevel="1">
      <c r="A16" s="359" t="s">
        <v>55</v>
      </c>
      <c r="B16" s="52">
        <v>11.24</v>
      </c>
      <c r="C16" s="52">
        <v>327.78</v>
      </c>
      <c r="D16" s="79">
        <v>2.4700000000000002</v>
      </c>
      <c r="E16" s="80">
        <v>26.53</v>
      </c>
      <c r="F16" s="610">
        <v>1074.0890688259108</v>
      </c>
      <c r="G16" s="79">
        <v>8.77</v>
      </c>
      <c r="H16" s="80">
        <v>301.25</v>
      </c>
      <c r="I16" s="624">
        <v>3435.0057012542761</v>
      </c>
    </row>
    <row r="17" spans="1:9" ht="30" hidden="1" customHeight="1" outlineLevel="1">
      <c r="A17" s="359" t="s">
        <v>56</v>
      </c>
      <c r="B17" s="52">
        <v>55.72</v>
      </c>
      <c r="C17" s="52">
        <v>1671.93</v>
      </c>
      <c r="D17" s="79">
        <v>3.06</v>
      </c>
      <c r="E17" s="80">
        <v>38.700000000000003</v>
      </c>
      <c r="F17" s="610">
        <v>1264.7058823529412</v>
      </c>
      <c r="G17" s="79">
        <v>52.66</v>
      </c>
      <c r="H17" s="80">
        <v>1633.23</v>
      </c>
      <c r="I17" s="624">
        <v>3101.4622104063806</v>
      </c>
    </row>
    <row r="18" spans="1:9" ht="30" hidden="1" customHeight="1" outlineLevel="1">
      <c r="A18" s="359" t="s">
        <v>57</v>
      </c>
      <c r="B18" s="52">
        <v>34.08</v>
      </c>
      <c r="C18" s="52">
        <v>1195.8400000000001</v>
      </c>
      <c r="D18" s="79">
        <v>3.65</v>
      </c>
      <c r="E18" s="80">
        <v>49.89</v>
      </c>
      <c r="F18" s="610">
        <v>1366.8493150684933</v>
      </c>
      <c r="G18" s="79">
        <v>30.43</v>
      </c>
      <c r="H18" s="80">
        <v>1145.95</v>
      </c>
      <c r="I18" s="624">
        <v>3765.8560630956295</v>
      </c>
    </row>
    <row r="19" spans="1:9" ht="30" hidden="1" customHeight="1" outlineLevel="1">
      <c r="A19" s="359" t="s">
        <v>393</v>
      </c>
      <c r="B19" s="52">
        <v>65.27</v>
      </c>
      <c r="C19" s="52">
        <v>2117.4900000000002</v>
      </c>
      <c r="D19" s="79">
        <v>5.54</v>
      </c>
      <c r="E19" s="80">
        <v>69.3</v>
      </c>
      <c r="F19" s="610">
        <v>1250.9025270758123</v>
      </c>
      <c r="G19" s="79">
        <v>59.73</v>
      </c>
      <c r="H19" s="80">
        <v>2048.19</v>
      </c>
      <c r="I19" s="624">
        <v>3429.0808638874942</v>
      </c>
    </row>
    <row r="20" spans="1:9" ht="30" hidden="1" customHeight="1" outlineLevel="1">
      <c r="A20" s="359" t="s">
        <v>59</v>
      </c>
      <c r="B20" s="52">
        <v>15.98</v>
      </c>
      <c r="C20" s="52">
        <v>462.65999999999997</v>
      </c>
      <c r="D20" s="79">
        <v>4.24</v>
      </c>
      <c r="E20" s="80">
        <v>61.08</v>
      </c>
      <c r="F20" s="610">
        <v>1440.5660377358488</v>
      </c>
      <c r="G20" s="79">
        <v>11.74</v>
      </c>
      <c r="H20" s="80">
        <v>401.58</v>
      </c>
      <c r="I20" s="624">
        <v>3420.6132879045995</v>
      </c>
    </row>
    <row r="21" spans="1:9" ht="30" hidden="1" customHeight="1" outlineLevel="1">
      <c r="A21" s="359" t="s">
        <v>60</v>
      </c>
      <c r="B21" s="52">
        <v>17.829999999999998</v>
      </c>
      <c r="C21" s="52">
        <v>430.13</v>
      </c>
      <c r="D21" s="79">
        <v>8.49</v>
      </c>
      <c r="E21" s="80">
        <v>122.26</v>
      </c>
      <c r="F21" s="610">
        <v>1440.0471142520614</v>
      </c>
      <c r="G21" s="79">
        <v>9.34</v>
      </c>
      <c r="H21" s="80">
        <v>307.87</v>
      </c>
      <c r="I21" s="624">
        <v>3296.2526766595288</v>
      </c>
    </row>
    <row r="22" spans="1:9" ht="30" hidden="1" customHeight="1" outlineLevel="1">
      <c r="A22" s="359" t="s">
        <v>61</v>
      </c>
      <c r="B22" s="52">
        <v>19.559999999999999</v>
      </c>
      <c r="C22" s="52">
        <v>516.85</v>
      </c>
      <c r="D22" s="79">
        <v>5.54</v>
      </c>
      <c r="E22" s="80">
        <v>72.36</v>
      </c>
      <c r="F22" s="610">
        <v>1306.1371841155233</v>
      </c>
      <c r="G22" s="79">
        <v>14.02</v>
      </c>
      <c r="H22" s="80">
        <v>444.49</v>
      </c>
      <c r="I22" s="624">
        <v>3170.3994293865908</v>
      </c>
    </row>
    <row r="23" spans="1:9" ht="30" hidden="1" customHeight="1" outlineLevel="1">
      <c r="A23" s="359" t="s">
        <v>62</v>
      </c>
      <c r="B23" s="52">
        <v>468.31</v>
      </c>
      <c r="C23" s="52">
        <v>17403.04</v>
      </c>
      <c r="D23" s="79">
        <v>0</v>
      </c>
      <c r="E23" s="79">
        <v>0</v>
      </c>
      <c r="F23" s="610">
        <v>0</v>
      </c>
      <c r="G23" s="79">
        <v>468.31</v>
      </c>
      <c r="H23" s="80">
        <v>17403.04</v>
      </c>
      <c r="I23" s="624">
        <v>3716.1367470265427</v>
      </c>
    </row>
    <row r="24" spans="1:9" s="121" customFormat="1" ht="39.950000000000003" customHeight="1" collapsed="1">
      <c r="A24" s="601">
        <v>2020</v>
      </c>
      <c r="B24" s="633">
        <f>SUM(B25:B34)</f>
        <v>643.79</v>
      </c>
      <c r="C24" s="868">
        <f>SUM(C25:C34)</f>
        <v>20814.86</v>
      </c>
      <c r="D24" s="633">
        <f>SUM(D25:D34)</f>
        <v>41.86</v>
      </c>
      <c r="E24" s="633">
        <f>SUM(E25:E34)</f>
        <v>607.33000000000004</v>
      </c>
      <c r="F24" s="870">
        <f>E24/D24*100</f>
        <v>1450.8600095556619</v>
      </c>
      <c r="G24" s="633">
        <f>SUM(G25:G34)</f>
        <v>601.93000000000006</v>
      </c>
      <c r="H24" s="868">
        <f>SUM(H25:H34)</f>
        <v>20207.53</v>
      </c>
      <c r="I24" s="872">
        <f>H24/G24*100</f>
        <v>3357.1229212699145</v>
      </c>
    </row>
    <row r="25" spans="1:9" s="46" customFormat="1" ht="30" customHeight="1">
      <c r="A25" s="359" t="s">
        <v>53</v>
      </c>
      <c r="B25" s="622">
        <f>SUM(D25,G25)</f>
        <v>12.76</v>
      </c>
      <c r="C25" s="869">
        <f>SUM(H25,E25)</f>
        <v>313.21999999999997</v>
      </c>
      <c r="D25" s="622">
        <v>5.42</v>
      </c>
      <c r="E25" s="622">
        <v>68.209999999999994</v>
      </c>
      <c r="F25" s="871">
        <f>E25/D25*100</f>
        <v>1258.4870848708485</v>
      </c>
      <c r="G25" s="622">
        <v>7.34</v>
      </c>
      <c r="H25" s="869">
        <v>245.01</v>
      </c>
      <c r="I25" s="873">
        <f>H25/G25*100</f>
        <v>3338.0108991825614</v>
      </c>
    </row>
    <row r="26" spans="1:9" s="46" customFormat="1" ht="30" customHeight="1">
      <c r="A26" s="359" t="s">
        <v>54</v>
      </c>
      <c r="B26" s="622">
        <f t="shared" ref="B26:B34" si="0">SUM(D26,G26)</f>
        <v>12.51</v>
      </c>
      <c r="C26" s="869">
        <f t="shared" ref="C26:C32" si="1">SUM(H26,E26)</f>
        <v>319.95999999999998</v>
      </c>
      <c r="D26" s="622">
        <v>4.1500000000000004</v>
      </c>
      <c r="E26" s="622">
        <v>63.82</v>
      </c>
      <c r="F26" s="871">
        <f t="shared" ref="F26:F33" si="2">E26/D26*100</f>
        <v>1537.8313253012047</v>
      </c>
      <c r="G26" s="622">
        <v>8.36</v>
      </c>
      <c r="H26" s="869">
        <v>256.14</v>
      </c>
      <c r="I26" s="873">
        <f t="shared" ref="I26:I34" si="3">H26/G26*100</f>
        <v>3063.8755980861242</v>
      </c>
    </row>
    <row r="27" spans="1:9" s="46" customFormat="1" ht="30" customHeight="1">
      <c r="A27" s="359" t="s">
        <v>55</v>
      </c>
      <c r="B27" s="622">
        <f t="shared" si="0"/>
        <v>10.27</v>
      </c>
      <c r="C27" s="869">
        <f t="shared" si="1"/>
        <v>279.28999999999996</v>
      </c>
      <c r="D27" s="622">
        <v>2.42</v>
      </c>
      <c r="E27" s="622">
        <v>28.65</v>
      </c>
      <c r="F27" s="871">
        <f t="shared" si="2"/>
        <v>1183.8842975206612</v>
      </c>
      <c r="G27" s="622">
        <v>7.85</v>
      </c>
      <c r="H27" s="869">
        <v>250.64</v>
      </c>
      <c r="I27" s="873">
        <f t="shared" si="3"/>
        <v>3192.8662420382166</v>
      </c>
    </row>
    <row r="28" spans="1:9" s="46" customFormat="1" ht="30" customHeight="1">
      <c r="A28" s="359" t="s">
        <v>56</v>
      </c>
      <c r="B28" s="622">
        <f t="shared" si="0"/>
        <v>50.13</v>
      </c>
      <c r="C28" s="869">
        <f t="shared" si="1"/>
        <v>1400.6299999999999</v>
      </c>
      <c r="D28" s="622">
        <v>3</v>
      </c>
      <c r="E28" s="622">
        <v>41.79</v>
      </c>
      <c r="F28" s="871">
        <f t="shared" si="2"/>
        <v>1393</v>
      </c>
      <c r="G28" s="622">
        <v>47.13</v>
      </c>
      <c r="H28" s="869">
        <v>1358.84</v>
      </c>
      <c r="I28" s="873">
        <f t="shared" si="3"/>
        <v>2883.1741990239761</v>
      </c>
    </row>
    <row r="29" spans="1:9" s="46" customFormat="1" ht="30" customHeight="1">
      <c r="A29" s="359" t="s">
        <v>57</v>
      </c>
      <c r="B29" s="622">
        <f t="shared" si="0"/>
        <v>30.8</v>
      </c>
      <c r="C29" s="869">
        <f t="shared" si="1"/>
        <v>1007.31</v>
      </c>
      <c r="D29" s="622">
        <v>3.57</v>
      </c>
      <c r="E29" s="622">
        <v>53.88</v>
      </c>
      <c r="F29" s="871">
        <f t="shared" si="2"/>
        <v>1509.2436974789916</v>
      </c>
      <c r="G29" s="622">
        <v>27.23</v>
      </c>
      <c r="H29" s="869">
        <v>953.43</v>
      </c>
      <c r="I29" s="873">
        <f t="shared" si="3"/>
        <v>3501.3955196474476</v>
      </c>
    </row>
    <row r="30" spans="1:9" s="46" customFormat="1" ht="30" customHeight="1">
      <c r="A30" s="359" t="s">
        <v>393</v>
      </c>
      <c r="B30" s="622">
        <f t="shared" si="0"/>
        <v>58.88</v>
      </c>
      <c r="C30" s="869">
        <f t="shared" si="1"/>
        <v>1778.9299999999998</v>
      </c>
      <c r="D30" s="622">
        <v>5.42</v>
      </c>
      <c r="E30" s="622">
        <v>74.84</v>
      </c>
      <c r="F30" s="871">
        <f t="shared" si="2"/>
        <v>1380.8118081180812</v>
      </c>
      <c r="G30" s="622">
        <v>53.46</v>
      </c>
      <c r="H30" s="869">
        <v>1704.09</v>
      </c>
      <c r="I30" s="873">
        <f t="shared" si="3"/>
        <v>3187.5982042648707</v>
      </c>
    </row>
    <row r="31" spans="1:9" s="46" customFormat="1" ht="30" customHeight="1">
      <c r="A31" s="359" t="s">
        <v>59</v>
      </c>
      <c r="B31" s="622">
        <f t="shared" si="0"/>
        <v>14.66</v>
      </c>
      <c r="C31" s="869">
        <f t="shared" si="1"/>
        <v>400.07</v>
      </c>
      <c r="D31" s="622">
        <v>4.1500000000000004</v>
      </c>
      <c r="E31" s="622">
        <v>65.959999999999994</v>
      </c>
      <c r="F31" s="871">
        <f t="shared" si="2"/>
        <v>1589.3975903614455</v>
      </c>
      <c r="G31" s="622">
        <v>10.51</v>
      </c>
      <c r="H31" s="869">
        <v>334.11</v>
      </c>
      <c r="I31" s="873">
        <f t="shared" si="3"/>
        <v>3178.9724072312088</v>
      </c>
    </row>
    <row r="32" spans="1:9" s="46" customFormat="1" ht="30" customHeight="1">
      <c r="A32" s="359" t="s">
        <v>60</v>
      </c>
      <c r="B32" s="622">
        <f t="shared" si="0"/>
        <v>16.670000000000002</v>
      </c>
      <c r="C32" s="869">
        <f t="shared" si="1"/>
        <v>388.17999999999995</v>
      </c>
      <c r="D32" s="622">
        <v>8.31</v>
      </c>
      <c r="E32" s="622">
        <v>132.04</v>
      </c>
      <c r="F32" s="871">
        <f t="shared" si="2"/>
        <v>1588.9290012033691</v>
      </c>
      <c r="G32" s="622">
        <v>8.36</v>
      </c>
      <c r="H32" s="869">
        <v>256.14</v>
      </c>
      <c r="I32" s="873">
        <f t="shared" si="3"/>
        <v>3063.8755980861242</v>
      </c>
    </row>
    <row r="33" spans="1:9" s="46" customFormat="1" ht="30" customHeight="1">
      <c r="A33" s="359" t="s">
        <v>61</v>
      </c>
      <c r="B33" s="622">
        <f t="shared" si="0"/>
        <v>17.97</v>
      </c>
      <c r="C33" s="869">
        <f>SUM(H33,E33)</f>
        <v>447.95</v>
      </c>
      <c r="D33" s="622">
        <v>5.42</v>
      </c>
      <c r="E33" s="622">
        <v>78.14</v>
      </c>
      <c r="F33" s="871">
        <f t="shared" si="2"/>
        <v>1441.6974169741698</v>
      </c>
      <c r="G33" s="622">
        <v>12.55</v>
      </c>
      <c r="H33" s="869">
        <v>369.81</v>
      </c>
      <c r="I33" s="873">
        <f t="shared" si="3"/>
        <v>2946.6932270916336</v>
      </c>
    </row>
    <row r="34" spans="1:9" s="46" customFormat="1" ht="30" customHeight="1">
      <c r="A34" s="359" t="s">
        <v>62</v>
      </c>
      <c r="B34" s="622">
        <f t="shared" si="0"/>
        <v>419.14</v>
      </c>
      <c r="C34" s="869">
        <f>SUM(H34,E34)</f>
        <v>14479.32</v>
      </c>
      <c r="D34" s="613">
        <v>0</v>
      </c>
      <c r="E34" s="613">
        <v>0</v>
      </c>
      <c r="F34" s="613">
        <v>0</v>
      </c>
      <c r="G34" s="622">
        <v>419.14</v>
      </c>
      <c r="H34" s="869">
        <v>14479.32</v>
      </c>
      <c r="I34" s="873">
        <f t="shared" si="3"/>
        <v>3454.5307057307823</v>
      </c>
    </row>
    <row r="35" spans="1:9" ht="9.9499999999999993" customHeight="1" thickBot="1">
      <c r="A35" s="360"/>
      <c r="B35" s="398"/>
      <c r="C35" s="398"/>
      <c r="D35" s="398"/>
      <c r="E35" s="398"/>
      <c r="F35" s="398"/>
      <c r="G35" s="398"/>
      <c r="H35" s="398"/>
      <c r="I35" s="399"/>
    </row>
    <row r="36" spans="1:9" ht="9.9499999999999993" customHeight="1">
      <c r="A36" s="82"/>
    </row>
    <row r="37" spans="1:9" ht="15" customHeight="1">
      <c r="A37" s="82" t="s">
        <v>402</v>
      </c>
    </row>
    <row r="39" spans="1:9">
      <c r="A39" s="87"/>
    </row>
    <row r="40" spans="1:9">
      <c r="A40" s="56"/>
    </row>
  </sheetData>
  <mergeCells count="2">
    <mergeCell ref="E7:F7"/>
    <mergeCell ref="H7:I7"/>
  </mergeCells>
  <phoneticPr fontId="2" type="noConversion"/>
  <printOptions horizontalCentered="1"/>
  <pageMargins left="0.59055118110236227" right="0.59055118110236227" top="0.55118110236220474" bottom="0.23622047244094491" header="0.35433070866141736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23</vt:i4>
      </vt:variant>
      <vt:variant>
        <vt:lpstr>이름이 지정된 범위</vt:lpstr>
      </vt:variant>
      <vt:variant>
        <vt:i4>19</vt:i4>
      </vt:variant>
    </vt:vector>
  </HeadingPairs>
  <TitlesOfParts>
    <vt:vector size="42" baseType="lpstr">
      <vt:lpstr>Ⅵ.농림수산</vt:lpstr>
      <vt:lpstr>1.농가및농가인구</vt:lpstr>
      <vt:lpstr>2.경지면적</vt:lpstr>
      <vt:lpstr>3.식량작물생산량(정곡)</vt:lpstr>
      <vt:lpstr>4-1.미곡</vt:lpstr>
      <vt:lpstr>4-2.맥류</vt:lpstr>
      <vt:lpstr>4-3.잡곡</vt:lpstr>
      <vt:lpstr>4-4.두류</vt:lpstr>
      <vt:lpstr>4-5.서류</vt:lpstr>
      <vt:lpstr>5.채소류생산량</vt:lpstr>
      <vt:lpstr>6.특용작물 생산량</vt:lpstr>
      <vt:lpstr>7.농업용기계보유 </vt:lpstr>
      <vt:lpstr>8.농업용지하수</vt:lpstr>
      <vt:lpstr>9.가축사육</vt:lpstr>
      <vt:lpstr>10.가축전염병발생</vt:lpstr>
      <vt:lpstr>11.임산물생산량</vt:lpstr>
      <vt:lpstr>12.임목벌채허가</vt:lpstr>
      <vt:lpstr>13.조림</vt:lpstr>
      <vt:lpstr>14.불법산림훼손피해</vt:lpstr>
      <vt:lpstr>15.어가및어가인구</vt:lpstr>
      <vt:lpstr>16.어선보유</vt:lpstr>
      <vt:lpstr>17.친환경농축산물 출하현황</vt:lpstr>
      <vt:lpstr>18.화훼재배현황</vt:lpstr>
      <vt:lpstr>'1.농가및농가인구'!Print_Area</vt:lpstr>
      <vt:lpstr>'10.가축전염병발생'!Print_Area</vt:lpstr>
      <vt:lpstr>'12.임목벌채허가'!Print_Area</vt:lpstr>
      <vt:lpstr>'13.조림'!Print_Area</vt:lpstr>
      <vt:lpstr>'14.불법산림훼손피해'!Print_Area</vt:lpstr>
      <vt:lpstr>'15.어가및어가인구'!Print_Area</vt:lpstr>
      <vt:lpstr>'16.어선보유'!Print_Area</vt:lpstr>
      <vt:lpstr>'18.화훼재배현황'!Print_Area</vt:lpstr>
      <vt:lpstr>'2.경지면적'!Print_Area</vt:lpstr>
      <vt:lpstr>'3.식량작물생산량(정곡)'!Print_Area</vt:lpstr>
      <vt:lpstr>'4-1.미곡'!Print_Area</vt:lpstr>
      <vt:lpstr>'4-3.잡곡'!Print_Area</vt:lpstr>
      <vt:lpstr>'4-4.두류'!Print_Area</vt:lpstr>
      <vt:lpstr>'4-5.서류'!Print_Area</vt:lpstr>
      <vt:lpstr>'6.특용작물 생산량'!Print_Area</vt:lpstr>
      <vt:lpstr>'7.농업용기계보유 '!Print_Area</vt:lpstr>
      <vt:lpstr>'8.농업용지하수'!Print_Area</vt:lpstr>
      <vt:lpstr>'9.가축사육'!Print_Area</vt:lpstr>
      <vt:lpstr>Ⅵ.농림수산!Print_Area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2022-12-26T02:32:30Z</cp:lastPrinted>
  <dcterms:created xsi:type="dcterms:W3CDTF">2010-02-11T04:23:46Z</dcterms:created>
  <dcterms:modified xsi:type="dcterms:W3CDTF">2022-12-26T02:33:36Z</dcterms:modified>
</cp:coreProperties>
</file>