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2년도\통계연보\2020년 기준\2021년도 통계연보\"/>
    </mc:Choice>
  </mc:AlternateContent>
  <bookViews>
    <workbookView xWindow="0" yWindow="0" windowWidth="14355" windowHeight="11565" tabRatio="849"/>
  </bookViews>
  <sheets>
    <sheet name="ⅩⅣ. 교육 및 문화" sheetId="41" r:id="rId1"/>
    <sheet name="1.학교총개황" sheetId="42" r:id="rId2"/>
    <sheet name="2.유치원" sheetId="43" r:id="rId3"/>
    <sheet name="3.초등학교" sheetId="44" r:id="rId4"/>
    <sheet name="4.중학교" sheetId="45" r:id="rId5"/>
    <sheet name="5.일반고등학교" sheetId="46" r:id="rId6"/>
    <sheet name="6. 특성화고등학교" sheetId="47" r:id="rId7"/>
    <sheet name="7.적령아동취학" sheetId="48" r:id="rId8"/>
    <sheet name="8.사설학원" sheetId="49" r:id="rId9"/>
    <sheet name="9.공공도서관" sheetId="50" r:id="rId10"/>
    <sheet name="10.문화재" sheetId="51" r:id="rId11"/>
    <sheet name="11-가.공공체육시설" sheetId="52" r:id="rId12"/>
    <sheet name="11-나.신고등록체육시설" sheetId="53" r:id="rId13"/>
    <sheet name="12.청소년수련시설" sheetId="54" r:id="rId14"/>
    <sheet name="13.언론매체" sheetId="55" r:id="rId15"/>
  </sheets>
  <externalReferences>
    <externalReference r:id="rId16"/>
  </externalReferences>
  <definedNames>
    <definedName name="_1_32" localSheetId="10">#REF!</definedName>
    <definedName name="_1_32" localSheetId="11">#REF!</definedName>
    <definedName name="_1_32" localSheetId="12">#REF!</definedName>
    <definedName name="_1_32" localSheetId="13">#REF!</definedName>
    <definedName name="_1_32" localSheetId="14">#REF!</definedName>
    <definedName name="_1_32" localSheetId="3">#REF!</definedName>
    <definedName name="_1_32" localSheetId="4">#REF!</definedName>
    <definedName name="_1_32" localSheetId="5">#REF!</definedName>
    <definedName name="_1_32" localSheetId="6">#REF!</definedName>
    <definedName name="_1_32" localSheetId="7">#REF!</definedName>
    <definedName name="_1_32" localSheetId="8">#REF!</definedName>
    <definedName name="_1_32" localSheetId="9">#REF!</definedName>
    <definedName name="_1_32">#REF!</definedName>
    <definedName name="aaa" localSheetId="10">#REF!</definedName>
    <definedName name="aaa" localSheetId="11">#REF!</definedName>
    <definedName name="aaa" localSheetId="12">#REF!</definedName>
    <definedName name="aaa" localSheetId="13">#REF!</definedName>
    <definedName name="aaa" localSheetId="14">#REF!</definedName>
    <definedName name="aaa" localSheetId="3">#REF!</definedName>
    <definedName name="aaa" localSheetId="4">#REF!</definedName>
    <definedName name="aaa" localSheetId="5">#REF!</definedName>
    <definedName name="aaa" localSheetId="6">#REF!</definedName>
    <definedName name="aaa" localSheetId="7">#REF!</definedName>
    <definedName name="aaa" localSheetId="8">#REF!</definedName>
    <definedName name="aaa" localSheetId="9">#REF!</definedName>
    <definedName name="aaa" localSheetId="0">#REF!</definedName>
    <definedName name="aaa">#REF!</definedName>
    <definedName name="CopyRange" localSheetId="10">#REF!</definedName>
    <definedName name="CopyRange" localSheetId="11">#REF!</definedName>
    <definedName name="CopyRange" localSheetId="12">#REF!</definedName>
    <definedName name="CopyRange" localSheetId="13">#REF!</definedName>
    <definedName name="CopyRange" localSheetId="14">#REF!</definedName>
    <definedName name="CopyRange" localSheetId="3">#REF!</definedName>
    <definedName name="CopyRange" localSheetId="4">#REF!</definedName>
    <definedName name="CopyRange" localSheetId="5">#REF!</definedName>
    <definedName name="CopyRange" localSheetId="6">#REF!</definedName>
    <definedName name="CopyRange" localSheetId="7">#REF!</definedName>
    <definedName name="CopyRange" localSheetId="8">#REF!</definedName>
    <definedName name="CopyRange" localSheetId="9">#REF!</definedName>
    <definedName name="CopyRange">#REF!</definedName>
    <definedName name="FileName" localSheetId="10">#REF!</definedName>
    <definedName name="FileName" localSheetId="11">#REF!</definedName>
    <definedName name="FileName" localSheetId="12">#REF!</definedName>
    <definedName name="FileName" localSheetId="13">#REF!</definedName>
    <definedName name="FileName" localSheetId="14">#REF!</definedName>
    <definedName name="FileName" localSheetId="3">#REF!</definedName>
    <definedName name="FileName" localSheetId="4">#REF!</definedName>
    <definedName name="FileName" localSheetId="5">#REF!</definedName>
    <definedName name="FileName" localSheetId="6">#REF!</definedName>
    <definedName name="FileName" localSheetId="7">#REF!</definedName>
    <definedName name="FileName" localSheetId="8">#REF!</definedName>
    <definedName name="FileName" localSheetId="9">#REF!</definedName>
    <definedName name="FileName">#REF!</definedName>
    <definedName name="Hidden_Range" localSheetId="10">#REF!</definedName>
    <definedName name="Hidden_Range" localSheetId="11">#REF!</definedName>
    <definedName name="Hidden_Range" localSheetId="12">#REF!</definedName>
    <definedName name="Hidden_Range" localSheetId="13">#REF!</definedName>
    <definedName name="Hidden_Range" localSheetId="14">#REF!</definedName>
    <definedName name="Hidden_Range" localSheetId="3">#REF!</definedName>
    <definedName name="Hidden_Range" localSheetId="4">#REF!</definedName>
    <definedName name="Hidden_Range" localSheetId="5">#REF!</definedName>
    <definedName name="Hidden_Range" localSheetId="6">#REF!</definedName>
    <definedName name="Hidden_Range" localSheetId="7">#REF!</definedName>
    <definedName name="Hidden_Range" localSheetId="8">#REF!</definedName>
    <definedName name="Hidden_Range" localSheetId="9">#REF!</definedName>
    <definedName name="Hidden_Range">#REF!</definedName>
    <definedName name="IP" localSheetId="10">#REF!</definedName>
    <definedName name="IP" localSheetId="11">#REF!</definedName>
    <definedName name="IP" localSheetId="12">#REF!</definedName>
    <definedName name="IP" localSheetId="13">#REF!</definedName>
    <definedName name="IP" localSheetId="14">#REF!</definedName>
    <definedName name="IP" localSheetId="3">#REF!</definedName>
    <definedName name="IP" localSheetId="4">#REF!</definedName>
    <definedName name="IP" localSheetId="5">#REF!</definedName>
    <definedName name="IP" localSheetId="6">#REF!</definedName>
    <definedName name="IP" localSheetId="7">#REF!</definedName>
    <definedName name="IP" localSheetId="8">#REF!</definedName>
    <definedName name="IP" localSheetId="9">#REF!</definedName>
    <definedName name="IP">#REF!</definedName>
    <definedName name="PasteRange" localSheetId="10">#REF!</definedName>
    <definedName name="PasteRange" localSheetId="11">#REF!</definedName>
    <definedName name="PasteRange" localSheetId="12">#REF!</definedName>
    <definedName name="PasteRange" localSheetId="13">#REF!</definedName>
    <definedName name="PasteRange" localSheetId="14">#REF!</definedName>
    <definedName name="PasteRange" localSheetId="3">#REF!</definedName>
    <definedName name="PasteRange" localSheetId="4">#REF!</definedName>
    <definedName name="PasteRange" localSheetId="5">#REF!</definedName>
    <definedName name="PasteRange" localSheetId="6">#REF!</definedName>
    <definedName name="PasteRange" localSheetId="7">#REF!</definedName>
    <definedName name="PasteRange" localSheetId="8">#REF!</definedName>
    <definedName name="PasteRange" localSheetId="9">#REF!</definedName>
    <definedName name="PasteRange">#REF!</definedName>
    <definedName name="_xlnm.Print_Area" localSheetId="1">'1.학교총개황'!$A$1:$P$42</definedName>
    <definedName name="_xlnm.Print_Area" localSheetId="10">'10.문화재'!$A$1:$Q$20</definedName>
    <definedName name="_xlnm.Print_Area" localSheetId="11">'11-가.공공체육시설'!$A$1:$M$28</definedName>
    <definedName name="_xlnm.Print_Area" localSheetId="12">'11-나.신고등록체육시설'!$A$1:$S$17</definedName>
    <definedName name="_xlnm.Print_Area" localSheetId="13">'12.청소년수련시설'!$A$1:$O$19</definedName>
    <definedName name="_xlnm.Print_Area" localSheetId="14">'13.언론매체'!$A$1:$J$19</definedName>
    <definedName name="_xlnm.Print_Area" localSheetId="2">'2.유치원'!$A$1:$S$38</definedName>
    <definedName name="_xlnm.Print_Area" localSheetId="3">'3.초등학교'!$A$1:$S$41</definedName>
    <definedName name="_xlnm.Print_Area" localSheetId="5">'5.일반고등학교'!$A$1:$T$33</definedName>
    <definedName name="_xlnm.Print_Area" localSheetId="6">'6. 특성화고등학교'!$A$1:$S$31</definedName>
    <definedName name="_xlnm.Print_Area" localSheetId="7">'7.적령아동취학'!$A$1:$AC$41</definedName>
    <definedName name="_xlnm.Print_Area" localSheetId="8">'8.사설학원'!$A$1:$T$21</definedName>
    <definedName name="_xlnm.Print_Area" localSheetId="9">'9.공공도서관'!$A$1:$M$23</definedName>
    <definedName name="_xlnm.Print_Area" localSheetId="0">'ⅩⅣ. 교육 및 문화'!$A$1:$J$42</definedName>
    <definedName name="Print_Time" localSheetId="10">#REF!</definedName>
    <definedName name="Print_Time" localSheetId="11">#REF!</definedName>
    <definedName name="Print_Time" localSheetId="12">#REF!</definedName>
    <definedName name="Print_Time" localSheetId="13">#REF!</definedName>
    <definedName name="Print_Time" localSheetId="14">#REF!</definedName>
    <definedName name="Print_Time" localSheetId="3">#REF!</definedName>
    <definedName name="Print_Time" localSheetId="4">#REF!</definedName>
    <definedName name="Print_Time" localSheetId="5">#REF!</definedName>
    <definedName name="Print_Time" localSheetId="6">#REF!</definedName>
    <definedName name="Print_Time" localSheetId="7">#REF!</definedName>
    <definedName name="Print_Time" localSheetId="8">#REF!</definedName>
    <definedName name="Print_Time" localSheetId="9">#REF!</definedName>
    <definedName name="Print_Time">#REF!</definedName>
    <definedName name="PrintYN" localSheetId="10">#REF!</definedName>
    <definedName name="PrintYN" localSheetId="11">#REF!</definedName>
    <definedName name="PrintYN" localSheetId="12">#REF!</definedName>
    <definedName name="PrintYN" localSheetId="13">#REF!</definedName>
    <definedName name="PrintYN" localSheetId="14">#REF!</definedName>
    <definedName name="PrintYN" localSheetId="3">#REF!</definedName>
    <definedName name="PrintYN" localSheetId="4">#REF!</definedName>
    <definedName name="PrintYN" localSheetId="5">#REF!</definedName>
    <definedName name="PrintYN" localSheetId="6">#REF!</definedName>
    <definedName name="PrintYN" localSheetId="7">#REF!</definedName>
    <definedName name="PrintYN" localSheetId="8">#REF!</definedName>
    <definedName name="PrintYN" localSheetId="9">#REF!</definedName>
    <definedName name="PrintYN">#REF!</definedName>
    <definedName name="QueryID" localSheetId="10">#REF!</definedName>
    <definedName name="QueryID" localSheetId="11">#REF!</definedName>
    <definedName name="QueryID" localSheetId="12">#REF!</definedName>
    <definedName name="QueryID" localSheetId="13">#REF!</definedName>
    <definedName name="QueryID" localSheetId="14">#REF!</definedName>
    <definedName name="QueryID" localSheetId="3">#REF!</definedName>
    <definedName name="QueryID" localSheetId="4">#REF!</definedName>
    <definedName name="QueryID" localSheetId="5">#REF!</definedName>
    <definedName name="QueryID" localSheetId="6">#REF!</definedName>
    <definedName name="QueryID" localSheetId="7">#REF!</definedName>
    <definedName name="QueryID" localSheetId="8">#REF!</definedName>
    <definedName name="QueryID" localSheetId="9">#REF!</definedName>
    <definedName name="QueryID">#REF!</definedName>
    <definedName name="Range" localSheetId="10">#REF!</definedName>
    <definedName name="Range" localSheetId="11">#REF!</definedName>
    <definedName name="Range" localSheetId="12">#REF!</definedName>
    <definedName name="Range" localSheetId="13">#REF!</definedName>
    <definedName name="Range" localSheetId="14">#REF!</definedName>
    <definedName name="Range" localSheetId="3">#REF!</definedName>
    <definedName name="Range" localSheetId="4">#REF!</definedName>
    <definedName name="Range" localSheetId="5">#REF!</definedName>
    <definedName name="Range" localSheetId="6">#REF!</definedName>
    <definedName name="Range" localSheetId="7">#REF!</definedName>
    <definedName name="Range" localSheetId="8">#REF!</definedName>
    <definedName name="Range" localSheetId="9">#REF!</definedName>
    <definedName name="Range">#REF!</definedName>
    <definedName name="StartRow" localSheetId="10">#REF!</definedName>
    <definedName name="StartRow" localSheetId="11">#REF!</definedName>
    <definedName name="StartRow" localSheetId="12">#REF!</definedName>
    <definedName name="StartRow" localSheetId="13">#REF!</definedName>
    <definedName name="StartRow" localSheetId="14">#REF!</definedName>
    <definedName name="StartRow" localSheetId="3">#REF!</definedName>
    <definedName name="StartRow" localSheetId="4">#REF!</definedName>
    <definedName name="StartRow" localSheetId="5">#REF!</definedName>
    <definedName name="StartRow" localSheetId="6">#REF!</definedName>
    <definedName name="StartRow" localSheetId="7">#REF!</definedName>
    <definedName name="StartRow" localSheetId="8">#REF!</definedName>
    <definedName name="StartRow" localSheetId="9">#REF!</definedName>
    <definedName name="StartRow">#REF!</definedName>
    <definedName name="YEAR" localSheetId="10">#REF!</definedName>
    <definedName name="YEAR" localSheetId="11">#REF!</definedName>
    <definedName name="YEAR" localSheetId="12">#REF!</definedName>
    <definedName name="YEAR" localSheetId="13">#REF!</definedName>
    <definedName name="YEAR" localSheetId="14">#REF!</definedName>
    <definedName name="YEAR" localSheetId="3">#REF!</definedName>
    <definedName name="YEAR" localSheetId="4">#REF!</definedName>
    <definedName name="YEAR" localSheetId="5">#REF!</definedName>
    <definedName name="YEAR" localSheetId="6">#REF!</definedName>
    <definedName name="YEAR" localSheetId="7">#REF!</definedName>
    <definedName name="YEAR" localSheetId="8">#REF!</definedName>
    <definedName name="YEAR" localSheetId="9">#REF!</definedName>
    <definedName name="YEAR">#REF!</definedName>
    <definedName name="ㄴ">[1]Template_1!$I$3</definedName>
    <definedName name="ㄹ" localSheetId="10">[1]Template_1!#REF!</definedName>
    <definedName name="ㄹ" localSheetId="11">[1]Template_1!#REF!</definedName>
    <definedName name="ㄹ" localSheetId="12">[1]Template_1!#REF!</definedName>
    <definedName name="ㄹ" localSheetId="13">[1]Template_1!#REF!</definedName>
    <definedName name="ㄹ" localSheetId="14">[1]Template_1!#REF!</definedName>
    <definedName name="ㄹ" localSheetId="3">[1]Template_1!#REF!</definedName>
    <definedName name="ㄹ" localSheetId="4">[1]Template_1!#REF!</definedName>
    <definedName name="ㄹ" localSheetId="5">[1]Template_1!#REF!</definedName>
    <definedName name="ㄹ" localSheetId="6">[1]Template_1!#REF!</definedName>
    <definedName name="ㄹ" localSheetId="7">[1]Template_1!#REF!</definedName>
    <definedName name="ㄹ" localSheetId="8">[1]Template_1!#REF!</definedName>
    <definedName name="ㄹ" localSheetId="9">[1]Template_1!#REF!</definedName>
    <definedName name="ㄹ">[1]Template_1!#REF!</definedName>
    <definedName name="ㅁ">[1]Template_1!$H$3</definedName>
    <definedName name="ㅇ">[1]Template_1!$D$3</definedName>
    <definedName name="ㅎ">[1]Template_1!$E$3</definedName>
  </definedNames>
  <calcPr calcId="162913"/>
</workbook>
</file>

<file path=xl/calcChain.xml><?xml version="1.0" encoding="utf-8"?>
<calcChain xmlns="http://schemas.openxmlformats.org/spreadsheetml/2006/main">
  <c r="B13" i="53" l="1"/>
  <c r="B14" i="53"/>
  <c r="O29" i="48"/>
  <c r="N29" i="48"/>
  <c r="N28" i="48" s="1"/>
  <c r="D29" i="48"/>
  <c r="C29" i="48"/>
  <c r="B29" i="48"/>
  <c r="B28" i="48" s="1"/>
  <c r="C28" i="48"/>
  <c r="P29" i="42" l="1"/>
  <c r="P28" i="42"/>
  <c r="O29" i="44"/>
  <c r="H24" i="47" l="1"/>
  <c r="H23" i="47"/>
  <c r="E24" i="47"/>
  <c r="E23" i="47"/>
  <c r="I25" i="46"/>
  <c r="E28" i="46"/>
  <c r="F27" i="46"/>
  <c r="F26" i="46"/>
  <c r="F35" i="45"/>
  <c r="N36" i="42"/>
  <c r="O33" i="42"/>
  <c r="O28" i="42"/>
  <c r="G16" i="55" l="1"/>
  <c r="G15" i="55"/>
  <c r="B16" i="55"/>
  <c r="B15" i="55"/>
  <c r="J19" i="50"/>
  <c r="C17" i="49"/>
  <c r="C16" i="49"/>
  <c r="B30" i="45" l="1"/>
  <c r="J16" i="51" l="1"/>
  <c r="C16" i="51"/>
  <c r="J15" i="51"/>
  <c r="C15" i="51"/>
  <c r="B17" i="50"/>
  <c r="B15" i="51" l="1"/>
  <c r="B16" i="51"/>
  <c r="B15" i="54"/>
  <c r="C15" i="54"/>
  <c r="C14" i="54"/>
  <c r="B14" i="54"/>
  <c r="B14" i="52"/>
  <c r="B13" i="52"/>
  <c r="J16" i="50"/>
  <c r="M14" i="50"/>
  <c r="L14" i="50"/>
  <c r="K14" i="50"/>
  <c r="I14" i="50"/>
  <c r="H14" i="50"/>
  <c r="G14" i="50"/>
  <c r="F14" i="50"/>
  <c r="E14" i="50"/>
  <c r="D14" i="50"/>
  <c r="C14" i="50"/>
  <c r="B14" i="50"/>
  <c r="J18" i="50"/>
  <c r="M17" i="50"/>
  <c r="L17" i="50"/>
  <c r="K17" i="50"/>
  <c r="I17" i="50"/>
  <c r="H17" i="50"/>
  <c r="G17" i="50"/>
  <c r="F17" i="50"/>
  <c r="E17" i="50"/>
  <c r="D17" i="50"/>
  <c r="C17" i="50"/>
  <c r="B16" i="49"/>
  <c r="K17" i="49"/>
  <c r="B17" i="49" s="1"/>
  <c r="Z38" i="48"/>
  <c r="W38" i="48"/>
  <c r="T38" i="48"/>
  <c r="Q38" i="48"/>
  <c r="P38" i="48"/>
  <c r="O38" i="48"/>
  <c r="K38" i="48"/>
  <c r="H38" i="48"/>
  <c r="E38" i="48"/>
  <c r="D38" i="48"/>
  <c r="C38" i="48"/>
  <c r="Z37" i="48"/>
  <c r="W37" i="48"/>
  <c r="T37" i="48"/>
  <c r="Q37" i="48"/>
  <c r="P37" i="48"/>
  <c r="O37" i="48"/>
  <c r="K37" i="48"/>
  <c r="H37" i="48"/>
  <c r="E37" i="48"/>
  <c r="D37" i="48"/>
  <c r="C37" i="48"/>
  <c r="Z36" i="48"/>
  <c r="W36" i="48"/>
  <c r="T36" i="48"/>
  <c r="Q36" i="48"/>
  <c r="P36" i="48"/>
  <c r="O36" i="48"/>
  <c r="K36" i="48"/>
  <c r="H36" i="48"/>
  <c r="E36" i="48"/>
  <c r="D36" i="48"/>
  <c r="C36" i="48"/>
  <c r="Z35" i="48"/>
  <c r="W35" i="48"/>
  <c r="T35" i="48"/>
  <c r="Q35" i="48"/>
  <c r="P35" i="48"/>
  <c r="O35" i="48"/>
  <c r="K35" i="48"/>
  <c r="H35" i="48"/>
  <c r="E35" i="48"/>
  <c r="D35" i="48"/>
  <c r="C35" i="48"/>
  <c r="Z34" i="48"/>
  <c r="W34" i="48"/>
  <c r="T34" i="48"/>
  <c r="Q34" i="48"/>
  <c r="P34" i="48"/>
  <c r="O34" i="48"/>
  <c r="K34" i="48"/>
  <c r="H34" i="48"/>
  <c r="E34" i="48"/>
  <c r="D34" i="48"/>
  <c r="C34" i="48"/>
  <c r="Z33" i="48"/>
  <c r="W33" i="48"/>
  <c r="T33" i="48"/>
  <c r="Q33" i="48"/>
  <c r="P33" i="48"/>
  <c r="O33" i="48"/>
  <c r="K33" i="48"/>
  <c r="H33" i="48"/>
  <c r="E33" i="48"/>
  <c r="D33" i="48"/>
  <c r="C33" i="48"/>
  <c r="Z32" i="48"/>
  <c r="W32" i="48"/>
  <c r="T32" i="48"/>
  <c r="Q32" i="48"/>
  <c r="P32" i="48"/>
  <c r="O32" i="48"/>
  <c r="K32" i="48"/>
  <c r="H32" i="48"/>
  <c r="E32" i="48"/>
  <c r="D32" i="48"/>
  <c r="C32" i="48"/>
  <c r="Z31" i="48"/>
  <c r="W31" i="48"/>
  <c r="T31" i="48"/>
  <c r="Q31" i="48"/>
  <c r="P31" i="48"/>
  <c r="O31" i="48"/>
  <c r="K31" i="48"/>
  <c r="H31" i="48"/>
  <c r="E31" i="48"/>
  <c r="D31" i="48"/>
  <c r="C31" i="48"/>
  <c r="Z30" i="48"/>
  <c r="W30" i="48"/>
  <c r="T30" i="48"/>
  <c r="Q30" i="48"/>
  <c r="P30" i="48"/>
  <c r="O30" i="48"/>
  <c r="K30" i="48"/>
  <c r="H30" i="48"/>
  <c r="E30" i="48"/>
  <c r="D30" i="48"/>
  <c r="C30" i="48"/>
  <c r="Z29" i="48"/>
  <c r="W29" i="48"/>
  <c r="T29" i="48"/>
  <c r="Q29" i="48"/>
  <c r="P29" i="48"/>
  <c r="K29" i="48"/>
  <c r="H29" i="48"/>
  <c r="E29" i="48"/>
  <c r="AB28" i="48"/>
  <c r="AA28" i="48"/>
  <c r="Y28" i="48"/>
  <c r="X28" i="48"/>
  <c r="V28" i="48"/>
  <c r="U28" i="48"/>
  <c r="S28" i="48"/>
  <c r="R28" i="48"/>
  <c r="M28" i="48"/>
  <c r="L28" i="48"/>
  <c r="J28" i="48"/>
  <c r="I28" i="48"/>
  <c r="G28" i="48"/>
  <c r="F28" i="48"/>
  <c r="J26" i="47"/>
  <c r="J25" i="47" s="1"/>
  <c r="G26" i="47"/>
  <c r="G25" i="47" s="1"/>
  <c r="D26" i="47"/>
  <c r="D25" i="47" s="1"/>
  <c r="S25" i="47"/>
  <c r="R25" i="47"/>
  <c r="Q25" i="47"/>
  <c r="P25" i="47"/>
  <c r="O25" i="47"/>
  <c r="N25" i="47"/>
  <c r="L25" i="47"/>
  <c r="K25" i="47"/>
  <c r="I25" i="47"/>
  <c r="H25" i="47"/>
  <c r="F25" i="47"/>
  <c r="E25" i="47"/>
  <c r="C25" i="47"/>
  <c r="B25" i="47"/>
  <c r="J24" i="47"/>
  <c r="G24" i="47"/>
  <c r="D24" i="47"/>
  <c r="J23" i="47"/>
  <c r="G23" i="47"/>
  <c r="D23" i="47"/>
  <c r="S22" i="47"/>
  <c r="R22" i="47"/>
  <c r="Q22" i="47"/>
  <c r="P22" i="47"/>
  <c r="O22" i="47"/>
  <c r="N22" i="47"/>
  <c r="L22" i="47"/>
  <c r="K22" i="47"/>
  <c r="I22" i="47"/>
  <c r="H22" i="47"/>
  <c r="F22" i="47"/>
  <c r="E22" i="47"/>
  <c r="C22" i="47"/>
  <c r="B22" i="47"/>
  <c r="H28" i="46"/>
  <c r="K27" i="46"/>
  <c r="H27" i="46"/>
  <c r="E27" i="46"/>
  <c r="K26" i="46"/>
  <c r="H26" i="46"/>
  <c r="E26" i="46"/>
  <c r="K25" i="46"/>
  <c r="H25" i="46"/>
  <c r="E25" i="46"/>
  <c r="K24" i="46"/>
  <c r="H24" i="46"/>
  <c r="E24" i="46"/>
  <c r="T23" i="46"/>
  <c r="S23" i="46"/>
  <c r="R23" i="46"/>
  <c r="Q23" i="46"/>
  <c r="P23" i="46"/>
  <c r="O23" i="46"/>
  <c r="M23" i="46"/>
  <c r="L23" i="46"/>
  <c r="J23" i="46"/>
  <c r="I23" i="46"/>
  <c r="G23" i="46"/>
  <c r="F23" i="46"/>
  <c r="D23" i="46"/>
  <c r="C23" i="46"/>
  <c r="B23" i="46"/>
  <c r="T22" i="46"/>
  <c r="S22" i="46"/>
  <c r="R22" i="46"/>
  <c r="Q22" i="46"/>
  <c r="P22" i="46"/>
  <c r="O22" i="46"/>
  <c r="M22" i="46"/>
  <c r="L22" i="46"/>
  <c r="J22" i="46"/>
  <c r="I22" i="46"/>
  <c r="G22" i="46"/>
  <c r="F22" i="46"/>
  <c r="D22" i="46"/>
  <c r="C22" i="46"/>
  <c r="B22" i="46"/>
  <c r="K43" i="45"/>
  <c r="H43" i="45"/>
  <c r="E43" i="45"/>
  <c r="K42" i="45"/>
  <c r="H42" i="45"/>
  <c r="E42" i="45"/>
  <c r="S41" i="45"/>
  <c r="R41" i="45"/>
  <c r="Q41" i="45"/>
  <c r="P41" i="45"/>
  <c r="O41" i="45"/>
  <c r="N41" i="45"/>
  <c r="M41" i="45"/>
  <c r="L41" i="45"/>
  <c r="J41" i="45"/>
  <c r="I41" i="45"/>
  <c r="G41" i="45"/>
  <c r="F41" i="45"/>
  <c r="D41" i="45"/>
  <c r="C41" i="45"/>
  <c r="B41" i="45"/>
  <c r="K40" i="45"/>
  <c r="H40" i="45"/>
  <c r="E40" i="45"/>
  <c r="K39" i="45"/>
  <c r="H39" i="45"/>
  <c r="E39" i="45"/>
  <c r="K38" i="45"/>
  <c r="H38" i="45"/>
  <c r="E38" i="45"/>
  <c r="K37" i="45"/>
  <c r="H37" i="45"/>
  <c r="E37" i="45"/>
  <c r="K36" i="45"/>
  <c r="H36" i="45"/>
  <c r="E36" i="45"/>
  <c r="K35" i="45"/>
  <c r="H35" i="45"/>
  <c r="E35" i="45"/>
  <c r="K34" i="45"/>
  <c r="H34" i="45"/>
  <c r="E34" i="45"/>
  <c r="K33" i="45"/>
  <c r="H33" i="45"/>
  <c r="E33" i="45"/>
  <c r="K32" i="45"/>
  <c r="H32" i="45"/>
  <c r="E32" i="45"/>
  <c r="K31" i="45"/>
  <c r="H31" i="45"/>
  <c r="E31" i="45"/>
  <c r="S30" i="45"/>
  <c r="R30" i="45"/>
  <c r="Q30" i="45"/>
  <c r="P30" i="45"/>
  <c r="O30" i="45"/>
  <c r="N30" i="45"/>
  <c r="M30" i="45"/>
  <c r="L30" i="45"/>
  <c r="J30" i="45"/>
  <c r="I30" i="45"/>
  <c r="G30" i="45"/>
  <c r="F30" i="45"/>
  <c r="D30" i="45"/>
  <c r="C30" i="45"/>
  <c r="S29" i="45"/>
  <c r="R29" i="45"/>
  <c r="Q29" i="45"/>
  <c r="P29" i="45"/>
  <c r="O29" i="45"/>
  <c r="N29" i="45"/>
  <c r="M29" i="45"/>
  <c r="L29" i="45"/>
  <c r="J29" i="45"/>
  <c r="I29" i="45"/>
  <c r="G29" i="45"/>
  <c r="F29" i="45"/>
  <c r="D29" i="45"/>
  <c r="C29" i="45"/>
  <c r="B29" i="45"/>
  <c r="K36" i="44"/>
  <c r="H36" i="44"/>
  <c r="E36" i="44"/>
  <c r="K35" i="44"/>
  <c r="H35" i="44"/>
  <c r="E35" i="44"/>
  <c r="K34" i="44"/>
  <c r="H34" i="44"/>
  <c r="E34" i="44"/>
  <c r="K33" i="44"/>
  <c r="H33" i="44"/>
  <c r="E33" i="44"/>
  <c r="K32" i="44"/>
  <c r="H32" i="44"/>
  <c r="E32" i="44"/>
  <c r="K31" i="44"/>
  <c r="H31" i="44"/>
  <c r="E31" i="44"/>
  <c r="K30" i="44"/>
  <c r="H30" i="44"/>
  <c r="E30" i="44"/>
  <c r="K29" i="44"/>
  <c r="H29" i="44"/>
  <c r="E29" i="44"/>
  <c r="K28" i="44"/>
  <c r="H28" i="44"/>
  <c r="E28" i="44"/>
  <c r="K27" i="44"/>
  <c r="H27" i="44"/>
  <c r="E27" i="44"/>
  <c r="S26" i="44"/>
  <c r="R26" i="44"/>
  <c r="Q26" i="44"/>
  <c r="P26" i="44"/>
  <c r="O26" i="44"/>
  <c r="N26" i="44"/>
  <c r="M26" i="44"/>
  <c r="L26" i="44"/>
  <c r="J26" i="44"/>
  <c r="I26" i="44"/>
  <c r="G26" i="44"/>
  <c r="F26" i="44"/>
  <c r="D26" i="44"/>
  <c r="C26" i="44"/>
  <c r="B26" i="44"/>
  <c r="N25" i="43"/>
  <c r="O25" i="43"/>
  <c r="Q25" i="43"/>
  <c r="R25" i="43"/>
  <c r="M26" i="43"/>
  <c r="P26" i="43"/>
  <c r="S25" i="43"/>
  <c r="M27" i="43"/>
  <c r="P27" i="43"/>
  <c r="M28" i="43"/>
  <c r="P28" i="43"/>
  <c r="M29" i="43"/>
  <c r="P29" i="43"/>
  <c r="M30" i="43"/>
  <c r="P30" i="43"/>
  <c r="M31" i="43"/>
  <c r="P31" i="43"/>
  <c r="M32" i="43"/>
  <c r="P32" i="43"/>
  <c r="M33" i="43"/>
  <c r="P33" i="43"/>
  <c r="M34" i="43"/>
  <c r="P34" i="43"/>
  <c r="M35" i="43"/>
  <c r="P35" i="43"/>
  <c r="B37" i="48" l="1"/>
  <c r="J14" i="50"/>
  <c r="J17" i="50"/>
  <c r="P25" i="43"/>
  <c r="M25" i="43"/>
  <c r="N32" i="48"/>
  <c r="N38" i="48"/>
  <c r="N36" i="48"/>
  <c r="N30" i="48"/>
  <c r="B33" i="48"/>
  <c r="N34" i="48"/>
  <c r="B36" i="48"/>
  <c r="P28" i="48"/>
  <c r="T28" i="48"/>
  <c r="B35" i="48"/>
  <c r="W28" i="48"/>
  <c r="H28" i="48"/>
  <c r="D28" i="48"/>
  <c r="N35" i="48"/>
  <c r="Z28" i="48"/>
  <c r="B32" i="48"/>
  <c r="B34" i="48"/>
  <c r="B30" i="48"/>
  <c r="B31" i="48"/>
  <c r="E28" i="48"/>
  <c r="N37" i="48"/>
  <c r="AC37" i="48" s="1"/>
  <c r="K28" i="48"/>
  <c r="N31" i="48"/>
  <c r="N33" i="48"/>
  <c r="Q28" i="48"/>
  <c r="B38" i="48"/>
  <c r="O28" i="48"/>
  <c r="N21" i="47"/>
  <c r="I21" i="47"/>
  <c r="P21" i="47"/>
  <c r="S21" i="47"/>
  <c r="L21" i="47"/>
  <c r="C21" i="47"/>
  <c r="R21" i="47"/>
  <c r="F21" i="47"/>
  <c r="K21" i="47"/>
  <c r="D22" i="47"/>
  <c r="D21" i="47" s="1"/>
  <c r="O21" i="47"/>
  <c r="B21" i="47"/>
  <c r="Q21" i="47"/>
  <c r="E21" i="47"/>
  <c r="H21" i="47"/>
  <c r="G22" i="47"/>
  <c r="G21" i="47" s="1"/>
  <c r="J22" i="47"/>
  <c r="J21" i="47" s="1"/>
  <c r="K23" i="46"/>
  <c r="K22" i="46"/>
  <c r="H23" i="46"/>
  <c r="H22" i="46" s="1"/>
  <c r="E23" i="46"/>
  <c r="E22" i="46"/>
  <c r="K41" i="45"/>
  <c r="H30" i="45"/>
  <c r="H29" i="45"/>
  <c r="K29" i="45"/>
  <c r="E41" i="45"/>
  <c r="E29" i="45"/>
  <c r="K30" i="45"/>
  <c r="H41" i="45"/>
  <c r="E30" i="45"/>
  <c r="E26" i="44"/>
  <c r="H26" i="44"/>
  <c r="K26" i="44"/>
  <c r="AC32" i="48" l="1"/>
  <c r="AC29" i="48"/>
  <c r="AC33" i="48"/>
  <c r="AC38" i="48"/>
  <c r="AC30" i="48"/>
  <c r="AC36" i="48"/>
  <c r="AC31" i="48"/>
  <c r="AC35" i="48"/>
  <c r="AC34" i="48"/>
  <c r="AC28" i="48" l="1"/>
  <c r="J35" i="43" l="1"/>
  <c r="G35" i="43"/>
  <c r="D35" i="43"/>
  <c r="J34" i="43"/>
  <c r="G34" i="43"/>
  <c r="D34" i="43"/>
  <c r="J33" i="43"/>
  <c r="G33" i="43"/>
  <c r="D33" i="43"/>
  <c r="J32" i="43"/>
  <c r="G32" i="43"/>
  <c r="D32" i="43"/>
  <c r="J31" i="43"/>
  <c r="G31" i="43"/>
  <c r="D31" i="43"/>
  <c r="J30" i="43"/>
  <c r="G30" i="43"/>
  <c r="D30" i="43"/>
  <c r="J29" i="43"/>
  <c r="G29" i="43"/>
  <c r="D29" i="43"/>
  <c r="J28" i="43"/>
  <c r="G28" i="43"/>
  <c r="D28" i="43"/>
  <c r="J27" i="43"/>
  <c r="G27" i="43"/>
  <c r="D27" i="43"/>
  <c r="J26" i="43"/>
  <c r="G26" i="43"/>
  <c r="D26" i="43"/>
  <c r="L25" i="43"/>
  <c r="K25" i="43"/>
  <c r="I25" i="43"/>
  <c r="H25" i="43"/>
  <c r="F25" i="43"/>
  <c r="E25" i="43"/>
  <c r="C25" i="43"/>
  <c r="B25" i="43"/>
  <c r="C29" i="42"/>
  <c r="B29" i="42"/>
  <c r="D29" i="42"/>
  <c r="E29" i="42"/>
  <c r="N35" i="42"/>
  <c r="N32" i="42"/>
  <c r="O29" i="42"/>
  <c r="N29" i="42"/>
  <c r="K29" i="42"/>
  <c r="K26" i="42" s="1"/>
  <c r="B35" i="42"/>
  <c r="B32" i="42"/>
  <c r="M37" i="42"/>
  <c r="J37" i="42"/>
  <c r="F37" i="42"/>
  <c r="M36" i="42"/>
  <c r="J36" i="42"/>
  <c r="F36" i="42"/>
  <c r="O35" i="42"/>
  <c r="L35" i="42"/>
  <c r="K35" i="42"/>
  <c r="H35" i="42"/>
  <c r="G35" i="42"/>
  <c r="E35" i="42"/>
  <c r="D35" i="42"/>
  <c r="C35" i="42"/>
  <c r="M34" i="42"/>
  <c r="J34" i="42"/>
  <c r="M33" i="42"/>
  <c r="J33" i="42"/>
  <c r="F33" i="42"/>
  <c r="O32" i="42"/>
  <c r="L32" i="42"/>
  <c r="K32" i="42"/>
  <c r="H32" i="42"/>
  <c r="G32" i="42"/>
  <c r="E32" i="42"/>
  <c r="D32" i="42"/>
  <c r="C32" i="42"/>
  <c r="M31" i="42"/>
  <c r="J31" i="42"/>
  <c r="I31" i="42" s="1"/>
  <c r="F31" i="42"/>
  <c r="M30" i="42"/>
  <c r="J30" i="42"/>
  <c r="F30" i="42"/>
  <c r="L29" i="42"/>
  <c r="H29" i="42"/>
  <c r="G29" i="42"/>
  <c r="M28" i="42"/>
  <c r="J28" i="42"/>
  <c r="F28" i="42"/>
  <c r="M27" i="42"/>
  <c r="J27" i="42"/>
  <c r="I27" i="42"/>
  <c r="F27" i="42"/>
  <c r="P31" i="42" l="1"/>
  <c r="G26" i="42"/>
  <c r="B26" i="42"/>
  <c r="H26" i="42"/>
  <c r="F26" i="42" s="1"/>
  <c r="I36" i="42"/>
  <c r="D25" i="43"/>
  <c r="G25" i="43"/>
  <c r="J25" i="43"/>
  <c r="L26" i="42"/>
  <c r="J26" i="42" s="1"/>
  <c r="E26" i="42"/>
  <c r="D26" i="42"/>
  <c r="N26" i="42"/>
  <c r="O26" i="42"/>
  <c r="M29" i="42"/>
  <c r="I30" i="42"/>
  <c r="I29" i="42" s="1"/>
  <c r="P36" i="42"/>
  <c r="P30" i="42"/>
  <c r="I33" i="42"/>
  <c r="P33" i="42"/>
  <c r="J35" i="42"/>
  <c r="P37" i="42"/>
  <c r="M35" i="42"/>
  <c r="P27" i="42"/>
  <c r="J32" i="42"/>
  <c r="M32" i="42"/>
  <c r="I28" i="42"/>
  <c r="F35" i="42"/>
  <c r="F29" i="42"/>
  <c r="F32" i="42"/>
  <c r="J29" i="42"/>
  <c r="I34" i="42"/>
  <c r="I37" i="42"/>
  <c r="I35" i="42" s="1"/>
  <c r="M26" i="42" l="1"/>
  <c r="I26" i="42"/>
  <c r="P26" i="42"/>
  <c r="P32" i="42"/>
  <c r="I32" i="42"/>
  <c r="P35" i="42"/>
</calcChain>
</file>

<file path=xl/sharedStrings.xml><?xml version="1.0" encoding="utf-8"?>
<sst xmlns="http://schemas.openxmlformats.org/spreadsheetml/2006/main" count="879" uniqueCount="416">
  <si>
    <t>단위 : 개</t>
  </si>
  <si>
    <t>사  설  학  원   Private Institute</t>
    <phoneticPr fontId="2" type="noConversion"/>
  </si>
  <si>
    <t>학 원 수  Number of institutes</t>
    <phoneticPr fontId="2" type="noConversion"/>
  </si>
  <si>
    <t xml:space="preserve">   . 교육 및 문화</t>
  </si>
  <si>
    <t xml:space="preserve"> Education and Culture</t>
  </si>
  <si>
    <t>1. 학  교  총  개  황</t>
  </si>
  <si>
    <t>단위 : 개소, 명</t>
    <phoneticPr fontId="64" type="noConversion"/>
  </si>
  <si>
    <t>Unit : number, person</t>
  </si>
  <si>
    <t>학  교  수</t>
  </si>
  <si>
    <t>학  생  수          
Students</t>
  </si>
  <si>
    <t>교실수</t>
  </si>
  <si>
    <t>계</t>
  </si>
  <si>
    <t>남</t>
  </si>
  <si>
    <t>여</t>
  </si>
  <si>
    <t>소계</t>
  </si>
  <si>
    <t>Total</t>
  </si>
  <si>
    <t>Male</t>
  </si>
  <si>
    <t>Female</t>
  </si>
  <si>
    <t>유치원</t>
  </si>
  <si>
    <t>초등학교</t>
  </si>
  <si>
    <t>중학교</t>
  </si>
  <si>
    <t>(국   공   립)</t>
  </si>
  <si>
    <t>(사           립)</t>
  </si>
  <si>
    <t>일반계고등학교</t>
  </si>
  <si>
    <t>특성화고등학교</t>
  </si>
  <si>
    <t xml:space="preserve">  주 : 1) ( )는 분교장수로 전체학교수에 미포함.</t>
  </si>
  <si>
    <t xml:space="preserve">       2) 기타학교는 특수학교, 방송통신고를 포함.</t>
  </si>
  <si>
    <t>자료 : 강원도 홍천교육지원청</t>
  </si>
  <si>
    <t>2016.4.1.</t>
    <phoneticPr fontId="2" type="noConversion"/>
  </si>
  <si>
    <t>2017.4.1.</t>
    <phoneticPr fontId="2" type="noConversion"/>
  </si>
  <si>
    <t>2018.4.1.</t>
    <phoneticPr fontId="2" type="noConversion"/>
  </si>
  <si>
    <t>2020.4.1.</t>
    <phoneticPr fontId="2" type="noConversion"/>
  </si>
  <si>
    <t>2019.4.1.</t>
    <phoneticPr fontId="2" type="noConversion"/>
  </si>
  <si>
    <t>2021.4.1.</t>
    <phoneticPr fontId="2" type="noConversion"/>
  </si>
  <si>
    <t>2. 유   치   원</t>
  </si>
  <si>
    <t>원 수</t>
  </si>
  <si>
    <t>학급수</t>
  </si>
  <si>
    <t>원 아 수</t>
  </si>
  <si>
    <t>교 원 수</t>
  </si>
  <si>
    <t>직 원 수</t>
  </si>
  <si>
    <t>Children</t>
  </si>
  <si>
    <t>Teachers</t>
  </si>
  <si>
    <t>Clerical staffs</t>
  </si>
  <si>
    <t>정 규</t>
  </si>
  <si>
    <t>가∙대용</t>
  </si>
  <si>
    <t>읍면별</t>
  </si>
  <si>
    <t>Classes</t>
  </si>
  <si>
    <t>Regular</t>
  </si>
  <si>
    <t>Temporary</t>
  </si>
  <si>
    <t>홍천읍</t>
  </si>
  <si>
    <t>화촌면</t>
  </si>
  <si>
    <t>두촌면</t>
  </si>
  <si>
    <t>내촌면</t>
  </si>
  <si>
    <t>서석면</t>
  </si>
  <si>
    <t>남면</t>
  </si>
  <si>
    <t>서면</t>
  </si>
  <si>
    <t>북방면</t>
  </si>
  <si>
    <t>내면</t>
  </si>
  <si>
    <t>영귀미면</t>
    <phoneticPr fontId="2" type="noConversion"/>
  </si>
  <si>
    <t>Schools</t>
  </si>
  <si>
    <t>Schools</t>
    <phoneticPr fontId="2" type="noConversion"/>
  </si>
  <si>
    <t>Classes
/departments</t>
    <phoneticPr fontId="2" type="noConversion"/>
  </si>
  <si>
    <t>Classrooms</t>
    <phoneticPr fontId="2" type="noConversion"/>
  </si>
  <si>
    <t>학급(과)수</t>
    <phoneticPr fontId="2" type="noConversion"/>
  </si>
  <si>
    <t>교실수</t>
    <phoneticPr fontId="2" type="noConversion"/>
  </si>
  <si>
    <t>교 직 원 수            School staffs</t>
    <phoneticPr fontId="2" type="noConversion"/>
  </si>
  <si>
    <t>교  원   Teachers</t>
    <phoneticPr fontId="2" type="noConversion"/>
  </si>
  <si>
    <t>직원수  Clerical Staffs</t>
    <phoneticPr fontId="2" type="noConversion"/>
  </si>
  <si>
    <t>교원1인당
학 생 수</t>
    <phoneticPr fontId="2" type="noConversion"/>
  </si>
  <si>
    <t>Number of
students per teacher</t>
    <phoneticPr fontId="2" type="noConversion"/>
  </si>
  <si>
    <t>Kinder
-gartens</t>
    <phoneticPr fontId="2" type="noConversion"/>
  </si>
  <si>
    <t>Kindergarten</t>
    <phoneticPr fontId="2" type="noConversion"/>
  </si>
  <si>
    <t>3. 초  등  학  교</t>
  </si>
  <si>
    <t>단위 : 개소, 명, 천㎡</t>
    <phoneticPr fontId="64" type="noConversion"/>
  </si>
  <si>
    <t>Unit : number, person, 1,000 ㎡</t>
  </si>
  <si>
    <t>Unit : number, person, 1,000 ㎡</t>
    <phoneticPr fontId="64" type="noConversion"/>
  </si>
  <si>
    <t>연  별</t>
  </si>
  <si>
    <t>학 교 수</t>
  </si>
  <si>
    <t>학 생 수</t>
  </si>
  <si>
    <t>졸업후 상황</t>
  </si>
  <si>
    <t>교지면적</t>
  </si>
  <si>
    <t>건물면적</t>
  </si>
  <si>
    <t>Number of schools</t>
  </si>
  <si>
    <t>Students</t>
  </si>
  <si>
    <t>Staffs</t>
  </si>
  <si>
    <t>The situation after Graduating</t>
  </si>
  <si>
    <t>본 교</t>
  </si>
  <si>
    <t>분 교</t>
  </si>
  <si>
    <t>졸업자수</t>
  </si>
  <si>
    <t>진학자</t>
  </si>
  <si>
    <t>School</t>
  </si>
  <si>
    <t>Branch</t>
  </si>
  <si>
    <t>Graduates</t>
  </si>
  <si>
    <t>Entrants</t>
  </si>
  <si>
    <t>Elementary School</t>
    <phoneticPr fontId="2" type="noConversion"/>
  </si>
  <si>
    <t>Classes</t>
    <phoneticPr fontId="2" type="noConversion"/>
  </si>
  <si>
    <t>The situation after graduating</t>
    <phoneticPr fontId="2" type="noConversion"/>
  </si>
  <si>
    <t>진학자</t>
    <phoneticPr fontId="2" type="noConversion"/>
  </si>
  <si>
    <t>Advancement into higher schooling</t>
    <phoneticPr fontId="2" type="noConversion"/>
  </si>
  <si>
    <t>입학자</t>
    <phoneticPr fontId="2" type="noConversion"/>
  </si>
  <si>
    <t>Entrants</t>
    <phoneticPr fontId="2" type="noConversion"/>
  </si>
  <si>
    <t>Area of school sites</t>
    <phoneticPr fontId="2" type="noConversion"/>
  </si>
  <si>
    <t>Area of school buildings</t>
    <phoneticPr fontId="2" type="noConversion"/>
  </si>
  <si>
    <t>Classrooms</t>
    <phoneticPr fontId="2" type="noConversion"/>
  </si>
  <si>
    <t>주 : 1) 교지면적은 교사대지와 체육장의 합계</t>
    <phoneticPr fontId="2" type="noConversion"/>
  </si>
  <si>
    <t xml:space="preserve">     2) 건물은 보통 및 특별교실, 관리실, 기타의 합계</t>
    <phoneticPr fontId="2" type="noConversion"/>
  </si>
  <si>
    <t>4. 중   학   교</t>
  </si>
  <si>
    <t>Middle Schools</t>
  </si>
  <si>
    <t>학교수</t>
  </si>
  <si>
    <t>사 무 직 원 수</t>
  </si>
  <si>
    <t>입학상황</t>
  </si>
  <si>
    <t xml:space="preserve">교지면적 </t>
  </si>
  <si>
    <t>본교</t>
  </si>
  <si>
    <t>분교</t>
  </si>
  <si>
    <t>Admission of
Freshman</t>
  </si>
  <si>
    <t>(국 공 립)</t>
  </si>
  <si>
    <t>홍천중</t>
  </si>
  <si>
    <t>홍천여중</t>
  </si>
  <si>
    <t>화촌중</t>
  </si>
  <si>
    <t>두촌중</t>
  </si>
  <si>
    <t>내촌중</t>
  </si>
  <si>
    <t>서석중</t>
  </si>
  <si>
    <t>동화중</t>
  </si>
  <si>
    <t>양덕중</t>
  </si>
  <si>
    <t>한서중</t>
  </si>
  <si>
    <t>내면중</t>
  </si>
  <si>
    <t>(사립)</t>
  </si>
  <si>
    <t>팔렬중</t>
  </si>
  <si>
    <t>해밀학교</t>
  </si>
  <si>
    <t xml:space="preserve"> </t>
  </si>
  <si>
    <t>Schools</t>
    <phoneticPr fontId="2" type="noConversion"/>
  </si>
  <si>
    <t xml:space="preserve"> Area of school buildings</t>
    <phoneticPr fontId="2" type="noConversion"/>
  </si>
  <si>
    <t xml:space="preserve">Classrooms </t>
    <phoneticPr fontId="2" type="noConversion"/>
  </si>
  <si>
    <t>졸업후상황</t>
  </si>
  <si>
    <r>
      <t>입학정원</t>
    </r>
    <r>
      <rPr>
        <vertAlign val="superscript"/>
        <sz val="10"/>
        <rFont val="맑은 고딕"/>
        <family val="3"/>
        <charset val="129"/>
        <scheme val="major"/>
      </rPr>
      <t xml:space="preserve"> </t>
    </r>
  </si>
  <si>
    <t>입학자수</t>
  </si>
  <si>
    <t>홍천고</t>
  </si>
  <si>
    <t>홍천여고</t>
  </si>
  <si>
    <t>서석고</t>
  </si>
  <si>
    <t>내면고</t>
  </si>
  <si>
    <t>5. 일반 고등학교</t>
    <phoneticPr fontId="2" type="noConversion"/>
  </si>
  <si>
    <t>General High School</t>
    <phoneticPr fontId="2" type="noConversion"/>
  </si>
  <si>
    <t>Freshmen quota</t>
    <phoneticPr fontId="2" type="noConversion"/>
  </si>
  <si>
    <t>6. 특성화 고등학교</t>
  </si>
  <si>
    <t xml:space="preserve">
(국 공 립)</t>
  </si>
  <si>
    <t>홍천농고</t>
  </si>
  <si>
    <t>강원생활과학고</t>
  </si>
  <si>
    <t>팔렬고등학교</t>
  </si>
  <si>
    <t>Specialized High School</t>
    <phoneticPr fontId="2" type="noConversion"/>
  </si>
  <si>
    <t>학 교 수</t>
    <phoneticPr fontId="2" type="noConversion"/>
  </si>
  <si>
    <t>Graduates</t>
    <phoneticPr fontId="2" type="noConversion"/>
  </si>
  <si>
    <t>단위 : 명, %</t>
  </si>
  <si>
    <t>Unit : person, %</t>
  </si>
  <si>
    <t>취 학 대 상 자</t>
  </si>
  <si>
    <t>취     학    자</t>
    <phoneticPr fontId="64" type="noConversion"/>
  </si>
  <si>
    <t>취학률</t>
  </si>
  <si>
    <t xml:space="preserve">Target children </t>
  </si>
  <si>
    <t>Enrollments of children</t>
  </si>
  <si>
    <t>적령아동</t>
  </si>
  <si>
    <t>유예 및 과령아</t>
  </si>
  <si>
    <t>조기입학 신청자</t>
  </si>
  <si>
    <t>기타</t>
  </si>
  <si>
    <t>others</t>
  </si>
  <si>
    <t>…</t>
  </si>
  <si>
    <t>Admission of Freshmen</t>
  </si>
  <si>
    <t>7. 적령아동 취학(입학상황)</t>
    <phoneticPr fontId="2" type="noConversion"/>
  </si>
  <si>
    <t>Children of 
schooling age</t>
    <phoneticPr fontId="2" type="noConversion"/>
  </si>
  <si>
    <t>Children over schooling age</t>
    <phoneticPr fontId="2" type="noConversion"/>
  </si>
  <si>
    <t>Applicant for earlier entrants</t>
    <phoneticPr fontId="2" type="noConversion"/>
  </si>
  <si>
    <t>Percentage of enrollment</t>
    <phoneticPr fontId="2" type="noConversion"/>
  </si>
  <si>
    <t>Applicant for 
earlier entrants</t>
    <phoneticPr fontId="2" type="noConversion"/>
  </si>
  <si>
    <t>2015.4.1.</t>
    <phoneticPr fontId="2" type="noConversion"/>
  </si>
  <si>
    <t>평생직업 교육학원</t>
  </si>
  <si>
    <t>국제화</t>
  </si>
  <si>
    <t>예능</t>
  </si>
  <si>
    <t>특수
교육</t>
  </si>
  <si>
    <r>
      <t>종합</t>
    </r>
    <r>
      <rPr>
        <sz val="8"/>
        <rFont val="맑은 고딕"/>
        <family val="3"/>
        <charset val="129"/>
        <scheme val="major"/>
      </rPr>
      <t xml:space="preserve"> </t>
    </r>
    <phoneticPr fontId="64" type="noConversion"/>
  </si>
  <si>
    <t>직업기술</t>
  </si>
  <si>
    <t>인문사회</t>
  </si>
  <si>
    <t>기예</t>
  </si>
  <si>
    <t>종합</t>
  </si>
  <si>
    <t>Arts</t>
  </si>
  <si>
    <t>Others</t>
  </si>
  <si>
    <t>Private Institutes</t>
    <phoneticPr fontId="2" type="noConversion"/>
  </si>
  <si>
    <t xml:space="preserve">학교교과 교습학원 </t>
    <phoneticPr fontId="2" type="noConversion"/>
  </si>
  <si>
    <t>School curriculum education and training institute</t>
    <phoneticPr fontId="2" type="noConversion"/>
  </si>
  <si>
    <t>Entrance Exam Certification ＆Supplementary Courses</t>
    <phoneticPr fontId="2" type="noConversion"/>
  </si>
  <si>
    <t>International practical affairs</t>
    <phoneticPr fontId="2" type="noConversion"/>
  </si>
  <si>
    <t>Special education</t>
    <phoneticPr fontId="2" type="noConversion"/>
  </si>
  <si>
    <t>Compre
-hensive</t>
    <phoneticPr fontId="2" type="noConversion"/>
  </si>
  <si>
    <t>Lifelong vocational education and training institutes</t>
    <phoneticPr fontId="2" type="noConversion"/>
  </si>
  <si>
    <t>Occupational skills</t>
    <phoneticPr fontId="2" type="noConversion"/>
  </si>
  <si>
    <t>Liberal arts &amp; social sciences</t>
    <phoneticPr fontId="2" type="noConversion"/>
  </si>
  <si>
    <t>Arts</t>
    <phoneticPr fontId="2" type="noConversion"/>
  </si>
  <si>
    <t>T.O</t>
    <phoneticPr fontId="2" type="noConversion"/>
  </si>
  <si>
    <t>주 :  1) 강의실, 실습실, 실습장, 음악실, 무용실, 작업실, 열람실</t>
    <phoneticPr fontId="2" type="noConversion"/>
  </si>
  <si>
    <t>9. 공 공 도 서 관</t>
  </si>
  <si>
    <t>단위 : 개소, 명, 권, 천원</t>
    <phoneticPr fontId="64" type="noConversion"/>
  </si>
  <si>
    <t>Unit : number, person, volume, 1,000 won</t>
  </si>
  <si>
    <t>연    별</t>
  </si>
  <si>
    <t>도서관수</t>
  </si>
  <si>
    <t>자료수  Number of data</t>
  </si>
  <si>
    <t>직원수</t>
  </si>
  <si>
    <t>도서</t>
  </si>
  <si>
    <t>비도서</t>
  </si>
  <si>
    <t>도서관별</t>
  </si>
  <si>
    <t>Seats</t>
  </si>
  <si>
    <t>Budget</t>
  </si>
  <si>
    <t>홍천교육
도서관</t>
  </si>
  <si>
    <t>홍천군립도서관</t>
  </si>
  <si>
    <t>Public Libraries</t>
    <phoneticPr fontId="2" type="noConversion"/>
  </si>
  <si>
    <t>Books</t>
    <phoneticPr fontId="2" type="noConversion"/>
  </si>
  <si>
    <t>Non-books</t>
    <phoneticPr fontId="2" type="noConversion"/>
  </si>
  <si>
    <t>Periodicals</t>
    <phoneticPr fontId="2" type="noConversion"/>
  </si>
  <si>
    <t>Library 
visitors</t>
    <phoneticPr fontId="2" type="noConversion"/>
  </si>
  <si>
    <t>Users of library collections</t>
    <phoneticPr fontId="2" type="noConversion"/>
  </si>
  <si>
    <t>Books checked out in current year</t>
    <phoneticPr fontId="2" type="noConversion"/>
  </si>
  <si>
    <t>연간대출
책수</t>
    <phoneticPr fontId="2" type="noConversion"/>
  </si>
  <si>
    <t>자료실 
이용자수</t>
    <phoneticPr fontId="2" type="noConversion"/>
  </si>
  <si>
    <t>도서관 
방문자수</t>
    <phoneticPr fontId="2" type="noConversion"/>
  </si>
  <si>
    <t xml:space="preserve"> 주 : 1) 인건비, 자료구입비, 기타운영비 합계</t>
  </si>
  <si>
    <t>10. 문   화   재</t>
  </si>
  <si>
    <t>Cultural Properties</t>
  </si>
  <si>
    <t>Unit : each</t>
    <phoneticPr fontId="64" type="noConversion"/>
  </si>
  <si>
    <t>총  계</t>
  </si>
  <si>
    <t>문화재자료</t>
  </si>
  <si>
    <t>국  보</t>
  </si>
  <si>
    <t>보  물</t>
  </si>
  <si>
    <t>사적 및 명승</t>
  </si>
  <si>
    <t>천연기념물</t>
  </si>
  <si>
    <t>국가무형문화재</t>
  </si>
  <si>
    <t>국가민속문화재</t>
  </si>
  <si>
    <t>시도기념물</t>
  </si>
  <si>
    <t>Sub
Total</t>
  </si>
  <si>
    <t>자료 : 문화체육과</t>
  </si>
  <si>
    <t xml:space="preserve">지  정  문  화  재  Designated cultural heritage </t>
    <phoneticPr fontId="2" type="noConversion"/>
  </si>
  <si>
    <t>국가지정문화재   State-designated heritage</t>
    <phoneticPr fontId="2" type="noConversion"/>
  </si>
  <si>
    <t>시도지정문화재 City·Province-designated heritage</t>
    <phoneticPr fontId="2" type="noConversion"/>
  </si>
  <si>
    <t>National treasure</t>
    <phoneticPr fontId="2" type="noConversion"/>
  </si>
  <si>
    <t>Treasure</t>
    <phoneticPr fontId="2" type="noConversion"/>
  </si>
  <si>
    <t>Natural monument</t>
    <phoneticPr fontId="2" type="noConversion"/>
  </si>
  <si>
    <t xml:space="preserve">National Intangible cultural heritage </t>
    <phoneticPr fontId="2" type="noConversion"/>
  </si>
  <si>
    <t>National Folklore cultural heritage</t>
    <phoneticPr fontId="2" type="noConversion"/>
  </si>
  <si>
    <t>Historic site
&amp;Scenic site</t>
    <phoneticPr fontId="2" type="noConversion"/>
  </si>
  <si>
    <t xml:space="preserve">등록문화재 
Registered cultural heritage </t>
    <phoneticPr fontId="2" type="noConversion"/>
  </si>
  <si>
    <t>단위 : 개소</t>
    <phoneticPr fontId="64" type="noConversion"/>
  </si>
  <si>
    <t>Unit : place</t>
    <phoneticPr fontId="64" type="noConversion"/>
  </si>
  <si>
    <t>합계</t>
  </si>
  <si>
    <t>육상경기장</t>
  </si>
  <si>
    <t>축구장</t>
  </si>
  <si>
    <t>하키장</t>
  </si>
  <si>
    <t>야구장</t>
  </si>
  <si>
    <t>싸이클
경기장</t>
  </si>
  <si>
    <t>테니스장</t>
  </si>
  <si>
    <t>씨름장</t>
  </si>
  <si>
    <t>체육관  Gym</t>
  </si>
  <si>
    <t>수영장</t>
  </si>
  <si>
    <t>국궁장</t>
  </si>
  <si>
    <t>양궁장</t>
  </si>
  <si>
    <t>승마장</t>
  </si>
  <si>
    <t>골프연습장</t>
  </si>
  <si>
    <t>조정카누장</t>
  </si>
  <si>
    <t>요트장</t>
  </si>
  <si>
    <t>빙상장</t>
  </si>
  <si>
    <t>롤러
스케이트장</t>
  </si>
  <si>
    <t>사격장</t>
  </si>
  <si>
    <t>Playground</t>
    <phoneticPr fontId="2" type="noConversion"/>
  </si>
  <si>
    <t>게이트볼장</t>
    <phoneticPr fontId="2" type="noConversion"/>
  </si>
  <si>
    <t>Track and field stadium</t>
    <phoneticPr fontId="2" type="noConversion"/>
  </si>
  <si>
    <t>Football field</t>
    <phoneticPr fontId="2" type="noConversion"/>
  </si>
  <si>
    <t>Hockey pitch</t>
    <phoneticPr fontId="2" type="noConversion"/>
  </si>
  <si>
    <t>Baseball field</t>
    <phoneticPr fontId="2" type="noConversion"/>
  </si>
  <si>
    <t>Tennis court</t>
    <phoneticPr fontId="2" type="noConversion"/>
  </si>
  <si>
    <t>Ssireum ring</t>
    <phoneticPr fontId="2" type="noConversion"/>
  </si>
  <si>
    <t>Swimming pool</t>
    <phoneticPr fontId="2" type="noConversion"/>
  </si>
  <si>
    <t xml:space="preserve">Gateball court </t>
    <phoneticPr fontId="2" type="noConversion"/>
  </si>
  <si>
    <t xml:space="preserve">Roller-skating rink </t>
    <phoneticPr fontId="2" type="noConversion"/>
  </si>
  <si>
    <t xml:space="preserve">Shhtiong Range </t>
    <phoneticPr fontId="2" type="noConversion"/>
  </si>
  <si>
    <t>Traditional archery field</t>
    <phoneticPr fontId="2" type="noConversion"/>
  </si>
  <si>
    <t>Western-style archery field</t>
    <phoneticPr fontId="2" type="noConversion"/>
  </si>
  <si>
    <t>Equestrian field</t>
    <phoneticPr fontId="2" type="noConversion"/>
  </si>
  <si>
    <t>Golf practice range</t>
    <phoneticPr fontId="2" type="noConversion"/>
  </si>
  <si>
    <t>Rowing and canoeing facility</t>
    <phoneticPr fontId="2" type="noConversion"/>
  </si>
  <si>
    <t>Yachting facility</t>
    <phoneticPr fontId="2" type="noConversion"/>
  </si>
  <si>
    <t>Ice rink</t>
    <phoneticPr fontId="2" type="noConversion"/>
  </si>
  <si>
    <t>공 공 체 육 시 설   Public sports facilities</t>
    <phoneticPr fontId="2" type="noConversion"/>
  </si>
  <si>
    <t>구기체육관
Ball game</t>
    <phoneticPr fontId="2" type="noConversion"/>
  </si>
  <si>
    <t>Velod
-rome</t>
    <phoneticPr fontId="2" type="noConversion"/>
  </si>
  <si>
    <t>간이운동장
(동네체육시설)</t>
    <phoneticPr fontId="2" type="noConversion"/>
  </si>
  <si>
    <t>조정장</t>
  </si>
  <si>
    <t>카누장</t>
  </si>
  <si>
    <t>종합체육시설</t>
  </si>
  <si>
    <t>체육도장</t>
  </si>
  <si>
    <t>체력단련장</t>
  </si>
  <si>
    <t>당구장</t>
  </si>
  <si>
    <t>썰매장</t>
  </si>
  <si>
    <t>무도장</t>
  </si>
  <si>
    <t>무도학원</t>
  </si>
  <si>
    <t>골프장</t>
  </si>
  <si>
    <t>스키장</t>
  </si>
  <si>
    <t>자동차경주장</t>
  </si>
  <si>
    <t xml:space="preserve">Swimming 
pools </t>
  </si>
  <si>
    <t>Golf course</t>
  </si>
  <si>
    <t>Ski ground</t>
  </si>
  <si>
    <t>Car racing
track</t>
  </si>
  <si>
    <t>Rowing facility</t>
    <phoneticPr fontId="2" type="noConversion"/>
  </si>
  <si>
    <t>Canoeing facility</t>
    <phoneticPr fontId="2" type="noConversion"/>
  </si>
  <si>
    <t>Sports complex</t>
    <phoneticPr fontId="2" type="noConversion"/>
  </si>
  <si>
    <t>Exercise facility</t>
    <phoneticPr fontId="2" type="noConversion"/>
  </si>
  <si>
    <t>Physical training center</t>
    <phoneticPr fontId="2" type="noConversion"/>
  </si>
  <si>
    <t>Sledding facility</t>
    <phoneticPr fontId="2" type="noConversion"/>
  </si>
  <si>
    <t>Ball room</t>
    <phoneticPr fontId="2" type="noConversion"/>
  </si>
  <si>
    <t>Ballroom institutes</t>
    <phoneticPr fontId="2" type="noConversion"/>
  </si>
  <si>
    <t>신고체육시설  Reported sports facilities</t>
    <phoneticPr fontId="2" type="noConversion"/>
  </si>
  <si>
    <t>단위 : 개소, ㎡</t>
  </si>
  <si>
    <t>Unit : place, ㎡</t>
  </si>
  <si>
    <t>수련관</t>
  </si>
  <si>
    <t>개  소</t>
  </si>
  <si>
    <r>
      <t>면적</t>
    </r>
    <r>
      <rPr>
        <vertAlign val="superscript"/>
        <sz val="10"/>
        <rFont val="맑은 고딕"/>
        <family val="3"/>
        <charset val="129"/>
        <scheme val="major"/>
      </rPr>
      <t>1)</t>
    </r>
  </si>
  <si>
    <t>개 소</t>
  </si>
  <si>
    <t>면적</t>
  </si>
  <si>
    <t>Places</t>
  </si>
  <si>
    <t>Area</t>
  </si>
  <si>
    <t xml:space="preserve">  주 : 1) 건물연면적</t>
  </si>
  <si>
    <t xml:space="preserve">12. 청소년 수련시설  </t>
    <phoneticPr fontId="2" type="noConversion"/>
  </si>
  <si>
    <t>Training institution</t>
    <phoneticPr fontId="2" type="noConversion"/>
  </si>
  <si>
    <t>Cultural house</t>
    <phoneticPr fontId="2" type="noConversion"/>
  </si>
  <si>
    <t>Training center</t>
    <phoneticPr fontId="2" type="noConversion"/>
  </si>
  <si>
    <t>Camp site</t>
    <phoneticPr fontId="2" type="noConversion"/>
  </si>
  <si>
    <t>Youth hostel</t>
    <phoneticPr fontId="2" type="noConversion"/>
  </si>
  <si>
    <t>Specialized facilities</t>
    <phoneticPr fontId="2" type="noConversion"/>
  </si>
  <si>
    <t>합    계</t>
    <phoneticPr fontId="2" type="noConversion"/>
  </si>
  <si>
    <t>문화의 집</t>
    <phoneticPr fontId="2" type="noConversion"/>
  </si>
  <si>
    <t>야영장</t>
    <phoneticPr fontId="2" type="noConversion"/>
  </si>
  <si>
    <t>케이블 TV</t>
  </si>
  <si>
    <t>라디오</t>
  </si>
  <si>
    <t>주 간</t>
  </si>
  <si>
    <t>Daily</t>
  </si>
  <si>
    <t>Weekly</t>
  </si>
  <si>
    <t>Internet</t>
  </si>
  <si>
    <t>The Press and Media</t>
    <phoneticPr fontId="2" type="noConversion"/>
  </si>
  <si>
    <t>방송사  Broadcasting</t>
    <phoneticPr fontId="2" type="noConversion"/>
  </si>
  <si>
    <t>신문사  Newspapers</t>
    <phoneticPr fontId="2" type="noConversion"/>
  </si>
  <si>
    <t>Terrestrial TV</t>
    <phoneticPr fontId="2" type="noConversion"/>
  </si>
  <si>
    <t>Radio</t>
    <phoneticPr fontId="2" type="noConversion"/>
  </si>
  <si>
    <t>Others</t>
    <phoneticPr fontId="2" type="noConversion"/>
  </si>
  <si>
    <t>일 간</t>
    <phoneticPr fontId="2" type="noConversion"/>
  </si>
  <si>
    <t xml:space="preserve">General Status of Schools </t>
    <phoneticPr fontId="2" type="noConversion"/>
  </si>
  <si>
    <t>…</t>
    <phoneticPr fontId="2" type="noConversion"/>
  </si>
  <si>
    <t>Sports Facilities</t>
    <phoneticPr fontId="2" type="noConversion"/>
  </si>
  <si>
    <t>나. 신고·등록 체육시설업</t>
  </si>
  <si>
    <t>Reported·Registered Sports Facilities</t>
    <phoneticPr fontId="2" type="noConversion"/>
  </si>
  <si>
    <t>Sports Facilities</t>
    <phoneticPr fontId="2" type="noConversion"/>
  </si>
  <si>
    <t xml:space="preserve">11. 체  육  시  설 </t>
    <phoneticPr fontId="2" type="noConversion"/>
  </si>
  <si>
    <t>Pulic Sports Facilities</t>
    <phoneticPr fontId="2" type="noConversion"/>
  </si>
  <si>
    <t>가. 공공체육시설</t>
    <phoneticPr fontId="2" type="noConversion"/>
  </si>
  <si>
    <t>등록체육시설 
Registered sports facilities</t>
    <phoneticPr fontId="2" type="noConversion"/>
  </si>
  <si>
    <t>Youth Facilities</t>
    <phoneticPr fontId="2" type="noConversion"/>
  </si>
  <si>
    <t>자료 : 기획감사당담관</t>
    <phoneticPr fontId="2" type="noConversion"/>
  </si>
  <si>
    <t>동면</t>
  </si>
  <si>
    <t>13. 언  론  매  체</t>
    <phoneticPr fontId="2" type="noConversion"/>
  </si>
  <si>
    <t xml:space="preserve">일시수용
능력인원  </t>
    <phoneticPr fontId="2" type="noConversion"/>
  </si>
  <si>
    <t>(5)</t>
  </si>
  <si>
    <t>-</t>
  </si>
  <si>
    <t>(5)</t>
    <phoneticPr fontId="2" type="noConversion"/>
  </si>
  <si>
    <t>-</t>
    <phoneticPr fontId="2" type="noConversion"/>
  </si>
  <si>
    <t>동면</t>
    <phoneticPr fontId="2" type="noConversion"/>
  </si>
  <si>
    <t>학교별</t>
    <phoneticPr fontId="2" type="noConversion"/>
  </si>
  <si>
    <r>
      <t>연   별</t>
    </r>
    <r>
      <rPr>
        <sz val="10"/>
        <rFont val="Arial Narrow"/>
        <family val="2"/>
      </rPr>
      <t/>
    </r>
    <phoneticPr fontId="2" type="noConversion"/>
  </si>
  <si>
    <t xml:space="preserve">연   별
</t>
    <phoneticPr fontId="2" type="noConversion"/>
  </si>
  <si>
    <t>연   별</t>
    <phoneticPr fontId="2" type="noConversion"/>
  </si>
  <si>
    <r>
      <t>교수학습공간</t>
    </r>
    <r>
      <rPr>
        <vertAlign val="superscript"/>
        <sz val="10"/>
        <rFont val="맑은 고딕"/>
        <family val="3"/>
        <charset val="129"/>
        <scheme val="major"/>
      </rPr>
      <t>1)</t>
    </r>
    <phoneticPr fontId="2" type="noConversion"/>
  </si>
  <si>
    <r>
      <t>예산</t>
    </r>
    <r>
      <rPr>
        <vertAlign val="superscript"/>
        <sz val="10"/>
        <color theme="1"/>
        <rFont val="맑은 고딕"/>
        <family val="3"/>
        <charset val="129"/>
        <scheme val="major"/>
      </rPr>
      <t>1)</t>
    </r>
    <phoneticPr fontId="2" type="noConversion"/>
  </si>
  <si>
    <t>11. 체  육  시  설</t>
    <phoneticPr fontId="2" type="noConversion"/>
  </si>
  <si>
    <t>(사         립)</t>
    <phoneticPr fontId="2" type="noConversion"/>
  </si>
  <si>
    <t>직원수
Clerical Staffs</t>
    <phoneticPr fontId="2" type="noConversion"/>
  </si>
  <si>
    <t>졸업원아수
Children Graduated</t>
    <phoneticPr fontId="2" type="noConversion"/>
  </si>
  <si>
    <t>교 실 수
Classrooms</t>
    <phoneticPr fontId="2" type="noConversion"/>
  </si>
  <si>
    <t>신입원아수
New Entrants</t>
    <phoneticPr fontId="2" type="noConversion"/>
  </si>
  <si>
    <t>연   별</t>
    <phoneticPr fontId="2" type="noConversion"/>
  </si>
  <si>
    <t>Class
-rooms</t>
    <phoneticPr fontId="2" type="noConversion"/>
  </si>
  <si>
    <t>Area of school
sites</t>
    <phoneticPr fontId="2" type="noConversion"/>
  </si>
  <si>
    <t>Admission
of
freshmen</t>
    <phoneticPr fontId="2" type="noConversion"/>
  </si>
  <si>
    <t>Area of 
school
sites</t>
    <phoneticPr fontId="2" type="noConversion"/>
  </si>
  <si>
    <t>The situation 
after graduating</t>
    <phoneticPr fontId="2" type="noConversion"/>
  </si>
  <si>
    <t>입시검정
및 보습</t>
    <phoneticPr fontId="2" type="noConversion"/>
  </si>
  <si>
    <t>Interna
-tional practical affairs</t>
    <phoneticPr fontId="2" type="noConversion"/>
  </si>
  <si>
    <t>Sub
-total</t>
    <phoneticPr fontId="2" type="noConversion"/>
  </si>
  <si>
    <t>8. 사 설 학 원</t>
    <phoneticPr fontId="2" type="noConversion"/>
  </si>
  <si>
    <t>Number
of
libraries</t>
    <phoneticPr fontId="2" type="noConversion"/>
  </si>
  <si>
    <t xml:space="preserve"> 자료 : 강원도 홍천교육도서관,  교육과</t>
    <phoneticPr fontId="2" type="noConversion"/>
  </si>
  <si>
    <t>연속간행물
(종)</t>
    <phoneticPr fontId="2" type="noConversion"/>
  </si>
  <si>
    <t>좌석
수</t>
    <phoneticPr fontId="2" type="noConversion"/>
  </si>
  <si>
    <t xml:space="preserve"> 주: 문화재보호법 개정('18.12.24 공포, '19.12.25. 시행)을 통해 시도등록문화재 도입</t>
    <phoneticPr fontId="2" type="noConversion"/>
  </si>
  <si>
    <t xml:space="preserve"> 자료 : 문화체육과</t>
    <phoneticPr fontId="2" type="noConversion"/>
  </si>
  <si>
    <t>국가등록
문화재</t>
    <phoneticPr fontId="2" type="noConversion"/>
  </si>
  <si>
    <t>시도등록
문화재</t>
    <phoneticPr fontId="2" type="noConversion"/>
  </si>
  <si>
    <t xml:space="preserve">State-
registered cultural
heritage </t>
    <phoneticPr fontId="2" type="noConversion"/>
  </si>
  <si>
    <t>Cultural
heritage
material</t>
    <phoneticPr fontId="2" type="noConversion"/>
  </si>
  <si>
    <t>Folklore
cultural
heritage</t>
    <phoneticPr fontId="2" type="noConversion"/>
  </si>
  <si>
    <t>시도민속
문화재</t>
    <phoneticPr fontId="2" type="noConversion"/>
  </si>
  <si>
    <t>Intangible
cultural
heritage</t>
    <phoneticPr fontId="2" type="noConversion"/>
  </si>
  <si>
    <t>시도무형
문화재</t>
    <phoneticPr fontId="2" type="noConversion"/>
  </si>
  <si>
    <t>시도유형
문화재</t>
    <phoneticPr fontId="2" type="noConversion"/>
  </si>
  <si>
    <t>Tangible
cultural
heritage</t>
    <phoneticPr fontId="2" type="noConversion"/>
  </si>
  <si>
    <t>City·Province-registered cultural
heritage</t>
    <phoneticPr fontId="2" type="noConversion"/>
  </si>
  <si>
    <t>투기체육관
Physical
match</t>
    <phoneticPr fontId="2" type="noConversion"/>
  </si>
  <si>
    <t>생활체육관
Daily
sports</t>
    <phoneticPr fontId="2" type="noConversion"/>
  </si>
  <si>
    <t>Billiard
room</t>
    <phoneticPr fontId="2" type="noConversion"/>
  </si>
  <si>
    <t xml:space="preserve">  자료 : 교육과</t>
    <phoneticPr fontId="2" type="noConversion"/>
  </si>
  <si>
    <t>유스호스텔</t>
    <phoneticPr fontId="2" type="noConversion"/>
  </si>
  <si>
    <t>특화시설</t>
    <phoneticPr fontId="2" type="noConversion"/>
  </si>
  <si>
    <t>수련원</t>
    <phoneticPr fontId="2" type="noConversion"/>
  </si>
  <si>
    <t>Cable
TV</t>
    <phoneticPr fontId="2" type="noConversion"/>
  </si>
  <si>
    <t>인터넷
신문</t>
    <phoneticPr fontId="2" type="noConversion"/>
  </si>
  <si>
    <t>지상파
방송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</si>
</sst>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&quot;₩&quot;#,##0;&quot;₩&quot;&quot;₩&quot;&quot;₩&quot;&quot;₩&quot;&quot;₩&quot;&quot;₩&quot;&quot;₩&quot;&quot;₩&quot;\-#,##0"/>
    <numFmt numFmtId="179" formatCode="&quot;₩&quot;#,##0.00;&quot;₩&quot;&quot;₩&quot;&quot;₩&quot;&quot;₩&quot;&quot;₩&quot;&quot;₩&quot;&quot;₩&quot;&quot;₩&quot;\-#,##0.00"/>
    <numFmt numFmtId="180" formatCode="&quot;₩&quot;#,##0.00;&quot;₩&quot;&quot;₩&quot;&quot;₩&quot;&quot;₩&quot;&quot;₩&quot;&quot;₩&quot;\-#,##0.00"/>
    <numFmt numFmtId="181" formatCode="_ &quot;₩&quot;* #,##0.00_ ;_ &quot;₩&quot;* &quot;₩&quot;\-#,##0.00_ ;_ &quot;₩&quot;* &quot;-&quot;??_ ;_ @_ "/>
    <numFmt numFmtId="182" formatCode="&quot;₩&quot;#,##0;&quot;₩&quot;&quot;₩&quot;&quot;₩&quot;\-#,##0"/>
    <numFmt numFmtId="183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4" formatCode="&quot;₩&quot;#,##0;[Red]&quot;₩&quot;&quot;₩&quot;\-#,##0"/>
    <numFmt numFmtId="185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6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7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88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9" formatCode="&quot;₩&quot;#,##0.00;&quot;₩&quot;\-#,##0.00"/>
    <numFmt numFmtId="190" formatCode="_-[$€-2]* #,##0.00_-;\-[$€-2]* #,##0.00_-;_-[$€-2]* &quot;-&quot;??_-"/>
    <numFmt numFmtId="191" formatCode="\(#,##0\)"/>
    <numFmt numFmtId="192" formatCode="0_);[Red]\(0\)"/>
    <numFmt numFmtId="193" formatCode="_ * #,##0.0_ ;_ * \-#,##0.0_ ;_ * &quot;-&quot;_ ;_ @_ "/>
    <numFmt numFmtId="194" formatCode="#,##0.0_ "/>
    <numFmt numFmtId="195" formatCode="\(General\)"/>
    <numFmt numFmtId="196" formatCode="_-* #,##0_-;\-* #,##0_-;_-* &quot;-&quot;??_-;_-@_-"/>
    <numFmt numFmtId="197" formatCode="#,##0_ "/>
    <numFmt numFmtId="198" formatCode="#,##0_);[Red]\(#,##0\)"/>
    <numFmt numFmtId="199" formatCode="_-* #,##0.0_-;\-* #,##0.0_-;_-* &quot;-&quot;??_-;_-@_-"/>
    <numFmt numFmtId="200" formatCode="#,##0&quot;도서관&quot;"/>
  </numFmts>
  <fonts count="114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9"/>
      <name val="돋움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8"/>
      <name val="맑은 고딕"/>
      <family val="3"/>
      <charset val="129"/>
    </font>
    <font>
      <u/>
      <sz val="11"/>
      <color indexed="36"/>
      <name val="돋움"/>
      <family val="3"/>
      <charset val="129"/>
    </font>
    <font>
      <sz val="12"/>
      <name val="바탕체"/>
      <family val="1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Arial"/>
      <family val="2"/>
    </font>
    <font>
      <sz val="10"/>
      <name val="Helv"/>
      <family val="2"/>
    </font>
    <font>
      <sz val="11"/>
      <color indexed="8"/>
      <name val="돋움"/>
      <family val="3"/>
      <charset val="129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sz val="11"/>
      <color indexed="20"/>
      <name val="돋움"/>
      <family val="3"/>
      <charset val="129"/>
    </font>
    <font>
      <sz val="14"/>
      <name val="뼻뮝"/>
      <family val="3"/>
      <charset val="129"/>
    </font>
    <font>
      <sz val="11"/>
      <color indexed="60"/>
      <name val="돋움"/>
      <family val="3"/>
      <charset val="129"/>
    </font>
    <font>
      <b/>
      <sz val="10"/>
      <name val="돋움"/>
      <family val="3"/>
      <charset val="129"/>
    </font>
    <font>
      <sz val="12"/>
      <name val="뼻뮝"/>
      <family val="3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1"/>
      <name val="굴림체"/>
      <family val="3"/>
      <charset val="129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2"/>
      <name val="돋움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11"/>
      <name val="μ¸¿o"/>
      <family val="3"/>
      <charset val="129"/>
    </font>
    <font>
      <sz val="10"/>
      <name val="MS Sans Serif"/>
      <family val="2"/>
    </font>
    <font>
      <sz val="12"/>
      <name val="±¼¸²A¼"/>
      <family val="3"/>
      <charset val="129"/>
    </font>
    <font>
      <sz val="10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바탕"/>
      <family val="1"/>
      <charset val="129"/>
    </font>
    <font>
      <sz val="10"/>
      <name val="굴림체"/>
      <family val="3"/>
      <charset val="129"/>
    </font>
    <font>
      <b/>
      <sz val="14"/>
      <name val="바탕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</font>
    <font>
      <b/>
      <sz val="10"/>
      <name val="Helv"/>
      <family val="2"/>
    </font>
    <font>
      <b/>
      <sz val="12"/>
      <name val="Helv"/>
      <family val="2"/>
    </font>
    <font>
      <b/>
      <sz val="11"/>
      <name val="Helv"/>
      <family val="2"/>
    </font>
    <font>
      <sz val="8"/>
      <name val="바탕체"/>
      <family val="1"/>
      <charset val="129"/>
    </font>
    <font>
      <b/>
      <sz val="16"/>
      <name val="바탕"/>
      <family val="1"/>
      <charset val="129"/>
    </font>
    <font>
      <b/>
      <sz val="18"/>
      <name val="Arial"/>
      <family val="2"/>
    </font>
    <font>
      <sz val="12"/>
      <name val="Times New Roman"/>
      <family val="1"/>
    </font>
    <font>
      <u/>
      <sz val="11"/>
      <color indexed="12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2"/>
      <name val="맑은 고딕"/>
      <family val="3"/>
      <charset val="129"/>
      <scheme val="major"/>
    </font>
    <font>
      <sz val="10"/>
      <name val="바탕체"/>
      <family val="1"/>
      <charset val="129"/>
    </font>
    <font>
      <b/>
      <sz val="26"/>
      <color indexed="8"/>
      <name val="맑은 고딕"/>
      <family val="3"/>
      <charset val="129"/>
      <scheme val="major"/>
    </font>
    <font>
      <sz val="20"/>
      <color indexed="8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20"/>
      <color theme="1"/>
      <name val="맑은 고딕"/>
      <family val="3"/>
      <charset val="129"/>
      <scheme val="major"/>
    </font>
    <font>
      <sz val="20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  <font>
      <sz val="10"/>
      <color rgb="FF000000"/>
      <name val="바탕체"/>
      <family val="1"/>
      <charset val="129"/>
    </font>
    <font>
      <sz val="9"/>
      <name val="맑은 고딕"/>
      <family val="3"/>
      <charset val="129"/>
      <scheme val="major"/>
    </font>
    <font>
      <sz val="10"/>
      <name val="Arial Narrow"/>
      <family val="2"/>
    </font>
    <font>
      <b/>
      <sz val="10"/>
      <color theme="1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20"/>
      <name val="맑은 고딕"/>
      <family val="3"/>
      <charset val="129"/>
      <scheme val="major"/>
    </font>
    <font>
      <sz val="2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9"/>
      <color rgb="FFFF0000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  <scheme val="major"/>
    </font>
    <font>
      <b/>
      <sz val="10"/>
      <color rgb="FFFF0000"/>
      <name val="맑은 고딕"/>
      <family val="3"/>
      <charset val="129"/>
    </font>
    <font>
      <vertAlign val="superscript"/>
      <sz val="10"/>
      <name val="맑은 고딕"/>
      <family val="3"/>
      <charset val="129"/>
      <scheme val="major"/>
    </font>
    <font>
      <sz val="10"/>
      <color rgb="FFFF0000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sz val="12"/>
      <color theme="1"/>
      <name val="맑은 고딕"/>
      <family val="3"/>
      <charset val="129"/>
      <scheme val="major"/>
    </font>
    <font>
      <b/>
      <sz val="18"/>
      <color theme="1"/>
      <name val="맑은 고딕"/>
      <family val="3"/>
      <charset val="129"/>
      <scheme val="major"/>
    </font>
    <font>
      <sz val="19.5"/>
      <color theme="1"/>
      <name val="맑은 고딕"/>
      <family val="3"/>
      <charset val="129"/>
      <scheme val="major"/>
    </font>
    <font>
      <sz val="8"/>
      <name val="맑은 고딕"/>
      <family val="3"/>
      <charset val="129"/>
      <scheme val="major"/>
    </font>
    <font>
      <sz val="9"/>
      <color indexed="8"/>
      <name val="맑은 고딕"/>
      <family val="3"/>
      <charset val="129"/>
      <scheme val="major"/>
    </font>
    <font>
      <b/>
      <sz val="10"/>
      <name val="맑은 고딕"/>
      <family val="3"/>
      <charset val="129"/>
    </font>
    <font>
      <sz val="10"/>
      <name val="맑은 고딕"/>
      <family val="3"/>
      <charset val="129"/>
    </font>
    <font>
      <sz val="10"/>
      <color indexed="12"/>
      <name val="맑은 고딕"/>
      <family val="3"/>
      <charset val="129"/>
      <scheme val="major"/>
    </font>
    <font>
      <sz val="10"/>
      <color indexed="8"/>
      <name val="맑은 고딕"/>
      <family val="3"/>
      <charset val="129"/>
      <scheme val="major"/>
    </font>
    <font>
      <b/>
      <sz val="18"/>
      <color indexed="8"/>
      <name val="맑은 고딕"/>
      <family val="3"/>
      <charset val="129"/>
      <scheme val="major"/>
    </font>
    <font>
      <b/>
      <sz val="23"/>
      <color theme="1"/>
      <name val="HY헤드라인M"/>
      <family val="1"/>
      <charset val="129"/>
    </font>
    <font>
      <sz val="23"/>
      <color theme="1"/>
      <name val="HY헤드라인M"/>
      <family val="1"/>
      <charset val="129"/>
    </font>
    <font>
      <b/>
      <sz val="23"/>
      <name val="HY헤드라인M"/>
      <family val="1"/>
      <charset val="129"/>
    </font>
    <font>
      <sz val="23"/>
      <name val="HY헤드라인M"/>
      <family val="1"/>
      <charset val="129"/>
    </font>
    <font>
      <b/>
      <sz val="23"/>
      <color indexed="8"/>
      <name val="HY헤드라인M"/>
      <family val="1"/>
      <charset val="129"/>
    </font>
    <font>
      <sz val="23"/>
      <color indexed="8"/>
      <name val="HY헤드라인M"/>
      <family val="1"/>
      <charset val="129"/>
    </font>
    <font>
      <b/>
      <sz val="10"/>
      <color rgb="FF0000FF"/>
      <name val="맑은 고딕"/>
      <family val="3"/>
      <charset val="129"/>
      <scheme val="major"/>
    </font>
    <font>
      <b/>
      <sz val="9"/>
      <name val="맑은 고딕"/>
      <family val="3"/>
      <charset val="129"/>
      <scheme val="major"/>
    </font>
    <font>
      <vertAlign val="superscript"/>
      <sz val="10"/>
      <color theme="1"/>
      <name val="맑은 고딕"/>
      <family val="3"/>
      <charset val="129"/>
      <scheme val="major"/>
    </font>
    <font>
      <b/>
      <sz val="20"/>
      <color indexed="8"/>
      <name val="맑은 고딕"/>
      <family val="3"/>
      <charset val="129"/>
      <scheme val="maj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7E4BC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07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24" fillId="0" borderId="0"/>
    <xf numFmtId="0" fontId="24" fillId="0" borderId="0"/>
    <xf numFmtId="0" fontId="23" fillId="0" borderId="0" applyNumberFormat="0" applyFill="0" applyBorder="0" applyAlignment="0" applyProtection="0"/>
    <xf numFmtId="0" fontId="7" fillId="0" borderId="0"/>
    <xf numFmtId="0" fontId="7" fillId="0" borderId="0"/>
    <xf numFmtId="0" fontId="67" fillId="0" borderId="0"/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58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47" fillId="0" borderId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11" fillId="3" borderId="0" applyNumberFormat="0" applyBorder="0" applyAlignment="0" applyProtection="0">
      <alignment vertical="center"/>
    </xf>
    <xf numFmtId="0" fontId="60" fillId="0" borderId="0"/>
    <xf numFmtId="0" fontId="48" fillId="0" borderId="0"/>
    <xf numFmtId="0" fontId="10" fillId="20" borderId="1" applyNumberFormat="0" applyAlignment="0" applyProtection="0">
      <alignment vertical="center"/>
    </xf>
    <xf numFmtId="0" fontId="61" fillId="0" borderId="0"/>
    <xf numFmtId="0" fontId="14" fillId="21" borderId="2" applyNumberFormat="0" applyAlignment="0" applyProtection="0">
      <alignment vertical="center"/>
    </xf>
    <xf numFmtId="176" fontId="23" fillId="0" borderId="0" applyFont="0" applyFill="0" applyBorder="0" applyAlignment="0" applyProtection="0"/>
    <xf numFmtId="0" fontId="1" fillId="0" borderId="0"/>
    <xf numFmtId="177" fontId="23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56" fillId="0" borderId="0" applyFont="0" applyFill="0" applyBorder="0" applyAlignment="0" applyProtection="0"/>
    <xf numFmtId="178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89" fontId="1" fillId="0" borderId="0" applyFont="0" applyFill="0" applyBorder="0" applyAlignment="0" applyProtection="0"/>
    <xf numFmtId="0" fontId="49" fillId="0" borderId="0"/>
    <xf numFmtId="0" fontId="23" fillId="0" borderId="0" applyFont="0" applyFill="0" applyBorder="0" applyAlignment="0" applyProtection="0"/>
    <xf numFmtId="0" fontId="49" fillId="0" borderId="0"/>
    <xf numFmtId="190" fontId="7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center"/>
    </xf>
    <xf numFmtId="2" fontId="23" fillId="0" borderId="0" applyFont="0" applyFill="0" applyBorder="0" applyAlignment="0" applyProtection="0"/>
    <xf numFmtId="0" fontId="21" fillId="4" borderId="0" applyNumberFormat="0" applyBorder="0" applyAlignment="0" applyProtection="0">
      <alignment vertical="center"/>
    </xf>
    <xf numFmtId="38" fontId="50" fillId="22" borderId="0" applyNumberFormat="0" applyBorder="0" applyAlignment="0" applyProtection="0"/>
    <xf numFmtId="38" fontId="50" fillId="23" borderId="0" applyNumberFormat="0" applyBorder="0" applyAlignment="0" applyProtection="0"/>
    <xf numFmtId="0" fontId="62" fillId="0" borderId="0">
      <alignment horizontal="left"/>
    </xf>
    <xf numFmtId="0" fontId="51" fillId="0" borderId="3" applyNumberFormat="0" applyAlignment="0" applyProtection="0">
      <alignment horizontal="left" vertical="center"/>
    </xf>
    <xf numFmtId="0" fontId="51" fillId="0" borderId="4">
      <alignment horizontal="left" vertical="center"/>
    </xf>
    <xf numFmtId="0" fontId="18" fillId="0" borderId="5" applyNumberFormat="0" applyFill="0" applyAlignment="0" applyProtection="0">
      <alignment vertical="center"/>
    </xf>
    <xf numFmtId="0" fontId="66" fillId="0" borderId="0" applyNumberFormat="0" applyFill="0" applyBorder="0" applyAlignment="0" applyProtection="0"/>
    <xf numFmtId="0" fontId="19" fillId="0" borderId="6" applyNumberFormat="0" applyFill="0" applyAlignment="0" applyProtection="0">
      <alignment vertical="center"/>
    </xf>
    <xf numFmtId="0" fontId="51" fillId="0" borderId="0" applyNumberFormat="0" applyFill="0" applyBorder="0" applyAlignment="0" applyProtection="0"/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top"/>
      <protection locked="0"/>
    </xf>
    <xf numFmtId="0" fontId="17" fillId="7" borderId="1" applyNumberFormat="0" applyAlignment="0" applyProtection="0">
      <alignment vertical="center"/>
    </xf>
    <xf numFmtId="10" fontId="50" fillId="24" borderId="8" applyNumberFormat="0" applyBorder="0" applyAlignment="0" applyProtection="0"/>
    <xf numFmtId="10" fontId="50" fillId="23" borderId="8" applyNumberFormat="0" applyBorder="0" applyAlignment="0" applyProtection="0"/>
    <xf numFmtId="0" fontId="15" fillId="0" borderId="9" applyNumberFormat="0" applyFill="0" applyAlignment="0" applyProtection="0">
      <alignment vertical="center"/>
    </xf>
    <xf numFmtId="176" fontId="23" fillId="0" borderId="0" applyFont="0" applyFill="0" applyBorder="0" applyAlignment="0" applyProtection="0"/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63" fillId="0" borderId="1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2" fillId="25" borderId="0" applyNumberFormat="0" applyBorder="0" applyAlignment="0" applyProtection="0">
      <alignment vertical="center"/>
    </xf>
    <xf numFmtId="180" fontId="7" fillId="0" borderId="0"/>
    <xf numFmtId="0" fontId="7" fillId="0" borderId="0"/>
    <xf numFmtId="0" fontId="23" fillId="0" borderId="0"/>
    <xf numFmtId="0" fontId="1" fillId="26" borderId="11" applyNumberFormat="0" applyFont="0" applyAlignment="0" applyProtection="0">
      <alignment vertical="center"/>
    </xf>
    <xf numFmtId="0" fontId="22" fillId="20" borderId="12" applyNumberFormat="0" applyAlignment="0" applyProtection="0">
      <alignment vertical="center"/>
    </xf>
    <xf numFmtId="10" fontId="23" fillId="0" borderId="0" applyFont="0" applyFill="0" applyBorder="0" applyAlignment="0" applyProtection="0"/>
    <xf numFmtId="0" fontId="63" fillId="0" borderId="0"/>
    <xf numFmtId="0" fontId="4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3" fillId="0" borderId="14" applyNumberFormat="0" applyFont="0" applyFill="0" applyAlignment="0" applyProtection="0"/>
    <xf numFmtId="0" fontId="64" fillId="0" borderId="15">
      <alignment horizontal="left"/>
    </xf>
    <xf numFmtId="0" fontId="9" fillId="0" borderId="0" applyNumberForma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0" borderId="1" applyNumberFormat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28" fillId="20" borderId="1" applyNumberFormat="0" applyAlignment="0" applyProtection="0">
      <alignment vertical="center"/>
    </xf>
    <xf numFmtId="183" fontId="7" fillId="0" borderId="0">
      <protection locked="0"/>
    </xf>
    <xf numFmtId="0" fontId="53" fillId="0" borderId="0">
      <protection locked="0"/>
    </xf>
    <xf numFmtId="0" fontId="53" fillId="0" borderId="0">
      <protection locked="0"/>
    </xf>
    <xf numFmtId="0" fontId="29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54" fillId="0" borderId="0">
      <protection locked="0"/>
    </xf>
    <xf numFmtId="0" fontId="54" fillId="0" borderId="0"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40" fontId="30" fillId="0" borderId="0" applyFont="0" applyFill="0" applyBorder="0" applyAlignment="0" applyProtection="0"/>
    <xf numFmtId="38" fontId="30" fillId="0" borderId="0" applyFont="0" applyFill="0" applyBorder="0" applyAlignment="0" applyProtection="0"/>
    <xf numFmtId="0" fontId="1" fillId="26" borderId="11" applyNumberFormat="0" applyFont="0" applyAlignment="0" applyProtection="0">
      <alignment vertical="center"/>
    </xf>
    <xf numFmtId="0" fontId="5" fillId="26" borderId="11" applyNumberFormat="0" applyFont="0" applyAlignment="0" applyProtection="0">
      <alignment vertical="center"/>
    </xf>
    <xf numFmtId="0" fontId="1" fillId="26" borderId="11" applyNumberFormat="0" applyFont="0" applyAlignment="0" applyProtection="0">
      <alignment vertical="center"/>
    </xf>
    <xf numFmtId="0" fontId="7" fillId="26" borderId="11" applyNumberFormat="0" applyFont="0" applyAlignment="0" applyProtection="0">
      <alignment vertical="center"/>
    </xf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55" fillId="0" borderId="0">
      <alignment vertical="center"/>
    </xf>
    <xf numFmtId="9" fontId="1" fillId="0" borderId="0" applyFont="0" applyFill="0" applyBorder="0" applyAlignment="0" applyProtection="0"/>
    <xf numFmtId="0" fontId="31" fillId="25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" fillId="0" borderId="0">
      <alignment horizontal="center" vertical="center"/>
    </xf>
    <xf numFmtId="0" fontId="32" fillId="0" borderId="0">
      <alignment horizontal="center" vertical="center"/>
    </xf>
    <xf numFmtId="0" fontId="33" fillId="0" borderId="0"/>
    <xf numFmtId="0" fontId="3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35" fillId="21" borderId="2" applyNumberFormat="0" applyAlignment="0" applyProtection="0">
      <alignment vertical="center"/>
    </xf>
    <xf numFmtId="184" fontId="23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36" fillId="0" borderId="0" applyFont="0" applyFill="0" applyBorder="0" applyAlignment="0" applyProtection="0">
      <alignment vertical="center"/>
    </xf>
    <xf numFmtId="0" fontId="7" fillId="0" borderId="0" applyFont="0" applyFill="0" applyBorder="0" applyAlignment="0" applyProtection="0"/>
    <xf numFmtId="41" fontId="69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3" fillId="0" borderId="0"/>
    <xf numFmtId="0" fontId="56" fillId="0" borderId="0" applyFont="0" applyFill="0" applyBorder="0" applyAlignment="0" applyProtection="0"/>
    <xf numFmtId="0" fontId="37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37" fillId="0" borderId="9" applyNumberFormat="0" applyFill="0" applyAlignment="0" applyProtection="0">
      <alignment vertical="center"/>
    </xf>
    <xf numFmtId="0" fontId="38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38" fillId="0" borderId="13" applyNumberFormat="0" applyFill="0" applyAlignment="0" applyProtection="0">
      <alignment vertical="center"/>
    </xf>
    <xf numFmtId="0" fontId="39" fillId="7" borderId="1" applyNumberFormat="0" applyAlignment="0" applyProtection="0">
      <alignment vertical="center"/>
    </xf>
    <xf numFmtId="0" fontId="17" fillId="7" borderId="1" applyNumberFormat="0" applyAlignment="0" applyProtection="0">
      <alignment vertical="center"/>
    </xf>
    <xf numFmtId="0" fontId="39" fillId="7" borderId="1" applyNumberFormat="0" applyAlignment="0" applyProtection="0">
      <alignment vertical="center"/>
    </xf>
    <xf numFmtId="4" fontId="54" fillId="0" borderId="0">
      <protection locked="0"/>
    </xf>
    <xf numFmtId="185" fontId="7" fillId="0" borderId="0">
      <protection locked="0"/>
    </xf>
    <xf numFmtId="0" fontId="57" fillId="0" borderId="0">
      <alignment vertical="center"/>
    </xf>
    <xf numFmtId="0" fontId="41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41" fillId="0" borderId="5" applyNumberFormat="0" applyFill="0" applyAlignment="0" applyProtection="0">
      <alignment vertical="center"/>
    </xf>
    <xf numFmtId="0" fontId="42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42" fillId="0" borderId="6" applyNumberFormat="0" applyFill="0" applyAlignment="0" applyProtection="0">
      <alignment vertical="center"/>
    </xf>
    <xf numFmtId="0" fontId="43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43" fillId="0" borderId="7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5" fillId="20" borderId="12" applyNumberFormat="0" applyAlignment="0" applyProtection="0">
      <alignment vertical="center"/>
    </xf>
    <xf numFmtId="0" fontId="22" fillId="20" borderId="12" applyNumberFormat="0" applyAlignment="0" applyProtection="0">
      <alignment vertical="center"/>
    </xf>
    <xf numFmtId="0" fontId="45" fillId="20" borderId="12" applyNumberFormat="0" applyAlignment="0" applyProtection="0">
      <alignment vertical="center"/>
    </xf>
    <xf numFmtId="41" fontId="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40" fillId="0" borderId="0"/>
    <xf numFmtId="0" fontId="65" fillId="0" borderId="0">
      <alignment vertical="center"/>
    </xf>
    <xf numFmtId="42" fontId="1" fillId="0" borderId="0" applyFont="0" applyFill="0" applyBorder="0" applyAlignment="0" applyProtection="0"/>
    <xf numFmtId="186" fontId="7" fillId="0" borderId="0">
      <protection locked="0"/>
    </xf>
    <xf numFmtId="0" fontId="1" fillId="0" borderId="0">
      <alignment vertical="center"/>
    </xf>
    <xf numFmtId="0" fontId="5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70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70" fillId="0" borderId="0">
      <alignment vertical="center"/>
    </xf>
    <xf numFmtId="0" fontId="70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0" borderId="0"/>
    <xf numFmtId="0" fontId="23" fillId="0" borderId="0"/>
    <xf numFmtId="0" fontId="1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7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>
      <alignment vertical="center"/>
    </xf>
    <xf numFmtId="0" fontId="1" fillId="0" borderId="0">
      <alignment vertical="center"/>
    </xf>
    <xf numFmtId="0" fontId="36" fillId="0" borderId="0"/>
    <xf numFmtId="0" fontId="1" fillId="0" borderId="0">
      <alignment vertical="center"/>
    </xf>
    <xf numFmtId="0" fontId="7" fillId="0" borderId="0"/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0" fillId="0" borderId="0">
      <alignment vertical="center"/>
    </xf>
    <xf numFmtId="0" fontId="1" fillId="0" borderId="0"/>
    <xf numFmtId="0" fontId="1" fillId="0" borderId="0">
      <alignment vertical="center"/>
    </xf>
    <xf numFmtId="0" fontId="70" fillId="0" borderId="0">
      <alignment vertical="center"/>
    </xf>
    <xf numFmtId="0" fontId="23" fillId="0" borderId="0"/>
    <xf numFmtId="0" fontId="2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7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0" fillId="0" borderId="0">
      <alignment vertical="center"/>
    </xf>
    <xf numFmtId="0" fontId="1" fillId="0" borderId="0">
      <alignment vertical="center"/>
    </xf>
    <xf numFmtId="0" fontId="7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1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68" fillId="0" borderId="0" applyNumberFormat="0" applyFill="0" applyBorder="0" applyAlignment="0" applyProtection="0">
      <alignment vertical="top"/>
      <protection locked="0"/>
    </xf>
    <xf numFmtId="0" fontId="54" fillId="0" borderId="14">
      <protection locked="0"/>
    </xf>
    <xf numFmtId="187" fontId="7" fillId="0" borderId="0">
      <protection locked="0"/>
    </xf>
    <xf numFmtId="188" fontId="7" fillId="0" borderId="0">
      <protection locked="0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36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176" fontId="7" fillId="0" borderId="0" applyProtection="0"/>
    <xf numFmtId="42" fontId="1" fillId="0" borderId="0" applyFont="0" applyFill="0" applyBorder="0" applyAlignment="0" applyProtection="0"/>
    <xf numFmtId="0" fontId="7" fillId="0" borderId="0"/>
    <xf numFmtId="0" fontId="72" fillId="0" borderId="0"/>
    <xf numFmtId="0" fontId="72" fillId="0" borderId="0"/>
    <xf numFmtId="0" fontId="79" fillId="0" borderId="0"/>
    <xf numFmtId="176" fontId="72" fillId="0" borderId="0" applyFont="0" applyFill="0" applyBorder="0" applyAlignment="0" applyProtection="0"/>
    <xf numFmtId="176" fontId="72" fillId="0" borderId="0" applyFont="0" applyFill="0" applyBorder="0" applyAlignment="0" applyProtection="0"/>
    <xf numFmtId="0" fontId="72" fillId="0" borderId="0"/>
    <xf numFmtId="0" fontId="7" fillId="0" borderId="0"/>
    <xf numFmtId="0" fontId="72" fillId="0" borderId="0"/>
    <xf numFmtId="176" fontId="72" fillId="0" borderId="0" applyFont="0" applyFill="0" applyBorder="0" applyAlignment="0" applyProtection="0"/>
    <xf numFmtId="0" fontId="72" fillId="0" borderId="0"/>
  </cellStyleXfs>
  <cellXfs count="781">
    <xf numFmtId="0" fontId="0" fillId="0" borderId="0" xfId="0">
      <alignment vertical="center"/>
    </xf>
    <xf numFmtId="0" fontId="71" fillId="0" borderId="0" xfId="396" applyFont="1"/>
    <xf numFmtId="0" fontId="73" fillId="0" borderId="0" xfId="397" applyFont="1" applyAlignment="1">
      <alignment horizontal="centerContinuous" wrapText="1" shrinkToFit="1"/>
    </xf>
    <xf numFmtId="0" fontId="71" fillId="0" borderId="0" xfId="396" applyFont="1" applyAlignment="1">
      <alignment horizontal="centerContinuous" shrinkToFit="1"/>
    </xf>
    <xf numFmtId="0" fontId="71" fillId="0" borderId="0" xfId="396" applyFont="1" applyAlignment="1">
      <alignment horizontal="centerContinuous"/>
    </xf>
    <xf numFmtId="0" fontId="75" fillId="0" borderId="0" xfId="398" applyFont="1" applyFill="1" applyAlignment="1">
      <alignment vertical="top"/>
    </xf>
    <xf numFmtId="0" fontId="75" fillId="0" borderId="0" xfId="398" applyFont="1" applyFill="1" applyAlignment="1">
      <alignment horizontal="right" vertical="top"/>
    </xf>
    <xf numFmtId="0" fontId="75" fillId="0" borderId="0" xfId="398" applyFont="1" applyAlignment="1">
      <alignment vertical="top"/>
    </xf>
    <xf numFmtId="0" fontId="76" fillId="0" borderId="0" xfId="398" applyFont="1" applyFill="1" applyAlignment="1">
      <alignment horizontal="centerContinuous" vertical="center"/>
    </xf>
    <xf numFmtId="0" fontId="75" fillId="0" borderId="0" xfId="398" applyFont="1" applyFill="1" applyAlignment="1">
      <alignment vertical="center"/>
    </xf>
    <xf numFmtId="0" fontId="75" fillId="0" borderId="0" xfId="398" applyFont="1" applyAlignment="1">
      <alignment horizontal="centerContinuous"/>
    </xf>
    <xf numFmtId="0" fontId="77" fillId="0" borderId="0" xfId="398" applyFont="1" applyFill="1" applyAlignment="1">
      <alignment horizontal="centerContinuous"/>
    </xf>
    <xf numFmtId="0" fontId="77" fillId="0" borderId="0" xfId="398" applyFont="1" applyFill="1"/>
    <xf numFmtId="0" fontId="78" fillId="0" borderId="0" xfId="398" applyFont="1" applyFill="1"/>
    <xf numFmtId="0" fontId="75" fillId="27" borderId="20" xfId="398" applyFont="1" applyFill="1" applyBorder="1" applyAlignment="1">
      <alignment horizontal="center" vertical="center"/>
    </xf>
    <xf numFmtId="0" fontId="75" fillId="27" borderId="21" xfId="398" applyFont="1" applyFill="1" applyBorder="1" applyAlignment="1">
      <alignment horizontal="centerContinuous" vertical="center"/>
    </xf>
    <xf numFmtId="0" fontId="75" fillId="27" borderId="25" xfId="398" applyFont="1" applyFill="1" applyBorder="1" applyAlignment="1">
      <alignment horizontal="centerContinuous" vertical="center"/>
    </xf>
    <xf numFmtId="0" fontId="75" fillId="27" borderId="20" xfId="398" applyFont="1" applyFill="1" applyBorder="1" applyAlignment="1">
      <alignment horizontal="centerContinuous" vertical="center" shrinkToFit="1"/>
    </xf>
    <xf numFmtId="0" fontId="75" fillId="27" borderId="19" xfId="398" applyFont="1" applyFill="1" applyBorder="1" applyAlignment="1">
      <alignment horizontal="center" vertical="center"/>
    </xf>
    <xf numFmtId="176" fontId="75" fillId="0" borderId="0" xfId="400" applyFont="1" applyFill="1" applyBorder="1" applyAlignment="1" applyProtection="1">
      <alignment horizontal="right"/>
    </xf>
    <xf numFmtId="0" fontId="75" fillId="0" borderId="0" xfId="398" applyFont="1" applyFill="1"/>
    <xf numFmtId="176" fontId="75" fillId="0" borderId="0" xfId="398" applyNumberFormat="1" applyFont="1" applyFill="1"/>
    <xf numFmtId="0" fontId="75" fillId="0" borderId="0" xfId="398" applyFont="1" applyFill="1" applyAlignment="1"/>
    <xf numFmtId="43" fontId="75" fillId="0" borderId="0" xfId="398" applyNumberFormat="1" applyFont="1" applyFill="1" applyAlignment="1"/>
    <xf numFmtId="176" fontId="75" fillId="0" borderId="0" xfId="398" applyNumberFormat="1" applyFont="1" applyFill="1" applyAlignment="1"/>
    <xf numFmtId="194" fontId="75" fillId="0" borderId="0" xfId="398" applyNumberFormat="1" applyFont="1" applyFill="1"/>
    <xf numFmtId="0" fontId="82" fillId="0" borderId="0" xfId="398" applyFont="1" applyFill="1"/>
    <xf numFmtId="176" fontId="83" fillId="0" borderId="0" xfId="400" applyFont="1" applyFill="1" applyBorder="1" applyAlignment="1" applyProtection="1">
      <alignment horizontal="right"/>
    </xf>
    <xf numFmtId="176" fontId="78" fillId="0" borderId="0" xfId="400" applyFont="1" applyFill="1" applyBorder="1" applyProtection="1"/>
    <xf numFmtId="176" fontId="78" fillId="0" borderId="0" xfId="400" applyFont="1" applyFill="1" applyBorder="1" applyAlignment="1" applyProtection="1">
      <alignment vertical="center"/>
    </xf>
    <xf numFmtId="0" fontId="78" fillId="0" borderId="0" xfId="398" applyFont="1" applyFill="1" applyAlignment="1">
      <alignment vertical="center"/>
    </xf>
    <xf numFmtId="0" fontId="78" fillId="0" borderId="0" xfId="398" applyFont="1" applyFill="1" applyAlignment="1" applyProtection="1">
      <alignment vertical="center"/>
    </xf>
    <xf numFmtId="0" fontId="75" fillId="0" borderId="0" xfId="398" applyFont="1" applyFill="1" applyBorder="1" applyAlignment="1" applyProtection="1">
      <alignment horizontal="left"/>
    </xf>
    <xf numFmtId="0" fontId="75" fillId="0" borderId="0" xfId="398" applyFont="1"/>
    <xf numFmtId="0" fontId="83" fillId="0" borderId="0" xfId="398" applyFont="1" applyFill="1" applyAlignment="1">
      <alignment vertical="top"/>
    </xf>
    <xf numFmtId="0" fontId="83" fillId="0" borderId="0" xfId="398" applyFont="1" applyFill="1" applyAlignment="1">
      <alignment horizontal="right" vertical="top"/>
    </xf>
    <xf numFmtId="0" fontId="83" fillId="0" borderId="0" xfId="398" applyFont="1" applyFill="1" applyAlignment="1">
      <alignment vertical="center"/>
    </xf>
    <xf numFmtId="0" fontId="85" fillId="0" borderId="0" xfId="398" applyFont="1" applyFill="1" applyAlignment="1">
      <alignment horizontal="centerContinuous"/>
    </xf>
    <xf numFmtId="0" fontId="85" fillId="0" borderId="0" xfId="398" applyFont="1" applyFill="1"/>
    <xf numFmtId="0" fontId="80" fillId="0" borderId="0" xfId="398" applyFont="1" applyFill="1"/>
    <xf numFmtId="0" fontId="83" fillId="27" borderId="33" xfId="398" applyFont="1" applyFill="1" applyBorder="1" applyAlignment="1">
      <alignment horizontal="center" vertical="center"/>
    </xf>
    <xf numFmtId="0" fontId="83" fillId="27" borderId="32" xfId="398" applyFont="1" applyFill="1" applyBorder="1" applyAlignment="1">
      <alignment horizontal="centerContinuous" vertical="center"/>
    </xf>
    <xf numFmtId="0" fontId="83" fillId="27" borderId="33" xfId="398" applyFont="1" applyFill="1" applyBorder="1" applyAlignment="1">
      <alignment horizontal="centerContinuous" vertical="center"/>
    </xf>
    <xf numFmtId="0" fontId="83" fillId="27" borderId="27" xfId="398" applyFont="1" applyFill="1" applyBorder="1" applyAlignment="1">
      <alignment horizontal="centerContinuous" vertical="center"/>
    </xf>
    <xf numFmtId="0" fontId="83" fillId="27" borderId="20" xfId="398" applyFont="1" applyFill="1" applyBorder="1" applyAlignment="1">
      <alignment horizontal="center" vertical="center"/>
    </xf>
    <xf numFmtId="0" fontId="83" fillId="27" borderId="22" xfId="398" applyFont="1" applyFill="1" applyBorder="1" applyAlignment="1">
      <alignment horizontal="center" vertical="center"/>
    </xf>
    <xf numFmtId="0" fontId="83" fillId="27" borderId="21" xfId="398" applyFont="1" applyFill="1" applyBorder="1" applyAlignment="1">
      <alignment horizontal="centerContinuous" vertical="center"/>
    </xf>
    <xf numFmtId="0" fontId="83" fillId="27" borderId="16" xfId="398" applyFont="1" applyFill="1" applyBorder="1" applyAlignment="1">
      <alignment horizontal="centerContinuous" vertical="center"/>
    </xf>
    <xf numFmtId="0" fontId="83" fillId="27" borderId="18" xfId="398" applyFont="1" applyFill="1" applyBorder="1" applyAlignment="1">
      <alignment horizontal="centerContinuous" vertical="center"/>
    </xf>
    <xf numFmtId="0" fontId="83" fillId="27" borderId="19" xfId="398" applyFont="1" applyFill="1" applyBorder="1" applyAlignment="1">
      <alignment horizontal="centerContinuous" vertical="center"/>
    </xf>
    <xf numFmtId="0" fontId="83" fillId="27" borderId="23" xfId="398" applyFont="1" applyFill="1" applyBorder="1" applyAlignment="1">
      <alignment horizontal="center" vertical="center"/>
    </xf>
    <xf numFmtId="0" fontId="83" fillId="27" borderId="16" xfId="398" applyFont="1" applyFill="1" applyBorder="1" applyAlignment="1">
      <alignment horizontal="center" vertical="center"/>
    </xf>
    <xf numFmtId="0" fontId="83" fillId="0" borderId="0" xfId="398" applyFont="1" applyFill="1"/>
    <xf numFmtId="0" fontId="86" fillId="0" borderId="0" xfId="398" applyFont="1" applyFill="1"/>
    <xf numFmtId="0" fontId="83" fillId="0" borderId="0" xfId="398" applyFont="1" applyFill="1" applyBorder="1" applyAlignment="1">
      <alignment horizontal="center"/>
    </xf>
    <xf numFmtId="176" fontId="83" fillId="0" borderId="0" xfId="400" applyFont="1" applyFill="1" applyBorder="1" applyAlignment="1" applyProtection="1">
      <alignment horizontal="right"/>
      <protection locked="0"/>
    </xf>
    <xf numFmtId="176" fontId="80" fillId="0" borderId="0" xfId="400" applyFont="1" applyFill="1" applyBorder="1" applyProtection="1"/>
    <xf numFmtId="0" fontId="83" fillId="0" borderId="0" xfId="398" applyFont="1" applyFill="1" applyBorder="1" applyAlignment="1" applyProtection="1">
      <alignment horizontal="left"/>
    </xf>
    <xf numFmtId="0" fontId="83" fillId="0" borderId="0" xfId="398" applyFont="1" applyFill="1" applyProtection="1"/>
    <xf numFmtId="0" fontId="75" fillId="27" borderId="22" xfId="398" applyFont="1" applyFill="1" applyBorder="1" applyAlignment="1">
      <alignment horizontal="center" vertical="center"/>
    </xf>
    <xf numFmtId="0" fontId="75" fillId="27" borderId="32" xfId="398" applyFont="1" applyFill="1" applyBorder="1" applyAlignment="1">
      <alignment horizontal="centerContinuous" vertical="center"/>
    </xf>
    <xf numFmtId="0" fontId="75" fillId="27" borderId="0" xfId="398" applyFont="1" applyFill="1" applyBorder="1" applyAlignment="1">
      <alignment horizontal="centerContinuous" vertical="center"/>
    </xf>
    <xf numFmtId="0" fontId="83" fillId="27" borderId="0" xfId="398" applyFont="1" applyFill="1" applyBorder="1" applyAlignment="1">
      <alignment horizontal="centerContinuous" vertical="center"/>
    </xf>
    <xf numFmtId="0" fontId="83" fillId="27" borderId="22" xfId="398" applyFont="1" applyFill="1" applyBorder="1" applyAlignment="1">
      <alignment horizontal="centerContinuous" vertical="center"/>
    </xf>
    <xf numFmtId="0" fontId="84" fillId="0" borderId="0" xfId="398" applyFont="1" applyFill="1" applyAlignment="1">
      <alignment horizontal="centerContinuous" vertical="center"/>
    </xf>
    <xf numFmtId="0" fontId="83" fillId="27" borderId="20" xfId="398" applyFont="1" applyFill="1" applyBorder="1" applyAlignment="1">
      <alignment horizontal="centerContinuous" vertical="center"/>
    </xf>
    <xf numFmtId="176" fontId="83" fillId="28" borderId="0" xfId="400" applyFont="1" applyFill="1" applyBorder="1" applyAlignment="1" applyProtection="1">
      <alignment horizontal="right"/>
      <protection locked="0"/>
    </xf>
    <xf numFmtId="176" fontId="83" fillId="0" borderId="0" xfId="400" applyFont="1" applyFill="1" applyBorder="1" applyProtection="1"/>
    <xf numFmtId="0" fontId="83" fillId="0" borderId="0" xfId="398" applyFont="1" applyFill="1" applyBorder="1" applyAlignment="1">
      <alignment horizontal="left"/>
    </xf>
    <xf numFmtId="0" fontId="88" fillId="0" borderId="0" xfId="398" applyFont="1" applyFill="1"/>
    <xf numFmtId="0" fontId="89" fillId="0" borderId="0" xfId="399" applyNumberFormat="1" applyFont="1" applyFill="1" applyAlignment="1" applyProtection="1">
      <alignment horizontal="right"/>
    </xf>
    <xf numFmtId="176" fontId="83" fillId="0" borderId="0" xfId="400" applyFont="1" applyFill="1" applyBorder="1" applyAlignment="1" applyProtection="1"/>
    <xf numFmtId="197" fontId="83" fillId="0" borderId="0" xfId="398" applyNumberFormat="1" applyFont="1" applyFill="1" applyBorder="1" applyAlignment="1">
      <alignment horizontal="right"/>
    </xf>
    <xf numFmtId="176" fontId="75" fillId="0" borderId="0" xfId="400" applyFont="1" applyFill="1" applyBorder="1" applyAlignment="1" applyProtection="1">
      <alignment horizontal="right"/>
      <protection locked="0"/>
    </xf>
    <xf numFmtId="0" fontId="75" fillId="0" borderId="0" xfId="398" applyFont="1" applyFill="1" applyBorder="1" applyAlignment="1">
      <alignment horizontal="right"/>
    </xf>
    <xf numFmtId="176" fontId="83" fillId="0" borderId="0" xfId="398" applyNumberFormat="1" applyFont="1" applyFill="1"/>
    <xf numFmtId="41" fontId="83" fillId="28" borderId="0" xfId="398" applyNumberFormat="1" applyFont="1" applyFill="1" applyBorder="1" applyAlignment="1">
      <alignment horizontal="right"/>
    </xf>
    <xf numFmtId="197" fontId="83" fillId="28" borderId="0" xfId="398" applyNumberFormat="1" applyFont="1" applyFill="1" applyBorder="1" applyAlignment="1">
      <alignment horizontal="right"/>
    </xf>
    <xf numFmtId="0" fontId="87" fillId="0" borderId="0" xfId="398" applyFont="1" applyFill="1" applyBorder="1" applyAlignment="1">
      <alignment horizontal="left"/>
    </xf>
    <xf numFmtId="0" fontId="80" fillId="0" borderId="0" xfId="398" applyFont="1" applyFill="1" applyBorder="1" applyAlignment="1">
      <alignment horizontal="left"/>
    </xf>
    <xf numFmtId="0" fontId="80" fillId="0" borderId="0" xfId="398" applyFont="1" applyFill="1" applyAlignment="1">
      <alignment vertical="center"/>
    </xf>
    <xf numFmtId="176" fontId="80" fillId="0" borderId="0" xfId="400" applyFont="1" applyFill="1" applyBorder="1" applyAlignment="1" applyProtection="1">
      <alignment vertical="center"/>
    </xf>
    <xf numFmtId="0" fontId="88" fillId="0" borderId="0" xfId="399" applyNumberFormat="1" applyFont="1" applyFill="1" applyAlignment="1" applyProtection="1">
      <alignment horizontal="right"/>
    </xf>
    <xf numFmtId="0" fontId="83" fillId="27" borderId="21" xfId="398" applyFont="1" applyFill="1" applyBorder="1" applyAlignment="1">
      <alignment horizontal="centerContinuous" vertical="center" wrapText="1"/>
    </xf>
    <xf numFmtId="0" fontId="75" fillId="0" borderId="0" xfId="398" applyFont="1" applyFill="1" applyBorder="1" applyAlignment="1">
      <alignment horizontal="center"/>
    </xf>
    <xf numFmtId="0" fontId="83" fillId="27" borderId="16" xfId="398" applyFont="1" applyFill="1" applyBorder="1" applyAlignment="1">
      <alignment horizontal="center"/>
    </xf>
    <xf numFmtId="0" fontId="83" fillId="27" borderId="21" xfId="398" applyFont="1" applyFill="1" applyBorder="1" applyAlignment="1">
      <alignment horizontal="centerContinuous"/>
    </xf>
    <xf numFmtId="0" fontId="83" fillId="27" borderId="19" xfId="398" applyFont="1" applyFill="1" applyBorder="1" applyAlignment="1">
      <alignment horizontal="centerContinuous"/>
    </xf>
    <xf numFmtId="0" fontId="83" fillId="27" borderId="0" xfId="398" applyFont="1" applyFill="1" applyBorder="1" applyAlignment="1">
      <alignment horizontal="centerContinuous"/>
    </xf>
    <xf numFmtId="0" fontId="83" fillId="27" borderId="17" xfId="398" applyFont="1" applyFill="1" applyBorder="1" applyAlignment="1">
      <alignment horizontal="centerContinuous"/>
    </xf>
    <xf numFmtId="0" fontId="93" fillId="0" borderId="0" xfId="398" applyFont="1" applyFill="1"/>
    <xf numFmtId="0" fontId="75" fillId="27" borderId="27" xfId="398" applyFont="1" applyFill="1" applyBorder="1" applyAlignment="1">
      <alignment horizontal="centerContinuous" vertical="center"/>
    </xf>
    <xf numFmtId="0" fontId="75" fillId="27" borderId="19" xfId="398" applyFont="1" applyFill="1" applyBorder="1" applyAlignment="1">
      <alignment horizontal="centerContinuous" vertical="center"/>
    </xf>
    <xf numFmtId="0" fontId="75" fillId="27" borderId="20" xfId="398" applyFont="1" applyFill="1" applyBorder="1" applyAlignment="1">
      <alignment horizontal="centerContinuous" vertical="center"/>
    </xf>
    <xf numFmtId="176" fontId="75" fillId="0" borderId="0" xfId="398" applyNumberFormat="1" applyFont="1" applyFill="1" applyBorder="1" applyAlignment="1" applyProtection="1">
      <alignment horizontal="right"/>
    </xf>
    <xf numFmtId="176" fontId="75" fillId="0" borderId="0" xfId="398" applyNumberFormat="1" applyFont="1" applyFill="1" applyBorder="1" applyAlignment="1">
      <alignment horizontal="right"/>
    </xf>
    <xf numFmtId="197" fontId="75" fillId="0" borderId="0" xfId="398" applyNumberFormat="1" applyFont="1" applyFill="1" applyBorder="1" applyAlignment="1">
      <alignment horizontal="right"/>
    </xf>
    <xf numFmtId="176" fontId="75" fillId="28" borderId="0" xfId="398" applyNumberFormat="1" applyFont="1" applyFill="1" applyBorder="1" applyAlignment="1">
      <alignment horizontal="right"/>
    </xf>
    <xf numFmtId="176" fontId="75" fillId="28" borderId="0" xfId="400" applyFont="1" applyFill="1" applyBorder="1" applyAlignment="1" applyProtection="1">
      <alignment horizontal="right"/>
      <protection locked="0"/>
    </xf>
    <xf numFmtId="198" fontId="75" fillId="28" borderId="0" xfId="398" applyNumberFormat="1" applyFont="1" applyFill="1" applyBorder="1" applyAlignment="1">
      <alignment horizontal="right"/>
    </xf>
    <xf numFmtId="176" fontId="78" fillId="0" borderId="0" xfId="400" applyFont="1" applyFill="1" applyBorder="1" applyAlignment="1" applyProtection="1">
      <alignment horizontal="right"/>
    </xf>
    <xf numFmtId="0" fontId="83" fillId="27" borderId="22" xfId="398" applyFont="1" applyFill="1" applyBorder="1" applyAlignment="1">
      <alignment vertical="center"/>
    </xf>
    <xf numFmtId="0" fontId="83" fillId="27" borderId="33" xfId="398" applyFont="1" applyFill="1" applyBorder="1" applyAlignment="1">
      <alignment horizontal="center" vertical="center" wrapText="1"/>
    </xf>
    <xf numFmtId="176" fontId="75" fillId="0" borderId="0" xfId="0" applyNumberFormat="1" applyFont="1" applyFill="1" applyBorder="1" applyAlignment="1">
      <alignment horizontal="right"/>
    </xf>
    <xf numFmtId="0" fontId="94" fillId="0" borderId="0" xfId="398" applyFont="1" applyFill="1" applyAlignment="1">
      <alignment vertical="top"/>
    </xf>
    <xf numFmtId="0" fontId="95" fillId="0" borderId="0" xfId="398" applyFont="1" applyFill="1" applyAlignment="1">
      <alignment horizontal="centerContinuous"/>
    </xf>
    <xf numFmtId="0" fontId="96" fillId="0" borderId="0" xfId="398" applyFont="1" applyAlignment="1">
      <alignment horizontal="centerContinuous"/>
    </xf>
    <xf numFmtId="0" fontId="75" fillId="27" borderId="33" xfId="398" applyFont="1" applyFill="1" applyBorder="1" applyAlignment="1">
      <alignment horizontal="centerContinuous" vertical="center"/>
    </xf>
    <xf numFmtId="0" fontId="75" fillId="27" borderId="16" xfId="398" applyFont="1" applyFill="1" applyBorder="1" applyAlignment="1">
      <alignment horizontal="centerContinuous" vertical="center"/>
    </xf>
    <xf numFmtId="0" fontId="75" fillId="27" borderId="36" xfId="398" applyFont="1" applyFill="1" applyBorder="1" applyAlignment="1">
      <alignment horizontal="centerContinuous" vertical="center"/>
    </xf>
    <xf numFmtId="0" fontId="75" fillId="27" borderId="23" xfId="398" applyFont="1" applyFill="1" applyBorder="1" applyAlignment="1">
      <alignment horizontal="centerContinuous" vertical="center"/>
    </xf>
    <xf numFmtId="0" fontId="75" fillId="27" borderId="0" xfId="398" applyFont="1" applyFill="1" applyBorder="1" applyAlignment="1">
      <alignment horizontal="centerContinuous" vertical="center" shrinkToFit="1"/>
    </xf>
    <xf numFmtId="0" fontId="75" fillId="27" borderId="36" xfId="398" applyFont="1" applyFill="1" applyBorder="1" applyAlignment="1">
      <alignment horizontal="centerContinuous" vertical="center" shrinkToFit="1"/>
    </xf>
    <xf numFmtId="0" fontId="75" fillId="27" borderId="35" xfId="398" applyFont="1" applyFill="1" applyBorder="1" applyAlignment="1">
      <alignment horizontal="centerContinuous" vertical="center" shrinkToFit="1"/>
    </xf>
    <xf numFmtId="0" fontId="75" fillId="27" borderId="22" xfId="398" applyFont="1" applyFill="1" applyBorder="1" applyAlignment="1">
      <alignment horizontal="centerContinuous" vertical="center"/>
    </xf>
    <xf numFmtId="0" fontId="78" fillId="27" borderId="20" xfId="398" applyFont="1" applyFill="1" applyBorder="1" applyAlignment="1">
      <alignment horizontal="center" vertical="center"/>
    </xf>
    <xf numFmtId="0" fontId="75" fillId="27" borderId="23" xfId="398" applyFont="1" applyFill="1" applyBorder="1" applyAlignment="1">
      <alignment horizontal="center" vertical="center"/>
    </xf>
    <xf numFmtId="0" fontId="75" fillId="27" borderId="19" xfId="398" applyFont="1" applyFill="1" applyBorder="1" applyAlignment="1">
      <alignment horizontal="centerContinuous" vertical="center" shrinkToFit="1"/>
    </xf>
    <xf numFmtId="0" fontId="78" fillId="27" borderId="19" xfId="398" applyFont="1" applyFill="1" applyBorder="1" applyAlignment="1">
      <alignment horizontal="center" vertical="center"/>
    </xf>
    <xf numFmtId="193" fontId="75" fillId="0" borderId="0" xfId="400" applyNumberFormat="1" applyFont="1" applyFill="1" applyBorder="1" applyAlignment="1" applyProtection="1">
      <alignment horizontal="right"/>
    </xf>
    <xf numFmtId="0" fontId="75" fillId="27" borderId="17" xfId="398" applyFont="1" applyFill="1" applyBorder="1" applyAlignment="1">
      <alignment horizontal="centerContinuous" vertical="center"/>
    </xf>
    <xf numFmtId="0" fontId="75" fillId="27" borderId="0" xfId="398" applyFont="1" applyFill="1" applyBorder="1" applyAlignment="1">
      <alignment horizontal="centerContinuous"/>
    </xf>
    <xf numFmtId="0" fontId="75" fillId="27" borderId="20" xfId="398" applyFont="1" applyFill="1" applyBorder="1" applyAlignment="1">
      <alignment horizontal="centerContinuous"/>
    </xf>
    <xf numFmtId="0" fontId="75" fillId="27" borderId="0" xfId="398" applyFont="1" applyFill="1" applyBorder="1" applyAlignment="1">
      <alignment horizontal="center"/>
    </xf>
    <xf numFmtId="0" fontId="83" fillId="27" borderId="29" xfId="398" applyFont="1" applyFill="1" applyBorder="1" applyAlignment="1" applyProtection="1">
      <alignment horizontal="centerContinuous" vertical="center"/>
    </xf>
    <xf numFmtId="0" fontId="83" fillId="27" borderId="30" xfId="398" applyFont="1" applyFill="1" applyBorder="1" applyAlignment="1" applyProtection="1">
      <alignment horizontal="centerContinuous" vertical="center"/>
    </xf>
    <xf numFmtId="0" fontId="83" fillId="27" borderId="24" xfId="398" applyFont="1" applyFill="1" applyBorder="1" applyAlignment="1" applyProtection="1">
      <alignment horizontal="centerContinuous" vertical="center"/>
    </xf>
    <xf numFmtId="0" fontId="83" fillId="27" borderId="26" xfId="398" applyFont="1" applyFill="1" applyBorder="1" applyAlignment="1" applyProtection="1">
      <alignment horizontal="centerContinuous" vertical="center"/>
    </xf>
    <xf numFmtId="0" fontId="83" fillId="27" borderId="20" xfId="398" applyFont="1" applyFill="1" applyBorder="1" applyAlignment="1" applyProtection="1">
      <alignment horizontal="center" vertical="center"/>
    </xf>
    <xf numFmtId="0" fontId="83" fillId="27" borderId="22" xfId="398" applyFont="1" applyFill="1" applyBorder="1" applyAlignment="1" applyProtection="1">
      <alignment horizontal="center" vertical="center"/>
    </xf>
    <xf numFmtId="0" fontId="83" fillId="27" borderId="36" xfId="398" applyFont="1" applyFill="1" applyBorder="1" applyAlignment="1" applyProtection="1">
      <alignment horizontal="centerContinuous" vertical="center"/>
    </xf>
    <xf numFmtId="0" fontId="83" fillId="27" borderId="17" xfId="398" applyFont="1" applyFill="1" applyBorder="1" applyAlignment="1" applyProtection="1">
      <alignment horizontal="center" vertical="center"/>
    </xf>
    <xf numFmtId="0" fontId="83" fillId="27" borderId="21" xfId="398" applyFont="1" applyFill="1" applyBorder="1" applyAlignment="1" applyProtection="1">
      <alignment horizontal="centerContinuous" vertical="center"/>
    </xf>
    <xf numFmtId="41" fontId="83" fillId="0" borderId="0" xfId="398" applyNumberFormat="1" applyFont="1" applyFill="1" applyBorder="1" applyAlignment="1" applyProtection="1">
      <alignment horizontal="center"/>
    </xf>
    <xf numFmtId="0" fontId="83" fillId="0" borderId="0" xfId="398" applyFont="1" applyFill="1" applyBorder="1"/>
    <xf numFmtId="176" fontId="83" fillId="0" borderId="0" xfId="400" applyFont="1" applyFill="1" applyBorder="1" applyAlignment="1">
      <alignment horizontal="right" shrinkToFit="1"/>
    </xf>
    <xf numFmtId="0" fontId="98" fillId="0" borderId="0" xfId="398" applyFont="1" applyFill="1" applyProtection="1"/>
    <xf numFmtId="0" fontId="83" fillId="0" borderId="0" xfId="398" applyFont="1"/>
    <xf numFmtId="0" fontId="92" fillId="0" borderId="0" xfId="398" applyFont="1" applyFill="1"/>
    <xf numFmtId="0" fontId="83" fillId="27" borderId="16" xfId="398" applyFont="1" applyFill="1" applyBorder="1" applyAlignment="1" applyProtection="1">
      <alignment horizontal="center"/>
    </xf>
    <xf numFmtId="0" fontId="83" fillId="27" borderId="16" xfId="398" applyFont="1" applyFill="1" applyBorder="1" applyAlignment="1" applyProtection="1">
      <alignment horizontal="center" wrapText="1"/>
    </xf>
    <xf numFmtId="0" fontId="83" fillId="27" borderId="20" xfId="398" applyFont="1" applyFill="1" applyBorder="1" applyAlignment="1" applyProtection="1">
      <alignment vertical="center"/>
    </xf>
    <xf numFmtId="0" fontId="83" fillId="27" borderId="17" xfId="398" applyFont="1" applyFill="1" applyBorder="1" applyAlignment="1" applyProtection="1">
      <alignment vertical="center"/>
    </xf>
    <xf numFmtId="0" fontId="76" fillId="0" borderId="0" xfId="398" applyFont="1" applyFill="1" applyAlignment="1">
      <alignment horizontal="centerContinuous"/>
    </xf>
    <xf numFmtId="0" fontId="75" fillId="27" borderId="16" xfId="398" applyFont="1" applyFill="1" applyBorder="1" applyAlignment="1">
      <alignment horizontal="center" vertical="center"/>
    </xf>
    <xf numFmtId="176" fontId="75" fillId="0" borderId="0" xfId="400" applyFont="1" applyFill="1" applyBorder="1" applyProtection="1"/>
    <xf numFmtId="200" fontId="75" fillId="0" borderId="0" xfId="398" applyNumberFormat="1" applyFont="1" applyFill="1" applyBorder="1" applyAlignment="1">
      <alignment horizontal="right"/>
    </xf>
    <xf numFmtId="0" fontId="75" fillId="0" borderId="0" xfId="398" applyFont="1" applyFill="1" applyProtection="1"/>
    <xf numFmtId="0" fontId="75" fillId="27" borderId="20" xfId="398" applyFont="1" applyFill="1" applyBorder="1" applyAlignment="1">
      <alignment horizontal="center"/>
    </xf>
    <xf numFmtId="0" fontId="75" fillId="27" borderId="23" xfId="398" applyFont="1" applyFill="1" applyBorder="1" applyAlignment="1">
      <alignment horizontal="center" shrinkToFit="1"/>
    </xf>
    <xf numFmtId="0" fontId="75" fillId="27" borderId="36" xfId="398" applyFont="1" applyFill="1" applyBorder="1" applyAlignment="1">
      <alignment horizontal="center" shrinkToFit="1"/>
    </xf>
    <xf numFmtId="0" fontId="75" fillId="27" borderId="19" xfId="398" applyFont="1" applyFill="1" applyBorder="1" applyAlignment="1">
      <alignment horizontal="center"/>
    </xf>
    <xf numFmtId="0" fontId="75" fillId="27" borderId="19" xfId="398" applyFont="1" applyFill="1" applyBorder="1" applyAlignment="1">
      <alignment horizontal="center" wrapText="1" shrinkToFit="1"/>
    </xf>
    <xf numFmtId="0" fontId="75" fillId="27" borderId="19" xfId="398" applyFont="1" applyFill="1" applyBorder="1" applyAlignment="1">
      <alignment horizontal="center" shrinkToFit="1"/>
    </xf>
    <xf numFmtId="0" fontId="75" fillId="27" borderId="16" xfId="398" applyFont="1" applyFill="1" applyBorder="1" applyAlignment="1">
      <alignment horizontal="center" shrinkToFit="1"/>
    </xf>
    <xf numFmtId="0" fontId="75" fillId="27" borderId="21" xfId="398" applyFont="1" applyFill="1" applyBorder="1" applyAlignment="1">
      <alignment horizontal="center" shrinkToFit="1"/>
    </xf>
    <xf numFmtId="200" fontId="75" fillId="0" borderId="0" xfId="398" applyNumberFormat="1" applyFont="1" applyFill="1" applyBorder="1" applyAlignment="1">
      <alignment horizontal="left"/>
    </xf>
    <xf numFmtId="0" fontId="83" fillId="27" borderId="24" xfId="398" applyFont="1" applyFill="1" applyBorder="1" applyAlignment="1">
      <alignment horizontal="centerContinuous" vertical="center"/>
    </xf>
    <xf numFmtId="0" fontId="83" fillId="27" borderId="26" xfId="398" applyFont="1" applyFill="1" applyBorder="1" applyAlignment="1">
      <alignment horizontal="centerContinuous" vertical="center"/>
    </xf>
    <xf numFmtId="0" fontId="83" fillId="27" borderId="25" xfId="398" applyFont="1" applyFill="1" applyBorder="1" applyAlignment="1">
      <alignment horizontal="centerContinuous" vertical="center"/>
    </xf>
    <xf numFmtId="0" fontId="83" fillId="27" borderId="35" xfId="398" applyFont="1" applyFill="1" applyBorder="1" applyAlignment="1">
      <alignment horizontal="centerContinuous" vertical="center"/>
    </xf>
    <xf numFmtId="176" fontId="83" fillId="0" borderId="0" xfId="398" applyNumberFormat="1" applyFont="1" applyFill="1" applyBorder="1" applyAlignment="1">
      <alignment horizontal="center"/>
    </xf>
    <xf numFmtId="176" fontId="83" fillId="0" borderId="0" xfId="400" applyFont="1" applyFill="1" applyBorder="1" applyAlignment="1" applyProtection="1">
      <alignment horizontal="center"/>
    </xf>
    <xf numFmtId="176" fontId="75" fillId="0" borderId="0" xfId="398" applyNumberFormat="1" applyFont="1" applyFill="1" applyBorder="1" applyAlignment="1">
      <alignment horizontal="center"/>
    </xf>
    <xf numFmtId="0" fontId="101" fillId="0" borderId="0" xfId="398" applyFont="1" applyFill="1"/>
    <xf numFmtId="0" fontId="83" fillId="27" borderId="20" xfId="398" applyFont="1" applyFill="1" applyBorder="1" applyAlignment="1">
      <alignment horizontal="center" vertical="center" wrapText="1"/>
    </xf>
    <xf numFmtId="0" fontId="83" fillId="27" borderId="20" xfId="398" applyFont="1" applyFill="1" applyBorder="1" applyAlignment="1">
      <alignment horizontal="centerContinuous" vertical="center" wrapText="1"/>
    </xf>
    <xf numFmtId="0" fontId="100" fillId="30" borderId="20" xfId="398" applyFont="1" applyFill="1" applyBorder="1" applyAlignment="1">
      <alignment horizontal="centerContinuous" vertical="center"/>
    </xf>
    <xf numFmtId="0" fontId="100" fillId="30" borderId="20" xfId="398" applyFont="1" applyFill="1" applyBorder="1" applyAlignment="1">
      <alignment horizontal="centerContinuous"/>
    </xf>
    <xf numFmtId="0" fontId="100" fillId="30" borderId="19" xfId="398" applyFont="1" applyFill="1" applyBorder="1" applyAlignment="1">
      <alignment horizontal="centerContinuous" wrapText="1"/>
    </xf>
    <xf numFmtId="0" fontId="83" fillId="0" borderId="0" xfId="398" applyFont="1" applyFill="1" applyAlignment="1">
      <alignment horizontal="left" vertical="top"/>
    </xf>
    <xf numFmtId="0" fontId="102" fillId="0" borderId="0" xfId="398" applyFont="1" applyFill="1" applyAlignment="1" applyProtection="1">
      <alignment vertical="top"/>
    </xf>
    <xf numFmtId="0" fontId="71" fillId="0" borderId="0" xfId="398" applyFont="1" applyFill="1" applyAlignment="1">
      <alignment horizontal="right" vertical="top"/>
    </xf>
    <xf numFmtId="0" fontId="71" fillId="0" borderId="0" xfId="398" applyFont="1" applyFill="1" applyAlignment="1">
      <alignment horizontal="left" vertical="top"/>
    </xf>
    <xf numFmtId="0" fontId="102" fillId="32" borderId="0" xfId="398" applyFont="1" applyFill="1" applyAlignment="1" applyProtection="1">
      <alignment vertical="top"/>
    </xf>
    <xf numFmtId="0" fontId="102" fillId="32" borderId="0" xfId="398" applyFont="1" applyFill="1" applyAlignment="1" applyProtection="1">
      <alignment vertical="center"/>
    </xf>
    <xf numFmtId="0" fontId="103" fillId="0" borderId="0" xfId="398" applyFont="1" applyFill="1" applyAlignment="1" applyProtection="1">
      <alignment horizontal="centerContinuous"/>
    </xf>
    <xf numFmtId="0" fontId="74" fillId="32" borderId="0" xfId="398" applyFont="1" applyFill="1" applyProtection="1"/>
    <xf numFmtId="0" fontId="98" fillId="32" borderId="0" xfId="398" applyFont="1" applyFill="1" applyAlignment="1" applyProtection="1">
      <alignment vertical="center"/>
    </xf>
    <xf numFmtId="0" fontId="102" fillId="27" borderId="34" xfId="398" applyFont="1" applyFill="1" applyBorder="1" applyAlignment="1" applyProtection="1">
      <alignment horizontal="centerContinuous" vertical="center" wrapText="1"/>
    </xf>
    <xf numFmtId="0" fontId="102" fillId="32" borderId="0" xfId="398" applyFont="1" applyFill="1" applyProtection="1"/>
    <xf numFmtId="176" fontId="102" fillId="32" borderId="0" xfId="400" applyFont="1" applyFill="1" applyProtection="1"/>
    <xf numFmtId="41" fontId="83" fillId="0" borderId="0" xfId="400" applyNumberFormat="1" applyFont="1" applyFill="1" applyBorder="1" applyProtection="1"/>
    <xf numFmtId="41" fontId="83" fillId="0" borderId="0" xfId="401" applyNumberFormat="1" applyFont="1" applyFill="1" applyBorder="1" applyProtection="1"/>
    <xf numFmtId="41" fontId="83" fillId="0" borderId="0" xfId="398" applyNumberFormat="1" applyFont="1" applyFill="1" applyBorder="1" applyProtection="1"/>
    <xf numFmtId="41" fontId="83" fillId="0" borderId="17" xfId="398" applyNumberFormat="1" applyFont="1" applyFill="1" applyBorder="1" applyAlignment="1">
      <alignment horizontal="center"/>
    </xf>
    <xf numFmtId="0" fontId="102" fillId="0" borderId="0" xfId="398" applyFont="1" applyFill="1" applyProtection="1"/>
    <xf numFmtId="0" fontId="80" fillId="0" borderId="0" xfId="398" applyFont="1" applyFill="1" applyBorder="1" applyProtection="1"/>
    <xf numFmtId="0" fontId="102" fillId="32" borderId="0" xfId="398" applyFont="1" applyFill="1" applyBorder="1" applyProtection="1"/>
    <xf numFmtId="0" fontId="102" fillId="0" borderId="0" xfId="398" applyFont="1" applyFill="1" applyBorder="1" applyAlignment="1" applyProtection="1">
      <alignment horizontal="center"/>
    </xf>
    <xf numFmtId="41" fontId="102" fillId="0" borderId="0" xfId="398" applyNumberFormat="1" applyFont="1" applyFill="1" applyBorder="1" applyAlignment="1" applyProtection="1">
      <alignment horizontal="center"/>
    </xf>
    <xf numFmtId="176" fontId="102" fillId="0" borderId="0" xfId="398" applyNumberFormat="1" applyFont="1" applyFill="1" applyBorder="1" applyAlignment="1" applyProtection="1"/>
    <xf numFmtId="0" fontId="80" fillId="0" borderId="0" xfId="398" applyFont="1" applyFill="1" applyBorder="1" applyAlignment="1" applyProtection="1">
      <alignment horizontal="left"/>
    </xf>
    <xf numFmtId="0" fontId="80" fillId="0" borderId="0" xfId="398" applyFont="1" applyFill="1" applyAlignment="1" applyProtection="1">
      <alignment vertical="center"/>
    </xf>
    <xf numFmtId="0" fontId="75" fillId="32" borderId="0" xfId="398" applyFont="1" applyFill="1" applyProtection="1"/>
    <xf numFmtId="0" fontId="82" fillId="32" borderId="0" xfId="398" applyFont="1" applyFill="1" applyBorder="1" applyAlignment="1" applyProtection="1">
      <alignment horizontal="left"/>
    </xf>
    <xf numFmtId="0" fontId="82" fillId="32" borderId="0" xfId="398" applyFont="1" applyFill="1" applyProtection="1"/>
    <xf numFmtId="0" fontId="103" fillId="0" borderId="0" xfId="398" applyFont="1" applyFill="1" applyAlignment="1" applyProtection="1">
      <alignment horizontal="center"/>
    </xf>
    <xf numFmtId="0" fontId="102" fillId="27" borderId="18" xfId="398" applyFont="1" applyFill="1" applyBorder="1" applyAlignment="1" applyProtection="1">
      <alignment horizontal="centerContinuous" wrapText="1" shrinkToFit="1"/>
    </xf>
    <xf numFmtId="0" fontId="102" fillId="27" borderId="16" xfId="398" applyFont="1" applyFill="1" applyBorder="1" applyAlignment="1" applyProtection="1">
      <alignment horizontal="centerContinuous" wrapText="1" shrinkToFit="1"/>
    </xf>
    <xf numFmtId="0" fontId="102" fillId="27" borderId="19" xfId="398" applyFont="1" applyFill="1" applyBorder="1" applyAlignment="1" applyProtection="1">
      <alignment horizontal="centerContinuous" wrapText="1" shrinkToFit="1"/>
    </xf>
    <xf numFmtId="0" fontId="102" fillId="27" borderId="21" xfId="398" applyFont="1" applyFill="1" applyBorder="1" applyAlignment="1" applyProtection="1">
      <alignment horizontal="centerContinuous" wrapText="1" shrinkToFit="1"/>
    </xf>
    <xf numFmtId="0" fontId="102" fillId="27" borderId="18" xfId="398" applyFont="1" applyFill="1" applyBorder="1" applyAlignment="1" applyProtection="1">
      <alignment horizontal="center" wrapText="1"/>
    </xf>
    <xf numFmtId="0" fontId="102" fillId="27" borderId="34" xfId="398" applyFont="1" applyFill="1" applyBorder="1" applyAlignment="1" applyProtection="1">
      <alignment horizontal="centerContinuous" vertical="top"/>
    </xf>
    <xf numFmtId="0" fontId="102" fillId="27" borderId="36" xfId="398" applyFont="1" applyFill="1" applyBorder="1" applyAlignment="1" applyProtection="1">
      <alignment horizontal="centerContinuous" vertical="top" wrapText="1"/>
    </xf>
    <xf numFmtId="0" fontId="71" fillId="0" borderId="0" xfId="402" applyFont="1" applyFill="1" applyAlignment="1">
      <alignment vertical="top"/>
    </xf>
    <xf numFmtId="0" fontId="83" fillId="0" borderId="0" xfId="403" applyFont="1" applyFill="1" applyAlignment="1">
      <alignment horizontal="right" vertical="top"/>
    </xf>
    <xf numFmtId="0" fontId="102" fillId="27" borderId="34" xfId="398" applyFont="1" applyFill="1" applyBorder="1" applyAlignment="1" applyProtection="1">
      <alignment horizontal="centerContinuous" vertical="center" shrinkToFit="1"/>
    </xf>
    <xf numFmtId="0" fontId="102" fillId="27" borderId="23" xfId="398" applyFont="1" applyFill="1" applyBorder="1" applyAlignment="1" applyProtection="1">
      <alignment horizontal="centerContinuous" vertical="center" shrinkToFit="1"/>
    </xf>
    <xf numFmtId="0" fontId="102" fillId="27" borderId="36" xfId="398" applyFont="1" applyFill="1" applyBorder="1" applyAlignment="1" applyProtection="1">
      <alignment horizontal="centerContinuous" vertical="center" shrinkToFit="1"/>
    </xf>
    <xf numFmtId="0" fontId="102" fillId="27" borderId="21" xfId="398" applyFont="1" applyFill="1" applyBorder="1" applyAlignment="1" applyProtection="1">
      <alignment horizontal="centerContinuous" vertical="center" wrapText="1" shrinkToFit="1"/>
    </xf>
    <xf numFmtId="41" fontId="83" fillId="0" borderId="0" xfId="401" applyNumberFormat="1" applyFont="1" applyFill="1" applyProtection="1"/>
    <xf numFmtId="41" fontId="83" fillId="0" borderId="0" xfId="401" applyNumberFormat="1" applyFont="1" applyFill="1" applyAlignment="1" applyProtection="1">
      <alignment horizontal="left"/>
    </xf>
    <xf numFmtId="41" fontId="102" fillId="0" borderId="0" xfId="398" applyNumberFormat="1" applyFont="1" applyFill="1" applyProtection="1"/>
    <xf numFmtId="41" fontId="86" fillId="0" borderId="0" xfId="400" applyNumberFormat="1" applyFont="1" applyFill="1" applyProtection="1"/>
    <xf numFmtId="0" fontId="102" fillId="32" borderId="0" xfId="398" applyFont="1" applyFill="1" applyBorder="1" applyAlignment="1" applyProtection="1">
      <alignment horizontal="left"/>
    </xf>
    <xf numFmtId="0" fontId="102" fillId="27" borderId="18" xfId="398" applyFont="1" applyFill="1" applyBorder="1" applyAlignment="1" applyProtection="1">
      <alignment horizontal="centerContinuous" wrapText="1"/>
    </xf>
    <xf numFmtId="0" fontId="83" fillId="0" borderId="0" xfId="404" applyFont="1" applyFill="1" applyAlignment="1">
      <alignment vertical="top"/>
    </xf>
    <xf numFmtId="0" fontId="83" fillId="0" borderId="0" xfId="404" applyFont="1" applyFill="1" applyAlignment="1">
      <alignment horizontal="right" vertical="top"/>
    </xf>
    <xf numFmtId="0" fontId="84" fillId="0" borderId="0" xfId="404" applyFont="1" applyFill="1" applyAlignment="1">
      <alignment horizontal="centerContinuous"/>
    </xf>
    <xf numFmtId="0" fontId="83" fillId="0" borderId="0" xfId="404" applyFont="1" applyFill="1" applyAlignment="1">
      <alignment vertical="center"/>
    </xf>
    <xf numFmtId="0" fontId="85" fillId="0" borderId="0" xfId="404" applyFont="1" applyFill="1" applyAlignment="1">
      <alignment horizontal="centerContinuous"/>
    </xf>
    <xf numFmtId="0" fontId="85" fillId="0" borderId="0" xfId="404" applyFont="1" applyFill="1"/>
    <xf numFmtId="0" fontId="80" fillId="0" borderId="0" xfId="404" applyFont="1" applyFill="1"/>
    <xf numFmtId="0" fontId="83" fillId="0" borderId="0" xfId="404" applyFont="1" applyFill="1"/>
    <xf numFmtId="0" fontId="83" fillId="27" borderId="20" xfId="404" applyFont="1" applyFill="1" applyBorder="1" applyAlignment="1">
      <alignment horizontal="center" vertical="center"/>
    </xf>
    <xf numFmtId="0" fontId="83" fillId="27" borderId="22" xfId="404" applyFont="1" applyFill="1" applyBorder="1" applyAlignment="1">
      <alignment horizontal="center" vertical="center"/>
    </xf>
    <xf numFmtId="176" fontId="83" fillId="0" borderId="0" xfId="405" applyFont="1" applyFill="1" applyBorder="1" applyProtection="1"/>
    <xf numFmtId="0" fontId="80" fillId="0" borderId="0" xfId="404" applyFont="1" applyFill="1" applyBorder="1" applyAlignment="1"/>
    <xf numFmtId="176" fontId="83" fillId="0" borderId="0" xfId="405" applyNumberFormat="1" applyFont="1" applyFill="1" applyBorder="1" applyProtection="1">
      <protection locked="0"/>
    </xf>
    <xf numFmtId="176" fontId="80" fillId="0" borderId="0" xfId="405" applyFont="1" applyFill="1" applyBorder="1" applyProtection="1"/>
    <xf numFmtId="0" fontId="83" fillId="0" borderId="0" xfId="404" applyFont="1" applyFill="1" applyBorder="1" applyAlignment="1" applyProtection="1">
      <alignment horizontal="left"/>
    </xf>
    <xf numFmtId="0" fontId="83" fillId="0" borderId="0" xfId="404" applyFont="1" applyFill="1" applyProtection="1"/>
    <xf numFmtId="0" fontId="101" fillId="0" borderId="0" xfId="404" applyFont="1" applyFill="1"/>
    <xf numFmtId="0" fontId="83" fillId="27" borderId="19" xfId="404" applyFont="1" applyFill="1" applyBorder="1" applyAlignment="1">
      <alignment horizontal="centerContinuous"/>
    </xf>
    <xf numFmtId="0" fontId="83" fillId="27" borderId="21" xfId="404" applyFont="1" applyFill="1" applyBorder="1" applyAlignment="1">
      <alignment horizontal="centerContinuous"/>
    </xf>
    <xf numFmtId="0" fontId="83" fillId="0" borderId="0" xfId="404" applyFont="1" applyFill="1" applyAlignment="1"/>
    <xf numFmtId="0" fontId="94" fillId="0" borderId="0" xfId="402" applyFont="1" applyFill="1" applyAlignment="1">
      <alignment vertical="top"/>
    </xf>
    <xf numFmtId="0" fontId="75" fillId="27" borderId="30" xfId="398" applyFont="1" applyFill="1" applyBorder="1" applyAlignment="1">
      <alignment horizontal="centerContinuous" vertical="center" shrinkToFit="1"/>
    </xf>
    <xf numFmtId="0" fontId="75" fillId="27" borderId="31" xfId="398" applyFont="1" applyFill="1" applyBorder="1" applyAlignment="1">
      <alignment horizontal="centerContinuous" vertical="center" shrinkToFit="1"/>
    </xf>
    <xf numFmtId="0" fontId="75" fillId="27" borderId="37" xfId="398" applyFont="1" applyFill="1" applyBorder="1" applyAlignment="1">
      <alignment horizontal="centerContinuous" vertical="center" shrinkToFit="1"/>
    </xf>
    <xf numFmtId="0" fontId="75" fillId="27" borderId="20" xfId="398" applyFont="1" applyFill="1" applyBorder="1" applyAlignment="1" applyProtection="1">
      <alignment horizontal="center" vertical="center"/>
    </xf>
    <xf numFmtId="0" fontId="75" fillId="27" borderId="35" xfId="406" applyFont="1" applyFill="1" applyBorder="1" applyAlignment="1" applyProtection="1">
      <alignment horizontal="center" vertical="center"/>
    </xf>
    <xf numFmtId="0" fontId="75" fillId="27" borderId="22" xfId="406" applyFont="1" applyFill="1" applyBorder="1" applyAlignment="1" applyProtection="1">
      <alignment horizontal="center" vertical="center"/>
    </xf>
    <xf numFmtId="0" fontId="75" fillId="27" borderId="20" xfId="406" applyFont="1" applyFill="1" applyBorder="1" applyAlignment="1" applyProtection="1">
      <alignment horizontal="center" vertical="center"/>
    </xf>
    <xf numFmtId="0" fontId="75" fillId="27" borderId="20" xfId="398" applyFont="1" applyFill="1" applyBorder="1" applyAlignment="1" applyProtection="1">
      <alignment horizontal="center" vertical="center" shrinkToFit="1"/>
    </xf>
    <xf numFmtId="0" fontId="75" fillId="27" borderId="19" xfId="398" applyFont="1" applyFill="1" applyBorder="1" applyAlignment="1" applyProtection="1">
      <alignment horizontal="center" vertical="center" shrinkToFit="1"/>
    </xf>
    <xf numFmtId="0" fontId="75" fillId="27" borderId="19" xfId="406" applyFont="1" applyFill="1" applyBorder="1" applyAlignment="1" applyProtection="1">
      <alignment horizontal="center" vertical="center" shrinkToFit="1"/>
    </xf>
    <xf numFmtId="176" fontId="75" fillId="0" borderId="0" xfId="400" applyFont="1" applyFill="1" applyBorder="1" applyAlignment="1" applyProtection="1"/>
    <xf numFmtId="0" fontId="75" fillId="0" borderId="0" xfId="398" applyFont="1" applyFill="1" applyBorder="1" applyProtection="1"/>
    <xf numFmtId="0" fontId="105" fillId="0" borderId="0" xfId="398" applyFont="1" applyFill="1" applyAlignment="1">
      <alignment vertical="center"/>
    </xf>
    <xf numFmtId="0" fontId="104" fillId="0" borderId="0" xfId="398" applyFont="1" applyFill="1" applyAlignment="1">
      <alignment horizontal="centerContinuous" vertical="center"/>
    </xf>
    <xf numFmtId="0" fontId="105" fillId="0" borderId="0" xfId="398" applyFont="1" applyAlignment="1">
      <alignment horizontal="centerContinuous"/>
    </xf>
    <xf numFmtId="0" fontId="105" fillId="0" borderId="0" xfId="398" applyFont="1" applyFill="1" applyAlignment="1">
      <alignment horizontal="centerContinuous"/>
    </xf>
    <xf numFmtId="0" fontId="105" fillId="0" borderId="0" xfId="398" applyFont="1" applyFill="1"/>
    <xf numFmtId="0" fontId="75" fillId="0" borderId="0" xfId="398" applyFont="1" applyFill="1" applyBorder="1" applyAlignment="1">
      <alignment horizontal="distributed" vertical="center"/>
    </xf>
    <xf numFmtId="0" fontId="107" fillId="0" borderId="0" xfId="398" applyFont="1" applyFill="1" applyAlignment="1">
      <alignment vertical="center"/>
    </xf>
    <xf numFmtId="0" fontId="106" fillId="0" borderId="0" xfId="398" applyFont="1" applyFill="1" applyAlignment="1">
      <alignment horizontal="center" vertical="center"/>
    </xf>
    <xf numFmtId="0" fontId="106" fillId="0" borderId="0" xfId="398" applyFont="1" applyFill="1" applyAlignment="1">
      <alignment horizontal="centerContinuous" vertical="center"/>
    </xf>
    <xf numFmtId="0" fontId="107" fillId="0" borderId="0" xfId="398" applyFont="1" applyFill="1" applyAlignment="1">
      <alignment horizontal="centerContinuous" vertical="center"/>
    </xf>
    <xf numFmtId="0" fontId="107" fillId="0" borderId="0" xfId="398" applyFont="1" applyFill="1" applyAlignment="1">
      <alignment horizontal="centerContinuous"/>
    </xf>
    <xf numFmtId="0" fontId="107" fillId="0" borderId="0" xfId="398" applyFont="1" applyFill="1"/>
    <xf numFmtId="0" fontId="105" fillId="0" borderId="0" xfId="398" applyFont="1" applyFill="1" applyAlignment="1">
      <alignment horizontal="centerContinuous" vertical="center"/>
    </xf>
    <xf numFmtId="0" fontId="75" fillId="27" borderId="38" xfId="398" applyFont="1" applyFill="1" applyBorder="1" applyAlignment="1">
      <alignment horizontal="center" vertical="center"/>
    </xf>
    <xf numFmtId="0" fontId="75" fillId="27" borderId="39" xfId="398" applyFont="1" applyFill="1" applyBorder="1" applyAlignment="1">
      <alignment horizontal="centerContinuous" vertical="center"/>
    </xf>
    <xf numFmtId="0" fontId="75" fillId="27" borderId="40" xfId="398" applyFont="1" applyFill="1" applyBorder="1" applyAlignment="1">
      <alignment horizontal="center" vertical="center"/>
    </xf>
    <xf numFmtId="0" fontId="75" fillId="27" borderId="41" xfId="398" applyFont="1" applyFill="1" applyBorder="1" applyAlignment="1">
      <alignment horizontal="centerContinuous" vertical="center"/>
    </xf>
    <xf numFmtId="0" fontId="75" fillId="27" borderId="42" xfId="398" applyFont="1" applyFill="1" applyBorder="1" applyAlignment="1">
      <alignment horizontal="center" vertical="center"/>
    </xf>
    <xf numFmtId="0" fontId="75" fillId="27" borderId="43" xfId="398" applyFont="1" applyFill="1" applyBorder="1" applyAlignment="1">
      <alignment horizontal="center" vertical="center"/>
    </xf>
    <xf numFmtId="0" fontId="75" fillId="27" borderId="41" xfId="398" applyFont="1" applyFill="1" applyBorder="1" applyAlignment="1">
      <alignment horizontal="center" vertical="center"/>
    </xf>
    <xf numFmtId="0" fontId="75" fillId="0" borderId="40" xfId="398" applyFont="1" applyFill="1" applyBorder="1" applyAlignment="1" applyProtection="1">
      <alignment horizontal="center"/>
    </xf>
    <xf numFmtId="176" fontId="75" fillId="0" borderId="42" xfId="400" applyFont="1" applyFill="1" applyBorder="1" applyAlignment="1" applyProtection="1">
      <alignment horizontal="right"/>
    </xf>
    <xf numFmtId="0" fontId="75" fillId="0" borderId="40" xfId="398" applyFont="1" applyFill="1" applyBorder="1" applyAlignment="1">
      <alignment horizontal="center"/>
    </xf>
    <xf numFmtId="176" fontId="75" fillId="0" borderId="42" xfId="398" applyNumberFormat="1" applyFont="1" applyFill="1" applyBorder="1" applyAlignment="1">
      <alignment horizontal="right"/>
    </xf>
    <xf numFmtId="0" fontId="82" fillId="0" borderId="40" xfId="398" applyFont="1" applyFill="1" applyBorder="1" applyAlignment="1">
      <alignment horizontal="distributed" wrapText="1"/>
    </xf>
    <xf numFmtId="0" fontId="75" fillId="0" borderId="40" xfId="398" applyFont="1" applyFill="1" applyBorder="1" applyAlignment="1">
      <alignment horizontal="distributed"/>
    </xf>
    <xf numFmtId="176" fontId="75" fillId="28" borderId="42" xfId="400" applyFont="1" applyFill="1" applyBorder="1" applyAlignment="1" applyProtection="1">
      <alignment horizontal="right"/>
      <protection locked="0"/>
    </xf>
    <xf numFmtId="0" fontId="82" fillId="0" borderId="40" xfId="398" applyFont="1" applyFill="1" applyBorder="1" applyAlignment="1">
      <alignment horizontal="distributed"/>
    </xf>
    <xf numFmtId="0" fontId="75" fillId="0" borderId="44" xfId="398" applyFont="1" applyFill="1" applyBorder="1" applyAlignment="1">
      <alignment horizontal="center"/>
    </xf>
    <xf numFmtId="0" fontId="83" fillId="27" borderId="47" xfId="398" applyFont="1" applyFill="1" applyBorder="1" applyAlignment="1">
      <alignment horizontal="centerContinuous" vertical="center"/>
    </xf>
    <xf numFmtId="0" fontId="83" fillId="27" borderId="48" xfId="399" applyNumberFormat="1" applyFont="1" applyFill="1" applyBorder="1" applyAlignment="1" applyProtection="1">
      <alignment horizontal="center" vertical="center"/>
    </xf>
    <xf numFmtId="0" fontId="75" fillId="27" borderId="49" xfId="398" applyFont="1" applyFill="1" applyBorder="1" applyAlignment="1">
      <alignment horizontal="centerContinuous" vertical="center"/>
    </xf>
    <xf numFmtId="0" fontId="83" fillId="27" borderId="50" xfId="398" applyFont="1" applyFill="1" applyBorder="1" applyAlignment="1">
      <alignment horizontal="center" vertical="center"/>
    </xf>
    <xf numFmtId="176" fontId="75" fillId="0" borderId="49" xfId="400" applyFont="1" applyFill="1" applyBorder="1" applyAlignment="1" applyProtection="1">
      <alignment horizontal="right"/>
    </xf>
    <xf numFmtId="176" fontId="75" fillId="0" borderId="49" xfId="398" applyNumberFormat="1" applyFont="1" applyFill="1" applyBorder="1" applyAlignment="1">
      <alignment horizontal="right"/>
    </xf>
    <xf numFmtId="176" fontId="75" fillId="0" borderId="49" xfId="400" applyFont="1" applyFill="1" applyBorder="1" applyAlignment="1" applyProtection="1">
      <alignment horizontal="right"/>
      <protection locked="0"/>
    </xf>
    <xf numFmtId="198" fontId="75" fillId="28" borderId="0" xfId="400" applyNumberFormat="1" applyFont="1" applyFill="1" applyBorder="1" applyAlignment="1" applyProtection="1">
      <alignment horizontal="right"/>
      <protection locked="0"/>
    </xf>
    <xf numFmtId="0" fontId="104" fillId="0" borderId="0" xfId="398" applyFont="1" applyFill="1" applyAlignment="1">
      <alignment horizontal="centerContinuous"/>
    </xf>
    <xf numFmtId="0" fontId="105" fillId="0" borderId="0" xfId="398" applyFont="1" applyAlignment="1">
      <alignment horizontal="centerContinuous" vertical="center"/>
    </xf>
    <xf numFmtId="0" fontId="105" fillId="0" borderId="0" xfId="398" applyFont="1" applyAlignment="1">
      <alignment horizontal="center"/>
    </xf>
    <xf numFmtId="176" fontId="75" fillId="0" borderId="0" xfId="400" applyFont="1" applyFill="1" applyBorder="1" applyProtection="1">
      <protection locked="0"/>
    </xf>
    <xf numFmtId="176" fontId="83" fillId="0" borderId="0" xfId="400" applyFont="1" applyFill="1" applyBorder="1" applyProtection="1">
      <protection locked="0"/>
    </xf>
    <xf numFmtId="0" fontId="83" fillId="27" borderId="38" xfId="398" applyFont="1" applyFill="1" applyBorder="1" applyAlignment="1">
      <alignment horizontal="center" vertical="center"/>
    </xf>
    <xf numFmtId="0" fontId="83" fillId="27" borderId="40" xfId="398" applyFont="1" applyFill="1" applyBorder="1" applyAlignment="1">
      <alignment horizontal="center" vertical="center"/>
    </xf>
    <xf numFmtId="0" fontId="83" fillId="27" borderId="54" xfId="398" applyFont="1" applyFill="1" applyBorder="1" applyAlignment="1">
      <alignment vertical="center"/>
    </xf>
    <xf numFmtId="0" fontId="83" fillId="27" borderId="55" xfId="398" applyFont="1" applyFill="1" applyBorder="1" applyAlignment="1">
      <alignment horizontal="center" vertical="center"/>
    </xf>
    <xf numFmtId="0" fontId="83" fillId="27" borderId="43" xfId="398" applyFont="1" applyFill="1" applyBorder="1" applyAlignment="1">
      <alignment horizontal="center" vertical="center"/>
    </xf>
    <xf numFmtId="0" fontId="83" fillId="0" borderId="40" xfId="398" applyFont="1" applyFill="1" applyBorder="1" applyAlignment="1">
      <alignment horizontal="center"/>
    </xf>
    <xf numFmtId="176" fontId="83" fillId="0" borderId="42" xfId="400" applyFont="1" applyFill="1" applyBorder="1" applyProtection="1"/>
    <xf numFmtId="176" fontId="83" fillId="0" borderId="42" xfId="398" applyNumberFormat="1" applyFont="1" applyFill="1" applyBorder="1" applyAlignment="1">
      <alignment horizontal="center"/>
    </xf>
    <xf numFmtId="176" fontId="75" fillId="0" borderId="10" xfId="398" applyNumberFormat="1" applyFont="1" applyFill="1" applyBorder="1" applyAlignment="1">
      <alignment horizontal="center"/>
    </xf>
    <xf numFmtId="176" fontId="75" fillId="0" borderId="10" xfId="400" applyFont="1" applyFill="1" applyBorder="1" applyProtection="1"/>
    <xf numFmtId="176" fontId="75" fillId="0" borderId="10" xfId="400" applyFont="1" applyFill="1" applyBorder="1" applyProtection="1">
      <protection locked="0"/>
    </xf>
    <xf numFmtId="176" fontId="75" fillId="0" borderId="46" xfId="400" applyFont="1" applyFill="1" applyBorder="1" applyProtection="1">
      <protection locked="0"/>
    </xf>
    <xf numFmtId="0" fontId="83" fillId="0" borderId="0" xfId="398" applyFont="1" applyFill="1" applyBorder="1" applyAlignment="1">
      <alignment vertical="center"/>
    </xf>
    <xf numFmtId="0" fontId="83" fillId="27" borderId="57" xfId="398" applyFont="1" applyFill="1" applyBorder="1" applyAlignment="1">
      <alignment horizontal="centerContinuous" vertical="center"/>
    </xf>
    <xf numFmtId="0" fontId="100" fillId="30" borderId="40" xfId="398" applyFont="1" applyFill="1" applyBorder="1" applyAlignment="1">
      <alignment horizontal="centerContinuous" vertical="center"/>
    </xf>
    <xf numFmtId="0" fontId="83" fillId="27" borderId="40" xfId="398" applyFont="1" applyFill="1" applyBorder="1" applyAlignment="1">
      <alignment horizontal="centerContinuous" vertical="center"/>
    </xf>
    <xf numFmtId="0" fontId="100" fillId="30" borderId="43" xfId="398" applyFont="1" applyFill="1" applyBorder="1" applyAlignment="1">
      <alignment horizontal="centerContinuous" vertical="center" wrapText="1"/>
    </xf>
    <xf numFmtId="176" fontId="83" fillId="0" borderId="49" xfId="400" applyFont="1" applyFill="1" applyBorder="1" applyAlignment="1" applyProtection="1">
      <alignment horizontal="center"/>
    </xf>
    <xf numFmtId="176" fontId="83" fillId="0" borderId="49" xfId="398" applyNumberFormat="1" applyFont="1" applyFill="1" applyBorder="1" applyAlignment="1">
      <alignment horizontal="center"/>
    </xf>
    <xf numFmtId="176" fontId="75" fillId="0" borderId="52" xfId="400" applyFont="1" applyFill="1" applyBorder="1" applyProtection="1"/>
    <xf numFmtId="176" fontId="83" fillId="0" borderId="10" xfId="400" applyFont="1" applyFill="1" applyBorder="1" applyProtection="1">
      <protection locked="0"/>
    </xf>
    <xf numFmtId="0" fontId="83" fillId="0" borderId="46" xfId="398" applyFont="1" applyFill="1" applyBorder="1"/>
    <xf numFmtId="0" fontId="108" fillId="0" borderId="0" xfId="398" applyFont="1" applyFill="1" applyAlignment="1" applyProtection="1"/>
    <xf numFmtId="0" fontId="109" fillId="32" borderId="0" xfId="398" applyFont="1" applyFill="1" applyAlignment="1" applyProtection="1">
      <alignment vertical="center"/>
    </xf>
    <xf numFmtId="0" fontId="109" fillId="32" borderId="0" xfId="398" applyFont="1" applyFill="1" applyProtection="1"/>
    <xf numFmtId="0" fontId="108" fillId="0" borderId="0" xfId="398" applyFont="1" applyFill="1" applyAlignment="1" applyProtection="1">
      <alignment horizontal="center" vertical="center"/>
    </xf>
    <xf numFmtId="0" fontId="109" fillId="32" borderId="0" xfId="398" applyFont="1" applyFill="1" applyAlignment="1" applyProtection="1">
      <alignment horizontal="center" vertical="center"/>
    </xf>
    <xf numFmtId="0" fontId="106" fillId="0" borderId="0" xfId="404" applyFont="1" applyFill="1" applyAlignment="1">
      <alignment horizontal="centerContinuous"/>
    </xf>
    <xf numFmtId="0" fontId="107" fillId="0" borderId="0" xfId="404" applyFont="1" applyFill="1" applyAlignment="1">
      <alignment horizontal="centerContinuous"/>
    </xf>
    <xf numFmtId="0" fontId="107" fillId="0" borderId="0" xfId="404" applyFont="1" applyFill="1"/>
    <xf numFmtId="0" fontId="83" fillId="0" borderId="0" xfId="404" applyFont="1" applyFill="1" applyBorder="1" applyAlignment="1">
      <alignment horizontal="center"/>
    </xf>
    <xf numFmtId="176" fontId="75" fillId="0" borderId="0" xfId="400" applyFont="1" applyFill="1" applyBorder="1" applyAlignment="1" applyProtection="1">
      <alignment vertical="center"/>
    </xf>
    <xf numFmtId="176" fontId="75" fillId="0" borderId="0" xfId="400" applyFont="1" applyFill="1" applyBorder="1" applyAlignment="1" applyProtection="1">
      <alignment vertical="center"/>
      <protection locked="0"/>
    </xf>
    <xf numFmtId="0" fontId="75" fillId="0" borderId="0" xfId="398" applyFont="1" applyFill="1" applyBorder="1" applyAlignment="1">
      <alignment vertical="center"/>
    </xf>
    <xf numFmtId="0" fontId="110" fillId="0" borderId="0" xfId="398" applyFont="1" applyFill="1"/>
    <xf numFmtId="0" fontId="83" fillId="0" borderId="0" xfId="399" applyNumberFormat="1" applyFont="1" applyFill="1" applyAlignment="1" applyProtection="1">
      <alignment horizontal="right"/>
    </xf>
    <xf numFmtId="176" fontId="110" fillId="0" borderId="45" xfId="398" applyNumberFormat="1" applyFont="1" applyFill="1" applyBorder="1" applyAlignment="1">
      <alignment horizontal="right"/>
    </xf>
    <xf numFmtId="0" fontId="110" fillId="0" borderId="10" xfId="398" applyFont="1" applyFill="1" applyBorder="1" applyAlignment="1">
      <alignment horizontal="right"/>
    </xf>
    <xf numFmtId="176" fontId="110" fillId="0" borderId="10" xfId="400" applyFont="1" applyFill="1" applyBorder="1" applyAlignment="1" applyProtection="1">
      <alignment horizontal="right"/>
      <protection locked="0"/>
    </xf>
    <xf numFmtId="176" fontId="110" fillId="0" borderId="46" xfId="400" applyFont="1" applyFill="1" applyBorder="1" applyAlignment="1" applyProtection="1">
      <alignment horizontal="right"/>
      <protection locked="0"/>
    </xf>
    <xf numFmtId="176" fontId="110" fillId="0" borderId="52" xfId="400" applyFont="1" applyFill="1" applyBorder="1" applyAlignment="1" applyProtection="1">
      <alignment horizontal="right"/>
      <protection locked="0"/>
    </xf>
    <xf numFmtId="197" fontId="110" fillId="0" borderId="10" xfId="398" applyNumberFormat="1" applyFont="1" applyFill="1" applyBorder="1" applyAlignment="1">
      <alignment horizontal="right"/>
    </xf>
    <xf numFmtId="0" fontId="110" fillId="0" borderId="44" xfId="398" applyFont="1" applyFill="1" applyBorder="1" applyAlignment="1">
      <alignment horizontal="distributed"/>
    </xf>
    <xf numFmtId="0" fontId="110" fillId="0" borderId="0" xfId="398" applyFont="1" applyFill="1" applyProtection="1"/>
    <xf numFmtId="0" fontId="110" fillId="32" borderId="0" xfId="398" applyFont="1" applyFill="1" applyProtection="1"/>
    <xf numFmtId="0" fontId="110" fillId="0" borderId="0" xfId="404" applyFont="1" applyFill="1"/>
    <xf numFmtId="0" fontId="110" fillId="0" borderId="0" xfId="398" applyFont="1" applyFill="1" applyAlignment="1"/>
    <xf numFmtId="0" fontId="108" fillId="0" borderId="0" xfId="398" applyFont="1" applyFill="1" applyAlignment="1" applyProtection="1">
      <alignment vertical="center"/>
    </xf>
    <xf numFmtId="41" fontId="86" fillId="28" borderId="0" xfId="400" applyNumberFormat="1" applyFont="1" applyFill="1" applyBorder="1" applyProtection="1"/>
    <xf numFmtId="41" fontId="86" fillId="28" borderId="17" xfId="398" applyNumberFormat="1" applyFont="1" applyFill="1" applyBorder="1" applyAlignment="1">
      <alignment horizontal="center"/>
    </xf>
    <xf numFmtId="0" fontId="86" fillId="28" borderId="40" xfId="398" applyFont="1" applyFill="1" applyBorder="1" applyAlignment="1">
      <alignment horizontal="center"/>
    </xf>
    <xf numFmtId="176" fontId="86" fillId="28" borderId="0" xfId="398" applyNumberFormat="1" applyFont="1" applyFill="1" applyBorder="1" applyAlignment="1">
      <alignment horizontal="center"/>
    </xf>
    <xf numFmtId="176" fontId="86" fillId="28" borderId="42" xfId="398" applyNumberFormat="1" applyFont="1" applyFill="1" applyBorder="1" applyAlignment="1">
      <alignment horizontal="center"/>
    </xf>
    <xf numFmtId="176" fontId="86" fillId="28" borderId="49" xfId="398" applyNumberFormat="1" applyFont="1" applyFill="1" applyBorder="1" applyAlignment="1">
      <alignment horizontal="center"/>
    </xf>
    <xf numFmtId="0" fontId="111" fillId="0" borderId="0" xfId="398" applyFont="1" applyFill="1"/>
    <xf numFmtId="0" fontId="75" fillId="27" borderId="20" xfId="398" applyFont="1" applyFill="1" applyBorder="1" applyAlignment="1">
      <alignment horizontal="center" vertical="center" shrinkToFit="1"/>
    </xf>
    <xf numFmtId="0" fontId="75" fillId="27" borderId="19" xfId="398" applyFont="1" applyFill="1" applyBorder="1" applyAlignment="1">
      <alignment horizontal="center" vertical="center" shrinkToFit="1"/>
    </xf>
    <xf numFmtId="0" fontId="75" fillId="27" borderId="20" xfId="398" applyFont="1" applyFill="1" applyBorder="1" applyAlignment="1">
      <alignment horizontal="center" vertical="top"/>
    </xf>
    <xf numFmtId="0" fontId="83" fillId="27" borderId="32" xfId="398" applyFont="1" applyFill="1" applyBorder="1" applyAlignment="1">
      <alignment horizontal="center" vertical="center"/>
    </xf>
    <xf numFmtId="0" fontId="83" fillId="27" borderId="27" xfId="398" applyFont="1" applyFill="1" applyBorder="1" applyAlignment="1">
      <alignment horizontal="center" vertical="center"/>
    </xf>
    <xf numFmtId="0" fontId="83" fillId="27" borderId="17" xfId="398" applyFont="1" applyFill="1" applyBorder="1" applyAlignment="1">
      <alignment horizontal="center" vertical="center"/>
    </xf>
    <xf numFmtId="0" fontId="83" fillId="27" borderId="21" xfId="398" applyFont="1" applyFill="1" applyBorder="1" applyAlignment="1">
      <alignment horizontal="center" vertical="center"/>
    </xf>
    <xf numFmtId="0" fontId="83" fillId="27" borderId="19" xfId="398" applyFont="1" applyFill="1" applyBorder="1" applyAlignment="1">
      <alignment horizontal="center" vertical="center"/>
    </xf>
    <xf numFmtId="0" fontId="83" fillId="27" borderId="19" xfId="398" applyFont="1" applyFill="1" applyBorder="1" applyAlignment="1">
      <alignment horizontal="center"/>
    </xf>
    <xf numFmtId="0" fontId="83" fillId="27" borderId="20" xfId="398" applyFont="1" applyFill="1" applyBorder="1" applyAlignment="1">
      <alignment horizontal="center"/>
    </xf>
    <xf numFmtId="0" fontId="75" fillId="27" borderId="22" xfId="398" applyFont="1" applyFill="1" applyBorder="1" applyAlignment="1">
      <alignment horizontal="center"/>
    </xf>
    <xf numFmtId="0" fontId="75" fillId="27" borderId="16" xfId="398" applyFont="1" applyFill="1" applyBorder="1" applyAlignment="1">
      <alignment horizontal="center"/>
    </xf>
    <xf numFmtId="0" fontId="75" fillId="27" borderId="27" xfId="398" applyFont="1" applyFill="1" applyBorder="1" applyAlignment="1">
      <alignment horizontal="center" vertical="center"/>
    </xf>
    <xf numFmtId="0" fontId="83" fillId="27" borderId="18" xfId="398" applyFont="1" applyFill="1" applyBorder="1" applyAlignment="1" applyProtection="1">
      <alignment horizontal="center"/>
    </xf>
    <xf numFmtId="0" fontId="83" fillId="27" borderId="19" xfId="398" applyFont="1" applyFill="1" applyBorder="1" applyAlignment="1" applyProtection="1">
      <alignment horizontal="center"/>
    </xf>
    <xf numFmtId="0" fontId="83" fillId="27" borderId="18" xfId="398" applyFont="1" applyFill="1" applyBorder="1" applyAlignment="1" applyProtection="1">
      <alignment horizontal="center" wrapText="1"/>
    </xf>
    <xf numFmtId="0" fontId="83" fillId="27" borderId="19" xfId="398" applyFont="1" applyFill="1" applyBorder="1" applyAlignment="1" applyProtection="1">
      <alignment horizontal="center" wrapText="1"/>
    </xf>
    <xf numFmtId="0" fontId="83" fillId="27" borderId="41" xfId="398" applyFont="1" applyFill="1" applyBorder="1" applyAlignment="1">
      <alignment horizontal="center" vertical="center"/>
    </xf>
    <xf numFmtId="0" fontId="102" fillId="27" borderId="18" xfId="398" applyFont="1" applyFill="1" applyBorder="1" applyAlignment="1" applyProtection="1">
      <alignment horizontal="center" wrapText="1" shrinkToFit="1"/>
    </xf>
    <xf numFmtId="0" fontId="83" fillId="27" borderId="19" xfId="404" applyFont="1" applyFill="1" applyBorder="1" applyAlignment="1">
      <alignment horizontal="center"/>
    </xf>
    <xf numFmtId="194" fontId="82" fillId="28" borderId="0" xfId="398" applyNumberFormat="1" applyFont="1" applyFill="1"/>
    <xf numFmtId="0" fontId="82" fillId="28" borderId="0" xfId="398" applyFont="1" applyFill="1"/>
    <xf numFmtId="41" fontId="83" fillId="0" borderId="0" xfId="398" applyNumberFormat="1" applyFont="1" applyFill="1" applyBorder="1" applyAlignment="1">
      <alignment horizontal="right"/>
    </xf>
    <xf numFmtId="0" fontId="86" fillId="28" borderId="0" xfId="398" applyFont="1" applyFill="1"/>
    <xf numFmtId="198" fontId="100" fillId="29" borderId="0" xfId="398" applyNumberFormat="1" applyFont="1" applyFill="1" applyBorder="1" applyAlignment="1">
      <alignment horizontal="right"/>
    </xf>
    <xf numFmtId="198" fontId="100" fillId="0" borderId="0" xfId="398" applyNumberFormat="1" applyFont="1" applyFill="1" applyBorder="1" applyAlignment="1">
      <alignment horizontal="right"/>
    </xf>
    <xf numFmtId="0" fontId="75" fillId="28" borderId="0" xfId="398" applyFont="1" applyFill="1"/>
    <xf numFmtId="176" fontId="86" fillId="28" borderId="0" xfId="400" applyFont="1" applyFill="1" applyBorder="1" applyAlignment="1" applyProtection="1">
      <alignment horizontal="right"/>
    </xf>
    <xf numFmtId="176" fontId="82" fillId="28" borderId="0" xfId="400" applyFont="1" applyFill="1" applyBorder="1" applyAlignment="1" applyProtection="1">
      <alignment horizontal="right"/>
    </xf>
    <xf numFmtId="176" fontId="75" fillId="0" borderId="42" xfId="400" applyFont="1" applyFill="1" applyBorder="1" applyAlignment="1" applyProtection="1">
      <alignment horizontal="right"/>
      <protection locked="0"/>
    </xf>
    <xf numFmtId="198" fontId="75" fillId="0" borderId="0" xfId="398" applyNumberFormat="1" applyFont="1" applyFill="1" applyBorder="1" applyAlignment="1">
      <alignment horizontal="right"/>
    </xf>
    <xf numFmtId="198" fontId="75" fillId="0" borderId="0" xfId="400" applyNumberFormat="1" applyFont="1" applyFill="1" applyBorder="1" applyAlignment="1" applyProtection="1">
      <alignment horizontal="right"/>
      <protection locked="0"/>
    </xf>
    <xf numFmtId="0" fontId="82" fillId="28" borderId="40" xfId="398" applyFont="1" applyFill="1" applyBorder="1" applyAlignment="1">
      <alignment horizontal="center"/>
    </xf>
    <xf numFmtId="176" fontId="82" fillId="28" borderId="0" xfId="398" applyNumberFormat="1" applyFont="1" applyFill="1" applyBorder="1" applyAlignment="1">
      <alignment horizontal="right"/>
    </xf>
    <xf numFmtId="176" fontId="82" fillId="28" borderId="42" xfId="398" applyNumberFormat="1" applyFont="1" applyFill="1" applyBorder="1" applyAlignment="1">
      <alignment horizontal="right"/>
    </xf>
    <xf numFmtId="176" fontId="82" fillId="28" borderId="49" xfId="398" applyNumberFormat="1" applyFont="1" applyFill="1" applyBorder="1" applyAlignment="1">
      <alignment horizontal="right"/>
    </xf>
    <xf numFmtId="0" fontId="106" fillId="0" borderId="0" xfId="404" applyFont="1" applyFill="1" applyAlignment="1">
      <alignment vertical="center"/>
    </xf>
    <xf numFmtId="0" fontId="75" fillId="27" borderId="19" xfId="398" applyFont="1" applyFill="1" applyBorder="1" applyAlignment="1">
      <alignment horizontal="center" vertical="center" shrinkToFit="1"/>
    </xf>
    <xf numFmtId="0" fontId="83" fillId="27" borderId="22" xfId="398" applyFont="1" applyFill="1" applyBorder="1" applyAlignment="1">
      <alignment horizontal="center" vertical="center" wrapText="1"/>
    </xf>
    <xf numFmtId="0" fontId="75" fillId="27" borderId="27" xfId="398" applyFont="1" applyFill="1" applyBorder="1" applyAlignment="1">
      <alignment horizontal="center" vertical="center"/>
    </xf>
    <xf numFmtId="0" fontId="83" fillId="27" borderId="34" xfId="398" applyFont="1" applyFill="1" applyBorder="1" applyAlignment="1" applyProtection="1">
      <alignment horizontal="center" vertical="center"/>
    </xf>
    <xf numFmtId="0" fontId="83" fillId="27" borderId="20" xfId="398" applyFont="1" applyFill="1" applyBorder="1" applyAlignment="1" applyProtection="1">
      <alignment horizontal="center" vertical="center" wrapText="1"/>
    </xf>
    <xf numFmtId="0" fontId="75" fillId="27" borderId="17" xfId="398" applyFont="1" applyFill="1" applyBorder="1" applyAlignment="1">
      <alignment vertical="top"/>
    </xf>
    <xf numFmtId="0" fontId="75" fillId="27" borderId="20" xfId="398" applyFont="1" applyFill="1" applyBorder="1" applyAlignment="1">
      <alignment vertical="top"/>
    </xf>
    <xf numFmtId="0" fontId="75" fillId="27" borderId="30" xfId="398" applyFont="1" applyFill="1" applyBorder="1" applyAlignment="1">
      <alignment horizontal="centerContinuous" vertical="center"/>
    </xf>
    <xf numFmtId="0" fontId="75" fillId="27" borderId="31" xfId="398" applyFont="1" applyFill="1" applyBorder="1" applyAlignment="1">
      <alignment horizontal="centerContinuous" vertical="center"/>
    </xf>
    <xf numFmtId="0" fontId="75" fillId="27" borderId="40" xfId="398" applyFont="1" applyFill="1" applyBorder="1" applyAlignment="1">
      <alignment horizontal="center" vertical="center"/>
    </xf>
    <xf numFmtId="0" fontId="75" fillId="27" borderId="43" xfId="398" applyFont="1" applyFill="1" applyBorder="1" applyAlignment="1">
      <alignment horizontal="center" vertical="center"/>
    </xf>
    <xf numFmtId="191" fontId="75" fillId="0" borderId="0" xfId="400" quotePrefix="1" applyNumberFormat="1" applyFont="1" applyFill="1" applyBorder="1" applyAlignment="1" applyProtection="1">
      <alignment horizontal="right"/>
    </xf>
    <xf numFmtId="191" fontId="75" fillId="0" borderId="0" xfId="400" applyNumberFormat="1" applyFont="1" applyFill="1" applyBorder="1" applyAlignment="1" applyProtection="1">
      <alignment horizontal="right"/>
    </xf>
    <xf numFmtId="195" fontId="75" fillId="0" borderId="0" xfId="400" applyNumberFormat="1" applyFont="1" applyFill="1" applyBorder="1" applyAlignment="1" applyProtection="1">
      <alignment horizontal="right"/>
    </xf>
    <xf numFmtId="192" fontId="75" fillId="28" borderId="0" xfId="400" applyNumberFormat="1" applyFont="1" applyFill="1" applyBorder="1" applyAlignment="1" applyProtection="1">
      <alignment horizontal="right"/>
      <protection locked="0"/>
    </xf>
    <xf numFmtId="176" fontId="75" fillId="28" borderId="0" xfId="400" applyFont="1" applyFill="1" applyBorder="1" applyAlignment="1" applyProtection="1">
      <alignment horizontal="right"/>
    </xf>
    <xf numFmtId="176" fontId="75" fillId="28" borderId="42" xfId="400" applyFont="1" applyFill="1" applyBorder="1" applyAlignment="1" applyProtection="1">
      <alignment horizontal="right"/>
    </xf>
    <xf numFmtId="0" fontId="78" fillId="0" borderId="40" xfId="398" applyFont="1" applyFill="1" applyBorder="1" applyAlignment="1">
      <alignment horizontal="distributed"/>
    </xf>
    <xf numFmtId="176" fontId="75" fillId="28" borderId="0" xfId="400" applyFont="1" applyFill="1" applyBorder="1" applyAlignment="1" applyProtection="1">
      <alignment horizontal="left"/>
      <protection locked="0"/>
    </xf>
    <xf numFmtId="195" fontId="82" fillId="28" borderId="0" xfId="400" quotePrefix="1" applyNumberFormat="1" applyFont="1" applyFill="1" applyBorder="1" applyAlignment="1" applyProtection="1">
      <alignment horizontal="right"/>
    </xf>
    <xf numFmtId="176" fontId="82" fillId="28" borderId="42" xfId="400" applyFont="1" applyFill="1" applyBorder="1" applyAlignment="1" applyProtection="1">
      <alignment horizontal="right"/>
    </xf>
    <xf numFmtId="41" fontId="75" fillId="0" borderId="0" xfId="400" applyNumberFormat="1" applyFont="1" applyFill="1" applyBorder="1" applyAlignment="1" applyProtection="1">
      <alignment horizontal="right"/>
      <protection locked="0"/>
    </xf>
    <xf numFmtId="192" fontId="83" fillId="0" borderId="0" xfId="400" quotePrefix="1" applyNumberFormat="1" applyFont="1" applyFill="1" applyBorder="1" applyAlignment="1" applyProtection="1">
      <alignment horizontal="right"/>
      <protection locked="0"/>
    </xf>
    <xf numFmtId="176" fontId="75" fillId="0" borderId="0" xfId="400" applyFont="1" applyFill="1" applyBorder="1" applyAlignment="1" applyProtection="1">
      <alignment horizontal="left"/>
      <protection locked="0"/>
    </xf>
    <xf numFmtId="0" fontId="75" fillId="0" borderId="44" xfId="398" applyFont="1" applyFill="1" applyBorder="1" applyAlignment="1">
      <alignment horizontal="distributed" vertical="center"/>
    </xf>
    <xf numFmtId="176" fontId="75" fillId="0" borderId="10" xfId="400" applyFont="1" applyFill="1" applyBorder="1" applyAlignment="1" applyProtection="1">
      <alignment horizontal="right"/>
      <protection locked="0"/>
    </xf>
    <xf numFmtId="176" fontId="75" fillId="0" borderId="46" xfId="400" applyFont="1" applyFill="1" applyBorder="1" applyAlignment="1" applyProtection="1">
      <alignment horizontal="right"/>
      <protection locked="0"/>
    </xf>
    <xf numFmtId="0" fontId="75" fillId="27" borderId="47" xfId="398" applyFont="1" applyFill="1" applyBorder="1" applyAlignment="1">
      <alignment horizontal="centerContinuous" vertical="center"/>
    </xf>
    <xf numFmtId="193" fontId="83" fillId="0" borderId="42" xfId="400" applyNumberFormat="1" applyFont="1" applyFill="1" applyBorder="1" applyAlignment="1" applyProtection="1">
      <alignment horizontal="right"/>
      <protection locked="0"/>
    </xf>
    <xf numFmtId="176" fontId="83" fillId="0" borderId="42" xfId="400" applyFont="1" applyFill="1" applyBorder="1" applyAlignment="1" applyProtection="1">
      <alignment horizontal="right"/>
    </xf>
    <xf numFmtId="176" fontId="75" fillId="0" borderId="52" xfId="400" applyFont="1" applyFill="1" applyBorder="1" applyAlignment="1" applyProtection="1">
      <alignment horizontal="right"/>
      <protection locked="0"/>
    </xf>
    <xf numFmtId="0" fontId="83" fillId="27" borderId="51" xfId="398" applyFont="1" applyFill="1" applyBorder="1" applyAlignment="1">
      <alignment horizontal="center" vertical="center"/>
    </xf>
    <xf numFmtId="0" fontId="83" fillId="0" borderId="40" xfId="398" applyFont="1" applyFill="1" applyBorder="1" applyAlignment="1" applyProtection="1">
      <alignment horizontal="center"/>
    </xf>
    <xf numFmtId="0" fontId="83" fillId="0" borderId="40" xfId="398" applyFont="1" applyFill="1" applyBorder="1" applyAlignment="1">
      <alignment horizontal="distributed"/>
    </xf>
    <xf numFmtId="176" fontId="83" fillId="28" borderId="42" xfId="400" applyFont="1" applyFill="1" applyBorder="1" applyAlignment="1" applyProtection="1">
      <alignment horizontal="right"/>
      <protection locked="0"/>
    </xf>
    <xf numFmtId="176" fontId="86" fillId="28" borderId="42" xfId="400" applyFont="1" applyFill="1" applyBorder="1" applyAlignment="1" applyProtection="1">
      <alignment horizontal="right"/>
    </xf>
    <xf numFmtId="176" fontId="83" fillId="0" borderId="42" xfId="400" applyFont="1" applyFill="1" applyBorder="1" applyAlignment="1" applyProtection="1">
      <alignment horizontal="right"/>
      <protection locked="0"/>
    </xf>
    <xf numFmtId="0" fontId="110" fillId="0" borderId="44" xfId="398" applyFont="1" applyFill="1" applyBorder="1" applyAlignment="1">
      <alignment horizontal="center"/>
    </xf>
    <xf numFmtId="0" fontId="83" fillId="27" borderId="59" xfId="398" applyFont="1" applyFill="1" applyBorder="1" applyAlignment="1">
      <alignment horizontal="center" vertical="center"/>
    </xf>
    <xf numFmtId="0" fontId="83" fillId="27" borderId="58" xfId="398" applyFont="1" applyFill="1" applyBorder="1" applyAlignment="1">
      <alignment horizontal="center" vertical="center"/>
    </xf>
    <xf numFmtId="176" fontId="83" fillId="0" borderId="49" xfId="400" applyFont="1" applyFill="1" applyBorder="1" applyAlignment="1" applyProtection="1">
      <alignment horizontal="right"/>
    </xf>
    <xf numFmtId="176" fontId="82" fillId="28" borderId="49" xfId="400" applyFont="1" applyFill="1" applyBorder="1" applyAlignment="1" applyProtection="1">
      <alignment horizontal="right"/>
    </xf>
    <xf numFmtId="0" fontId="83" fillId="27" borderId="39" xfId="398" applyFont="1" applyFill="1" applyBorder="1" applyAlignment="1">
      <alignment horizontal="centerContinuous" vertical="center"/>
    </xf>
    <xf numFmtId="0" fontId="83" fillId="27" borderId="41" xfId="398" applyFont="1" applyFill="1" applyBorder="1" applyAlignment="1">
      <alignment horizontal="centerContinuous" vertical="center"/>
    </xf>
    <xf numFmtId="0" fontId="83" fillId="27" borderId="42" xfId="398" applyFont="1" applyFill="1" applyBorder="1" applyAlignment="1">
      <alignment horizontal="center" vertical="center"/>
    </xf>
    <xf numFmtId="0" fontId="110" fillId="0" borderId="52" xfId="398" applyFont="1" applyFill="1" applyBorder="1" applyAlignment="1">
      <alignment horizontal="center"/>
    </xf>
    <xf numFmtId="176" fontId="110" fillId="0" borderId="45" xfId="400" applyFont="1" applyFill="1" applyBorder="1" applyAlignment="1" applyProtection="1">
      <alignment horizontal="right"/>
      <protection locked="0"/>
    </xf>
    <xf numFmtId="176" fontId="110" fillId="0" borderId="10" xfId="400" applyFont="1" applyFill="1" applyBorder="1" applyAlignment="1" applyProtection="1">
      <alignment horizontal="right"/>
    </xf>
    <xf numFmtId="0" fontId="83" fillId="27" borderId="48" xfId="398" applyFont="1" applyFill="1" applyBorder="1" applyAlignment="1">
      <alignment horizontal="center" vertical="center"/>
    </xf>
    <xf numFmtId="0" fontId="83" fillId="27" borderId="49" xfId="398" applyFont="1" applyFill="1" applyBorder="1" applyAlignment="1">
      <alignment horizontal="centerContinuous" vertical="center"/>
    </xf>
    <xf numFmtId="196" fontId="83" fillId="0" borderId="0" xfId="400" applyNumberFormat="1" applyFont="1" applyFill="1" applyBorder="1" applyAlignment="1" applyProtection="1">
      <alignment horizontal="right"/>
    </xf>
    <xf numFmtId="197" fontId="83" fillId="28" borderId="0" xfId="400" applyNumberFormat="1" applyFont="1" applyFill="1" applyBorder="1" applyAlignment="1" applyProtection="1">
      <alignment horizontal="right"/>
      <protection locked="0"/>
    </xf>
    <xf numFmtId="197" fontId="83" fillId="0" borderId="0" xfId="400" applyNumberFormat="1" applyFont="1" applyFill="1" applyBorder="1" applyAlignment="1" applyProtection="1">
      <alignment horizontal="right"/>
      <protection locked="0"/>
    </xf>
    <xf numFmtId="176" fontId="110" fillId="0" borderId="52" xfId="400" applyFont="1" applyFill="1" applyBorder="1" applyAlignment="1" applyProtection="1">
      <alignment horizontal="right"/>
    </xf>
    <xf numFmtId="0" fontId="83" fillId="0" borderId="0" xfId="399" applyNumberFormat="1" applyFont="1" applyFill="1" applyAlignment="1" applyProtection="1">
      <alignment horizontal="right"/>
      <protection locked="0"/>
    </xf>
    <xf numFmtId="0" fontId="86" fillId="0" borderId="40" xfId="398" applyFont="1" applyFill="1" applyBorder="1" applyAlignment="1">
      <alignment horizontal="distributed"/>
    </xf>
    <xf numFmtId="176" fontId="86" fillId="0" borderId="0" xfId="400" applyFont="1" applyFill="1" applyBorder="1" applyAlignment="1" applyProtection="1">
      <alignment horizontal="right"/>
      <protection locked="0"/>
    </xf>
    <xf numFmtId="176" fontId="86" fillId="0" borderId="42" xfId="400" applyFont="1" applyFill="1" applyBorder="1" applyAlignment="1" applyProtection="1">
      <alignment horizontal="right"/>
      <protection locked="0"/>
    </xf>
    <xf numFmtId="0" fontId="83" fillId="27" borderId="50" xfId="398" applyFont="1" applyFill="1" applyBorder="1" applyAlignment="1">
      <alignment vertical="center"/>
    </xf>
    <xf numFmtId="176" fontId="83" fillId="0" borderId="42" xfId="400" applyFont="1" applyFill="1" applyBorder="1" applyAlignment="1" applyProtection="1"/>
    <xf numFmtId="176" fontId="86" fillId="0" borderId="49" xfId="400" applyFont="1" applyFill="1" applyBorder="1" applyAlignment="1" applyProtection="1">
      <alignment horizontal="right"/>
      <protection locked="0"/>
    </xf>
    <xf numFmtId="176" fontId="90" fillId="0" borderId="0" xfId="400" applyNumberFormat="1" applyFont="1" applyFill="1" applyBorder="1" applyAlignment="1" applyProtection="1">
      <alignment horizontal="right"/>
      <protection locked="0"/>
    </xf>
    <xf numFmtId="176" fontId="82" fillId="0" borderId="0" xfId="400" applyFont="1" applyFill="1" applyBorder="1" applyAlignment="1" applyProtection="1">
      <alignment horizontal="right"/>
      <protection locked="0"/>
    </xf>
    <xf numFmtId="176" fontId="83" fillId="0" borderId="49" xfId="400" applyFont="1" applyFill="1" applyBorder="1" applyAlignment="1" applyProtection="1">
      <alignment horizontal="right"/>
      <protection locked="0"/>
    </xf>
    <xf numFmtId="176" fontId="83" fillId="28" borderId="42" xfId="400" applyFont="1" applyFill="1" applyBorder="1" applyAlignment="1" applyProtection="1">
      <protection locked="0"/>
    </xf>
    <xf numFmtId="41" fontId="75" fillId="28" borderId="0" xfId="400" applyNumberFormat="1" applyFont="1" applyFill="1" applyBorder="1" applyAlignment="1" applyProtection="1">
      <alignment horizontal="right"/>
      <protection locked="0"/>
    </xf>
    <xf numFmtId="176" fontId="86" fillId="28" borderId="49" xfId="400" applyFont="1" applyFill="1" applyBorder="1" applyAlignment="1" applyProtection="1">
      <alignment horizontal="right"/>
    </xf>
    <xf numFmtId="176" fontId="99" fillId="0" borderId="0" xfId="400" applyNumberFormat="1" applyFont="1" applyFill="1" applyBorder="1" applyAlignment="1" applyProtection="1">
      <alignment horizontal="right"/>
      <protection locked="0"/>
    </xf>
    <xf numFmtId="176" fontId="83" fillId="0" borderId="42" xfId="400" applyFont="1" applyFill="1" applyBorder="1" applyAlignment="1" applyProtection="1">
      <protection locked="0"/>
    </xf>
    <xf numFmtId="176" fontId="110" fillId="0" borderId="46" xfId="400" applyFont="1" applyFill="1" applyBorder="1" applyAlignment="1" applyProtection="1">
      <alignment horizontal="center"/>
      <protection locked="0"/>
    </xf>
    <xf numFmtId="0" fontId="83" fillId="27" borderId="41" xfId="398" applyFont="1" applyFill="1" applyBorder="1" applyAlignment="1">
      <alignment horizontal="center"/>
    </xf>
    <xf numFmtId="176" fontId="82" fillId="0" borderId="42" xfId="400" applyFont="1" applyFill="1" applyBorder="1" applyAlignment="1" applyProtection="1">
      <alignment horizontal="right"/>
      <protection locked="0"/>
    </xf>
    <xf numFmtId="176" fontId="82" fillId="28" borderId="0" xfId="400" applyFont="1" applyFill="1" applyBorder="1" applyAlignment="1" applyProtection="1">
      <alignment horizontal="right"/>
      <protection locked="0"/>
    </xf>
    <xf numFmtId="0" fontId="86" fillId="0" borderId="0" xfId="398" applyFont="1" applyFill="1" applyBorder="1"/>
    <xf numFmtId="176" fontId="82" fillId="28" borderId="42" xfId="400" applyFont="1" applyFill="1" applyBorder="1" applyAlignment="1" applyProtection="1">
      <alignment horizontal="right"/>
      <protection locked="0"/>
    </xf>
    <xf numFmtId="176" fontId="86" fillId="0" borderId="0" xfId="398" applyNumberFormat="1" applyFont="1" applyFill="1" applyBorder="1"/>
    <xf numFmtId="0" fontId="75" fillId="0" borderId="52" xfId="398" applyFont="1" applyFill="1" applyBorder="1" applyAlignment="1">
      <alignment horizontal="center"/>
    </xf>
    <xf numFmtId="176" fontId="75" fillId="0" borderId="45" xfId="400" applyFont="1" applyFill="1" applyBorder="1" applyAlignment="1" applyProtection="1">
      <alignment horizontal="right"/>
      <protection locked="0"/>
    </xf>
    <xf numFmtId="0" fontId="75" fillId="0" borderId="10" xfId="398" applyFont="1" applyFill="1" applyBorder="1" applyAlignment="1">
      <alignment horizontal="right"/>
    </xf>
    <xf numFmtId="176" fontId="100" fillId="0" borderId="0" xfId="400" applyNumberFormat="1" applyFont="1" applyFill="1" applyBorder="1" applyAlignment="1" applyProtection="1">
      <alignment horizontal="right"/>
    </xf>
    <xf numFmtId="176" fontId="82" fillId="0" borderId="49" xfId="400" applyFont="1" applyFill="1" applyBorder="1" applyAlignment="1" applyProtection="1">
      <alignment horizontal="right"/>
      <protection locked="0"/>
    </xf>
    <xf numFmtId="176" fontId="86" fillId="0" borderId="0" xfId="400" applyFont="1" applyFill="1" applyBorder="1" applyAlignment="1" applyProtection="1">
      <alignment horizontal="right"/>
    </xf>
    <xf numFmtId="198" fontId="100" fillId="29" borderId="0" xfId="400" applyNumberFormat="1" applyFont="1" applyFill="1" applyBorder="1" applyAlignment="1" applyProtection="1">
      <alignment horizontal="right"/>
      <protection locked="0"/>
    </xf>
    <xf numFmtId="176" fontId="86" fillId="28" borderId="0" xfId="400" applyFont="1" applyFill="1" applyBorder="1" applyAlignment="1" applyProtection="1">
      <alignment horizontal="right"/>
      <protection locked="0"/>
    </xf>
    <xf numFmtId="176" fontId="86" fillId="28" borderId="42" xfId="400" applyFont="1" applyFill="1" applyBorder="1" applyAlignment="1" applyProtection="1">
      <alignment horizontal="right"/>
      <protection locked="0"/>
    </xf>
    <xf numFmtId="176" fontId="99" fillId="28" borderId="0" xfId="400" applyNumberFormat="1" applyFont="1" applyFill="1" applyBorder="1" applyAlignment="1" applyProtection="1">
      <alignment horizontal="right"/>
    </xf>
    <xf numFmtId="198" fontId="100" fillId="0" borderId="0" xfId="400" applyNumberFormat="1" applyFont="1" applyFill="1" applyBorder="1" applyAlignment="1" applyProtection="1">
      <alignment horizontal="right"/>
      <protection locked="0"/>
    </xf>
    <xf numFmtId="176" fontId="83" fillId="0" borderId="10" xfId="400" applyFont="1" applyFill="1" applyBorder="1" applyAlignment="1" applyProtection="1">
      <alignment horizontal="right"/>
      <protection locked="0"/>
    </xf>
    <xf numFmtId="197" fontId="83" fillId="0" borderId="10" xfId="398" applyNumberFormat="1" applyFont="1" applyFill="1" applyBorder="1" applyAlignment="1">
      <alignment horizontal="right"/>
    </xf>
    <xf numFmtId="176" fontId="83" fillId="0" borderId="46" xfId="400" applyFont="1" applyFill="1" applyBorder="1" applyAlignment="1" applyProtection="1">
      <alignment horizontal="right"/>
      <protection locked="0"/>
    </xf>
    <xf numFmtId="0" fontId="75" fillId="27" borderId="60" xfId="398" applyFont="1" applyFill="1" applyBorder="1" applyAlignment="1">
      <alignment horizontal="centerContinuous" vertical="center" shrinkToFit="1"/>
    </xf>
    <xf numFmtId="0" fontId="75" fillId="27" borderId="55" xfId="398" applyFont="1" applyFill="1" applyBorder="1" applyAlignment="1">
      <alignment horizontal="center" vertical="center"/>
    </xf>
    <xf numFmtId="0" fontId="75" fillId="27" borderId="41" xfId="398" applyFont="1" applyFill="1" applyBorder="1" applyAlignment="1">
      <alignment horizontal="center" vertical="center" shrinkToFit="1"/>
    </xf>
    <xf numFmtId="176" fontId="110" fillId="0" borderId="45" xfId="400" applyFont="1" applyFill="1" applyBorder="1" applyAlignment="1" applyProtection="1">
      <alignment horizontal="right"/>
    </xf>
    <xf numFmtId="0" fontId="75" fillId="27" borderId="48" xfId="398" applyFont="1" applyFill="1" applyBorder="1" applyAlignment="1">
      <alignment horizontal="center" vertical="center"/>
    </xf>
    <xf numFmtId="0" fontId="75" fillId="27" borderId="43" xfId="398" applyFont="1" applyFill="1" applyBorder="1" applyAlignment="1">
      <alignment horizontal="centerContinuous" vertical="center"/>
    </xf>
    <xf numFmtId="0" fontId="75" fillId="27" borderId="50" xfId="398" applyFont="1" applyFill="1" applyBorder="1" applyAlignment="1">
      <alignment horizontal="center" vertical="center"/>
    </xf>
    <xf numFmtId="0" fontId="75" fillId="27" borderId="40" xfId="398" applyFont="1" applyFill="1" applyBorder="1" applyAlignment="1">
      <alignment horizontal="centerContinuous" vertical="center"/>
    </xf>
    <xf numFmtId="0" fontId="75" fillId="27" borderId="49" xfId="398" applyFont="1" applyFill="1" applyBorder="1" applyAlignment="1">
      <alignment horizontal="centerContinuous"/>
    </xf>
    <xf numFmtId="193" fontId="75" fillId="0" borderId="42" xfId="400" applyNumberFormat="1" applyFont="1" applyFill="1" applyBorder="1" applyAlignment="1" applyProtection="1">
      <alignment horizontal="right"/>
    </xf>
    <xf numFmtId="199" fontId="75" fillId="0" borderId="42" xfId="400" applyNumberFormat="1" applyFont="1" applyFill="1" applyBorder="1" applyAlignment="1" applyProtection="1">
      <alignment horizontal="right"/>
    </xf>
    <xf numFmtId="194" fontId="75" fillId="0" borderId="42" xfId="400" applyNumberFormat="1" applyFont="1" applyFill="1" applyBorder="1" applyAlignment="1" applyProtection="1">
      <alignment horizontal="right"/>
    </xf>
    <xf numFmtId="199" fontId="75" fillId="28" borderId="42" xfId="400" applyNumberFormat="1" applyFont="1" applyFill="1" applyBorder="1" applyAlignment="1" applyProtection="1">
      <alignment horizontal="right"/>
    </xf>
    <xf numFmtId="176" fontId="75" fillId="0" borderId="10" xfId="400" applyFont="1" applyFill="1" applyBorder="1" applyAlignment="1" applyProtection="1">
      <alignment horizontal="right"/>
    </xf>
    <xf numFmtId="0" fontId="83" fillId="27" borderId="53" xfId="398" applyFont="1" applyFill="1" applyBorder="1" applyAlignment="1" applyProtection="1">
      <alignment horizontal="centerContinuous" vertical="center"/>
    </xf>
    <xf numFmtId="0" fontId="83" fillId="27" borderId="54" xfId="398" applyFont="1" applyFill="1" applyBorder="1" applyAlignment="1" applyProtection="1">
      <alignment horizontal="centerContinuous" vertical="center"/>
    </xf>
    <xf numFmtId="0" fontId="83" fillId="27" borderId="60" xfId="398" applyFont="1" applyFill="1" applyBorder="1" applyAlignment="1" applyProtection="1">
      <alignment horizontal="centerContinuous" vertical="center"/>
    </xf>
    <xf numFmtId="0" fontId="83" fillId="27" borderId="41" xfId="398" applyFont="1" applyFill="1" applyBorder="1" applyAlignment="1" applyProtection="1">
      <alignment horizontal="centerContinuous" vertical="center"/>
    </xf>
    <xf numFmtId="0" fontId="83" fillId="27" borderId="41" xfId="398" applyFont="1" applyFill="1" applyBorder="1" applyAlignment="1" applyProtection="1">
      <alignment horizontal="center"/>
    </xf>
    <xf numFmtId="176" fontId="75" fillId="0" borderId="45" xfId="400" applyFont="1" applyFill="1" applyBorder="1" applyAlignment="1" applyProtection="1">
      <alignment horizontal="right"/>
    </xf>
    <xf numFmtId="176" fontId="75" fillId="0" borderId="10" xfId="400" applyFont="1" applyFill="1" applyBorder="1" applyAlignment="1">
      <alignment horizontal="right" shrinkToFit="1"/>
    </xf>
    <xf numFmtId="176" fontId="75" fillId="0" borderId="46" xfId="400" applyFont="1" applyFill="1" applyBorder="1" applyAlignment="1">
      <alignment horizontal="right" shrinkToFit="1"/>
    </xf>
    <xf numFmtId="0" fontId="83" fillId="27" borderId="42" xfId="398" applyFont="1" applyFill="1" applyBorder="1" applyAlignment="1" applyProtection="1">
      <alignment horizontal="center" vertical="center"/>
    </xf>
    <xf numFmtId="176" fontId="75" fillId="0" borderId="44" xfId="400" applyFont="1" applyFill="1" applyBorder="1" applyAlignment="1">
      <alignment horizontal="right" shrinkToFit="1"/>
    </xf>
    <xf numFmtId="0" fontId="75" fillId="0" borderId="10" xfId="398" applyFont="1" applyFill="1" applyBorder="1" applyAlignment="1">
      <alignment horizontal="center"/>
    </xf>
    <xf numFmtId="0" fontId="75" fillId="27" borderId="48" xfId="398" applyFont="1" applyFill="1" applyBorder="1" applyAlignment="1">
      <alignment horizontal="center" vertical="top"/>
    </xf>
    <xf numFmtId="0" fontId="75" fillId="27" borderId="50" xfId="398" applyFont="1" applyFill="1" applyBorder="1" applyAlignment="1">
      <alignment horizontal="center" vertical="top"/>
    </xf>
    <xf numFmtId="0" fontId="75" fillId="27" borderId="50" xfId="398" applyFont="1" applyFill="1" applyBorder="1" applyAlignment="1">
      <alignment horizontal="center"/>
    </xf>
    <xf numFmtId="0" fontId="75" fillId="27" borderId="51" xfId="398" applyFont="1" applyFill="1" applyBorder="1" applyAlignment="1">
      <alignment horizontal="center"/>
    </xf>
    <xf numFmtId="176" fontId="75" fillId="0" borderId="42" xfId="400" applyFont="1" applyFill="1" applyBorder="1" applyProtection="1"/>
    <xf numFmtId="200" fontId="78" fillId="0" borderId="40" xfId="398" applyNumberFormat="1" applyFont="1" applyFill="1" applyBorder="1" applyAlignment="1">
      <alignment horizontal="center" wrapText="1" shrinkToFit="1"/>
    </xf>
    <xf numFmtId="0" fontId="75" fillId="0" borderId="0" xfId="398" applyFont="1" applyFill="1" applyBorder="1"/>
    <xf numFmtId="176" fontId="86" fillId="28" borderId="0" xfId="400" applyFont="1" applyFill="1" applyBorder="1" applyProtection="1"/>
    <xf numFmtId="176" fontId="86" fillId="28" borderId="42" xfId="400" applyFont="1" applyFill="1" applyBorder="1" applyProtection="1"/>
    <xf numFmtId="200" fontId="80" fillId="0" borderId="40" xfId="398" applyNumberFormat="1" applyFont="1" applyFill="1" applyBorder="1" applyAlignment="1">
      <alignment horizontal="center" wrapText="1" shrinkToFit="1"/>
    </xf>
    <xf numFmtId="200" fontId="75" fillId="0" borderId="44" xfId="398" applyNumberFormat="1" applyFont="1" applyFill="1" applyBorder="1" applyAlignment="1">
      <alignment horizontal="right"/>
    </xf>
    <xf numFmtId="176" fontId="75" fillId="0" borderId="46" xfId="400" applyFont="1" applyFill="1" applyBorder="1" applyProtection="1"/>
    <xf numFmtId="0" fontId="102" fillId="27" borderId="38" xfId="398" applyFont="1" applyFill="1" applyBorder="1" applyAlignment="1" applyProtection="1">
      <alignment horizontal="center" vertical="center"/>
    </xf>
    <xf numFmtId="0" fontId="102" fillId="27" borderId="40" xfId="398" applyFont="1" applyFill="1" applyBorder="1" applyAlignment="1" applyProtection="1">
      <alignment horizontal="center" vertical="center"/>
    </xf>
    <xf numFmtId="0" fontId="102" fillId="27" borderId="55" xfId="398" applyFont="1" applyFill="1" applyBorder="1" applyAlignment="1" applyProtection="1">
      <alignment horizontal="centerContinuous" vertical="top" wrapText="1"/>
    </xf>
    <xf numFmtId="0" fontId="102" fillId="27" borderId="43" xfId="398" applyFont="1" applyFill="1" applyBorder="1" applyAlignment="1" applyProtection="1">
      <alignment horizontal="center" vertical="center"/>
    </xf>
    <xf numFmtId="0" fontId="102" fillId="27" borderId="51" xfId="398" applyFont="1" applyFill="1" applyBorder="1" applyAlignment="1" applyProtection="1">
      <alignment horizontal="center" wrapText="1" shrinkToFit="1"/>
    </xf>
    <xf numFmtId="41" fontId="83" fillId="0" borderId="42" xfId="398" applyNumberFormat="1" applyFont="1" applyFill="1" applyBorder="1" applyProtection="1"/>
    <xf numFmtId="41" fontId="83" fillId="0" borderId="42" xfId="400" applyNumberFormat="1" applyFont="1" applyFill="1" applyBorder="1" applyProtection="1"/>
    <xf numFmtId="41" fontId="86" fillId="28" borderId="42" xfId="400" applyNumberFormat="1" applyFont="1" applyFill="1" applyBorder="1" applyProtection="1"/>
    <xf numFmtId="0" fontId="102" fillId="0" borderId="52" xfId="398" applyFont="1" applyFill="1" applyBorder="1" applyAlignment="1" applyProtection="1">
      <alignment horizontal="center"/>
    </xf>
    <xf numFmtId="0" fontId="102" fillId="0" borderId="45" xfId="398" applyFont="1" applyFill="1" applyBorder="1" applyAlignment="1" applyProtection="1">
      <alignment horizontal="center"/>
    </xf>
    <xf numFmtId="176" fontId="98" fillId="0" borderId="10" xfId="400" applyNumberFormat="1" applyFont="1" applyFill="1" applyBorder="1" applyProtection="1"/>
    <xf numFmtId="176" fontId="98" fillId="0" borderId="10" xfId="398" applyNumberFormat="1" applyFont="1" applyFill="1" applyBorder="1" applyAlignment="1" applyProtection="1"/>
    <xf numFmtId="0" fontId="80" fillId="0" borderId="46" xfId="398" applyFont="1" applyFill="1" applyBorder="1" applyProtection="1"/>
    <xf numFmtId="0" fontId="102" fillId="27" borderId="59" xfId="398" applyFont="1" applyFill="1" applyBorder="1" applyAlignment="1" applyProtection="1">
      <alignment horizontal="centerContinuous" vertical="top"/>
    </xf>
    <xf numFmtId="0" fontId="102" fillId="27" borderId="55" xfId="398" applyFont="1" applyFill="1" applyBorder="1" applyAlignment="1" applyProtection="1">
      <alignment horizontal="centerContinuous" vertical="top"/>
    </xf>
    <xf numFmtId="0" fontId="102" fillId="27" borderId="43" xfId="398" applyFont="1" applyFill="1" applyBorder="1" applyAlignment="1" applyProtection="1">
      <alignment horizontal="centerContinuous" wrapText="1" shrinkToFit="1"/>
    </xf>
    <xf numFmtId="0" fontId="102" fillId="27" borderId="51" xfId="398" applyFont="1" applyFill="1" applyBorder="1" applyAlignment="1" applyProtection="1">
      <alignment horizontal="centerContinuous" wrapText="1" shrinkToFit="1"/>
    </xf>
    <xf numFmtId="41" fontId="83" fillId="0" borderId="49" xfId="398" applyNumberFormat="1" applyFont="1" applyFill="1" applyBorder="1" applyProtection="1"/>
    <xf numFmtId="41" fontId="83" fillId="0" borderId="49" xfId="400" applyNumberFormat="1" applyFont="1" applyFill="1" applyBorder="1" applyProtection="1"/>
    <xf numFmtId="41" fontId="86" fillId="28" borderId="49" xfId="400" applyNumberFormat="1" applyFont="1" applyFill="1" applyBorder="1" applyProtection="1"/>
    <xf numFmtId="0" fontId="80" fillId="0" borderId="52" xfId="398" applyFont="1" applyFill="1" applyBorder="1" applyProtection="1"/>
    <xf numFmtId="0" fontId="80" fillId="0" borderId="10" xfId="398" applyFont="1" applyFill="1" applyBorder="1" applyProtection="1"/>
    <xf numFmtId="0" fontId="102" fillId="0" borderId="44" xfId="398" applyFont="1" applyFill="1" applyBorder="1" applyAlignment="1" applyProtection="1">
      <alignment horizontal="center"/>
    </xf>
    <xf numFmtId="0" fontId="102" fillId="27" borderId="58" xfId="398" applyFont="1" applyFill="1" applyBorder="1" applyAlignment="1" applyProtection="1">
      <alignment horizontal="centerContinuous" wrapText="1" shrinkToFit="1"/>
    </xf>
    <xf numFmtId="0" fontId="102" fillId="0" borderId="46" xfId="398" applyFont="1" applyFill="1" applyBorder="1" applyProtection="1"/>
    <xf numFmtId="0" fontId="102" fillId="27" borderId="55" xfId="398" applyFont="1" applyFill="1" applyBorder="1" applyAlignment="1" applyProtection="1">
      <alignment horizontal="centerContinuous" vertical="center" shrinkToFit="1"/>
    </xf>
    <xf numFmtId="176" fontId="102" fillId="0" borderId="45" xfId="398" applyNumberFormat="1" applyFont="1" applyFill="1" applyBorder="1" applyAlignment="1" applyProtection="1"/>
    <xf numFmtId="176" fontId="102" fillId="0" borderId="10" xfId="398" applyNumberFormat="1" applyFont="1" applyFill="1" applyBorder="1" applyAlignment="1" applyProtection="1"/>
    <xf numFmtId="41" fontId="83" fillId="0" borderId="10" xfId="398" applyNumberFormat="1" applyFont="1" applyFill="1" applyBorder="1" applyProtection="1"/>
    <xf numFmtId="41" fontId="83" fillId="0" borderId="46" xfId="398" applyNumberFormat="1" applyFont="1" applyFill="1" applyBorder="1" applyProtection="1"/>
    <xf numFmtId="0" fontId="102" fillId="27" borderId="59" xfId="398" applyFont="1" applyFill="1" applyBorder="1" applyAlignment="1" applyProtection="1">
      <alignment horizontal="centerContinuous" vertical="center" shrinkToFit="1"/>
    </xf>
    <xf numFmtId="0" fontId="102" fillId="27" borderId="43" xfId="398" applyFont="1" applyFill="1" applyBorder="1" applyAlignment="1" applyProtection="1">
      <alignment horizontal="centerContinuous" vertical="center" wrapText="1" shrinkToFit="1"/>
    </xf>
    <xf numFmtId="41" fontId="102" fillId="0" borderId="0" xfId="400" applyNumberFormat="1" applyFont="1" applyFill="1" applyBorder="1" applyProtection="1"/>
    <xf numFmtId="41" fontId="102" fillId="0" borderId="42" xfId="400" applyNumberFormat="1" applyFont="1" applyFill="1" applyBorder="1" applyProtection="1"/>
    <xf numFmtId="41" fontId="83" fillId="0" borderId="52" xfId="398" applyNumberFormat="1" applyFont="1" applyFill="1" applyBorder="1" applyProtection="1"/>
    <xf numFmtId="0" fontId="83" fillId="0" borderId="0" xfId="398" applyFont="1" applyFill="1" applyAlignment="1" applyProtection="1">
      <alignment vertical="center"/>
    </xf>
    <xf numFmtId="176" fontId="83" fillId="0" borderId="0" xfId="400" applyFont="1" applyFill="1" applyBorder="1" applyAlignment="1" applyProtection="1">
      <alignment vertical="center"/>
    </xf>
    <xf numFmtId="3" fontId="83" fillId="0" borderId="0" xfId="398" applyNumberFormat="1" applyFont="1" applyFill="1" applyBorder="1" applyAlignment="1" applyProtection="1">
      <alignment vertical="center"/>
    </xf>
    <xf numFmtId="0" fontId="83" fillId="32" borderId="0" xfId="398" applyFont="1" applyFill="1" applyAlignment="1" applyProtection="1">
      <alignment vertical="center"/>
    </xf>
    <xf numFmtId="0" fontId="83" fillId="0" borderId="0" xfId="402" applyFont="1" applyFill="1" applyAlignment="1" applyProtection="1">
      <alignment horizontal="right"/>
    </xf>
    <xf numFmtId="0" fontId="83" fillId="0" borderId="0" xfId="398" applyFont="1" applyFill="1" applyAlignment="1" applyProtection="1">
      <alignment horizontal="right"/>
    </xf>
    <xf numFmtId="0" fontId="83" fillId="27" borderId="47" xfId="404" applyFont="1" applyFill="1" applyBorder="1" applyAlignment="1">
      <alignment horizontal="center" vertical="center"/>
    </xf>
    <xf numFmtId="0" fontId="83" fillId="27" borderId="40" xfId="404" applyFont="1" applyFill="1" applyBorder="1" applyAlignment="1">
      <alignment horizontal="center"/>
    </xf>
    <xf numFmtId="0" fontId="83" fillId="27" borderId="41" xfId="404" applyFont="1" applyFill="1" applyBorder="1" applyAlignment="1">
      <alignment horizontal="centerContinuous"/>
    </xf>
    <xf numFmtId="0" fontId="83" fillId="27" borderId="40" xfId="404" applyFont="1" applyFill="1" applyBorder="1" applyAlignment="1">
      <alignment horizontal="center" vertical="center"/>
    </xf>
    <xf numFmtId="0" fontId="83" fillId="27" borderId="42" xfId="404" applyFont="1" applyFill="1" applyBorder="1" applyAlignment="1">
      <alignment horizontal="center" vertical="center"/>
    </xf>
    <xf numFmtId="0" fontId="83" fillId="27" borderId="43" xfId="404" applyFont="1" applyFill="1" applyBorder="1" applyAlignment="1">
      <alignment horizontal="center" vertical="center"/>
    </xf>
    <xf numFmtId="0" fontId="83" fillId="27" borderId="41" xfId="404" applyFont="1" applyFill="1" applyBorder="1" applyAlignment="1">
      <alignment horizontal="center"/>
    </xf>
    <xf numFmtId="0" fontId="83" fillId="0" borderId="40" xfId="404" applyFont="1" applyFill="1" applyBorder="1" applyAlignment="1">
      <alignment horizontal="center"/>
    </xf>
    <xf numFmtId="176" fontId="75" fillId="0" borderId="0" xfId="405" applyFont="1" applyFill="1" applyBorder="1" applyProtection="1"/>
    <xf numFmtId="176" fontId="75" fillId="0" borderId="0" xfId="405" applyNumberFormat="1" applyFont="1" applyFill="1" applyBorder="1" applyProtection="1"/>
    <xf numFmtId="176" fontId="83" fillId="0" borderId="0" xfId="405" applyNumberFormat="1" applyFont="1" applyFill="1" applyBorder="1" applyProtection="1"/>
    <xf numFmtId="176" fontId="83" fillId="0" borderId="42" xfId="405" applyNumberFormat="1" applyFont="1" applyFill="1" applyBorder="1" applyProtection="1"/>
    <xf numFmtId="176" fontId="83" fillId="0" borderId="42" xfId="405" applyFont="1" applyFill="1" applyBorder="1" applyProtection="1"/>
    <xf numFmtId="197" fontId="83" fillId="0" borderId="0" xfId="405" applyNumberFormat="1" applyFont="1" applyFill="1" applyBorder="1" applyProtection="1"/>
    <xf numFmtId="0" fontId="86" fillId="28" borderId="40" xfId="404" applyFont="1" applyFill="1" applyBorder="1" applyAlignment="1">
      <alignment horizontal="center"/>
    </xf>
    <xf numFmtId="176" fontId="86" fillId="28" borderId="0" xfId="405" applyFont="1" applyFill="1" applyBorder="1" applyProtection="1"/>
    <xf numFmtId="197" fontId="86" fillId="28" borderId="0" xfId="405" applyNumberFormat="1" applyFont="1" applyFill="1" applyBorder="1" applyProtection="1"/>
    <xf numFmtId="176" fontId="86" fillId="28" borderId="42" xfId="405" applyFont="1" applyFill="1" applyBorder="1" applyProtection="1"/>
    <xf numFmtId="0" fontId="83" fillId="0" borderId="52" xfId="404" applyFont="1" applyFill="1" applyBorder="1" applyAlignment="1">
      <alignment horizontal="center"/>
    </xf>
    <xf numFmtId="176" fontId="83" fillId="0" borderId="45" xfId="405" applyFont="1" applyFill="1" applyBorder="1" applyProtection="1"/>
    <xf numFmtId="176" fontId="83" fillId="0" borderId="10" xfId="405" applyFont="1" applyFill="1" applyBorder="1" applyProtection="1"/>
    <xf numFmtId="176" fontId="83" fillId="0" borderId="46" xfId="405" applyFont="1" applyFill="1" applyBorder="1" applyProtection="1"/>
    <xf numFmtId="0" fontId="83" fillId="27" borderId="43" xfId="404" applyFont="1" applyFill="1" applyBorder="1" applyAlignment="1">
      <alignment horizontal="center"/>
    </xf>
    <xf numFmtId="176" fontId="83" fillId="0" borderId="49" xfId="405" applyNumberFormat="1" applyFont="1" applyFill="1" applyBorder="1" applyProtection="1"/>
    <xf numFmtId="41" fontId="83" fillId="0" borderId="0" xfId="404" applyNumberFormat="1" applyFont="1" applyFill="1" applyBorder="1"/>
    <xf numFmtId="41" fontId="83" fillId="0" borderId="42" xfId="404" applyNumberFormat="1" applyFont="1" applyFill="1" applyBorder="1"/>
    <xf numFmtId="176" fontId="83" fillId="0" borderId="49" xfId="405" applyFont="1" applyFill="1" applyBorder="1" applyProtection="1"/>
    <xf numFmtId="176" fontId="86" fillId="28" borderId="49" xfId="405" applyFont="1" applyFill="1" applyBorder="1" applyProtection="1"/>
    <xf numFmtId="176" fontId="83" fillId="0" borderId="52" xfId="405" applyFont="1" applyFill="1" applyBorder="1" applyProtection="1"/>
    <xf numFmtId="0" fontId="83" fillId="27" borderId="18" xfId="404" applyFont="1" applyFill="1" applyBorder="1" applyAlignment="1">
      <alignment horizontal="centerContinuous" vertical="center"/>
    </xf>
    <xf numFmtId="0" fontId="83" fillId="27" borderId="58" xfId="404" applyFont="1" applyFill="1" applyBorder="1" applyAlignment="1">
      <alignment horizontal="centerContinuous" vertical="center"/>
    </xf>
    <xf numFmtId="0" fontId="83" fillId="27" borderId="21" xfId="404" applyFont="1" applyFill="1" applyBorder="1" applyAlignment="1">
      <alignment horizontal="centerContinuous" vertical="center"/>
    </xf>
    <xf numFmtId="0" fontId="75" fillId="27" borderId="53" xfId="398" applyFont="1" applyFill="1" applyBorder="1" applyAlignment="1">
      <alignment horizontal="centerContinuous" vertical="center" shrinkToFit="1"/>
    </xf>
    <xf numFmtId="176" fontId="75" fillId="0" borderId="42" xfId="400" applyFont="1" applyFill="1" applyBorder="1" applyAlignment="1" applyProtection="1"/>
    <xf numFmtId="176" fontId="86" fillId="28" borderId="0" xfId="400" applyFont="1" applyFill="1" applyBorder="1" applyAlignment="1" applyProtection="1"/>
    <xf numFmtId="176" fontId="86" fillId="28" borderId="42" xfId="400" applyFont="1" applyFill="1" applyBorder="1" applyAlignment="1" applyProtection="1"/>
    <xf numFmtId="176" fontId="75" fillId="0" borderId="10" xfId="400" applyFont="1" applyFill="1" applyBorder="1" applyAlignment="1" applyProtection="1">
      <alignment vertical="center"/>
    </xf>
    <xf numFmtId="176" fontId="75" fillId="0" borderId="10" xfId="400" applyFont="1" applyFill="1" applyBorder="1" applyAlignment="1" applyProtection="1">
      <alignment vertical="center"/>
      <protection locked="0"/>
    </xf>
    <xf numFmtId="0" fontId="75" fillId="0" borderId="46" xfId="398" applyFont="1" applyFill="1" applyBorder="1" applyAlignment="1">
      <alignment vertical="center"/>
    </xf>
    <xf numFmtId="0" fontId="75" fillId="27" borderId="48" xfId="398" applyFont="1" applyFill="1" applyBorder="1" applyAlignment="1">
      <alignment horizontal="center" vertical="center" wrapText="1"/>
    </xf>
    <xf numFmtId="0" fontId="75" fillId="0" borderId="0" xfId="398" applyFont="1" applyFill="1" applyBorder="1" applyAlignment="1">
      <alignment horizontal="left"/>
    </xf>
    <xf numFmtId="0" fontId="75" fillId="0" borderId="0" xfId="398" applyFont="1" applyFill="1" applyBorder="1" applyAlignment="1">
      <alignment horizontal="left" shrinkToFit="1"/>
    </xf>
    <xf numFmtId="0" fontId="75" fillId="0" borderId="0" xfId="398" applyFont="1" applyFill="1" applyBorder="1" applyAlignment="1">
      <alignment horizontal="left" vertical="center"/>
    </xf>
    <xf numFmtId="0" fontId="75" fillId="0" borderId="0" xfId="398" applyFont="1" applyFill="1" applyBorder="1" applyAlignment="1">
      <alignment horizontal="left" vertical="center" wrapText="1"/>
    </xf>
    <xf numFmtId="0" fontId="75" fillId="0" borderId="0" xfId="398" applyFont="1" applyFill="1" applyBorder="1" applyAlignment="1">
      <alignment vertical="center" wrapText="1"/>
    </xf>
    <xf numFmtId="0" fontId="75" fillId="0" borderId="0" xfId="398" applyFont="1" applyFill="1" applyAlignment="1" applyProtection="1">
      <alignment vertical="center"/>
    </xf>
    <xf numFmtId="0" fontId="75" fillId="0" borderId="0" xfId="398" applyFont="1" applyFill="1" applyBorder="1" applyAlignment="1" applyProtection="1">
      <alignment vertical="center"/>
    </xf>
    <xf numFmtId="193" fontId="110" fillId="0" borderId="46" xfId="400" applyNumberFormat="1" applyFont="1" applyFill="1" applyBorder="1" applyAlignment="1" applyProtection="1">
      <alignment horizontal="right"/>
    </xf>
    <xf numFmtId="176" fontId="92" fillId="0" borderId="0" xfId="400" applyFont="1" applyFill="1" applyBorder="1" applyProtection="1"/>
    <xf numFmtId="176" fontId="92" fillId="0" borderId="0" xfId="400" applyFont="1" applyFill="1" applyBorder="1" applyAlignment="1" applyProtection="1">
      <alignment horizontal="right"/>
    </xf>
    <xf numFmtId="0" fontId="83" fillId="0" borderId="0" xfId="399" applyNumberFormat="1" applyFont="1" applyFill="1" applyBorder="1" applyAlignment="1" applyProtection="1"/>
    <xf numFmtId="176" fontId="102" fillId="0" borderId="0" xfId="400" applyFont="1" applyFill="1" applyBorder="1" applyProtection="1"/>
    <xf numFmtId="0" fontId="102" fillId="0" borderId="0" xfId="398" applyFont="1" applyFill="1" applyAlignment="1" applyProtection="1"/>
    <xf numFmtId="0" fontId="83" fillId="27" borderId="23" xfId="398" applyFont="1" applyFill="1" applyBorder="1" applyAlignment="1" applyProtection="1">
      <alignment horizontal="center" vertical="center"/>
    </xf>
    <xf numFmtId="0" fontId="75" fillId="0" borderId="10" xfId="398" applyFont="1" applyFill="1" applyBorder="1"/>
    <xf numFmtId="0" fontId="75" fillId="27" borderId="27" xfId="398" applyFont="1" applyFill="1" applyBorder="1" applyAlignment="1">
      <alignment horizontal="center" vertical="center" wrapText="1"/>
    </xf>
    <xf numFmtId="0" fontId="83" fillId="0" borderId="0" xfId="398" applyFont="1" applyFill="1" applyAlignment="1">
      <alignment horizontal="right"/>
    </xf>
    <xf numFmtId="0" fontId="83" fillId="31" borderId="42" xfId="398" applyFont="1" applyFill="1" applyBorder="1" applyAlignment="1">
      <alignment horizontal="center" vertical="center" wrapText="1"/>
    </xf>
    <xf numFmtId="0" fontId="102" fillId="27" borderId="24" xfId="398" applyFont="1" applyFill="1" applyBorder="1" applyAlignment="1" applyProtection="1">
      <alignment horizontal="centerContinuous" vertical="center" wrapText="1" shrinkToFit="1"/>
    </xf>
    <xf numFmtId="0" fontId="102" fillId="27" borderId="61" xfId="398" applyFont="1" applyFill="1" applyBorder="1" applyAlignment="1" applyProtection="1">
      <alignment horizontal="centerContinuous" vertical="center" wrapText="1" shrinkToFit="1"/>
    </xf>
    <xf numFmtId="0" fontId="102" fillId="27" borderId="34" xfId="398" applyFont="1" applyFill="1" applyBorder="1" applyAlignment="1" applyProtection="1">
      <alignment horizontal="centerContinuous" vertical="center"/>
    </xf>
    <xf numFmtId="0" fontId="102" fillId="27" borderId="62" xfId="398" applyFont="1" applyFill="1" applyBorder="1" applyAlignment="1" applyProtection="1">
      <alignment horizontal="centerContinuous" vertical="center"/>
    </xf>
    <xf numFmtId="0" fontId="102" fillId="27" borderId="23" xfId="398" applyFont="1" applyFill="1" applyBorder="1" applyAlignment="1" applyProtection="1">
      <alignment horizontal="centerContinuous" vertical="center"/>
    </xf>
    <xf numFmtId="0" fontId="102" fillId="27" borderId="35" xfId="398" applyFont="1" applyFill="1" applyBorder="1" applyAlignment="1" applyProtection="1">
      <alignment horizontal="centerContinuous" vertical="center" wrapText="1"/>
    </xf>
    <xf numFmtId="0" fontId="102" fillId="0" borderId="0" xfId="398" applyFont="1" applyFill="1" applyAlignment="1" applyProtection="1">
      <alignment horizontal="right"/>
    </xf>
    <xf numFmtId="0" fontId="102" fillId="27" borderId="18" xfId="398" applyFont="1" applyFill="1" applyBorder="1" applyAlignment="1" applyProtection="1">
      <alignment horizontal="centerContinuous"/>
    </xf>
    <xf numFmtId="0" fontId="102" fillId="27" borderId="18" xfId="398" applyFont="1" applyFill="1" applyBorder="1" applyAlignment="1" applyProtection="1">
      <alignment horizontal="centerContinuous" shrinkToFit="1"/>
    </xf>
    <xf numFmtId="0" fontId="83" fillId="0" borderId="0" xfId="402" applyFont="1" applyFill="1" applyAlignment="1">
      <alignment vertical="center"/>
    </xf>
    <xf numFmtId="0" fontId="75" fillId="27" borderId="42" xfId="398" applyFont="1" applyFill="1" applyBorder="1" applyAlignment="1">
      <alignment horizontal="center" vertical="center" wrapText="1"/>
    </xf>
    <xf numFmtId="0" fontId="75" fillId="27" borderId="23" xfId="406" applyFont="1" applyFill="1" applyBorder="1" applyAlignment="1" applyProtection="1">
      <alignment horizontal="center" vertical="center" wrapText="1"/>
    </xf>
    <xf numFmtId="0" fontId="113" fillId="0" borderId="0" xfId="397" applyFont="1" applyAlignment="1">
      <alignment horizontal="centerContinuous"/>
    </xf>
    <xf numFmtId="0" fontId="104" fillId="0" borderId="0" xfId="398" applyFont="1" applyFill="1" applyAlignment="1">
      <alignment horizontal="center" vertical="center"/>
    </xf>
    <xf numFmtId="0" fontId="104" fillId="0" borderId="0" xfId="398" applyFont="1" applyAlignment="1">
      <alignment horizontal="center" vertical="center"/>
    </xf>
    <xf numFmtId="0" fontId="75" fillId="27" borderId="17" xfId="398" applyFont="1" applyFill="1" applyBorder="1" applyAlignment="1">
      <alignment horizontal="center" vertical="center" shrinkToFit="1"/>
    </xf>
    <xf numFmtId="0" fontId="75" fillId="27" borderId="20" xfId="398" applyFont="1" applyFill="1" applyBorder="1" applyAlignment="1">
      <alignment horizontal="center" vertical="center" shrinkToFit="1"/>
    </xf>
    <xf numFmtId="0" fontId="75" fillId="27" borderId="18" xfId="398" applyFont="1" applyFill="1" applyBorder="1" applyAlignment="1">
      <alignment horizontal="center" vertical="center" shrinkToFit="1"/>
    </xf>
    <xf numFmtId="0" fontId="75" fillId="27" borderId="19" xfId="398" applyFont="1" applyFill="1" applyBorder="1" applyAlignment="1">
      <alignment horizontal="center" vertical="center" shrinkToFit="1"/>
    </xf>
    <xf numFmtId="0" fontId="75" fillId="27" borderId="22" xfId="398" applyFont="1" applyFill="1" applyBorder="1" applyAlignment="1">
      <alignment horizontal="center" vertical="center" wrapText="1" shrinkToFit="1"/>
    </xf>
    <xf numFmtId="0" fontId="75" fillId="27" borderId="16" xfId="398" applyFont="1" applyFill="1" applyBorder="1" applyAlignment="1">
      <alignment horizontal="center" vertical="center" wrapText="1" shrinkToFit="1"/>
    </xf>
    <xf numFmtId="0" fontId="75" fillId="27" borderId="50" xfId="398" applyFont="1" applyFill="1" applyBorder="1" applyAlignment="1">
      <alignment horizontal="center" vertical="center" wrapText="1" shrinkToFit="1"/>
    </xf>
    <xf numFmtId="0" fontId="75" fillId="27" borderId="50" xfId="398" applyFont="1" applyFill="1" applyBorder="1" applyAlignment="1">
      <alignment horizontal="center" vertical="center" shrinkToFit="1"/>
    </xf>
    <xf numFmtId="0" fontId="75" fillId="27" borderId="51" xfId="398" applyFont="1" applyFill="1" applyBorder="1" applyAlignment="1">
      <alignment horizontal="center" vertical="center" shrinkToFit="1"/>
    </xf>
    <xf numFmtId="0" fontId="83" fillId="0" borderId="10" xfId="399" applyNumberFormat="1" applyFont="1" applyFill="1" applyBorder="1" applyAlignment="1" applyProtection="1">
      <alignment horizontal="right"/>
      <protection locked="0"/>
    </xf>
    <xf numFmtId="0" fontId="75" fillId="27" borderId="28" xfId="398" applyFont="1" applyFill="1" applyBorder="1" applyAlignment="1">
      <alignment horizontal="center" vertical="center" wrapText="1"/>
    </xf>
    <xf numFmtId="0" fontId="75" fillId="27" borderId="30" xfId="398" applyFont="1" applyFill="1" applyBorder="1" applyAlignment="1">
      <alignment horizontal="center" vertical="center"/>
    </xf>
    <xf numFmtId="0" fontId="75" fillId="27" borderId="53" xfId="398" applyFont="1" applyFill="1" applyBorder="1" applyAlignment="1">
      <alignment horizontal="center" vertical="center"/>
    </xf>
    <xf numFmtId="0" fontId="75" fillId="27" borderId="34" xfId="398" applyFont="1" applyFill="1" applyBorder="1" applyAlignment="1">
      <alignment horizontal="center" vertical="center" shrinkToFit="1"/>
    </xf>
    <xf numFmtId="0" fontId="75" fillId="27" borderId="26" xfId="398" applyFont="1" applyFill="1" applyBorder="1" applyAlignment="1">
      <alignment horizontal="center" vertical="center" shrinkToFit="1"/>
    </xf>
    <xf numFmtId="0" fontId="75" fillId="27" borderId="25" xfId="398" applyFont="1" applyFill="1" applyBorder="1" applyAlignment="1">
      <alignment horizontal="center" vertical="center" shrinkToFit="1"/>
    </xf>
    <xf numFmtId="0" fontId="75" fillId="27" borderId="40" xfId="398" applyFont="1" applyFill="1" applyBorder="1" applyAlignment="1">
      <alignment horizontal="center" vertical="center"/>
    </xf>
    <xf numFmtId="0" fontId="75" fillId="27" borderId="43" xfId="398" applyFont="1" applyFill="1" applyBorder="1" applyAlignment="1">
      <alignment horizontal="center" vertical="center"/>
    </xf>
    <xf numFmtId="0" fontId="75" fillId="27" borderId="28" xfId="398" applyFont="1" applyFill="1" applyBorder="1" applyAlignment="1">
      <alignment horizontal="center" vertical="center"/>
    </xf>
    <xf numFmtId="0" fontId="75" fillId="27" borderId="27" xfId="398" applyFont="1" applyFill="1" applyBorder="1" applyAlignment="1">
      <alignment horizontal="center" vertical="center"/>
    </xf>
    <xf numFmtId="0" fontId="106" fillId="0" borderId="0" xfId="398" applyFont="1" applyFill="1" applyAlignment="1">
      <alignment horizontal="center" vertical="center"/>
    </xf>
    <xf numFmtId="0" fontId="83" fillId="27" borderId="22" xfId="398" applyFont="1" applyFill="1" applyBorder="1" applyAlignment="1">
      <alignment horizontal="center" wrapText="1"/>
    </xf>
    <xf numFmtId="0" fontId="83" fillId="27" borderId="16" xfId="398" applyFont="1" applyFill="1" applyBorder="1" applyAlignment="1">
      <alignment horizontal="center" wrapText="1"/>
    </xf>
    <xf numFmtId="0" fontId="83" fillId="27" borderId="28" xfId="398" applyFont="1" applyFill="1" applyBorder="1" applyAlignment="1">
      <alignment horizontal="center" vertical="center" wrapText="1"/>
    </xf>
    <xf numFmtId="0" fontId="83" fillId="27" borderId="32" xfId="398" applyFont="1" applyFill="1" applyBorder="1" applyAlignment="1">
      <alignment horizontal="center" vertical="center"/>
    </xf>
    <xf numFmtId="0" fontId="83" fillId="27" borderId="39" xfId="398" applyFont="1" applyFill="1" applyBorder="1" applyAlignment="1">
      <alignment horizontal="center" vertical="center"/>
    </xf>
    <xf numFmtId="0" fontId="83" fillId="27" borderId="17" xfId="398" applyFont="1" applyFill="1" applyBorder="1" applyAlignment="1">
      <alignment horizontal="center" vertical="center"/>
    </xf>
    <xf numFmtId="0" fontId="83" fillId="27" borderId="21" xfId="398" applyFont="1" applyFill="1" applyBorder="1" applyAlignment="1">
      <alignment horizontal="center" vertical="center"/>
    </xf>
    <xf numFmtId="0" fontId="83" fillId="27" borderId="41" xfId="398" applyFont="1" applyFill="1" applyBorder="1" applyAlignment="1">
      <alignment horizontal="center" vertical="center"/>
    </xf>
    <xf numFmtId="0" fontId="83" fillId="27" borderId="32" xfId="398" applyFont="1" applyFill="1" applyBorder="1" applyAlignment="1">
      <alignment horizontal="center" vertical="center" wrapText="1"/>
    </xf>
    <xf numFmtId="0" fontId="83" fillId="27" borderId="27" xfId="398" applyFont="1" applyFill="1" applyBorder="1" applyAlignment="1">
      <alignment horizontal="center" vertical="center" wrapText="1"/>
    </xf>
    <xf numFmtId="0" fontId="83" fillId="27" borderId="18" xfId="398" applyFont="1" applyFill="1" applyBorder="1" applyAlignment="1">
      <alignment horizontal="center" vertical="center" wrapText="1"/>
    </xf>
    <xf numFmtId="0" fontId="83" fillId="27" borderId="21" xfId="398" applyFont="1" applyFill="1" applyBorder="1" applyAlignment="1">
      <alignment horizontal="center" vertical="center" wrapText="1"/>
    </xf>
    <xf numFmtId="0" fontId="83" fillId="27" borderId="19" xfId="398" applyFont="1" applyFill="1" applyBorder="1" applyAlignment="1">
      <alignment horizontal="center" vertical="center" wrapText="1"/>
    </xf>
    <xf numFmtId="0" fontId="83" fillId="27" borderId="48" xfId="399" applyNumberFormat="1" applyFont="1" applyFill="1" applyBorder="1" applyAlignment="1" applyProtection="1">
      <alignment horizontal="center" vertical="center" wrapText="1"/>
      <protection locked="0"/>
    </xf>
    <xf numFmtId="0" fontId="83" fillId="27" borderId="51" xfId="399" applyNumberFormat="1" applyFont="1" applyFill="1" applyBorder="1" applyAlignment="1" applyProtection="1">
      <alignment horizontal="center" vertical="center" wrapText="1"/>
      <protection locked="0"/>
    </xf>
    <xf numFmtId="0" fontId="83" fillId="27" borderId="47" xfId="398" applyFont="1" applyFill="1" applyBorder="1" applyAlignment="1">
      <alignment horizontal="center" vertical="center" wrapText="1"/>
    </xf>
    <xf numFmtId="0" fontId="83" fillId="27" borderId="58" xfId="398" applyFont="1" applyFill="1" applyBorder="1" applyAlignment="1">
      <alignment horizontal="center" vertical="center" wrapText="1"/>
    </xf>
    <xf numFmtId="0" fontId="83" fillId="27" borderId="40" xfId="398" applyFont="1" applyFill="1" applyBorder="1" applyAlignment="1">
      <alignment horizontal="center" vertical="center"/>
    </xf>
    <xf numFmtId="0" fontId="83" fillId="27" borderId="43" xfId="398" applyFont="1" applyFill="1" applyBorder="1" applyAlignment="1">
      <alignment horizontal="center" vertical="center"/>
    </xf>
    <xf numFmtId="0" fontId="83" fillId="0" borderId="0" xfId="398" applyFont="1" applyFill="1" applyBorder="1" applyAlignment="1">
      <alignment horizontal="left"/>
    </xf>
    <xf numFmtId="0" fontId="83" fillId="27" borderId="18" xfId="398" applyFont="1" applyFill="1" applyBorder="1" applyAlignment="1">
      <alignment horizontal="center" vertical="center"/>
    </xf>
    <xf numFmtId="0" fontId="83" fillId="27" borderId="19" xfId="398" applyFont="1" applyFill="1" applyBorder="1" applyAlignment="1">
      <alignment horizontal="center" vertical="center"/>
    </xf>
    <xf numFmtId="0" fontId="83" fillId="27" borderId="22" xfId="398" applyFont="1" applyFill="1" applyBorder="1" applyAlignment="1">
      <alignment horizontal="center" vertical="center" wrapText="1"/>
    </xf>
    <xf numFmtId="0" fontId="83" fillId="27" borderId="16" xfId="398" applyFont="1" applyFill="1" applyBorder="1" applyAlignment="1">
      <alignment horizontal="center" vertical="center" wrapText="1"/>
    </xf>
    <xf numFmtId="0" fontId="83" fillId="27" borderId="50" xfId="398" applyFont="1" applyFill="1" applyBorder="1" applyAlignment="1">
      <alignment horizontal="center" vertical="center" wrapText="1"/>
    </xf>
    <xf numFmtId="0" fontId="83" fillId="27" borderId="51" xfId="398" applyFont="1" applyFill="1" applyBorder="1" applyAlignment="1">
      <alignment horizontal="center" vertical="center"/>
    </xf>
    <xf numFmtId="0" fontId="83" fillId="27" borderId="38" xfId="398" applyFont="1" applyFill="1" applyBorder="1" applyAlignment="1">
      <alignment horizontal="center" vertical="center"/>
    </xf>
    <xf numFmtId="0" fontId="83" fillId="27" borderId="50" xfId="398" applyFont="1" applyFill="1" applyBorder="1" applyAlignment="1">
      <alignment horizontal="center"/>
    </xf>
    <xf numFmtId="0" fontId="83" fillId="27" borderId="51" xfId="398" applyFont="1" applyFill="1" applyBorder="1" applyAlignment="1">
      <alignment horizontal="center"/>
    </xf>
    <xf numFmtId="0" fontId="83" fillId="27" borderId="28" xfId="398" applyFont="1" applyFill="1" applyBorder="1" applyAlignment="1">
      <alignment horizontal="center" vertical="center"/>
    </xf>
    <xf numFmtId="0" fontId="83" fillId="27" borderId="27" xfId="398" applyFont="1" applyFill="1" applyBorder="1" applyAlignment="1">
      <alignment horizontal="center" vertical="center"/>
    </xf>
    <xf numFmtId="0" fontId="83" fillId="27" borderId="18" xfId="398" applyFont="1" applyFill="1" applyBorder="1" applyAlignment="1">
      <alignment horizontal="center"/>
    </xf>
    <xf numFmtId="0" fontId="83" fillId="27" borderId="19" xfId="398" applyFont="1" applyFill="1" applyBorder="1" applyAlignment="1">
      <alignment horizontal="center"/>
    </xf>
    <xf numFmtId="0" fontId="83" fillId="27" borderId="50" xfId="398" applyFont="1" applyFill="1" applyBorder="1" applyAlignment="1">
      <alignment horizontal="center" wrapText="1"/>
    </xf>
    <xf numFmtId="0" fontId="83" fillId="27" borderId="51" xfId="398" applyFont="1" applyFill="1" applyBorder="1" applyAlignment="1">
      <alignment horizontal="center" wrapText="1"/>
    </xf>
    <xf numFmtId="0" fontId="83" fillId="27" borderId="34" xfId="398" applyFont="1" applyFill="1" applyBorder="1" applyAlignment="1">
      <alignment horizontal="center" vertical="center"/>
    </xf>
    <xf numFmtId="0" fontId="83" fillId="27" borderId="35" xfId="398" applyFont="1" applyFill="1" applyBorder="1" applyAlignment="1">
      <alignment horizontal="center" vertical="center"/>
    </xf>
    <xf numFmtId="0" fontId="83" fillId="27" borderId="17" xfId="398" applyFont="1" applyFill="1" applyBorder="1" applyAlignment="1">
      <alignment horizontal="center"/>
    </xf>
    <xf numFmtId="0" fontId="83" fillId="27" borderId="20" xfId="398" applyFont="1" applyFill="1" applyBorder="1" applyAlignment="1">
      <alignment horizontal="center"/>
    </xf>
    <xf numFmtId="0" fontId="88" fillId="27" borderId="22" xfId="398" applyFont="1" applyFill="1" applyBorder="1" applyAlignment="1">
      <alignment horizontal="center"/>
    </xf>
    <xf numFmtId="0" fontId="88" fillId="27" borderId="16" xfId="398" applyFont="1" applyFill="1" applyBorder="1" applyAlignment="1">
      <alignment horizontal="center"/>
    </xf>
    <xf numFmtId="0" fontId="83" fillId="27" borderId="38" xfId="398" applyFont="1" applyFill="1" applyBorder="1" applyAlignment="1">
      <alignment horizontal="center" vertical="center" wrapText="1"/>
    </xf>
    <xf numFmtId="0" fontId="83" fillId="27" borderId="17" xfId="398" applyFont="1" applyFill="1" applyBorder="1" applyAlignment="1">
      <alignment horizontal="center" wrapText="1"/>
    </xf>
    <xf numFmtId="0" fontId="83" fillId="27" borderId="20" xfId="398" applyFont="1" applyFill="1" applyBorder="1" applyAlignment="1">
      <alignment horizontal="center" wrapText="1"/>
    </xf>
    <xf numFmtId="0" fontId="83" fillId="27" borderId="18" xfId="398" applyFont="1" applyFill="1" applyBorder="1" applyAlignment="1">
      <alignment horizontal="center" wrapText="1"/>
    </xf>
    <xf numFmtId="0" fontId="83" fillId="27" borderId="19" xfId="398" applyFont="1" applyFill="1" applyBorder="1" applyAlignment="1">
      <alignment horizontal="center" wrapText="1"/>
    </xf>
    <xf numFmtId="0" fontId="75" fillId="27" borderId="22" xfId="398" applyFont="1" applyFill="1" applyBorder="1" applyAlignment="1">
      <alignment horizontal="center"/>
    </xf>
    <xf numFmtId="0" fontId="75" fillId="27" borderId="16" xfId="398" applyFont="1" applyFill="1" applyBorder="1" applyAlignment="1">
      <alignment horizontal="center"/>
    </xf>
    <xf numFmtId="0" fontId="75" fillId="27" borderId="17" xfId="398" applyFont="1" applyFill="1" applyBorder="1" applyAlignment="1">
      <alignment horizontal="center" wrapText="1" shrinkToFit="1"/>
    </xf>
    <xf numFmtId="0" fontId="75" fillId="27" borderId="0" xfId="398" applyFont="1" applyFill="1" applyBorder="1" applyAlignment="1">
      <alignment horizontal="center" wrapText="1" shrinkToFit="1"/>
    </xf>
    <xf numFmtId="0" fontId="75" fillId="27" borderId="20" xfId="398" applyFont="1" applyFill="1" applyBorder="1" applyAlignment="1">
      <alignment horizontal="center" wrapText="1" shrinkToFit="1"/>
    </xf>
    <xf numFmtId="0" fontId="75" fillId="27" borderId="42" xfId="398" applyFont="1" applyFill="1" applyBorder="1" applyAlignment="1">
      <alignment horizontal="center" wrapText="1" shrinkToFit="1"/>
    </xf>
    <xf numFmtId="0" fontId="75" fillId="27" borderId="17" xfId="398" applyFont="1" applyFill="1" applyBorder="1" applyAlignment="1">
      <alignment horizontal="center" shrinkToFit="1"/>
    </xf>
    <xf numFmtId="0" fontId="75" fillId="27" borderId="0" xfId="398" applyFont="1" applyFill="1" applyBorder="1" applyAlignment="1">
      <alignment horizontal="center" shrinkToFit="1"/>
    </xf>
    <xf numFmtId="0" fontId="75" fillId="27" borderId="20" xfId="398" applyFont="1" applyFill="1" applyBorder="1" applyAlignment="1">
      <alignment horizontal="center" shrinkToFit="1"/>
    </xf>
    <xf numFmtId="0" fontId="75" fillId="27" borderId="50" xfId="398" applyFont="1" applyFill="1" applyBorder="1" applyAlignment="1">
      <alignment horizontal="center" wrapText="1"/>
    </xf>
    <xf numFmtId="0" fontId="75" fillId="27" borderId="51" xfId="398" applyFont="1" applyFill="1" applyBorder="1" applyAlignment="1">
      <alignment horizontal="center" wrapText="1"/>
    </xf>
    <xf numFmtId="0" fontId="75" fillId="27" borderId="47" xfId="398" applyFont="1" applyFill="1" applyBorder="1" applyAlignment="1">
      <alignment horizontal="center" vertical="center"/>
    </xf>
    <xf numFmtId="0" fontId="75" fillId="27" borderId="32" xfId="398" applyFont="1" applyFill="1" applyBorder="1" applyAlignment="1">
      <alignment horizontal="center" vertical="center"/>
    </xf>
    <xf numFmtId="0" fontId="75" fillId="27" borderId="38" xfId="398" applyFont="1" applyFill="1" applyBorder="1" applyAlignment="1">
      <alignment horizontal="center" vertical="center"/>
    </xf>
    <xf numFmtId="176" fontId="83" fillId="0" borderId="0" xfId="400" applyFont="1" applyFill="1" applyBorder="1" applyAlignment="1" applyProtection="1">
      <alignment horizontal="center"/>
    </xf>
    <xf numFmtId="176" fontId="86" fillId="28" borderId="0" xfId="400" applyFont="1" applyFill="1" applyBorder="1" applyAlignment="1" applyProtection="1">
      <alignment horizontal="center"/>
    </xf>
    <xf numFmtId="0" fontId="83" fillId="27" borderId="34" xfId="398" applyFont="1" applyFill="1" applyBorder="1" applyAlignment="1" applyProtection="1">
      <alignment horizontal="center" vertical="center"/>
    </xf>
    <xf numFmtId="0" fontId="83" fillId="27" borderId="60" xfId="398" applyFont="1" applyFill="1" applyBorder="1" applyAlignment="1" applyProtection="1">
      <alignment horizontal="center" vertical="center"/>
    </xf>
    <xf numFmtId="0" fontId="83" fillId="27" borderId="18" xfId="398" applyFont="1" applyFill="1" applyBorder="1" applyAlignment="1" applyProtection="1">
      <alignment horizontal="center"/>
    </xf>
    <xf numFmtId="0" fontId="83" fillId="27" borderId="19" xfId="398" applyFont="1" applyFill="1" applyBorder="1" applyAlignment="1" applyProtection="1">
      <alignment horizontal="center"/>
    </xf>
    <xf numFmtId="0" fontId="83" fillId="27" borderId="18" xfId="398" applyFont="1" applyFill="1" applyBorder="1" applyAlignment="1" applyProtection="1">
      <alignment horizontal="center" shrinkToFit="1"/>
    </xf>
    <xf numFmtId="0" fontId="83" fillId="27" borderId="41" xfId="398" applyFont="1" applyFill="1" applyBorder="1" applyAlignment="1" applyProtection="1">
      <alignment horizontal="center" shrinkToFit="1"/>
    </xf>
    <xf numFmtId="0" fontId="83" fillId="27" borderId="24" xfId="398" applyFont="1" applyFill="1" applyBorder="1" applyAlignment="1" applyProtection="1">
      <alignment horizontal="center" vertical="center"/>
    </xf>
    <xf numFmtId="0" fontId="83" fillId="27" borderId="26" xfId="398" applyFont="1" applyFill="1" applyBorder="1" applyAlignment="1" applyProtection="1">
      <alignment horizontal="center" vertical="center"/>
    </xf>
    <xf numFmtId="0" fontId="83" fillId="27" borderId="25" xfId="398" applyFont="1" applyFill="1" applyBorder="1" applyAlignment="1" applyProtection="1">
      <alignment horizontal="center" vertical="center"/>
    </xf>
    <xf numFmtId="0" fontId="83" fillId="27" borderId="36" xfId="398" applyFont="1" applyFill="1" applyBorder="1" applyAlignment="1" applyProtection="1">
      <alignment horizontal="center" vertical="center"/>
    </xf>
    <xf numFmtId="0" fontId="83" fillId="27" borderId="35" xfId="398" applyFont="1" applyFill="1" applyBorder="1" applyAlignment="1" applyProtection="1">
      <alignment horizontal="center" vertical="center"/>
    </xf>
    <xf numFmtId="0" fontId="83" fillId="27" borderId="18" xfId="398" applyFont="1" applyFill="1" applyBorder="1" applyAlignment="1" applyProtection="1">
      <alignment horizontal="center" vertical="center" wrapText="1"/>
    </xf>
    <xf numFmtId="0" fontId="83" fillId="27" borderId="21" xfId="398" applyFont="1" applyFill="1" applyBorder="1" applyAlignment="1" applyProtection="1">
      <alignment horizontal="center" vertical="center" wrapText="1"/>
    </xf>
    <xf numFmtId="0" fontId="83" fillId="27" borderId="19" xfId="398" applyFont="1" applyFill="1" applyBorder="1" applyAlignment="1" applyProtection="1">
      <alignment horizontal="center" vertical="center" wrapText="1"/>
    </xf>
    <xf numFmtId="0" fontId="83" fillId="27" borderId="34" xfId="398" applyFont="1" applyFill="1" applyBorder="1" applyAlignment="1" applyProtection="1">
      <alignment horizontal="center" vertical="center" wrapText="1"/>
    </xf>
    <xf numFmtId="0" fontId="83" fillId="27" borderId="35" xfId="398" applyFont="1" applyFill="1" applyBorder="1" applyAlignment="1" applyProtection="1">
      <alignment horizontal="center" vertical="center" wrapText="1"/>
    </xf>
    <xf numFmtId="0" fontId="83" fillId="27" borderId="17" xfId="398" applyFont="1" applyFill="1" applyBorder="1" applyAlignment="1" applyProtection="1">
      <alignment horizontal="center" vertical="center" wrapText="1"/>
    </xf>
    <xf numFmtId="0" fontId="83" fillId="27" borderId="20" xfId="398" applyFont="1" applyFill="1" applyBorder="1" applyAlignment="1" applyProtection="1">
      <alignment horizontal="center" vertical="center" wrapText="1"/>
    </xf>
    <xf numFmtId="0" fontId="83" fillId="27" borderId="29" xfId="398" applyFont="1" applyFill="1" applyBorder="1" applyAlignment="1" applyProtection="1">
      <alignment horizontal="center" vertical="center"/>
    </xf>
    <xf numFmtId="0" fontId="83" fillId="27" borderId="30" xfId="398" applyFont="1" applyFill="1" applyBorder="1" applyAlignment="1" applyProtection="1">
      <alignment horizontal="center" vertical="center"/>
    </xf>
    <xf numFmtId="0" fontId="83" fillId="27" borderId="53" xfId="398" applyFont="1" applyFill="1" applyBorder="1" applyAlignment="1" applyProtection="1">
      <alignment horizontal="center" vertical="center"/>
    </xf>
    <xf numFmtId="0" fontId="75" fillId="27" borderId="29" xfId="398" applyFont="1" applyFill="1" applyBorder="1" applyAlignment="1">
      <alignment horizontal="center" vertical="center"/>
    </xf>
    <xf numFmtId="0" fontId="75" fillId="27" borderId="31" xfId="398" applyFont="1" applyFill="1" applyBorder="1" applyAlignment="1">
      <alignment horizontal="center" vertical="center"/>
    </xf>
    <xf numFmtId="0" fontId="75" fillId="27" borderId="22" xfId="398" applyFont="1" applyFill="1" applyBorder="1" applyAlignment="1">
      <alignment horizontal="center" wrapText="1"/>
    </xf>
    <xf numFmtId="0" fontId="75" fillId="27" borderId="16" xfId="398" applyFont="1" applyFill="1" applyBorder="1" applyAlignment="1">
      <alignment horizontal="center" wrapText="1"/>
    </xf>
    <xf numFmtId="0" fontId="75" fillId="27" borderId="22" xfId="399" applyNumberFormat="1" applyFont="1" applyFill="1" applyBorder="1" applyAlignment="1" applyProtection="1">
      <alignment horizontal="center" wrapText="1"/>
    </xf>
    <xf numFmtId="0" fontId="75" fillId="27" borderId="16" xfId="399" applyNumberFormat="1" applyFont="1" applyFill="1" applyBorder="1" applyAlignment="1" applyProtection="1">
      <alignment horizontal="center" wrapText="1"/>
    </xf>
    <xf numFmtId="0" fontId="75" fillId="27" borderId="23" xfId="398" applyFont="1" applyFill="1" applyBorder="1" applyAlignment="1">
      <alignment horizontal="center" vertical="top" wrapText="1"/>
    </xf>
    <xf numFmtId="0" fontId="75" fillId="27" borderId="22" xfId="398" applyFont="1" applyFill="1" applyBorder="1" applyAlignment="1">
      <alignment horizontal="center" vertical="top"/>
    </xf>
    <xf numFmtId="0" fontId="75" fillId="27" borderId="33" xfId="398" applyFont="1" applyFill="1" applyBorder="1" applyAlignment="1">
      <alignment horizontal="center" vertical="top" wrapText="1"/>
    </xf>
    <xf numFmtId="0" fontId="75" fillId="27" borderId="33" xfId="399" applyNumberFormat="1" applyFont="1" applyFill="1" applyBorder="1" applyAlignment="1" applyProtection="1">
      <alignment horizontal="center" vertical="top" wrapText="1"/>
    </xf>
    <xf numFmtId="0" fontId="75" fillId="27" borderId="22" xfId="399" applyNumberFormat="1" applyFont="1" applyFill="1" applyBorder="1" applyAlignment="1" applyProtection="1">
      <alignment horizontal="center" vertical="top"/>
    </xf>
    <xf numFmtId="0" fontId="83" fillId="31" borderId="50" xfId="398" applyFont="1" applyFill="1" applyBorder="1" applyAlignment="1">
      <alignment horizontal="center" wrapText="1"/>
    </xf>
    <xf numFmtId="0" fontId="83" fillId="31" borderId="51" xfId="398" applyFont="1" applyFill="1" applyBorder="1" applyAlignment="1">
      <alignment horizontal="center" wrapText="1"/>
    </xf>
    <xf numFmtId="0" fontId="83" fillId="27" borderId="29" xfId="398" applyFont="1" applyFill="1" applyBorder="1" applyAlignment="1">
      <alignment horizontal="center" vertical="center"/>
    </xf>
    <xf numFmtId="0" fontId="83" fillId="27" borderId="30" xfId="398" applyFont="1" applyFill="1" applyBorder="1" applyAlignment="1">
      <alignment horizontal="center" vertical="center"/>
    </xf>
    <xf numFmtId="0" fontId="83" fillId="27" borderId="53" xfId="398" applyFont="1" applyFill="1" applyBorder="1" applyAlignment="1">
      <alignment horizontal="center" vertical="center"/>
    </xf>
    <xf numFmtId="0" fontId="83" fillId="27" borderId="56" xfId="398" applyFont="1" applyFill="1" applyBorder="1" applyAlignment="1">
      <alignment horizontal="center" vertical="center"/>
    </xf>
    <xf numFmtId="0" fontId="83" fillId="27" borderId="31" xfId="398" applyFont="1" applyFill="1" applyBorder="1" applyAlignment="1">
      <alignment horizontal="center" vertical="center"/>
    </xf>
    <xf numFmtId="0" fontId="108" fillId="0" borderId="0" xfId="398" applyFont="1" applyFill="1" applyAlignment="1" applyProtection="1">
      <alignment horizontal="center" vertical="center"/>
    </xf>
    <xf numFmtId="0" fontId="108" fillId="0" borderId="0" xfId="398" applyFont="1" applyFill="1" applyAlignment="1" applyProtection="1">
      <alignment horizontal="center"/>
    </xf>
    <xf numFmtId="0" fontId="102" fillId="27" borderId="24" xfId="398" applyFont="1" applyFill="1" applyBorder="1" applyAlignment="1" applyProtection="1">
      <alignment horizontal="center" vertical="center"/>
    </xf>
    <xf numFmtId="0" fontId="102" fillId="27" borderId="26" xfId="398" applyFont="1" applyFill="1" applyBorder="1" applyAlignment="1" applyProtection="1">
      <alignment horizontal="center" vertical="center"/>
    </xf>
    <xf numFmtId="0" fontId="102" fillId="27" borderId="54" xfId="398" applyFont="1" applyFill="1" applyBorder="1" applyAlignment="1" applyProtection="1">
      <alignment horizontal="center" vertical="center"/>
    </xf>
    <xf numFmtId="0" fontId="102" fillId="27" borderId="17" xfId="398" applyFont="1" applyFill="1" applyBorder="1" applyAlignment="1" applyProtection="1">
      <alignment horizontal="center" vertical="center"/>
    </xf>
    <xf numFmtId="0" fontId="102" fillId="27" borderId="42" xfId="398" applyFont="1" applyFill="1" applyBorder="1" applyAlignment="1" applyProtection="1">
      <alignment horizontal="center" vertical="center"/>
    </xf>
    <xf numFmtId="0" fontId="102" fillId="27" borderId="18" xfId="398" applyFont="1" applyFill="1" applyBorder="1" applyAlignment="1" applyProtection="1">
      <alignment horizontal="center" wrapText="1" shrinkToFit="1"/>
    </xf>
    <xf numFmtId="0" fontId="102" fillId="27" borderId="41" xfId="398" applyFont="1" applyFill="1" applyBorder="1" applyAlignment="1" applyProtection="1">
      <alignment horizontal="center" wrapText="1" shrinkToFit="1"/>
    </xf>
    <xf numFmtId="0" fontId="102" fillId="27" borderId="29" xfId="398" applyFont="1" applyFill="1" applyBorder="1" applyAlignment="1" applyProtection="1">
      <alignment horizontal="center" vertical="center"/>
    </xf>
    <xf numFmtId="0" fontId="102" fillId="27" borderId="30" xfId="398" applyFont="1" applyFill="1" applyBorder="1" applyAlignment="1" applyProtection="1">
      <alignment horizontal="center" vertical="center"/>
    </xf>
    <xf numFmtId="0" fontId="102" fillId="27" borderId="53" xfId="398" applyFont="1" applyFill="1" applyBorder="1" applyAlignment="1" applyProtection="1">
      <alignment horizontal="center" vertical="center"/>
    </xf>
    <xf numFmtId="0" fontId="102" fillId="27" borderId="56" xfId="398" applyFont="1" applyFill="1" applyBorder="1" applyAlignment="1" applyProtection="1">
      <alignment horizontal="center" vertical="center"/>
    </xf>
    <xf numFmtId="0" fontId="102" fillId="27" borderId="31" xfId="398" applyFont="1" applyFill="1" applyBorder="1" applyAlignment="1" applyProtection="1">
      <alignment horizontal="center" vertical="center"/>
    </xf>
    <xf numFmtId="0" fontId="102" fillId="27" borderId="29" xfId="398" applyFont="1" applyFill="1" applyBorder="1" applyAlignment="1" applyProtection="1">
      <alignment horizontal="center" vertical="center" wrapText="1"/>
    </xf>
    <xf numFmtId="0" fontId="102" fillId="27" borderId="30" xfId="398" applyFont="1" applyFill="1" applyBorder="1" applyAlignment="1" applyProtection="1">
      <alignment horizontal="center" vertical="center" wrapText="1"/>
    </xf>
    <xf numFmtId="0" fontId="102" fillId="27" borderId="53" xfId="398" applyFont="1" applyFill="1" applyBorder="1" applyAlignment="1" applyProtection="1">
      <alignment horizontal="center" vertical="center" wrapText="1"/>
    </xf>
    <xf numFmtId="0" fontId="83" fillId="27" borderId="18" xfId="404" applyFont="1" applyFill="1" applyBorder="1" applyAlignment="1">
      <alignment horizontal="center" vertical="center"/>
    </xf>
    <xf numFmtId="0" fontId="83" fillId="27" borderId="19" xfId="404" applyFont="1" applyFill="1" applyBorder="1" applyAlignment="1">
      <alignment horizontal="center" vertical="center"/>
    </xf>
    <xf numFmtId="0" fontId="83" fillId="27" borderId="21" xfId="404" applyFont="1" applyFill="1" applyBorder="1" applyAlignment="1">
      <alignment horizontal="center" vertical="center"/>
    </xf>
    <xf numFmtId="0" fontId="83" fillId="27" borderId="41" xfId="404" applyFont="1" applyFill="1" applyBorder="1" applyAlignment="1">
      <alignment horizontal="center" vertical="center"/>
    </xf>
    <xf numFmtId="0" fontId="83" fillId="27" borderId="28" xfId="404" applyFont="1" applyFill="1" applyBorder="1" applyAlignment="1">
      <alignment horizontal="center" vertical="center" wrapText="1"/>
    </xf>
    <xf numFmtId="0" fontId="83" fillId="27" borderId="27" xfId="404" applyFont="1" applyFill="1" applyBorder="1" applyAlignment="1">
      <alignment horizontal="center" vertical="center" wrapText="1"/>
    </xf>
    <xf numFmtId="0" fontId="83" fillId="27" borderId="28" xfId="404" applyFont="1" applyFill="1" applyBorder="1" applyAlignment="1">
      <alignment horizontal="center" vertical="center"/>
    </xf>
    <xf numFmtId="0" fontId="83" fillId="27" borderId="39" xfId="404" applyFont="1" applyFill="1" applyBorder="1" applyAlignment="1">
      <alignment horizontal="center" vertical="center"/>
    </xf>
    <xf numFmtId="0" fontId="83" fillId="27" borderId="47" xfId="404" applyFont="1" applyFill="1" applyBorder="1" applyAlignment="1">
      <alignment horizontal="center" vertical="center"/>
    </xf>
    <xf numFmtId="0" fontId="83" fillId="27" borderId="27" xfId="404" applyFont="1" applyFill="1" applyBorder="1" applyAlignment="1">
      <alignment horizontal="center" vertical="center"/>
    </xf>
    <xf numFmtId="0" fontId="106" fillId="0" borderId="0" xfId="404" applyFont="1" applyFill="1" applyAlignment="1">
      <alignment horizontal="center"/>
    </xf>
    <xf numFmtId="0" fontId="83" fillId="27" borderId="32" xfId="404" applyFont="1" applyFill="1" applyBorder="1" applyAlignment="1">
      <alignment horizontal="center" vertical="center"/>
    </xf>
    <xf numFmtId="0" fontId="75" fillId="0" borderId="10" xfId="406" applyFont="1" applyFill="1" applyBorder="1" applyAlignment="1" applyProtection="1">
      <alignment horizontal="right"/>
    </xf>
    <xf numFmtId="0" fontId="75" fillId="27" borderId="22" xfId="406" applyFont="1" applyFill="1" applyBorder="1" applyAlignment="1" applyProtection="1">
      <alignment horizontal="center" vertical="center" wrapText="1" shrinkToFit="1"/>
    </xf>
    <xf numFmtId="0" fontId="75" fillId="27" borderId="16" xfId="406" applyFont="1" applyFill="1" applyBorder="1" applyAlignment="1" applyProtection="1">
      <alignment horizontal="center" vertical="center" wrapText="1" shrinkToFit="1"/>
    </xf>
    <xf numFmtId="0" fontId="75" fillId="27" borderId="16" xfId="406" applyFont="1" applyFill="1" applyBorder="1" applyAlignment="1" applyProtection="1">
      <alignment horizontal="center" vertical="center" shrinkToFit="1"/>
    </xf>
    <xf numFmtId="193" fontId="86" fillId="28" borderId="42" xfId="400" applyNumberFormat="1" applyFont="1" applyFill="1" applyBorder="1" applyAlignment="1" applyProtection="1">
      <alignment horizontal="right"/>
      <protection locked="0"/>
    </xf>
  </cellXfs>
  <cellStyles count="407">
    <cellStyle name="??&amp;O?&amp;H?_x0008__x000f__x0007_?_x0007__x0001__x0001_" xfId="1"/>
    <cellStyle name="??&amp;O?&amp;H?_x0008_??_x0007__x0001__x0001_" xfId="2"/>
    <cellStyle name="_Book1" xfId="3"/>
    <cellStyle name="_Capex Tracking Control Sheet -ADMIN " xfId="4"/>
    <cellStyle name="_Project tracking Puri (Diana) per March'06 " xfId="5"/>
    <cellStyle name="_Recon with FAR " xfId="6"/>
    <cellStyle name="_금융점포(광주)" xfId="7"/>
    <cellStyle name="_은행별 점포현황(202011년12월말기준)" xfId="8"/>
    <cellStyle name="¤@?e_TEST-1 " xfId="9"/>
    <cellStyle name="20% - Accent1" xfId="10"/>
    <cellStyle name="20% - Accent2" xfId="11"/>
    <cellStyle name="20% - Accent3" xfId="12"/>
    <cellStyle name="20% - Accent4" xfId="13"/>
    <cellStyle name="20% - Accent5" xfId="14"/>
    <cellStyle name="20% - Accent6" xfId="15"/>
    <cellStyle name="20% - 강조색1 2" xfId="16"/>
    <cellStyle name="20% - 강조색1 2 2" xfId="17"/>
    <cellStyle name="20% - 강조색1 3" xfId="18"/>
    <cellStyle name="20% - 강조색2 2" xfId="19"/>
    <cellStyle name="20% - 강조색2 2 2" xfId="20"/>
    <cellStyle name="20% - 강조색2 3" xfId="21"/>
    <cellStyle name="20% - 강조색3 2" xfId="22"/>
    <cellStyle name="20% - 강조색3 2 2" xfId="23"/>
    <cellStyle name="20% - 강조색3 3" xfId="24"/>
    <cellStyle name="20% - 강조색4 2" xfId="25"/>
    <cellStyle name="20% - 강조색4 2 2" xfId="26"/>
    <cellStyle name="20% - 강조색4 3" xfId="27"/>
    <cellStyle name="20% - 강조색5 2" xfId="28"/>
    <cellStyle name="20% - 강조색5 2 2" xfId="29"/>
    <cellStyle name="20% - 강조색5 3" xfId="30"/>
    <cellStyle name="20% - 강조색6 2" xfId="31"/>
    <cellStyle name="20% - 강조색6 2 2" xfId="32"/>
    <cellStyle name="20% - 강조색6 3" xfId="33"/>
    <cellStyle name="40% - Accent1" xfId="34"/>
    <cellStyle name="40% - Accent2" xfId="35"/>
    <cellStyle name="40% - Accent3" xfId="36"/>
    <cellStyle name="40% - Accent4" xfId="37"/>
    <cellStyle name="40% - Accent5" xfId="38"/>
    <cellStyle name="40% - Accent6" xfId="39"/>
    <cellStyle name="40% - 강조색1 2" xfId="40"/>
    <cellStyle name="40% - 강조색1 2 2" xfId="41"/>
    <cellStyle name="40% - 강조색1 3" xfId="42"/>
    <cellStyle name="40% - 강조색2 2" xfId="43"/>
    <cellStyle name="40% - 강조색2 2 2" xfId="44"/>
    <cellStyle name="40% - 강조색2 3" xfId="45"/>
    <cellStyle name="40% - 강조색3 2" xfId="46"/>
    <cellStyle name="40% - 강조색3 2 2" xfId="47"/>
    <cellStyle name="40% - 강조색3 3" xfId="48"/>
    <cellStyle name="40% - 강조색4 2" xfId="49"/>
    <cellStyle name="40% - 강조색4 2 2" xfId="50"/>
    <cellStyle name="40% - 강조색4 3" xfId="51"/>
    <cellStyle name="40% - 강조색5 2" xfId="52"/>
    <cellStyle name="40% - 강조색5 2 2" xfId="53"/>
    <cellStyle name="40% - 강조색5 3" xfId="54"/>
    <cellStyle name="40% - 강조색6 2" xfId="55"/>
    <cellStyle name="40% - 강조색6 2 2" xfId="56"/>
    <cellStyle name="40% - 강조색6 3" xfId="57"/>
    <cellStyle name="60% - Accent1" xfId="58"/>
    <cellStyle name="60% - Accent2" xfId="59"/>
    <cellStyle name="60% - Accent3" xfId="60"/>
    <cellStyle name="60% - Accent4" xfId="61"/>
    <cellStyle name="60% - Accent5" xfId="62"/>
    <cellStyle name="60% - Accent6" xfId="63"/>
    <cellStyle name="60% - 강조색1 2" xfId="64"/>
    <cellStyle name="60% - 강조색1 2 2" xfId="65"/>
    <cellStyle name="60% - 강조색1 3" xfId="66"/>
    <cellStyle name="60% - 강조색2 2" xfId="67"/>
    <cellStyle name="60% - 강조색2 2 2" xfId="68"/>
    <cellStyle name="60% - 강조색2 3" xfId="69"/>
    <cellStyle name="60% - 강조색3 2" xfId="70"/>
    <cellStyle name="60% - 강조색3 2 2" xfId="71"/>
    <cellStyle name="60% - 강조색3 3" xfId="72"/>
    <cellStyle name="60% - 강조색4 2" xfId="73"/>
    <cellStyle name="60% - 강조색4 2 2" xfId="74"/>
    <cellStyle name="60% - 강조색4 3" xfId="75"/>
    <cellStyle name="60% - 강조색5 2" xfId="76"/>
    <cellStyle name="60% - 강조색5 2 2" xfId="77"/>
    <cellStyle name="60% - 강조색5 3" xfId="78"/>
    <cellStyle name="60% - 강조색6 2" xfId="79"/>
    <cellStyle name="60% - 강조색6 2 2" xfId="80"/>
    <cellStyle name="60% - 강조색6 3" xfId="81"/>
    <cellStyle name="A¨­￠￢￠O [0]_INQUIRY ￠?￥i¨u¡AAⓒ￢Aⓒª " xfId="82"/>
    <cellStyle name="A¨­￠￢￠O_INQUIRY ￠?￥i¨u¡AAⓒ￢Aⓒª " xfId="83"/>
    <cellStyle name="Accent1" xfId="84"/>
    <cellStyle name="Accent2" xfId="85"/>
    <cellStyle name="Accent3" xfId="86"/>
    <cellStyle name="Accent4" xfId="87"/>
    <cellStyle name="Accent5" xfId="88"/>
    <cellStyle name="Accent6" xfId="89"/>
    <cellStyle name="AeE­ [0]_°eE¹_11¿a½A " xfId="90"/>
    <cellStyle name="AeE­_°eE¹_11¿a½A " xfId="91"/>
    <cellStyle name="AeE¡ⓒ [0]_INQUIRY ￠?￥i¨u¡AAⓒ￢Aⓒª " xfId="92"/>
    <cellStyle name="AeE¡ⓒ_INQUIRY ￠?￥i¨u¡AAⓒ￢Aⓒª " xfId="93"/>
    <cellStyle name="ALIGNMENT" xfId="94"/>
    <cellStyle name="AÞ¸¶ [0]_°eE¹_11¿a½A " xfId="95"/>
    <cellStyle name="AÞ¸¶_°eE¹_11¿a½A " xfId="96"/>
    <cellStyle name="Bad" xfId="97"/>
    <cellStyle name="C¡IA¨ª_¡ic¨u¡A¨￢I¨￢¡Æ AN¡Æe " xfId="98"/>
    <cellStyle name="C￥AØ_¸AAa.¼OAI " xfId="99"/>
    <cellStyle name="Calculation" xfId="100"/>
    <cellStyle name="category" xfId="101"/>
    <cellStyle name="Check Cell" xfId="102"/>
    <cellStyle name="Comma [0]_ SG&amp;A Bridge " xfId="103"/>
    <cellStyle name="comma zerodec" xfId="104"/>
    <cellStyle name="Comma_ SG&amp;A Bridge " xfId="105"/>
    <cellStyle name="Comma0" xfId="106"/>
    <cellStyle name="Curren?_x0012_퐀_x0017_?" xfId="107"/>
    <cellStyle name="Currency [0]_ SG&amp;A Bridge " xfId="108"/>
    <cellStyle name="Currency_ SG&amp;A Bridge " xfId="109"/>
    <cellStyle name="Currency0" xfId="110"/>
    <cellStyle name="Currency1" xfId="111"/>
    <cellStyle name="Date" xfId="112"/>
    <cellStyle name="Dollar (zero dec)" xfId="113"/>
    <cellStyle name="Euro" xfId="114"/>
    <cellStyle name="Explanatory Text" xfId="115"/>
    <cellStyle name="Fixed" xfId="116"/>
    <cellStyle name="Good" xfId="117"/>
    <cellStyle name="Grey" xfId="118"/>
    <cellStyle name="Grey 2" xfId="119"/>
    <cellStyle name="HEADER" xfId="120"/>
    <cellStyle name="Header1" xfId="121"/>
    <cellStyle name="Header2" xfId="122"/>
    <cellStyle name="Heading 1" xfId="123"/>
    <cellStyle name="Heading 1 2" xfId="124"/>
    <cellStyle name="Heading 2" xfId="125"/>
    <cellStyle name="Heading 2 2" xfId="126"/>
    <cellStyle name="Heading 3" xfId="127"/>
    <cellStyle name="Heading 4" xfId="128"/>
    <cellStyle name="Hyperlink" xfId="129"/>
    <cellStyle name="Input" xfId="130"/>
    <cellStyle name="Input [yellow]" xfId="131"/>
    <cellStyle name="Input [yellow] 2" xfId="132"/>
    <cellStyle name="Linked Cell" xfId="133"/>
    <cellStyle name="Millares [0]_2AV_M_M " xfId="134"/>
    <cellStyle name="Milliers [0]_Arabian Spec" xfId="135"/>
    <cellStyle name="Milliers_Arabian Spec" xfId="136"/>
    <cellStyle name="Model" xfId="137"/>
    <cellStyle name="Mon?aire [0]_Arabian Spec" xfId="138"/>
    <cellStyle name="Mon?aire_Arabian Spec" xfId="139"/>
    <cellStyle name="Moneda [0]_2AV_M_M " xfId="140"/>
    <cellStyle name="Moneda_2AV_M_M " xfId="141"/>
    <cellStyle name="Neutral" xfId="142"/>
    <cellStyle name="Normal - Style1" xfId="143"/>
    <cellStyle name="Normal - Style1 2" xfId="144"/>
    <cellStyle name="Normal_ SG&amp;A Bridge " xfId="145"/>
    <cellStyle name="Note" xfId="146"/>
    <cellStyle name="Output" xfId="147"/>
    <cellStyle name="Percent [2]" xfId="148"/>
    <cellStyle name="subhead" xfId="149"/>
    <cellStyle name="Title" xfId="150"/>
    <cellStyle name="Total" xfId="151"/>
    <cellStyle name="Total 2" xfId="152"/>
    <cellStyle name="UM" xfId="153"/>
    <cellStyle name="Warning Text" xfId="154"/>
    <cellStyle name="강조색1 2" xfId="155"/>
    <cellStyle name="강조색1 2 2" xfId="156"/>
    <cellStyle name="강조색1 3" xfId="157"/>
    <cellStyle name="강조색2 2" xfId="158"/>
    <cellStyle name="강조색2 2 2" xfId="159"/>
    <cellStyle name="강조색2 3" xfId="160"/>
    <cellStyle name="강조색3 2" xfId="161"/>
    <cellStyle name="강조색3 2 2" xfId="162"/>
    <cellStyle name="강조색3 3" xfId="163"/>
    <cellStyle name="강조색4 2" xfId="164"/>
    <cellStyle name="강조색4 2 2" xfId="165"/>
    <cellStyle name="강조색4 3" xfId="166"/>
    <cellStyle name="강조색5 2" xfId="167"/>
    <cellStyle name="강조색5 2 2" xfId="168"/>
    <cellStyle name="강조색5 3" xfId="169"/>
    <cellStyle name="강조색6 2" xfId="170"/>
    <cellStyle name="강조색6 2 2" xfId="171"/>
    <cellStyle name="강조색6 3" xfId="172"/>
    <cellStyle name="경고문 2" xfId="173"/>
    <cellStyle name="경고문 2 2" xfId="174"/>
    <cellStyle name="경고문 3" xfId="175"/>
    <cellStyle name="계산 2" xfId="176"/>
    <cellStyle name="계산 2 2" xfId="177"/>
    <cellStyle name="계산 3" xfId="178"/>
    <cellStyle name="고정소숫점" xfId="179"/>
    <cellStyle name="고정출력1" xfId="180"/>
    <cellStyle name="고정출력2" xfId="181"/>
    <cellStyle name="나쁨 2" xfId="182"/>
    <cellStyle name="나쁨 2 2" xfId="183"/>
    <cellStyle name="나쁨 3" xfId="184"/>
    <cellStyle name="날짜" xfId="185"/>
    <cellStyle name="달러" xfId="186"/>
    <cellStyle name="뒤에 오는 하이퍼링크_Book1" xfId="187"/>
    <cellStyle name="똿뗦먛귟 [0.00]_PRODUCT DETAIL Q1" xfId="188"/>
    <cellStyle name="똿뗦먛귟_PRODUCT DETAIL Q1" xfId="189"/>
    <cellStyle name="메모 2" xfId="190"/>
    <cellStyle name="메모 2 2" xfId="191"/>
    <cellStyle name="메모 3" xfId="192"/>
    <cellStyle name="메모 4" xfId="193"/>
    <cellStyle name="믅됞 [0.00]_PRODUCT DETAIL Q1" xfId="194"/>
    <cellStyle name="믅됞_PRODUCT DETAIL Q1" xfId="195"/>
    <cellStyle name="바탕글" xfId="196"/>
    <cellStyle name="백분율 2" xfId="197"/>
    <cellStyle name="보통 2" xfId="198"/>
    <cellStyle name="보통 2 2" xfId="199"/>
    <cellStyle name="보통 3" xfId="200"/>
    <cellStyle name="본문" xfId="201"/>
    <cellStyle name="부제목" xfId="202"/>
    <cellStyle name="뷭?_BOOKSHIP" xfId="203"/>
    <cellStyle name="설명 텍스트 2" xfId="204"/>
    <cellStyle name="설명 텍스트 2 2" xfId="205"/>
    <cellStyle name="설명 텍스트 3" xfId="206"/>
    <cellStyle name="셀 확인 2" xfId="207"/>
    <cellStyle name="셀 확인 2 2" xfId="208"/>
    <cellStyle name="셀 확인 3" xfId="209"/>
    <cellStyle name="숫자(R)" xfId="210"/>
    <cellStyle name="쉼표 [0] 10" xfId="211"/>
    <cellStyle name="쉼표 [0] 10 2" xfId="372"/>
    <cellStyle name="쉼표 [0] 11" xfId="400"/>
    <cellStyle name="쉼표 [0] 2" xfId="212"/>
    <cellStyle name="쉼표 [0] 2 2" xfId="213"/>
    <cellStyle name="쉼표 [0] 2 2 2" xfId="374"/>
    <cellStyle name="쉼표 [0] 2 3" xfId="214"/>
    <cellStyle name="쉼표 [0] 2 4" xfId="373"/>
    <cellStyle name="쉼표 [0] 28" xfId="215"/>
    <cellStyle name="쉼표 [0] 28 2" xfId="375"/>
    <cellStyle name="쉼표 [0] 3" xfId="216"/>
    <cellStyle name="쉼표 [0] 3 2" xfId="376"/>
    <cellStyle name="쉼표 [0] 4" xfId="217"/>
    <cellStyle name="쉼표 [0] 4 2" xfId="377"/>
    <cellStyle name="쉼표 [0] 5" xfId="218"/>
    <cellStyle name="쉼표 [0] 5 2" xfId="378"/>
    <cellStyle name="쉼표 [0] 51" xfId="219"/>
    <cellStyle name="쉼표 [0] 51 2" xfId="379"/>
    <cellStyle name="쉼표 [0] 6" xfId="220"/>
    <cellStyle name="쉼표 [0] 6 2" xfId="380"/>
    <cellStyle name="쉼표 [0] 7" xfId="221"/>
    <cellStyle name="쉼표 [0] 7 2" xfId="381"/>
    <cellStyle name="쉼표 [0] 75" xfId="222"/>
    <cellStyle name="쉼표 [0] 75 2" xfId="382"/>
    <cellStyle name="쉼표 [0] 76" xfId="223"/>
    <cellStyle name="쉼표 [0] 76 2" xfId="383"/>
    <cellStyle name="쉼표 [0] 78" xfId="224"/>
    <cellStyle name="쉼표 [0] 78 2" xfId="384"/>
    <cellStyle name="쉼표 [0] 79" xfId="225"/>
    <cellStyle name="쉼표 [0] 79 2" xfId="385"/>
    <cellStyle name="쉼표 [0] 8" xfId="226"/>
    <cellStyle name="쉼표 [0] 8 2" xfId="386"/>
    <cellStyle name="쉼표 [0] 80" xfId="227"/>
    <cellStyle name="쉼표 [0] 80 2" xfId="387"/>
    <cellStyle name="쉼표 [0] 81" xfId="228"/>
    <cellStyle name="쉼표 [0] 81 2" xfId="388"/>
    <cellStyle name="쉼표 [0] 82" xfId="229"/>
    <cellStyle name="쉼표 [0] 82 2" xfId="389"/>
    <cellStyle name="쉼표 [0] 84" xfId="230"/>
    <cellStyle name="쉼표 [0] 84 2" xfId="390"/>
    <cellStyle name="쉼표 [0] 85" xfId="231"/>
    <cellStyle name="쉼표 [0] 85 2" xfId="391"/>
    <cellStyle name="쉼표 [0] 9" xfId="232"/>
    <cellStyle name="쉼표 [0] 9 2" xfId="392"/>
    <cellStyle name="쉼표 [0]_13-교육문화(시군)" xfId="405"/>
    <cellStyle name="쉼표 [0]_14-교육문화" xfId="401"/>
    <cellStyle name="스타일 1" xfId="233"/>
    <cellStyle name="스타일 1 2" xfId="234"/>
    <cellStyle name="연결된 셀 2" xfId="235"/>
    <cellStyle name="연결된 셀 2 2" xfId="236"/>
    <cellStyle name="연결된 셀 3" xfId="237"/>
    <cellStyle name="요약 2" xfId="238"/>
    <cellStyle name="요약 2 2" xfId="239"/>
    <cellStyle name="요약 3" xfId="240"/>
    <cellStyle name="입력 2" xfId="241"/>
    <cellStyle name="입력 2 2" xfId="242"/>
    <cellStyle name="입력 3" xfId="243"/>
    <cellStyle name="자리수" xfId="244"/>
    <cellStyle name="자리수0" xfId="245"/>
    <cellStyle name="작은제목" xfId="246"/>
    <cellStyle name="제목 1 2" xfId="247"/>
    <cellStyle name="제목 1 2 2" xfId="248"/>
    <cellStyle name="제목 1 3" xfId="249"/>
    <cellStyle name="제목 2 2" xfId="250"/>
    <cellStyle name="제목 2 2 2" xfId="251"/>
    <cellStyle name="제목 2 3" xfId="252"/>
    <cellStyle name="제목 3 2" xfId="253"/>
    <cellStyle name="제목 3 2 2" xfId="254"/>
    <cellStyle name="제목 3 3" xfId="255"/>
    <cellStyle name="제목 4 2" xfId="256"/>
    <cellStyle name="제목 4 2 2" xfId="257"/>
    <cellStyle name="제목 4 3" xfId="258"/>
    <cellStyle name="제목 5" xfId="259"/>
    <cellStyle name="제목 5 2" xfId="260"/>
    <cellStyle name="제목 6" xfId="261"/>
    <cellStyle name="좋음 2" xfId="262"/>
    <cellStyle name="좋음 2 2" xfId="263"/>
    <cellStyle name="좋음 3" xfId="264"/>
    <cellStyle name="출력 2" xfId="265"/>
    <cellStyle name="출력 2 2" xfId="266"/>
    <cellStyle name="출력 3" xfId="267"/>
    <cellStyle name="콤마 [0]" xfId="268"/>
    <cellStyle name="콤마 [0] 2" xfId="393"/>
    <cellStyle name="콤마 [0]_해안선및도서" xfId="394"/>
    <cellStyle name="콤마_  종  합  " xfId="269"/>
    <cellStyle name="큰제목" xfId="270"/>
    <cellStyle name="큰제목 2" xfId="271"/>
    <cellStyle name="통화 [0] 2" xfId="272"/>
    <cellStyle name="통화 [0] 2 2" xfId="395"/>
    <cellStyle name="퍼센트" xfId="273"/>
    <cellStyle name="표준" xfId="0" builtinId="0"/>
    <cellStyle name="표준 10" xfId="274"/>
    <cellStyle name="표준 10 2" xfId="275"/>
    <cellStyle name="표준 100" xfId="276"/>
    <cellStyle name="표준 101" xfId="277"/>
    <cellStyle name="표준 102" xfId="278"/>
    <cellStyle name="표준 103" xfId="279"/>
    <cellStyle name="표준 109" xfId="280"/>
    <cellStyle name="표준 11" xfId="281"/>
    <cellStyle name="표준 11 2" xfId="282"/>
    <cellStyle name="표준 110" xfId="283"/>
    <cellStyle name="표준 111" xfId="284"/>
    <cellStyle name="표준 12" xfId="285"/>
    <cellStyle name="표준 13" xfId="286"/>
    <cellStyle name="표준 14" xfId="287"/>
    <cellStyle name="표준 15" xfId="288"/>
    <cellStyle name="표준 16" xfId="289"/>
    <cellStyle name="표준 168" xfId="290"/>
    <cellStyle name="표준 169" xfId="291"/>
    <cellStyle name="표준 17" xfId="292"/>
    <cellStyle name="표준 170" xfId="293"/>
    <cellStyle name="표준 171" xfId="294"/>
    <cellStyle name="표준 172" xfId="295"/>
    <cellStyle name="표준 173" xfId="296"/>
    <cellStyle name="표준 175" xfId="297"/>
    <cellStyle name="표준 176" xfId="298"/>
    <cellStyle name="표준 177" xfId="299"/>
    <cellStyle name="표준 178" xfId="300"/>
    <cellStyle name="표준 179" xfId="301"/>
    <cellStyle name="표준 18" xfId="302"/>
    <cellStyle name="표준 180" xfId="303"/>
    <cellStyle name="표준 181" xfId="304"/>
    <cellStyle name="표준 182" xfId="305"/>
    <cellStyle name="표준 183" xfId="306"/>
    <cellStyle name="표준 19" xfId="307"/>
    <cellStyle name="표준 2" xfId="308"/>
    <cellStyle name="표준 2 16" xfId="406"/>
    <cellStyle name="표준 2 2" xfId="309"/>
    <cellStyle name="표준 2 2 2 2" xfId="399"/>
    <cellStyle name="표준 2 3" xfId="310"/>
    <cellStyle name="표준 2 4" xfId="311"/>
    <cellStyle name="표준 2 5" xfId="312"/>
    <cellStyle name="표준 2_(붙임2) 시정통계 활용도 의견조사표" xfId="313"/>
    <cellStyle name="표준 20" xfId="314"/>
    <cellStyle name="표준 21" xfId="315"/>
    <cellStyle name="표준 22" xfId="316"/>
    <cellStyle name="표준 23" xfId="317"/>
    <cellStyle name="표준 24" xfId="318"/>
    <cellStyle name="표준 25" xfId="319"/>
    <cellStyle name="표준 26" xfId="320"/>
    <cellStyle name="표준 27" xfId="321"/>
    <cellStyle name="표준 28" xfId="322"/>
    <cellStyle name="표준 29" xfId="323"/>
    <cellStyle name="표준 3" xfId="324"/>
    <cellStyle name="표준 3 2" xfId="325"/>
    <cellStyle name="표준 3 3" xfId="326"/>
    <cellStyle name="표준 3 4" xfId="327"/>
    <cellStyle name="표준 3 5" xfId="328"/>
    <cellStyle name="표준 30" xfId="329"/>
    <cellStyle name="표준 31" xfId="330"/>
    <cellStyle name="표준 32" xfId="331"/>
    <cellStyle name="표준 33" xfId="332"/>
    <cellStyle name="표준 34" xfId="333"/>
    <cellStyle name="표준 35" xfId="334"/>
    <cellStyle name="표준 36" xfId="335"/>
    <cellStyle name="표준 37" xfId="336"/>
    <cellStyle name="표준 38" xfId="337"/>
    <cellStyle name="표준 39" xfId="338"/>
    <cellStyle name="표준 4" xfId="339"/>
    <cellStyle name="표준 40" xfId="340"/>
    <cellStyle name="표준 41" xfId="341"/>
    <cellStyle name="표준 42" xfId="342"/>
    <cellStyle name="표준 43" xfId="343"/>
    <cellStyle name="표준 44" xfId="398"/>
    <cellStyle name="표준 5" xfId="344"/>
    <cellStyle name="표준 6" xfId="345"/>
    <cellStyle name="표준 6 2" xfId="346"/>
    <cellStyle name="표준 6 3" xfId="347"/>
    <cellStyle name="표준 6 4" xfId="348"/>
    <cellStyle name="표준 6 5" xfId="349"/>
    <cellStyle name="표준 60" xfId="350"/>
    <cellStyle name="표준 7" xfId="351"/>
    <cellStyle name="표준 79" xfId="352"/>
    <cellStyle name="표준 8" xfId="353"/>
    <cellStyle name="표준 80" xfId="354"/>
    <cellStyle name="표준 87" xfId="355"/>
    <cellStyle name="표준 88" xfId="356"/>
    <cellStyle name="표준 89" xfId="357"/>
    <cellStyle name="표준 9" xfId="358"/>
    <cellStyle name="표준 90" xfId="359"/>
    <cellStyle name="표준 91" xfId="360"/>
    <cellStyle name="표준 92" xfId="361"/>
    <cellStyle name="표준 94" xfId="362"/>
    <cellStyle name="표준 95" xfId="363"/>
    <cellStyle name="표준 96" xfId="364"/>
    <cellStyle name="표준 97" xfId="365"/>
    <cellStyle name="표준 98" xfId="366"/>
    <cellStyle name="표준 99" xfId="367"/>
    <cellStyle name="표준_02-토지(군)" xfId="396"/>
    <cellStyle name="표준_03-인구(군)" xfId="397"/>
    <cellStyle name="표준_13-교육문화(시군)" xfId="404"/>
    <cellStyle name="표준_14-교육문화" xfId="402"/>
    <cellStyle name="표준_주민생활지원과통계" xfId="403"/>
    <cellStyle name="하이퍼링크 2" xfId="368"/>
    <cellStyle name="합산" xfId="369"/>
    <cellStyle name="화폐기호" xfId="370"/>
    <cellStyle name="화폐기호0" xfId="371"/>
  </cellStyles>
  <dxfs count="0"/>
  <tableStyles count="0" defaultTableStyle="TableStyleMedium9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7</xdr:row>
      <xdr:rowOff>95250</xdr:rowOff>
    </xdr:from>
    <xdr:to>
      <xdr:col>3</xdr:col>
      <xdr:colOff>447675</xdr:colOff>
      <xdr:row>7</xdr:row>
      <xdr:rowOff>352425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>
          <a:off x="2000250" y="2362200"/>
          <a:ext cx="304800" cy="257175"/>
        </a:xfrm>
        <a:prstGeom prst="rect">
          <a:avLst/>
        </a:prstGeom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none">
          <a:srgbClr val="000000"/>
        </a:fontRef>
      </xdr:style>
      <xdr:txBody>
        <a:bodyPr wrap="none" fromWordArt="1">
          <a:prstTxWarp prst="textSlantUp">
            <a:avLst>
              <a:gd name="adj" fmla="val 0"/>
            </a:avLst>
          </a:prstTxWarp>
        </a:bodyPr>
        <a:lstStyle/>
        <a:p>
          <a:pPr algn="ctr" rtl="0"/>
          <a:r>
            <a:rPr lang="en-US" altLang="ko-KR" sz="3600" b="1" kern="10" spc="-360">
              <a:ln w="9525">
                <a:solidFill>
                  <a:srgbClr val="000000"/>
                </a:solidFill>
                <a:round/>
              </a:ln>
              <a:solidFill>
                <a:srgbClr val="000000"/>
              </a:solidFill>
              <a:latin typeface="바탕체"/>
              <a:ea typeface="바탕체"/>
            </a:rPr>
            <a:t>ⅩⅣ</a:t>
          </a:r>
          <a:endParaRPr lang="ko-KR" altLang="en-US" sz="3600" b="1" kern="10" spc="-360">
            <a:ln w="9525">
              <a:solidFill>
                <a:srgbClr val="000000"/>
              </a:solidFill>
              <a:round/>
            </a:ln>
            <a:solidFill>
              <a:srgbClr val="000000"/>
            </a:solidFill>
            <a:latin typeface="바탕체"/>
            <a:ea typeface="바탕체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Owner\&#48148;&#53461;%20&#54868;&#47732;\&#49324;&#50629;&#52404;&#52572;&#51333;&#44208;&#44284;\1.%20&#51312;&#49324;&#44208;&#44284;%20&#53685;&#44228;&#54364;\&#51021;&#47732;&#46041;&#48324;%20&#49328;&#50629;&#45824;&#48516;&#47448;%20&#53685;&#44228;&#5436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_1"/>
      <sheetName val="Template_2"/>
      <sheetName val="Data"/>
    </sheetNames>
    <sheetDataSet>
      <sheetData sheetId="0">
        <row r="3">
          <cell r="D3" t="str">
            <v>WD_JIP_03</v>
          </cell>
          <cell r="E3">
            <v>7</v>
          </cell>
          <cell r="H3" t="str">
            <v>10.134.2.139</v>
          </cell>
          <cell r="I3" t="str">
            <v>N</v>
          </cell>
        </row>
      </sheetData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J10"/>
  <sheetViews>
    <sheetView tabSelected="1" view="pageBreakPreview" zoomScaleNormal="100" workbookViewId="0">
      <selection activeCell="F20" sqref="F20"/>
    </sheetView>
  </sheetViews>
  <sheetFormatPr defaultColWidth="8" defaultRowHeight="17.25"/>
  <cols>
    <col min="1" max="1" width="8" style="1" customWidth="1"/>
    <col min="2" max="2" width="5.6640625" style="1" customWidth="1"/>
    <col min="3" max="16384" width="8" style="1"/>
  </cols>
  <sheetData>
    <row r="1" spans="1:10" ht="25.5" customHeight="1"/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/>
    <row r="8" spans="1:10" ht="39">
      <c r="A8" s="2" t="s">
        <v>3</v>
      </c>
      <c r="B8" s="3"/>
      <c r="C8" s="3"/>
      <c r="D8" s="3"/>
      <c r="E8" s="3"/>
      <c r="F8" s="3"/>
      <c r="G8" s="3"/>
      <c r="H8" s="3"/>
      <c r="I8" s="3"/>
      <c r="J8" s="3"/>
    </row>
    <row r="10" spans="1:10" ht="31.5">
      <c r="A10" s="622" t="s">
        <v>4</v>
      </c>
      <c r="B10" s="4"/>
      <c r="C10" s="4"/>
      <c r="D10" s="4"/>
      <c r="E10" s="4"/>
      <c r="F10" s="4"/>
      <c r="G10" s="4"/>
      <c r="H10" s="4"/>
      <c r="I10" s="4"/>
      <c r="J10" s="4"/>
    </row>
  </sheetData>
  <phoneticPr fontId="2" type="noConversion"/>
  <pageMargins left="0.75" right="0.75" top="1" bottom="1" header="0.5" footer="0.5"/>
  <pageSetup paperSize="9" scale="94" fitToHeight="2" orientation="portrait" horizontalDpi="300" verticalDpi="300" r:id="rId1"/>
  <headerFooter alignWithMargins="0"/>
  <rowBreaks count="1" manualBreakCount="1">
    <brk id="4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N24"/>
  <sheetViews>
    <sheetView view="pageBreakPreview" topLeftCell="A4" zoomScaleNormal="100" workbookViewId="0">
      <selection activeCell="M17" sqref="M17:M19"/>
    </sheetView>
  </sheetViews>
  <sheetFormatPr defaultRowHeight="13.5" outlineLevelRow="1"/>
  <cols>
    <col min="1" max="1" width="6.6640625" style="20" customWidth="1"/>
    <col min="2" max="2" width="7.33203125" style="20" customWidth="1"/>
    <col min="3" max="3" width="5.6640625" style="20" customWidth="1"/>
    <col min="4" max="4" width="8.109375" style="20" bestFit="1" customWidth="1"/>
    <col min="5" max="5" width="7.33203125" style="20" customWidth="1"/>
    <col min="6" max="6" width="8.44140625" style="20" customWidth="1"/>
    <col min="7" max="7" width="8.109375" style="20" bestFit="1" customWidth="1"/>
    <col min="8" max="8" width="8.44140625" style="20" customWidth="1"/>
    <col min="9" max="9" width="9.33203125" style="20" bestFit="1" customWidth="1"/>
    <col min="10" max="10" width="4.21875" style="20" customWidth="1"/>
    <col min="11" max="12" width="4.77734375" style="20" customWidth="1"/>
    <col min="13" max="13" width="8.88671875" style="20" customWidth="1"/>
    <col min="14" max="16384" width="8.88671875" style="20"/>
  </cols>
  <sheetData>
    <row r="1" spans="1:14" s="5" customFormat="1" ht="15" customHeight="1">
      <c r="G1" s="6"/>
      <c r="H1" s="6"/>
      <c r="I1" s="6"/>
      <c r="M1" s="6"/>
    </row>
    <row r="2" spans="1:14" s="250" customFormat="1" ht="30" customHeight="1">
      <c r="A2" s="251" t="s">
        <v>196</v>
      </c>
      <c r="B2" s="288"/>
      <c r="C2" s="288"/>
      <c r="D2" s="288"/>
      <c r="E2" s="262"/>
      <c r="F2" s="262"/>
      <c r="G2" s="262"/>
      <c r="H2" s="262"/>
      <c r="I2" s="262"/>
      <c r="J2" s="288"/>
      <c r="K2" s="288"/>
      <c r="L2" s="288"/>
      <c r="M2" s="262"/>
      <c r="N2" s="289"/>
    </row>
    <row r="3" spans="1:14" s="254" customFormat="1" ht="30" customHeight="1">
      <c r="A3" s="287" t="s">
        <v>210</v>
      </c>
      <c r="B3" s="252"/>
      <c r="C3" s="252"/>
      <c r="D3" s="253"/>
      <c r="E3" s="253"/>
      <c r="F3" s="253"/>
      <c r="G3" s="253"/>
      <c r="H3" s="253"/>
      <c r="I3" s="253"/>
      <c r="J3" s="252"/>
      <c r="K3" s="252"/>
      <c r="L3" s="252"/>
      <c r="M3" s="253"/>
    </row>
    <row r="4" spans="1:14" s="12" customFormat="1" ht="15" customHeight="1">
      <c r="A4" s="143"/>
      <c r="B4" s="10"/>
      <c r="C4" s="10"/>
      <c r="D4" s="11"/>
      <c r="E4" s="11"/>
      <c r="F4" s="11"/>
      <c r="G4" s="11"/>
      <c r="H4" s="11"/>
      <c r="I4" s="11"/>
      <c r="J4" s="10"/>
      <c r="K4" s="10"/>
      <c r="L4" s="10"/>
      <c r="M4" s="11"/>
    </row>
    <row r="5" spans="1:14" ht="15" customHeight="1" thickBot="1">
      <c r="A5" s="20" t="s">
        <v>197</v>
      </c>
      <c r="D5" s="606"/>
      <c r="E5" s="606"/>
      <c r="F5" s="606"/>
      <c r="M5" s="327" t="s">
        <v>198</v>
      </c>
    </row>
    <row r="6" spans="1:14" s="30" customFormat="1" ht="32.25" customHeight="1">
      <c r="A6" s="263" t="s">
        <v>199</v>
      </c>
      <c r="B6" s="359" t="s">
        <v>200</v>
      </c>
      <c r="C6" s="607" t="s">
        <v>392</v>
      </c>
      <c r="D6" s="729" t="s">
        <v>201</v>
      </c>
      <c r="E6" s="636"/>
      <c r="F6" s="730"/>
      <c r="G6" s="738" t="s">
        <v>219</v>
      </c>
      <c r="H6" s="738" t="s">
        <v>218</v>
      </c>
      <c r="I6" s="737" t="s">
        <v>217</v>
      </c>
      <c r="J6" s="643" t="s">
        <v>202</v>
      </c>
      <c r="K6" s="704"/>
      <c r="L6" s="644"/>
      <c r="M6" s="499" t="s">
        <v>372</v>
      </c>
    </row>
    <row r="7" spans="1:14" s="30" customFormat="1" ht="18.75" customHeight="1">
      <c r="A7" s="265"/>
      <c r="B7" s="14" t="s">
        <v>129</v>
      </c>
      <c r="C7" s="14"/>
      <c r="D7" s="116" t="s">
        <v>203</v>
      </c>
      <c r="E7" s="14" t="s">
        <v>204</v>
      </c>
      <c r="F7" s="735" t="s">
        <v>391</v>
      </c>
      <c r="G7" s="739"/>
      <c r="H7" s="739"/>
      <c r="I7" s="736"/>
      <c r="J7" s="120" t="s">
        <v>84</v>
      </c>
      <c r="K7" s="61"/>
      <c r="L7" s="121"/>
      <c r="M7" s="500"/>
    </row>
    <row r="8" spans="1:14" s="30" customFormat="1" ht="22.5" customHeight="1">
      <c r="A8" s="265"/>
      <c r="B8" s="731" t="s">
        <v>389</v>
      </c>
      <c r="C8" s="148"/>
      <c r="D8" s="357"/>
      <c r="E8" s="148"/>
      <c r="F8" s="736"/>
      <c r="G8" s="731" t="s">
        <v>214</v>
      </c>
      <c r="H8" s="733" t="s">
        <v>215</v>
      </c>
      <c r="I8" s="731" t="s">
        <v>216</v>
      </c>
      <c r="J8" s="148"/>
      <c r="K8" s="149" t="s">
        <v>12</v>
      </c>
      <c r="L8" s="150" t="s">
        <v>13</v>
      </c>
      <c r="M8" s="501"/>
    </row>
    <row r="9" spans="1:14" s="30" customFormat="1" ht="31.5" customHeight="1">
      <c r="A9" s="268" t="s">
        <v>205</v>
      </c>
      <c r="B9" s="732"/>
      <c r="C9" s="151" t="s">
        <v>206</v>
      </c>
      <c r="D9" s="358" t="s">
        <v>211</v>
      </c>
      <c r="E9" s="152" t="s">
        <v>212</v>
      </c>
      <c r="F9" s="153" t="s">
        <v>213</v>
      </c>
      <c r="G9" s="693"/>
      <c r="H9" s="734"/>
      <c r="I9" s="732"/>
      <c r="J9" s="151"/>
      <c r="K9" s="154" t="s">
        <v>16</v>
      </c>
      <c r="L9" s="155" t="s">
        <v>17</v>
      </c>
      <c r="M9" s="502" t="s">
        <v>207</v>
      </c>
    </row>
    <row r="10" spans="1:14" s="13" customFormat="1" ht="50.1" customHeight="1">
      <c r="A10" s="270">
        <v>2015</v>
      </c>
      <c r="B10" s="145">
        <v>2</v>
      </c>
      <c r="C10" s="145">
        <v>800</v>
      </c>
      <c r="D10" s="145">
        <v>134807</v>
      </c>
      <c r="E10" s="96">
        <v>3583</v>
      </c>
      <c r="F10" s="96">
        <v>239</v>
      </c>
      <c r="G10" s="145">
        <v>208280</v>
      </c>
      <c r="H10" s="145">
        <v>153485</v>
      </c>
      <c r="I10" s="19">
        <v>106811</v>
      </c>
      <c r="J10" s="19">
        <v>15</v>
      </c>
      <c r="K10" s="19" t="s">
        <v>163</v>
      </c>
      <c r="L10" s="19" t="s">
        <v>163</v>
      </c>
      <c r="M10" s="503">
        <v>812699</v>
      </c>
    </row>
    <row r="11" spans="1:14" s="13" customFormat="1" ht="50.1" customHeight="1">
      <c r="A11" s="272">
        <v>2016</v>
      </c>
      <c r="B11" s="145">
        <v>2</v>
      </c>
      <c r="C11" s="145">
        <v>346</v>
      </c>
      <c r="D11" s="145">
        <v>154579</v>
      </c>
      <c r="E11" s="145">
        <v>4415</v>
      </c>
      <c r="F11" s="145">
        <v>78</v>
      </c>
      <c r="G11" s="145">
        <v>206595</v>
      </c>
      <c r="H11" s="145">
        <v>148084</v>
      </c>
      <c r="I11" s="145">
        <v>90114</v>
      </c>
      <c r="J11" s="145">
        <v>15</v>
      </c>
      <c r="K11" s="19" t="s">
        <v>163</v>
      </c>
      <c r="L11" s="19" t="s">
        <v>163</v>
      </c>
      <c r="M11" s="503">
        <v>681707</v>
      </c>
    </row>
    <row r="12" spans="1:14" s="13" customFormat="1" ht="50.1" customHeight="1">
      <c r="A12" s="272">
        <v>2017</v>
      </c>
      <c r="B12" s="145">
        <v>2</v>
      </c>
      <c r="C12" s="145">
        <v>624</v>
      </c>
      <c r="D12" s="145">
        <v>158492</v>
      </c>
      <c r="E12" s="145">
        <v>16682</v>
      </c>
      <c r="F12" s="145">
        <v>72</v>
      </c>
      <c r="G12" s="145">
        <v>140117</v>
      </c>
      <c r="H12" s="145">
        <v>160866</v>
      </c>
      <c r="I12" s="145">
        <v>85657</v>
      </c>
      <c r="J12" s="145">
        <v>26</v>
      </c>
      <c r="K12" s="19">
        <v>7</v>
      </c>
      <c r="L12" s="19">
        <v>19</v>
      </c>
      <c r="M12" s="503">
        <v>956257</v>
      </c>
    </row>
    <row r="13" spans="1:14" s="13" customFormat="1" ht="50.1" customHeight="1">
      <c r="A13" s="272">
        <v>2018</v>
      </c>
      <c r="B13" s="145">
        <v>2</v>
      </c>
      <c r="C13" s="145">
        <v>346</v>
      </c>
      <c r="D13" s="145">
        <v>162851</v>
      </c>
      <c r="E13" s="145">
        <v>4230</v>
      </c>
      <c r="F13" s="145">
        <v>73</v>
      </c>
      <c r="G13" s="145">
        <v>211107</v>
      </c>
      <c r="H13" s="145">
        <v>119483</v>
      </c>
      <c r="I13" s="145">
        <v>93210</v>
      </c>
      <c r="J13" s="145">
        <v>24</v>
      </c>
      <c r="K13" s="19">
        <v>4</v>
      </c>
      <c r="L13" s="19">
        <v>20</v>
      </c>
      <c r="M13" s="503">
        <v>695824</v>
      </c>
    </row>
    <row r="14" spans="1:14" s="13" customFormat="1" ht="50.1" customHeight="1">
      <c r="A14" s="272">
        <v>2019</v>
      </c>
      <c r="B14" s="145">
        <f>SUM(B15:B16)</f>
        <v>3</v>
      </c>
      <c r="C14" s="145">
        <f t="shared" ref="C14:M14" si="0">SUM(C15:C16)</f>
        <v>481</v>
      </c>
      <c r="D14" s="145">
        <f t="shared" si="0"/>
        <v>174713</v>
      </c>
      <c r="E14" s="145">
        <f t="shared" si="0"/>
        <v>4513</v>
      </c>
      <c r="F14" s="145">
        <f t="shared" si="0"/>
        <v>94</v>
      </c>
      <c r="G14" s="145">
        <f t="shared" si="0"/>
        <v>140367</v>
      </c>
      <c r="H14" s="145">
        <f t="shared" si="0"/>
        <v>161837</v>
      </c>
      <c r="I14" s="145">
        <f t="shared" si="0"/>
        <v>86682</v>
      </c>
      <c r="J14" s="145">
        <f t="shared" si="0"/>
        <v>31</v>
      </c>
      <c r="K14" s="145">
        <f t="shared" si="0"/>
        <v>9</v>
      </c>
      <c r="L14" s="145">
        <f t="shared" si="0"/>
        <v>22</v>
      </c>
      <c r="M14" s="503">
        <f t="shared" si="0"/>
        <v>771504</v>
      </c>
    </row>
    <row r="15" spans="1:14" s="13" customFormat="1" ht="66.75" hidden="1" customHeight="1" outlineLevel="1">
      <c r="A15" s="504" t="s">
        <v>208</v>
      </c>
      <c r="B15" s="145">
        <v>1</v>
      </c>
      <c r="C15" s="145">
        <v>164</v>
      </c>
      <c r="D15" s="145">
        <v>102807</v>
      </c>
      <c r="E15" s="145">
        <v>3357</v>
      </c>
      <c r="F15" s="505">
        <v>33</v>
      </c>
      <c r="G15" s="145">
        <v>0</v>
      </c>
      <c r="H15" s="145">
        <v>88705</v>
      </c>
      <c r="I15" s="145">
        <v>25639</v>
      </c>
      <c r="J15" s="145">
        <v>7</v>
      </c>
      <c r="K15" s="19">
        <v>2</v>
      </c>
      <c r="L15" s="19">
        <v>5</v>
      </c>
      <c r="M15" s="503">
        <v>0</v>
      </c>
    </row>
    <row r="16" spans="1:14" s="13" customFormat="1" ht="66.75" hidden="1" customHeight="1" outlineLevel="1">
      <c r="A16" s="504" t="s">
        <v>209</v>
      </c>
      <c r="B16" s="145">
        <v>2</v>
      </c>
      <c r="C16" s="145">
        <v>317</v>
      </c>
      <c r="D16" s="145">
        <v>71906</v>
      </c>
      <c r="E16" s="145">
        <v>1156</v>
      </c>
      <c r="F16" s="505">
        <v>61</v>
      </c>
      <c r="G16" s="145">
        <v>140367</v>
      </c>
      <c r="H16" s="145">
        <v>73132</v>
      </c>
      <c r="I16" s="145">
        <v>61043</v>
      </c>
      <c r="J16" s="145">
        <f>SUM(K16:L16)</f>
        <v>24</v>
      </c>
      <c r="K16" s="19">
        <v>7</v>
      </c>
      <c r="L16" s="19">
        <v>17</v>
      </c>
      <c r="M16" s="503">
        <v>771504</v>
      </c>
    </row>
    <row r="17" spans="1:13" s="346" customFormat="1" ht="50.1" customHeight="1" collapsed="1">
      <c r="A17" s="342">
        <v>2020</v>
      </c>
      <c r="B17" s="506">
        <f>SUM(B18:B19)</f>
        <v>4</v>
      </c>
      <c r="C17" s="506">
        <f t="shared" ref="C17:M17" si="1">SUM(C18:C19)</f>
        <v>723</v>
      </c>
      <c r="D17" s="506">
        <f t="shared" si="1"/>
        <v>194235</v>
      </c>
      <c r="E17" s="506">
        <f t="shared" si="1"/>
        <v>4862</v>
      </c>
      <c r="F17" s="506">
        <f t="shared" si="1"/>
        <v>123</v>
      </c>
      <c r="G17" s="506">
        <f t="shared" si="1"/>
        <v>129733</v>
      </c>
      <c r="H17" s="506">
        <f t="shared" si="1"/>
        <v>129733</v>
      </c>
      <c r="I17" s="506">
        <f t="shared" si="1"/>
        <v>69125</v>
      </c>
      <c r="J17" s="506">
        <f>SUM(J18:J19)</f>
        <v>35</v>
      </c>
      <c r="K17" s="506">
        <f t="shared" si="1"/>
        <v>8</v>
      </c>
      <c r="L17" s="506">
        <f t="shared" si="1"/>
        <v>27</v>
      </c>
      <c r="M17" s="507">
        <f t="shared" si="1"/>
        <v>1834828</v>
      </c>
    </row>
    <row r="18" spans="1:13" s="346" customFormat="1" ht="45" customHeight="1" outlineLevel="1">
      <c r="A18" s="508" t="s">
        <v>208</v>
      </c>
      <c r="B18" s="67">
        <v>1</v>
      </c>
      <c r="C18" s="67">
        <v>282</v>
      </c>
      <c r="D18" s="67">
        <v>104654</v>
      </c>
      <c r="E18" s="67">
        <v>3500</v>
      </c>
      <c r="F18" s="134">
        <v>33</v>
      </c>
      <c r="G18" s="67">
        <v>68673</v>
      </c>
      <c r="H18" s="67">
        <v>68673</v>
      </c>
      <c r="I18" s="67">
        <v>28725</v>
      </c>
      <c r="J18" s="67">
        <f>SUM(K18:L18)</f>
        <v>7</v>
      </c>
      <c r="K18" s="27">
        <v>2</v>
      </c>
      <c r="L18" s="27">
        <v>5</v>
      </c>
      <c r="M18" s="298">
        <v>541809</v>
      </c>
    </row>
    <row r="19" spans="1:13" s="346" customFormat="1" ht="45" customHeight="1" outlineLevel="1">
      <c r="A19" s="508" t="s">
        <v>209</v>
      </c>
      <c r="B19" s="67">
        <v>3</v>
      </c>
      <c r="C19" s="67">
        <v>441</v>
      </c>
      <c r="D19" s="67">
        <v>89581</v>
      </c>
      <c r="E19" s="67">
        <v>1362</v>
      </c>
      <c r="F19" s="134">
        <v>90</v>
      </c>
      <c r="G19" s="67">
        <v>61060</v>
      </c>
      <c r="H19" s="67">
        <v>61060</v>
      </c>
      <c r="I19" s="67">
        <v>40400</v>
      </c>
      <c r="J19" s="67">
        <f>SUM(K19:L19)</f>
        <v>28</v>
      </c>
      <c r="K19" s="27">
        <v>6</v>
      </c>
      <c r="L19" s="27">
        <v>22</v>
      </c>
      <c r="M19" s="298">
        <v>1293019</v>
      </c>
    </row>
    <row r="20" spans="1:13" ht="9.9499999999999993" customHeight="1" outlineLevel="1" thickBot="1">
      <c r="A20" s="509"/>
      <c r="B20" s="301"/>
      <c r="C20" s="301"/>
      <c r="D20" s="301"/>
      <c r="E20" s="301"/>
      <c r="F20" s="301"/>
      <c r="G20" s="301"/>
      <c r="H20" s="301"/>
      <c r="I20" s="301"/>
      <c r="J20" s="301"/>
      <c r="K20" s="301"/>
      <c r="L20" s="301"/>
      <c r="M20" s="510"/>
    </row>
    <row r="21" spans="1:13" ht="9.9499999999999993" customHeight="1" outlineLevel="1">
      <c r="A21" s="146"/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</row>
    <row r="22" spans="1:13" ht="15" customHeight="1" outlineLevel="1">
      <c r="A22" s="156" t="s">
        <v>220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145"/>
    </row>
    <row r="23" spans="1:13" ht="15" customHeight="1">
      <c r="A23" s="52" t="s">
        <v>390</v>
      </c>
      <c r="B23" s="145"/>
      <c r="C23" s="145"/>
      <c r="D23" s="145"/>
      <c r="E23" s="145"/>
      <c r="F23" s="145"/>
      <c r="G23" s="145"/>
      <c r="H23" s="145"/>
      <c r="I23" s="145"/>
      <c r="J23" s="145"/>
      <c r="K23" s="145"/>
      <c r="L23" s="145"/>
      <c r="M23" s="145"/>
    </row>
    <row r="24" spans="1:13">
      <c r="A24" s="32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</row>
  </sheetData>
  <mergeCells count="10">
    <mergeCell ref="J6:L6"/>
    <mergeCell ref="D6:F6"/>
    <mergeCell ref="B8:B9"/>
    <mergeCell ref="G8:G9"/>
    <mergeCell ref="H8:H9"/>
    <mergeCell ref="I8:I9"/>
    <mergeCell ref="F7:F8"/>
    <mergeCell ref="I6:I7"/>
    <mergeCell ref="H6:H7"/>
    <mergeCell ref="G6:G7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0" pageOrder="overThenDown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R23"/>
  <sheetViews>
    <sheetView view="pageBreakPreview" topLeftCell="I4" zoomScale="90" zoomScaleNormal="100" zoomScaleSheetLayoutView="90" workbookViewId="0">
      <selection activeCell="C16" sqref="C16:I16"/>
    </sheetView>
  </sheetViews>
  <sheetFormatPr defaultRowHeight="13.5" outlineLevelRow="1"/>
  <cols>
    <col min="1" max="1" width="8.109375" style="52" customWidth="1"/>
    <col min="2" max="7" width="9.109375" style="52" customWidth="1"/>
    <col min="8" max="8" width="14.88671875" style="52" bestFit="1" customWidth="1"/>
    <col min="9" max="9" width="15.44140625" style="52" customWidth="1"/>
    <col min="10" max="10" width="8.6640625" style="52" customWidth="1"/>
    <col min="11" max="11" width="9.21875" style="52" customWidth="1"/>
    <col min="12" max="12" width="9.5546875" style="52" customWidth="1"/>
    <col min="13" max="13" width="9.44140625" style="52" customWidth="1"/>
    <col min="14" max="14" width="9.21875" style="52" customWidth="1"/>
    <col min="15" max="15" width="10" style="52" customWidth="1"/>
    <col min="16" max="16" width="11.33203125" style="52" customWidth="1"/>
    <col min="17" max="17" width="11.6640625" style="52" customWidth="1"/>
    <col min="18" max="16384" width="8.88671875" style="52"/>
  </cols>
  <sheetData>
    <row r="1" spans="1:18" s="34" customFormat="1" ht="15" customHeight="1">
      <c r="K1" s="35"/>
      <c r="L1" s="35"/>
      <c r="M1" s="35"/>
      <c r="N1" s="35"/>
      <c r="O1" s="35"/>
      <c r="P1" s="35"/>
    </row>
    <row r="2" spans="1:18" s="256" customFormat="1" ht="30" customHeight="1">
      <c r="A2" s="258" t="s">
        <v>221</v>
      </c>
      <c r="B2" s="259"/>
      <c r="C2" s="259"/>
      <c r="D2" s="259"/>
      <c r="E2" s="259"/>
      <c r="F2" s="259"/>
      <c r="G2" s="259"/>
      <c r="H2" s="259"/>
      <c r="I2" s="259"/>
      <c r="J2" s="645" t="s">
        <v>222</v>
      </c>
      <c r="K2" s="645"/>
      <c r="L2" s="645"/>
      <c r="M2" s="645"/>
      <c r="N2" s="645"/>
      <c r="O2" s="645"/>
      <c r="P2" s="645"/>
      <c r="Q2" s="645"/>
    </row>
    <row r="3" spans="1:18" s="261" customFormat="1" ht="30" customHeight="1">
      <c r="A3" s="260"/>
      <c r="B3" s="260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</row>
    <row r="4" spans="1:18" s="38" customFormat="1" ht="15" customHeight="1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1:18" ht="14.25" thickBot="1">
      <c r="A5" s="52" t="s">
        <v>0</v>
      </c>
      <c r="I5" s="608"/>
      <c r="P5" s="608"/>
      <c r="Q5" s="608" t="s">
        <v>223</v>
      </c>
    </row>
    <row r="6" spans="1:18" s="36" customFormat="1" ht="21.75" customHeight="1">
      <c r="A6" s="292" t="s">
        <v>76</v>
      </c>
      <c r="B6" s="351" t="s">
        <v>224</v>
      </c>
      <c r="C6" s="742" t="s">
        <v>235</v>
      </c>
      <c r="D6" s="743"/>
      <c r="E6" s="743"/>
      <c r="F6" s="743"/>
      <c r="G6" s="743"/>
      <c r="H6" s="743"/>
      <c r="I6" s="744"/>
      <c r="J6" s="745" t="s">
        <v>235</v>
      </c>
      <c r="K6" s="743"/>
      <c r="L6" s="743"/>
      <c r="M6" s="743"/>
      <c r="N6" s="743"/>
      <c r="O6" s="746"/>
      <c r="P6" s="648" t="s">
        <v>244</v>
      </c>
      <c r="Q6" s="650"/>
    </row>
    <row r="7" spans="1:18" s="36" customFormat="1" ht="29.25" customHeight="1">
      <c r="A7" s="293"/>
      <c r="B7" s="44"/>
      <c r="C7" s="157" t="s">
        <v>236</v>
      </c>
      <c r="D7" s="158"/>
      <c r="E7" s="158"/>
      <c r="F7" s="158"/>
      <c r="G7" s="158"/>
      <c r="H7" s="158"/>
      <c r="I7" s="294"/>
      <c r="J7" s="305" t="s">
        <v>237</v>
      </c>
      <c r="K7" s="158"/>
      <c r="L7" s="158"/>
      <c r="M7" s="158"/>
      <c r="N7" s="159"/>
      <c r="O7" s="160" t="s">
        <v>225</v>
      </c>
      <c r="P7" s="666"/>
      <c r="Q7" s="653"/>
      <c r="R7" s="304"/>
    </row>
    <row r="8" spans="1:18" s="36" customFormat="1" ht="34.5" customHeight="1">
      <c r="A8" s="293"/>
      <c r="B8" s="44"/>
      <c r="C8" s="167" t="s">
        <v>14</v>
      </c>
      <c r="D8" s="44" t="s">
        <v>226</v>
      </c>
      <c r="E8" s="44" t="s">
        <v>227</v>
      </c>
      <c r="F8" s="44" t="s">
        <v>228</v>
      </c>
      <c r="G8" s="44" t="s">
        <v>229</v>
      </c>
      <c r="H8" s="50" t="s">
        <v>230</v>
      </c>
      <c r="I8" s="295" t="s">
        <v>231</v>
      </c>
      <c r="J8" s="306" t="s">
        <v>14</v>
      </c>
      <c r="K8" s="165" t="s">
        <v>403</v>
      </c>
      <c r="L8" s="166" t="s">
        <v>402</v>
      </c>
      <c r="M8" s="166" t="s">
        <v>232</v>
      </c>
      <c r="N8" s="166" t="s">
        <v>400</v>
      </c>
      <c r="O8" s="646" t="s">
        <v>398</v>
      </c>
      <c r="P8" s="385" t="s">
        <v>395</v>
      </c>
      <c r="Q8" s="609" t="s">
        <v>396</v>
      </c>
      <c r="R8" s="304"/>
    </row>
    <row r="9" spans="1:18" s="36" customFormat="1" ht="18" customHeight="1">
      <c r="A9" s="293"/>
      <c r="B9" s="44"/>
      <c r="C9" s="168"/>
      <c r="D9" s="646" t="s">
        <v>238</v>
      </c>
      <c r="E9" s="646" t="s">
        <v>239</v>
      </c>
      <c r="F9" s="646" t="s">
        <v>243</v>
      </c>
      <c r="G9" s="646" t="s">
        <v>240</v>
      </c>
      <c r="H9" s="646" t="s">
        <v>241</v>
      </c>
      <c r="I9" s="679" t="s">
        <v>242</v>
      </c>
      <c r="J9" s="307"/>
      <c r="K9" s="646" t="s">
        <v>404</v>
      </c>
      <c r="L9" s="646" t="s">
        <v>401</v>
      </c>
      <c r="M9" s="646" t="s">
        <v>399</v>
      </c>
      <c r="N9" s="646" t="s">
        <v>399</v>
      </c>
      <c r="O9" s="646"/>
      <c r="P9" s="646" t="s">
        <v>397</v>
      </c>
      <c r="Q9" s="740" t="s">
        <v>405</v>
      </c>
      <c r="R9" s="304"/>
    </row>
    <row r="10" spans="1:18" s="36" customFormat="1" ht="40.5" customHeight="1">
      <c r="A10" s="296" t="s">
        <v>45</v>
      </c>
      <c r="B10" s="354" t="s">
        <v>15</v>
      </c>
      <c r="C10" s="169" t="s">
        <v>233</v>
      </c>
      <c r="D10" s="647"/>
      <c r="E10" s="647"/>
      <c r="F10" s="647"/>
      <c r="G10" s="647"/>
      <c r="H10" s="647"/>
      <c r="I10" s="680"/>
      <c r="J10" s="308" t="s">
        <v>233</v>
      </c>
      <c r="K10" s="647"/>
      <c r="L10" s="647"/>
      <c r="M10" s="647"/>
      <c r="N10" s="647"/>
      <c r="O10" s="647"/>
      <c r="P10" s="647"/>
      <c r="Q10" s="741"/>
      <c r="R10" s="304"/>
    </row>
    <row r="11" spans="1:18" ht="60" customHeight="1">
      <c r="A11" s="297">
        <v>2015</v>
      </c>
      <c r="B11" s="161">
        <v>36</v>
      </c>
      <c r="C11" s="67">
        <v>12</v>
      </c>
      <c r="D11" s="67">
        <v>0</v>
      </c>
      <c r="E11" s="67">
        <v>11</v>
      </c>
      <c r="F11" s="67">
        <v>0</v>
      </c>
      <c r="G11" s="67">
        <v>1</v>
      </c>
      <c r="H11" s="67">
        <v>0</v>
      </c>
      <c r="I11" s="298">
        <v>0</v>
      </c>
      <c r="J11" s="309">
        <v>12</v>
      </c>
      <c r="K11" s="162">
        <v>6</v>
      </c>
      <c r="L11" s="162">
        <v>0</v>
      </c>
      <c r="M11" s="162">
        <v>6</v>
      </c>
      <c r="N11" s="162">
        <v>0</v>
      </c>
      <c r="O11" s="162">
        <v>10</v>
      </c>
      <c r="P11" s="162">
        <v>2</v>
      </c>
      <c r="Q11" s="271" t="s">
        <v>163</v>
      </c>
    </row>
    <row r="12" spans="1:18" ht="60" customHeight="1">
      <c r="A12" s="297">
        <v>2016</v>
      </c>
      <c r="B12" s="161">
        <v>37</v>
      </c>
      <c r="C12" s="161">
        <v>12</v>
      </c>
      <c r="D12" s="161">
        <v>0</v>
      </c>
      <c r="E12" s="161">
        <v>11</v>
      </c>
      <c r="F12" s="161">
        <v>0</v>
      </c>
      <c r="G12" s="161">
        <v>1</v>
      </c>
      <c r="H12" s="161">
        <v>0</v>
      </c>
      <c r="I12" s="299">
        <v>0</v>
      </c>
      <c r="J12" s="310">
        <v>13</v>
      </c>
      <c r="K12" s="161">
        <v>7</v>
      </c>
      <c r="L12" s="161">
        <v>0</v>
      </c>
      <c r="M12" s="161">
        <v>6</v>
      </c>
      <c r="N12" s="161">
        <v>0</v>
      </c>
      <c r="O12" s="161">
        <v>10</v>
      </c>
      <c r="P12" s="161">
        <v>2</v>
      </c>
      <c r="Q12" s="271" t="s">
        <v>163</v>
      </c>
    </row>
    <row r="13" spans="1:18" ht="60" customHeight="1">
      <c r="A13" s="297">
        <v>2017</v>
      </c>
      <c r="B13" s="161">
        <v>37</v>
      </c>
      <c r="C13" s="161">
        <v>12</v>
      </c>
      <c r="D13" s="161">
        <v>0</v>
      </c>
      <c r="E13" s="161">
        <v>11</v>
      </c>
      <c r="F13" s="161">
        <v>0</v>
      </c>
      <c r="G13" s="161">
        <v>1</v>
      </c>
      <c r="H13" s="161">
        <v>0</v>
      </c>
      <c r="I13" s="299">
        <v>0</v>
      </c>
      <c r="J13" s="310">
        <v>13</v>
      </c>
      <c r="K13" s="161">
        <v>7</v>
      </c>
      <c r="L13" s="161">
        <v>0</v>
      </c>
      <c r="M13" s="161">
        <v>6</v>
      </c>
      <c r="N13" s="161">
        <v>0</v>
      </c>
      <c r="O13" s="161">
        <v>10</v>
      </c>
      <c r="P13" s="161">
        <v>2</v>
      </c>
      <c r="Q13" s="271" t="s">
        <v>163</v>
      </c>
    </row>
    <row r="14" spans="1:18" ht="60" customHeight="1">
      <c r="A14" s="297">
        <v>2018</v>
      </c>
      <c r="B14" s="161">
        <v>38</v>
      </c>
      <c r="C14" s="161">
        <v>12</v>
      </c>
      <c r="D14" s="161">
        <v>0</v>
      </c>
      <c r="E14" s="161">
        <v>11</v>
      </c>
      <c r="F14" s="161">
        <v>0</v>
      </c>
      <c r="G14" s="161">
        <v>1</v>
      </c>
      <c r="H14" s="161">
        <v>0</v>
      </c>
      <c r="I14" s="299">
        <v>0</v>
      </c>
      <c r="J14" s="310">
        <v>14</v>
      </c>
      <c r="K14" s="161">
        <v>8</v>
      </c>
      <c r="L14" s="161">
        <v>0</v>
      </c>
      <c r="M14" s="161">
        <v>6</v>
      </c>
      <c r="N14" s="161">
        <v>0</v>
      </c>
      <c r="O14" s="161">
        <v>10</v>
      </c>
      <c r="P14" s="161">
        <v>2</v>
      </c>
      <c r="Q14" s="271" t="s">
        <v>163</v>
      </c>
    </row>
    <row r="15" spans="1:18" ht="60" customHeight="1">
      <c r="A15" s="272">
        <v>2019</v>
      </c>
      <c r="B15" s="161">
        <f>SUM(C15,J15,O15,P15,Q15)</f>
        <v>38</v>
      </c>
      <c r="C15" s="161">
        <f>SUM(D15:I15)</f>
        <v>12</v>
      </c>
      <c r="D15" s="161">
        <v>0</v>
      </c>
      <c r="E15" s="161">
        <v>11</v>
      </c>
      <c r="F15" s="161">
        <v>0</v>
      </c>
      <c r="G15" s="161">
        <v>1</v>
      </c>
      <c r="H15" s="161">
        <v>0</v>
      </c>
      <c r="I15" s="299">
        <v>0</v>
      </c>
      <c r="J15" s="310">
        <f>SUM(K15:N15)</f>
        <v>14</v>
      </c>
      <c r="K15" s="161">
        <v>8</v>
      </c>
      <c r="L15" s="161">
        <v>0</v>
      </c>
      <c r="M15" s="161">
        <v>6</v>
      </c>
      <c r="N15" s="161">
        <v>0</v>
      </c>
      <c r="O15" s="161">
        <v>10</v>
      </c>
      <c r="P15" s="161">
        <v>2</v>
      </c>
      <c r="Q15" s="299">
        <v>0</v>
      </c>
    </row>
    <row r="16" spans="1:18" s="326" customFormat="1" ht="60" customHeight="1">
      <c r="A16" s="342">
        <v>2020</v>
      </c>
      <c r="B16" s="343">
        <f>SUM(C16,J16,O16,P16,Q16)</f>
        <v>40</v>
      </c>
      <c r="C16" s="343">
        <f>SUM(D16:I16)</f>
        <v>12</v>
      </c>
      <c r="D16" s="343">
        <v>0</v>
      </c>
      <c r="E16" s="343">
        <v>11</v>
      </c>
      <c r="F16" s="343">
        <v>0</v>
      </c>
      <c r="G16" s="343">
        <v>1</v>
      </c>
      <c r="H16" s="343">
        <v>0</v>
      </c>
      <c r="I16" s="344">
        <v>0</v>
      </c>
      <c r="J16" s="345">
        <f>SUM(K16:N16)</f>
        <v>16</v>
      </c>
      <c r="K16" s="343">
        <v>10</v>
      </c>
      <c r="L16" s="343">
        <v>0</v>
      </c>
      <c r="M16" s="343">
        <v>6</v>
      </c>
      <c r="N16" s="343">
        <v>0</v>
      </c>
      <c r="O16" s="343">
        <v>10</v>
      </c>
      <c r="P16" s="343">
        <v>2</v>
      </c>
      <c r="Q16" s="344">
        <v>0</v>
      </c>
    </row>
    <row r="17" spans="1:17" ht="9.9499999999999993" customHeight="1" outlineLevel="1" thickBot="1">
      <c r="A17" s="278"/>
      <c r="B17" s="300"/>
      <c r="C17" s="301"/>
      <c r="D17" s="302"/>
      <c r="E17" s="302"/>
      <c r="F17" s="302"/>
      <c r="G17" s="302"/>
      <c r="H17" s="302"/>
      <c r="I17" s="303"/>
      <c r="J17" s="311"/>
      <c r="K17" s="302"/>
      <c r="L17" s="302"/>
      <c r="M17" s="302"/>
      <c r="N17" s="312"/>
      <c r="O17" s="312"/>
      <c r="P17" s="312"/>
      <c r="Q17" s="313"/>
    </row>
    <row r="18" spans="1:17" ht="9.9499999999999993" customHeight="1" outlineLevel="1">
      <c r="A18" s="84"/>
      <c r="B18" s="163"/>
      <c r="C18" s="145"/>
      <c r="D18" s="290"/>
      <c r="E18" s="290"/>
      <c r="F18" s="290"/>
      <c r="G18" s="290"/>
      <c r="H18" s="290"/>
      <c r="I18" s="290"/>
      <c r="J18" s="145"/>
      <c r="K18" s="290"/>
      <c r="L18" s="290"/>
      <c r="M18" s="290"/>
      <c r="N18" s="291"/>
      <c r="O18" s="291"/>
      <c r="P18" s="291"/>
    </row>
    <row r="19" spans="1:17" ht="16.5" customHeight="1">
      <c r="A19" s="52" t="s">
        <v>393</v>
      </c>
      <c r="C19" s="67"/>
      <c r="D19" s="67"/>
      <c r="E19" s="67"/>
      <c r="F19" s="67"/>
      <c r="G19" s="67"/>
      <c r="H19" s="67"/>
      <c r="I19" s="67"/>
      <c r="K19" s="67"/>
      <c r="L19" s="67"/>
      <c r="M19" s="67"/>
      <c r="N19" s="67"/>
      <c r="O19" s="67"/>
      <c r="P19" s="67"/>
    </row>
    <row r="20" spans="1:17" ht="16.5" customHeight="1">
      <c r="A20" s="52" t="s">
        <v>394</v>
      </c>
      <c r="C20" s="67"/>
      <c r="D20" s="67"/>
      <c r="E20" s="67"/>
      <c r="F20" s="67"/>
      <c r="G20" s="67"/>
      <c r="H20" s="67"/>
      <c r="I20" s="67"/>
      <c r="K20" s="67"/>
      <c r="L20" s="67"/>
      <c r="M20" s="67"/>
      <c r="N20" s="67"/>
      <c r="O20" s="67"/>
      <c r="P20" s="67"/>
    </row>
    <row r="21" spans="1:17">
      <c r="A21" s="57"/>
      <c r="B21" s="57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</row>
    <row r="23" spans="1:17">
      <c r="A23" s="164"/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</row>
  </sheetData>
  <mergeCells count="17">
    <mergeCell ref="O8:O10"/>
    <mergeCell ref="J2:Q2"/>
    <mergeCell ref="P6:Q7"/>
    <mergeCell ref="P9:P10"/>
    <mergeCell ref="Q9:Q10"/>
    <mergeCell ref="C6:I6"/>
    <mergeCell ref="J6:O6"/>
    <mergeCell ref="D9:D10"/>
    <mergeCell ref="E9:E10"/>
    <mergeCell ref="F9:F10"/>
    <mergeCell ref="G9:G10"/>
    <mergeCell ref="H9:H10"/>
    <mergeCell ref="I9:I10"/>
    <mergeCell ref="K9:K10"/>
    <mergeCell ref="L9:L10"/>
    <mergeCell ref="M9:M10"/>
    <mergeCell ref="N9:N10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85" pageOrder="overThenDown" orientation="portrait" r:id="rId1"/>
  <headerFooter alignWithMargins="0"/>
  <colBreaks count="1" manualBreakCount="1">
    <brk id="9" max="19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O39"/>
  <sheetViews>
    <sheetView view="pageBreakPreview" topLeftCell="G13" zoomScale="90" zoomScaleNormal="100" zoomScaleSheetLayoutView="90" workbookViewId="0">
      <selection activeCell="M25" sqref="M25"/>
    </sheetView>
  </sheetViews>
  <sheetFormatPr defaultRowHeight="13.5" outlineLevelRow="1"/>
  <cols>
    <col min="1" max="1" width="8.77734375" style="180" customWidth="1"/>
    <col min="2" max="7" width="10.77734375" style="180" customWidth="1"/>
    <col min="8" max="13" width="12.77734375" style="180" customWidth="1"/>
    <col min="14" max="14" width="9.21875" style="180" customWidth="1"/>
    <col min="15" max="16384" width="8.88671875" style="180"/>
  </cols>
  <sheetData>
    <row r="1" spans="1:15" s="174" customFormat="1" ht="15" customHeight="1">
      <c r="A1" s="170"/>
      <c r="B1" s="170"/>
      <c r="C1" s="171"/>
      <c r="D1" s="171"/>
      <c r="E1" s="171"/>
      <c r="F1" s="170"/>
      <c r="G1" s="171"/>
      <c r="H1" s="173"/>
      <c r="I1" s="171"/>
      <c r="J1" s="171"/>
      <c r="K1" s="171"/>
      <c r="L1" s="171"/>
      <c r="M1" s="171"/>
      <c r="N1" s="171"/>
    </row>
    <row r="2" spans="1:15" s="315" customFormat="1" ht="30" customHeight="1">
      <c r="A2" s="747" t="s">
        <v>353</v>
      </c>
      <c r="B2" s="747"/>
      <c r="C2" s="747"/>
      <c r="D2" s="747"/>
      <c r="E2" s="747"/>
      <c r="F2" s="747"/>
      <c r="G2" s="747"/>
      <c r="H2" s="748" t="s">
        <v>355</v>
      </c>
      <c r="I2" s="748"/>
      <c r="J2" s="748"/>
      <c r="K2" s="748"/>
      <c r="L2" s="748"/>
      <c r="M2" s="748"/>
      <c r="N2" s="314"/>
    </row>
    <row r="3" spans="1:15" s="316" customFormat="1" ht="30" customHeight="1">
      <c r="A3" s="748" t="s">
        <v>352</v>
      </c>
      <c r="B3" s="748"/>
      <c r="C3" s="748"/>
      <c r="D3" s="748"/>
      <c r="E3" s="748"/>
      <c r="F3" s="748"/>
      <c r="G3" s="748"/>
      <c r="H3" s="747" t="s">
        <v>354</v>
      </c>
      <c r="I3" s="747"/>
      <c r="J3" s="747"/>
      <c r="K3" s="747"/>
      <c r="L3" s="747"/>
      <c r="M3" s="747"/>
      <c r="N3" s="339"/>
    </row>
    <row r="4" spans="1:15" s="177" customFormat="1" ht="15" customHeight="1">
      <c r="A4" s="176"/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</row>
    <row r="5" spans="1:15" ht="14.25" thickBot="1">
      <c r="A5" s="186" t="s">
        <v>245</v>
      </c>
      <c r="B5" s="186"/>
      <c r="C5" s="186"/>
      <c r="D5" s="186"/>
      <c r="E5" s="186"/>
      <c r="F5" s="186"/>
      <c r="G5" s="616"/>
      <c r="H5" s="186"/>
      <c r="I5" s="186"/>
      <c r="J5" s="186"/>
      <c r="K5" s="186"/>
      <c r="L5" s="186"/>
      <c r="M5" s="616" t="s">
        <v>246</v>
      </c>
      <c r="N5" s="186"/>
    </row>
    <row r="6" spans="1:15" s="178" customFormat="1" ht="30" customHeight="1">
      <c r="A6" s="511" t="s">
        <v>370</v>
      </c>
      <c r="B6" s="756" t="s">
        <v>285</v>
      </c>
      <c r="C6" s="757"/>
      <c r="D6" s="757"/>
      <c r="E6" s="757"/>
      <c r="F6" s="757"/>
      <c r="G6" s="758"/>
      <c r="H6" s="759" t="s">
        <v>285</v>
      </c>
      <c r="I6" s="757"/>
      <c r="J6" s="757"/>
      <c r="K6" s="757"/>
      <c r="L6" s="757"/>
      <c r="M6" s="758"/>
    </row>
    <row r="7" spans="1:15" s="178" customFormat="1" ht="41.25" customHeight="1">
      <c r="A7" s="512"/>
      <c r="B7" s="203" t="s">
        <v>247</v>
      </c>
      <c r="C7" s="203" t="s">
        <v>248</v>
      </c>
      <c r="D7" s="203" t="s">
        <v>249</v>
      </c>
      <c r="E7" s="203" t="s">
        <v>250</v>
      </c>
      <c r="F7" s="203" t="s">
        <v>251</v>
      </c>
      <c r="G7" s="513" t="s">
        <v>252</v>
      </c>
      <c r="H7" s="524" t="s">
        <v>256</v>
      </c>
      <c r="I7" s="203" t="s">
        <v>257</v>
      </c>
      <c r="J7" s="203" t="s">
        <v>258</v>
      </c>
      <c r="K7" s="203" t="s">
        <v>259</v>
      </c>
      <c r="L7" s="203" t="s">
        <v>260</v>
      </c>
      <c r="M7" s="525" t="s">
        <v>261</v>
      </c>
    </row>
    <row r="8" spans="1:15" s="178" customFormat="1" ht="45" customHeight="1">
      <c r="A8" s="514" t="s">
        <v>45</v>
      </c>
      <c r="B8" s="202" t="s">
        <v>15</v>
      </c>
      <c r="C8" s="202" t="s">
        <v>268</v>
      </c>
      <c r="D8" s="202" t="s">
        <v>269</v>
      </c>
      <c r="E8" s="365" t="s">
        <v>270</v>
      </c>
      <c r="F8" s="365" t="s">
        <v>271</v>
      </c>
      <c r="G8" s="515" t="s">
        <v>287</v>
      </c>
      <c r="H8" s="526" t="s">
        <v>274</v>
      </c>
      <c r="I8" s="198" t="s">
        <v>278</v>
      </c>
      <c r="J8" s="198" t="s">
        <v>279</v>
      </c>
      <c r="K8" s="198" t="s">
        <v>280</v>
      </c>
      <c r="L8" s="198" t="s">
        <v>281</v>
      </c>
      <c r="M8" s="527" t="s">
        <v>282</v>
      </c>
    </row>
    <row r="9" spans="1:15" ht="30" customHeight="1">
      <c r="A9" s="297">
        <v>2015</v>
      </c>
      <c r="B9" s="185">
        <v>118</v>
      </c>
      <c r="C9" s="182">
        <v>1</v>
      </c>
      <c r="D9" s="183">
        <v>7</v>
      </c>
      <c r="E9" s="183">
        <v>0</v>
      </c>
      <c r="F9" s="183">
        <v>1</v>
      </c>
      <c r="G9" s="516">
        <v>0</v>
      </c>
      <c r="H9" s="528">
        <v>1</v>
      </c>
      <c r="I9" s="184">
        <v>1</v>
      </c>
      <c r="J9" s="184">
        <v>0</v>
      </c>
      <c r="K9" s="184">
        <v>0</v>
      </c>
      <c r="L9" s="184">
        <v>0</v>
      </c>
      <c r="M9" s="516">
        <v>0</v>
      </c>
    </row>
    <row r="10" spans="1:15" ht="30" customHeight="1">
      <c r="A10" s="297">
        <v>2016</v>
      </c>
      <c r="B10" s="185">
        <v>148</v>
      </c>
      <c r="C10" s="182">
        <v>1</v>
      </c>
      <c r="D10" s="182">
        <v>7</v>
      </c>
      <c r="E10" s="182">
        <v>0</v>
      </c>
      <c r="F10" s="182">
        <v>1</v>
      </c>
      <c r="G10" s="517">
        <v>0</v>
      </c>
      <c r="H10" s="529">
        <v>1</v>
      </c>
      <c r="I10" s="182">
        <v>1</v>
      </c>
      <c r="J10" s="182">
        <v>0</v>
      </c>
      <c r="K10" s="182">
        <v>0</v>
      </c>
      <c r="L10" s="182">
        <v>0</v>
      </c>
      <c r="M10" s="517">
        <v>0</v>
      </c>
    </row>
    <row r="11" spans="1:15" s="186" customFormat="1" ht="30" customHeight="1" collapsed="1">
      <c r="A11" s="297">
        <v>2017</v>
      </c>
      <c r="B11" s="185">
        <v>159</v>
      </c>
      <c r="C11" s="182">
        <v>1</v>
      </c>
      <c r="D11" s="182">
        <v>9</v>
      </c>
      <c r="E11" s="182">
        <v>0</v>
      </c>
      <c r="F11" s="182">
        <v>1</v>
      </c>
      <c r="G11" s="517">
        <v>0</v>
      </c>
      <c r="H11" s="529">
        <v>1</v>
      </c>
      <c r="I11" s="182">
        <v>1</v>
      </c>
      <c r="J11" s="182">
        <v>1</v>
      </c>
      <c r="K11" s="182">
        <v>0</v>
      </c>
      <c r="L11" s="182">
        <v>0</v>
      </c>
      <c r="M11" s="517">
        <v>0</v>
      </c>
    </row>
    <row r="12" spans="1:15" s="186" customFormat="1" ht="30" customHeight="1">
      <c r="A12" s="297">
        <v>2018</v>
      </c>
      <c r="B12" s="185">
        <v>183</v>
      </c>
      <c r="C12" s="182">
        <v>1</v>
      </c>
      <c r="D12" s="182">
        <v>10</v>
      </c>
      <c r="E12" s="182">
        <v>0</v>
      </c>
      <c r="F12" s="182">
        <v>1</v>
      </c>
      <c r="G12" s="517">
        <v>0</v>
      </c>
      <c r="H12" s="529">
        <v>1</v>
      </c>
      <c r="I12" s="182">
        <v>1</v>
      </c>
      <c r="J12" s="182">
        <v>1</v>
      </c>
      <c r="K12" s="182">
        <v>0</v>
      </c>
      <c r="L12" s="182">
        <v>0</v>
      </c>
      <c r="M12" s="517">
        <v>0</v>
      </c>
    </row>
    <row r="13" spans="1:15" s="186" customFormat="1" ht="30" customHeight="1">
      <c r="A13" s="297">
        <v>2019</v>
      </c>
      <c r="B13" s="185">
        <f>SUM(C13:G13,B24:G24,H13:M13,H24:M24)</f>
        <v>220</v>
      </c>
      <c r="C13" s="182">
        <v>1</v>
      </c>
      <c r="D13" s="182">
        <v>10</v>
      </c>
      <c r="E13" s="182">
        <v>0</v>
      </c>
      <c r="F13" s="182">
        <v>2</v>
      </c>
      <c r="G13" s="517">
        <v>0</v>
      </c>
      <c r="H13" s="529">
        <v>1</v>
      </c>
      <c r="I13" s="182">
        <v>1</v>
      </c>
      <c r="J13" s="182">
        <v>1</v>
      </c>
      <c r="K13" s="182">
        <v>0</v>
      </c>
      <c r="L13" s="182">
        <v>0</v>
      </c>
      <c r="M13" s="517">
        <v>0</v>
      </c>
    </row>
    <row r="14" spans="1:15" s="335" customFormat="1" ht="30" customHeight="1">
      <c r="A14" s="342">
        <v>2020</v>
      </c>
      <c r="B14" s="341">
        <f>SUM(C14:G14,B25:G25,H14:M14,H25:M25)</f>
        <v>226</v>
      </c>
      <c r="C14" s="340">
        <v>1</v>
      </c>
      <c r="D14" s="340">
        <v>11</v>
      </c>
      <c r="E14" s="340">
        <v>0</v>
      </c>
      <c r="F14" s="340">
        <v>2</v>
      </c>
      <c r="G14" s="518">
        <v>0</v>
      </c>
      <c r="H14" s="530">
        <v>1</v>
      </c>
      <c r="I14" s="340">
        <v>1</v>
      </c>
      <c r="J14" s="340">
        <v>1</v>
      </c>
      <c r="K14" s="340">
        <v>0</v>
      </c>
      <c r="L14" s="340">
        <v>0</v>
      </c>
      <c r="M14" s="518">
        <v>0</v>
      </c>
    </row>
    <row r="15" spans="1:15" ht="9.9499999999999993" customHeight="1" outlineLevel="1" thickBot="1">
      <c r="A15" s="519"/>
      <c r="B15" s="520"/>
      <c r="C15" s="521"/>
      <c r="D15" s="522"/>
      <c r="E15" s="522"/>
      <c r="F15" s="522"/>
      <c r="G15" s="523"/>
      <c r="H15" s="531"/>
      <c r="I15" s="532"/>
      <c r="J15" s="532"/>
      <c r="K15" s="532"/>
      <c r="L15" s="532"/>
      <c r="M15" s="523"/>
      <c r="N15" s="187"/>
      <c r="O15" s="188"/>
    </row>
    <row r="16" spans="1:15" ht="9.9499999999999993" customHeight="1" outlineLevel="1" thickBot="1">
      <c r="A16" s="189"/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87"/>
      <c r="O16" s="188"/>
    </row>
    <row r="17" spans="1:14" s="186" customFormat="1" ht="30" customHeight="1">
      <c r="A17" s="511" t="s">
        <v>370</v>
      </c>
      <c r="B17" s="756" t="s">
        <v>285</v>
      </c>
      <c r="C17" s="757"/>
      <c r="D17" s="757"/>
      <c r="E17" s="757"/>
      <c r="F17" s="757"/>
      <c r="G17" s="758"/>
      <c r="H17" s="759" t="s">
        <v>285</v>
      </c>
      <c r="I17" s="757"/>
      <c r="J17" s="757"/>
      <c r="K17" s="757"/>
      <c r="L17" s="757"/>
      <c r="M17" s="758"/>
    </row>
    <row r="18" spans="1:14" s="136" customFormat="1" ht="34.5" customHeight="1">
      <c r="A18" s="512"/>
      <c r="B18" s="612" t="s">
        <v>253</v>
      </c>
      <c r="C18" s="179" t="s">
        <v>254</v>
      </c>
      <c r="D18" s="179" t="s">
        <v>288</v>
      </c>
      <c r="E18" s="749" t="s">
        <v>255</v>
      </c>
      <c r="F18" s="750"/>
      <c r="G18" s="751"/>
      <c r="H18" s="613" t="s">
        <v>262</v>
      </c>
      <c r="I18" s="614" t="s">
        <v>263</v>
      </c>
      <c r="J18" s="615" t="s">
        <v>267</v>
      </c>
      <c r="K18" s="204" t="s">
        <v>264</v>
      </c>
      <c r="L18" s="752" t="s">
        <v>265</v>
      </c>
      <c r="M18" s="753"/>
    </row>
    <row r="19" spans="1:14" s="136" customFormat="1" ht="45.75" customHeight="1">
      <c r="A19" s="514" t="s">
        <v>45</v>
      </c>
      <c r="B19" s="365" t="s">
        <v>272</v>
      </c>
      <c r="C19" s="365" t="s">
        <v>273</v>
      </c>
      <c r="D19" s="365" t="s">
        <v>266</v>
      </c>
      <c r="E19" s="610" t="s">
        <v>286</v>
      </c>
      <c r="F19" s="610" t="s">
        <v>406</v>
      </c>
      <c r="G19" s="611" t="s">
        <v>407</v>
      </c>
      <c r="H19" s="534" t="s">
        <v>283</v>
      </c>
      <c r="I19" s="199" t="s">
        <v>284</v>
      </c>
      <c r="J19" s="200" t="s">
        <v>275</v>
      </c>
      <c r="K19" s="201" t="s">
        <v>276</v>
      </c>
      <c r="L19" s="754" t="s">
        <v>277</v>
      </c>
      <c r="M19" s="755"/>
    </row>
    <row r="20" spans="1:14" s="136" customFormat="1" ht="30" customHeight="1">
      <c r="A20" s="297">
        <v>2015</v>
      </c>
      <c r="B20" s="184">
        <v>7</v>
      </c>
      <c r="C20" s="184">
        <v>0</v>
      </c>
      <c r="D20" s="184">
        <v>50</v>
      </c>
      <c r="E20" s="184">
        <v>1</v>
      </c>
      <c r="F20" s="184">
        <v>1</v>
      </c>
      <c r="G20" s="516">
        <v>2</v>
      </c>
      <c r="H20" s="528">
        <v>0</v>
      </c>
      <c r="I20" s="184">
        <v>0</v>
      </c>
      <c r="J20" s="184">
        <v>45</v>
      </c>
      <c r="K20" s="184">
        <v>1</v>
      </c>
      <c r="L20" s="184"/>
      <c r="M20" s="516">
        <v>0</v>
      </c>
    </row>
    <row r="21" spans="1:14" s="136" customFormat="1" ht="30" customHeight="1">
      <c r="A21" s="297">
        <v>2016</v>
      </c>
      <c r="B21" s="182">
        <v>7</v>
      </c>
      <c r="C21" s="182">
        <v>0</v>
      </c>
      <c r="D21" s="182">
        <v>64</v>
      </c>
      <c r="E21" s="182">
        <v>1</v>
      </c>
      <c r="F21" s="182">
        <v>1</v>
      </c>
      <c r="G21" s="517">
        <v>3</v>
      </c>
      <c r="H21" s="529">
        <v>0</v>
      </c>
      <c r="I21" s="182">
        <v>0</v>
      </c>
      <c r="J21" s="182">
        <v>61</v>
      </c>
      <c r="K21" s="182">
        <v>1</v>
      </c>
      <c r="L21" s="182"/>
      <c r="M21" s="517">
        <v>0</v>
      </c>
    </row>
    <row r="22" spans="1:14" s="193" customFormat="1" ht="30" customHeight="1">
      <c r="A22" s="297">
        <v>2017</v>
      </c>
      <c r="B22" s="182">
        <v>7</v>
      </c>
      <c r="C22" s="182">
        <v>0</v>
      </c>
      <c r="D22" s="182">
        <v>64</v>
      </c>
      <c r="E22" s="182">
        <v>1</v>
      </c>
      <c r="F22" s="182">
        <v>1</v>
      </c>
      <c r="G22" s="517">
        <v>3</v>
      </c>
      <c r="H22" s="529">
        <v>0</v>
      </c>
      <c r="I22" s="182">
        <v>0</v>
      </c>
      <c r="J22" s="182">
        <v>68</v>
      </c>
      <c r="K22" s="182">
        <v>1</v>
      </c>
      <c r="L22" s="182"/>
      <c r="M22" s="517">
        <v>0</v>
      </c>
    </row>
    <row r="23" spans="1:14" ht="30" customHeight="1">
      <c r="A23" s="297">
        <v>2018</v>
      </c>
      <c r="B23" s="182">
        <v>7</v>
      </c>
      <c r="C23" s="182">
        <v>0</v>
      </c>
      <c r="D23" s="182">
        <v>64</v>
      </c>
      <c r="E23" s="182">
        <v>1</v>
      </c>
      <c r="F23" s="182">
        <v>1</v>
      </c>
      <c r="G23" s="517">
        <v>3</v>
      </c>
      <c r="H23" s="529">
        <v>0</v>
      </c>
      <c r="I23" s="182">
        <v>0</v>
      </c>
      <c r="J23" s="182">
        <v>91</v>
      </c>
      <c r="K23" s="182">
        <v>1</v>
      </c>
      <c r="L23" s="182"/>
      <c r="M23" s="517">
        <v>0</v>
      </c>
      <c r="N23" s="186"/>
    </row>
    <row r="24" spans="1:14" ht="30" customHeight="1">
      <c r="A24" s="297">
        <v>2019</v>
      </c>
      <c r="B24" s="182">
        <v>7</v>
      </c>
      <c r="C24" s="182">
        <v>0</v>
      </c>
      <c r="D24" s="182">
        <v>123</v>
      </c>
      <c r="E24" s="182">
        <v>1</v>
      </c>
      <c r="F24" s="182">
        <v>1</v>
      </c>
      <c r="G24" s="517">
        <v>3</v>
      </c>
      <c r="H24" s="529">
        <v>0</v>
      </c>
      <c r="I24" s="182">
        <v>0</v>
      </c>
      <c r="J24" s="182">
        <v>68</v>
      </c>
      <c r="K24" s="182">
        <v>1</v>
      </c>
      <c r="L24" s="182"/>
      <c r="M24" s="517">
        <v>0</v>
      </c>
      <c r="N24" s="186"/>
    </row>
    <row r="25" spans="1:14" s="336" customFormat="1" ht="30" customHeight="1">
      <c r="A25" s="342">
        <v>2020</v>
      </c>
      <c r="B25" s="340">
        <v>7</v>
      </c>
      <c r="C25" s="340">
        <v>0</v>
      </c>
      <c r="D25" s="340">
        <v>123</v>
      </c>
      <c r="E25" s="340">
        <v>1</v>
      </c>
      <c r="F25" s="340">
        <v>1</v>
      </c>
      <c r="G25" s="518">
        <v>6</v>
      </c>
      <c r="H25" s="530">
        <v>0</v>
      </c>
      <c r="I25" s="340">
        <v>0</v>
      </c>
      <c r="J25" s="340">
        <v>70</v>
      </c>
      <c r="K25" s="340">
        <v>1</v>
      </c>
      <c r="L25" s="340"/>
      <c r="M25" s="518">
        <v>0</v>
      </c>
      <c r="N25" s="335"/>
    </row>
    <row r="26" spans="1:14" ht="9.9499999999999993" customHeight="1" thickBot="1">
      <c r="A26" s="533"/>
      <c r="B26" s="532"/>
      <c r="C26" s="532"/>
      <c r="D26" s="532"/>
      <c r="E26" s="532"/>
      <c r="F26" s="532"/>
      <c r="G26" s="523"/>
      <c r="H26" s="531"/>
      <c r="I26" s="532"/>
      <c r="J26" s="532"/>
      <c r="K26" s="532"/>
      <c r="L26" s="532"/>
      <c r="M26" s="535"/>
      <c r="N26" s="186"/>
    </row>
    <row r="27" spans="1:14" ht="9.9499999999999993" customHeight="1">
      <c r="A27" s="192"/>
      <c r="B27" s="186"/>
      <c r="C27" s="186"/>
      <c r="D27" s="186"/>
      <c r="E27" s="186"/>
      <c r="F27" s="186"/>
      <c r="G27" s="186"/>
      <c r="H27" s="192"/>
      <c r="I27" s="136"/>
      <c r="J27" s="136"/>
      <c r="K27" s="136"/>
      <c r="L27" s="136"/>
      <c r="M27" s="186"/>
      <c r="N27" s="186"/>
    </row>
    <row r="28" spans="1:14" ht="15" customHeight="1">
      <c r="A28" s="546" t="s">
        <v>234</v>
      </c>
      <c r="B28" s="186"/>
      <c r="C28" s="186"/>
      <c r="D28" s="186"/>
      <c r="E28" s="186"/>
      <c r="F28" s="186"/>
      <c r="G28" s="186"/>
      <c r="H28" s="546"/>
      <c r="I28" s="546"/>
      <c r="J28" s="546"/>
      <c r="K28" s="546"/>
      <c r="L28" s="546"/>
      <c r="M28" s="186"/>
      <c r="N28" s="186"/>
    </row>
    <row r="29" spans="1:14">
      <c r="A29" s="195"/>
      <c r="H29" s="186"/>
      <c r="I29" s="186"/>
      <c r="J29" s="186"/>
      <c r="K29" s="186"/>
      <c r="L29" s="186"/>
      <c r="M29" s="186"/>
      <c r="N29" s="186"/>
    </row>
    <row r="30" spans="1:14">
      <c r="A30" s="196"/>
      <c r="H30" s="186"/>
      <c r="I30" s="186"/>
      <c r="J30" s="186"/>
      <c r="K30" s="186"/>
      <c r="L30" s="186"/>
    </row>
    <row r="31" spans="1:14">
      <c r="A31" s="194"/>
      <c r="H31" s="186"/>
      <c r="I31" s="186"/>
      <c r="J31" s="186"/>
      <c r="K31" s="186"/>
      <c r="L31" s="186"/>
    </row>
    <row r="32" spans="1:14">
      <c r="H32" s="186"/>
      <c r="I32" s="186"/>
      <c r="J32" s="186"/>
      <c r="K32" s="186"/>
      <c r="L32" s="186"/>
    </row>
    <row r="33" spans="8:12">
      <c r="H33" s="186"/>
      <c r="I33" s="186"/>
      <c r="J33" s="186"/>
      <c r="K33" s="186"/>
      <c r="L33" s="186"/>
    </row>
    <row r="34" spans="8:12">
      <c r="H34" s="186"/>
      <c r="I34" s="186"/>
      <c r="J34" s="186"/>
      <c r="K34" s="186"/>
      <c r="L34" s="186"/>
    </row>
    <row r="35" spans="8:12">
      <c r="H35" s="186"/>
      <c r="I35" s="186"/>
      <c r="J35" s="186"/>
      <c r="K35" s="186"/>
      <c r="L35" s="186"/>
    </row>
    <row r="36" spans="8:12">
      <c r="H36" s="186"/>
      <c r="I36" s="186"/>
      <c r="J36" s="186"/>
      <c r="K36" s="186"/>
      <c r="L36" s="186"/>
    </row>
    <row r="37" spans="8:12">
      <c r="H37" s="186"/>
      <c r="I37" s="186"/>
      <c r="J37" s="186"/>
      <c r="K37" s="186"/>
      <c r="L37" s="186"/>
    </row>
    <row r="38" spans="8:12">
      <c r="H38" s="186"/>
      <c r="I38" s="186"/>
      <c r="J38" s="186"/>
      <c r="K38" s="186"/>
      <c r="L38" s="186"/>
    </row>
    <row r="39" spans="8:12">
      <c r="H39" s="186"/>
      <c r="I39" s="186"/>
      <c r="J39" s="186"/>
      <c r="K39" s="186"/>
      <c r="L39" s="186"/>
    </row>
  </sheetData>
  <sheetProtection selectLockedCells="1"/>
  <mergeCells count="11">
    <mergeCell ref="L19:M19"/>
    <mergeCell ref="B6:G6"/>
    <mergeCell ref="H6:M6"/>
    <mergeCell ref="B17:G17"/>
    <mergeCell ref="H17:M17"/>
    <mergeCell ref="A2:G2"/>
    <mergeCell ref="A3:G3"/>
    <mergeCell ref="H2:M2"/>
    <mergeCell ref="E18:G18"/>
    <mergeCell ref="L18:M18"/>
    <mergeCell ref="H3:M3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5" pageOrder="overThenDown" orientation="portrait" r:id="rId1"/>
  <headerFooter alignWithMargins="0"/>
  <colBreaks count="1" manualBreakCount="1">
    <brk id="7" max="28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V19"/>
  <sheetViews>
    <sheetView view="pageBreakPreview" topLeftCell="A4" zoomScale="90" zoomScaleNormal="100" zoomScaleSheetLayoutView="90" workbookViewId="0">
      <selection activeCell="G13" sqref="G13"/>
    </sheetView>
  </sheetViews>
  <sheetFormatPr defaultRowHeight="13.5" outlineLevelRow="1"/>
  <cols>
    <col min="1" max="1" width="8.77734375" style="180" customWidth="1"/>
    <col min="2" max="2" width="6.5546875" style="180" customWidth="1"/>
    <col min="3" max="19" width="8.77734375" style="180" customWidth="1"/>
    <col min="20" max="16384" width="8.88671875" style="180"/>
  </cols>
  <sheetData>
    <row r="1" spans="1:22" s="174" customFormat="1" ht="24.95" customHeight="1">
      <c r="A1" s="171"/>
      <c r="B1" s="171"/>
      <c r="C1" s="171"/>
      <c r="D1" s="171"/>
      <c r="E1" s="171"/>
      <c r="F1" s="171"/>
      <c r="G1" s="171"/>
      <c r="H1" s="171"/>
      <c r="I1" s="171"/>
      <c r="J1" s="172"/>
      <c r="K1" s="205"/>
      <c r="L1" s="171"/>
      <c r="M1" s="171"/>
      <c r="N1" s="171"/>
      <c r="O1" s="171"/>
      <c r="P1" s="171"/>
      <c r="Q1" s="171"/>
      <c r="R1" s="171"/>
      <c r="S1" s="206"/>
    </row>
    <row r="2" spans="1:22" s="318" customFormat="1" ht="30" customHeight="1">
      <c r="A2" s="747" t="s">
        <v>373</v>
      </c>
      <c r="B2" s="747"/>
      <c r="C2" s="747"/>
      <c r="D2" s="747"/>
      <c r="E2" s="747"/>
      <c r="F2" s="747"/>
      <c r="G2" s="747"/>
      <c r="H2" s="747"/>
      <c r="I2" s="747"/>
      <c r="J2" s="747"/>
      <c r="K2" s="747" t="s">
        <v>350</v>
      </c>
      <c r="L2" s="747"/>
      <c r="M2" s="747"/>
      <c r="N2" s="747"/>
      <c r="O2" s="747"/>
      <c r="P2" s="747"/>
      <c r="Q2" s="747"/>
      <c r="R2" s="747"/>
      <c r="S2" s="747"/>
    </row>
    <row r="3" spans="1:22" s="318" customFormat="1" ht="30" customHeight="1">
      <c r="A3" s="747" t="s">
        <v>349</v>
      </c>
      <c r="B3" s="747"/>
      <c r="C3" s="747"/>
      <c r="D3" s="747"/>
      <c r="E3" s="747"/>
      <c r="F3" s="747"/>
      <c r="G3" s="747"/>
      <c r="H3" s="747"/>
      <c r="I3" s="747"/>
      <c r="J3" s="747"/>
      <c r="K3" s="747" t="s">
        <v>351</v>
      </c>
      <c r="L3" s="747"/>
      <c r="M3" s="747"/>
      <c r="N3" s="747"/>
      <c r="O3" s="747"/>
      <c r="P3" s="747"/>
      <c r="Q3" s="747"/>
      <c r="R3" s="747"/>
      <c r="S3" s="747"/>
      <c r="T3" s="317"/>
      <c r="U3" s="317"/>
      <c r="V3" s="317"/>
    </row>
    <row r="4" spans="1:22" s="177" customFormat="1" ht="27" customHeight="1">
      <c r="A4" s="176"/>
      <c r="B4" s="176"/>
      <c r="C4" s="176"/>
      <c r="D4" s="176"/>
      <c r="E4" s="176"/>
      <c r="F4" s="176"/>
      <c r="G4" s="176"/>
      <c r="H4" s="176"/>
      <c r="I4" s="176"/>
      <c r="J4" s="176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</row>
    <row r="5" spans="1:22" s="186" customFormat="1" ht="14.25" thickBot="1">
      <c r="A5" s="58" t="s">
        <v>245</v>
      </c>
      <c r="B5" s="58"/>
      <c r="J5" s="551"/>
      <c r="S5" s="551" t="s">
        <v>246</v>
      </c>
    </row>
    <row r="6" spans="1:22" s="175" customFormat="1" ht="38.25" customHeight="1">
      <c r="A6" s="511" t="s">
        <v>370</v>
      </c>
      <c r="B6" s="756" t="s">
        <v>313</v>
      </c>
      <c r="C6" s="757"/>
      <c r="D6" s="757"/>
      <c r="E6" s="757"/>
      <c r="F6" s="757"/>
      <c r="G6" s="757"/>
      <c r="H6" s="757"/>
      <c r="I6" s="757"/>
      <c r="J6" s="758"/>
      <c r="K6" s="759" t="s">
        <v>313</v>
      </c>
      <c r="L6" s="757"/>
      <c r="M6" s="757"/>
      <c r="N6" s="757"/>
      <c r="O6" s="757"/>
      <c r="P6" s="760"/>
      <c r="Q6" s="761" t="s">
        <v>356</v>
      </c>
      <c r="R6" s="762"/>
      <c r="S6" s="763"/>
    </row>
    <row r="7" spans="1:22" s="175" customFormat="1" ht="24.95" customHeight="1">
      <c r="A7" s="512"/>
      <c r="B7" s="207" t="s">
        <v>11</v>
      </c>
      <c r="C7" s="207" t="s">
        <v>262</v>
      </c>
      <c r="D7" s="207" t="s">
        <v>289</v>
      </c>
      <c r="E7" s="207" t="s">
        <v>290</v>
      </c>
      <c r="F7" s="208" t="s">
        <v>263</v>
      </c>
      <c r="G7" s="207" t="s">
        <v>259</v>
      </c>
      <c r="H7" s="207" t="s">
        <v>291</v>
      </c>
      <c r="I7" s="207" t="s">
        <v>256</v>
      </c>
      <c r="J7" s="536" t="s">
        <v>292</v>
      </c>
      <c r="K7" s="541" t="s">
        <v>260</v>
      </c>
      <c r="L7" s="209" t="s">
        <v>293</v>
      </c>
      <c r="M7" s="207" t="s">
        <v>294</v>
      </c>
      <c r="N7" s="207" t="s">
        <v>295</v>
      </c>
      <c r="O7" s="207" t="s">
        <v>296</v>
      </c>
      <c r="P7" s="207" t="s">
        <v>297</v>
      </c>
      <c r="Q7" s="207" t="s">
        <v>298</v>
      </c>
      <c r="R7" s="207" t="s">
        <v>299</v>
      </c>
      <c r="S7" s="536" t="s">
        <v>300</v>
      </c>
    </row>
    <row r="8" spans="1:22" s="175" customFormat="1" ht="46.5" customHeight="1">
      <c r="A8" s="514" t="s">
        <v>45</v>
      </c>
      <c r="B8" s="617" t="s">
        <v>15</v>
      </c>
      <c r="C8" s="216" t="s">
        <v>283</v>
      </c>
      <c r="D8" s="198" t="s">
        <v>305</v>
      </c>
      <c r="E8" s="198" t="s">
        <v>306</v>
      </c>
      <c r="F8" s="199" t="s">
        <v>284</v>
      </c>
      <c r="G8" s="198" t="s">
        <v>280</v>
      </c>
      <c r="H8" s="198" t="s">
        <v>307</v>
      </c>
      <c r="I8" s="198" t="s">
        <v>301</v>
      </c>
      <c r="J8" s="527" t="s">
        <v>308</v>
      </c>
      <c r="K8" s="542" t="s">
        <v>281</v>
      </c>
      <c r="L8" s="210" t="s">
        <v>309</v>
      </c>
      <c r="M8" s="198" t="s">
        <v>408</v>
      </c>
      <c r="N8" s="198" t="s">
        <v>310</v>
      </c>
      <c r="O8" s="618" t="s">
        <v>311</v>
      </c>
      <c r="P8" s="198" t="s">
        <v>312</v>
      </c>
      <c r="Q8" s="617" t="s">
        <v>302</v>
      </c>
      <c r="R8" s="617" t="s">
        <v>303</v>
      </c>
      <c r="S8" s="527" t="s">
        <v>304</v>
      </c>
    </row>
    <row r="9" spans="1:22" ht="60" customHeight="1">
      <c r="A9" s="297">
        <v>2015</v>
      </c>
      <c r="B9" s="182">
        <v>80</v>
      </c>
      <c r="C9" s="182">
        <v>0</v>
      </c>
      <c r="D9" s="182">
        <v>0</v>
      </c>
      <c r="E9" s="182">
        <v>0</v>
      </c>
      <c r="F9" s="182">
        <v>0</v>
      </c>
      <c r="G9" s="182">
        <v>1</v>
      </c>
      <c r="H9" s="182">
        <v>2</v>
      </c>
      <c r="I9" s="182">
        <v>2</v>
      </c>
      <c r="J9" s="517">
        <v>13</v>
      </c>
      <c r="K9" s="529">
        <v>16</v>
      </c>
      <c r="L9" s="182">
        <v>5</v>
      </c>
      <c r="M9" s="543">
        <v>30</v>
      </c>
      <c r="N9" s="543">
        <v>2</v>
      </c>
      <c r="O9" s="543">
        <v>0</v>
      </c>
      <c r="P9" s="543">
        <v>0</v>
      </c>
      <c r="Q9" s="543">
        <v>8</v>
      </c>
      <c r="R9" s="543">
        <v>1</v>
      </c>
      <c r="S9" s="544">
        <v>0</v>
      </c>
    </row>
    <row r="10" spans="1:22" s="181" customFormat="1" ht="60" customHeight="1">
      <c r="A10" s="297">
        <v>2016</v>
      </c>
      <c r="B10" s="182">
        <v>79</v>
      </c>
      <c r="C10" s="182">
        <v>0</v>
      </c>
      <c r="D10" s="182">
        <v>0</v>
      </c>
      <c r="E10" s="182">
        <v>0</v>
      </c>
      <c r="F10" s="182">
        <v>0</v>
      </c>
      <c r="G10" s="182">
        <v>1</v>
      </c>
      <c r="H10" s="182">
        <v>2</v>
      </c>
      <c r="I10" s="182">
        <v>2</v>
      </c>
      <c r="J10" s="517">
        <v>13</v>
      </c>
      <c r="K10" s="529">
        <v>18</v>
      </c>
      <c r="L10" s="182">
        <v>4</v>
      </c>
      <c r="M10" s="182">
        <v>28</v>
      </c>
      <c r="N10" s="182">
        <v>2</v>
      </c>
      <c r="O10" s="182">
        <v>0</v>
      </c>
      <c r="P10" s="182">
        <v>0</v>
      </c>
      <c r="Q10" s="182">
        <v>8</v>
      </c>
      <c r="R10" s="182">
        <v>1</v>
      </c>
      <c r="S10" s="517">
        <v>0</v>
      </c>
    </row>
    <row r="11" spans="1:22" s="186" customFormat="1" ht="60" customHeight="1">
      <c r="A11" s="297">
        <v>2017</v>
      </c>
      <c r="B11" s="182">
        <v>83</v>
      </c>
      <c r="C11" s="182">
        <v>0</v>
      </c>
      <c r="D11" s="182">
        <v>0</v>
      </c>
      <c r="E11" s="182">
        <v>0</v>
      </c>
      <c r="F11" s="182">
        <v>0</v>
      </c>
      <c r="G11" s="182">
        <v>1</v>
      </c>
      <c r="H11" s="182">
        <v>2</v>
      </c>
      <c r="I11" s="182">
        <v>2</v>
      </c>
      <c r="J11" s="517">
        <v>13</v>
      </c>
      <c r="K11" s="529">
        <v>17</v>
      </c>
      <c r="L11" s="182">
        <v>5</v>
      </c>
      <c r="M11" s="182">
        <v>31</v>
      </c>
      <c r="N11" s="182">
        <v>3</v>
      </c>
      <c r="O11" s="182">
        <v>0</v>
      </c>
      <c r="P11" s="182">
        <v>0</v>
      </c>
      <c r="Q11" s="182">
        <v>8</v>
      </c>
      <c r="R11" s="182">
        <v>1</v>
      </c>
      <c r="S11" s="517">
        <v>0</v>
      </c>
    </row>
    <row r="12" spans="1:22" s="186" customFormat="1" ht="60" customHeight="1">
      <c r="A12" s="297">
        <v>2018</v>
      </c>
      <c r="B12" s="182">
        <v>68</v>
      </c>
      <c r="C12" s="182">
        <v>0</v>
      </c>
      <c r="D12" s="182">
        <v>0</v>
      </c>
      <c r="E12" s="182">
        <v>0</v>
      </c>
      <c r="F12" s="182">
        <v>0</v>
      </c>
      <c r="G12" s="182">
        <v>1</v>
      </c>
      <c r="H12" s="182">
        <v>1</v>
      </c>
      <c r="I12" s="182">
        <v>2</v>
      </c>
      <c r="J12" s="517">
        <v>12</v>
      </c>
      <c r="K12" s="529">
        <v>7</v>
      </c>
      <c r="L12" s="182">
        <v>7</v>
      </c>
      <c r="M12" s="182">
        <v>27</v>
      </c>
      <c r="N12" s="182">
        <v>3</v>
      </c>
      <c r="O12" s="182">
        <v>0</v>
      </c>
      <c r="P12" s="182">
        <v>0</v>
      </c>
      <c r="Q12" s="182">
        <v>8</v>
      </c>
      <c r="R12" s="182">
        <v>0</v>
      </c>
      <c r="S12" s="517">
        <v>0</v>
      </c>
    </row>
    <row r="13" spans="1:22" s="186" customFormat="1" ht="60" customHeight="1">
      <c r="A13" s="297">
        <v>2019</v>
      </c>
      <c r="B13" s="182">
        <f>SUM(C13:S13)</f>
        <v>81</v>
      </c>
      <c r="C13" s="182">
        <v>0</v>
      </c>
      <c r="D13" s="182">
        <v>0</v>
      </c>
      <c r="E13" s="182">
        <v>0</v>
      </c>
      <c r="F13" s="182">
        <v>0</v>
      </c>
      <c r="G13" s="182">
        <v>1</v>
      </c>
      <c r="H13" s="182">
        <v>1</v>
      </c>
      <c r="I13" s="182">
        <v>2</v>
      </c>
      <c r="J13" s="517">
        <v>12</v>
      </c>
      <c r="K13" s="529">
        <v>17</v>
      </c>
      <c r="L13" s="182">
        <v>8</v>
      </c>
      <c r="M13" s="182">
        <v>28</v>
      </c>
      <c r="N13" s="182">
        <v>3</v>
      </c>
      <c r="O13" s="182">
        <v>0</v>
      </c>
      <c r="P13" s="182">
        <v>0</v>
      </c>
      <c r="Q13" s="182">
        <v>8</v>
      </c>
      <c r="R13" s="182">
        <v>1</v>
      </c>
      <c r="S13" s="517">
        <v>0</v>
      </c>
    </row>
    <row r="14" spans="1:22" s="335" customFormat="1" ht="60" customHeight="1">
      <c r="A14" s="342">
        <v>2020</v>
      </c>
      <c r="B14" s="340">
        <f>SUM(C14:S14)</f>
        <v>74</v>
      </c>
      <c r="C14" s="340">
        <v>0</v>
      </c>
      <c r="D14" s="340">
        <v>0</v>
      </c>
      <c r="E14" s="340">
        <v>0</v>
      </c>
      <c r="F14" s="340">
        <v>0</v>
      </c>
      <c r="G14" s="340">
        <v>1</v>
      </c>
      <c r="H14" s="340">
        <v>1</v>
      </c>
      <c r="I14" s="340">
        <v>2</v>
      </c>
      <c r="J14" s="518">
        <v>14</v>
      </c>
      <c r="K14" s="530">
        <v>10</v>
      </c>
      <c r="L14" s="340">
        <v>8</v>
      </c>
      <c r="M14" s="340">
        <v>27</v>
      </c>
      <c r="N14" s="340">
        <v>2</v>
      </c>
      <c r="O14" s="340">
        <v>0</v>
      </c>
      <c r="P14" s="340">
        <v>0</v>
      </c>
      <c r="Q14" s="340">
        <v>8</v>
      </c>
      <c r="R14" s="340">
        <v>1</v>
      </c>
      <c r="S14" s="518">
        <v>0</v>
      </c>
    </row>
    <row r="15" spans="1:22" ht="9.9499999999999993" customHeight="1" outlineLevel="1" thickBot="1">
      <c r="A15" s="519"/>
      <c r="B15" s="537"/>
      <c r="C15" s="538"/>
      <c r="D15" s="538"/>
      <c r="E15" s="538"/>
      <c r="F15" s="538"/>
      <c r="G15" s="539"/>
      <c r="H15" s="539"/>
      <c r="I15" s="539"/>
      <c r="J15" s="540"/>
      <c r="K15" s="545"/>
      <c r="L15" s="539"/>
      <c r="M15" s="539"/>
      <c r="N15" s="539"/>
      <c r="O15" s="539"/>
      <c r="P15" s="539"/>
      <c r="Q15" s="539"/>
      <c r="R15" s="539"/>
      <c r="S15" s="540"/>
    </row>
    <row r="16" spans="1:22" ht="9.9499999999999993" customHeight="1" outlineLevel="1">
      <c r="A16" s="189"/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</row>
    <row r="17" spans="1:19" s="549" customFormat="1" ht="18" customHeight="1">
      <c r="A17" s="546" t="s">
        <v>234</v>
      </c>
      <c r="B17" s="547"/>
      <c r="C17" s="547"/>
      <c r="D17" s="547"/>
      <c r="E17" s="547"/>
      <c r="F17" s="547"/>
      <c r="G17" s="548"/>
      <c r="H17" s="548"/>
      <c r="I17" s="548"/>
      <c r="J17" s="548"/>
      <c r="K17" s="546"/>
      <c r="L17" s="548"/>
      <c r="M17" s="546"/>
      <c r="N17" s="546"/>
      <c r="O17" s="546"/>
      <c r="P17" s="546"/>
      <c r="Q17" s="546"/>
      <c r="R17" s="546"/>
      <c r="S17" s="546"/>
    </row>
    <row r="18" spans="1:19">
      <c r="A18" s="215"/>
    </row>
    <row r="19" spans="1:19" ht="15" customHeight="1">
      <c r="A19" s="54"/>
      <c r="B19" s="214"/>
      <c r="C19" s="211"/>
      <c r="D19" s="211"/>
      <c r="E19" s="211"/>
      <c r="F19" s="211"/>
      <c r="G19" s="211"/>
      <c r="H19" s="211"/>
      <c r="I19" s="211"/>
      <c r="J19" s="212"/>
      <c r="K19" s="211"/>
      <c r="L19" s="211"/>
      <c r="M19" s="213"/>
      <c r="N19" s="213"/>
      <c r="O19" s="213"/>
      <c r="P19" s="213"/>
      <c r="Q19" s="213"/>
      <c r="R19" s="213"/>
      <c r="S19" s="213"/>
    </row>
  </sheetData>
  <sheetProtection selectLockedCells="1"/>
  <mergeCells count="7">
    <mergeCell ref="K3:S3"/>
    <mergeCell ref="A2:J2"/>
    <mergeCell ref="B6:J6"/>
    <mergeCell ref="K6:P6"/>
    <mergeCell ref="A3:J3"/>
    <mergeCell ref="K2:S2"/>
    <mergeCell ref="Q6:S6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5" pageOrder="overThenDown" orientation="portrait" r:id="rId1"/>
  <headerFooter alignWithMargins="0"/>
  <colBreaks count="1" manualBreakCount="1">
    <brk id="10" max="71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O21"/>
  <sheetViews>
    <sheetView view="pageBreakPreview" topLeftCell="F4" zoomScaleNormal="100" zoomScaleSheetLayoutView="100" workbookViewId="0">
      <selection activeCell="H15" sqref="H15:O15"/>
    </sheetView>
  </sheetViews>
  <sheetFormatPr defaultRowHeight="13.5" outlineLevelRow="1"/>
  <cols>
    <col min="1" max="1" width="9.88671875" style="224" customWidth="1"/>
    <col min="2" max="7" width="8.77734375" style="224" customWidth="1"/>
    <col min="8" max="15" width="7.77734375" style="224" customWidth="1"/>
    <col min="16" max="16384" width="8.88671875" style="224"/>
  </cols>
  <sheetData>
    <row r="1" spans="1:15" s="217" customFormat="1" ht="15" customHeight="1">
      <c r="H1" s="218"/>
      <c r="I1" s="218"/>
      <c r="J1" s="218"/>
      <c r="L1" s="218"/>
      <c r="M1" s="206"/>
      <c r="O1" s="206"/>
    </row>
    <row r="2" spans="1:15" s="383" customFormat="1" ht="30" customHeight="1">
      <c r="A2" s="774" t="s">
        <v>324</v>
      </c>
      <c r="B2" s="774"/>
      <c r="C2" s="774"/>
      <c r="D2" s="774"/>
      <c r="E2" s="774"/>
      <c r="F2" s="774"/>
      <c r="G2" s="774"/>
      <c r="H2" s="774" t="s">
        <v>357</v>
      </c>
      <c r="I2" s="774"/>
      <c r="J2" s="774"/>
      <c r="K2" s="774"/>
      <c r="L2" s="774"/>
      <c r="M2" s="774"/>
      <c r="N2" s="774"/>
      <c r="O2" s="774"/>
    </row>
    <row r="3" spans="1:15" s="321" customFormat="1" ht="30" customHeight="1">
      <c r="A3" s="319"/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</row>
    <row r="4" spans="1:15" s="222" customFormat="1" ht="15" customHeight="1">
      <c r="A4" s="219"/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</row>
    <row r="5" spans="1:15" ht="15" customHeight="1" thickBot="1">
      <c r="A5" s="224" t="s">
        <v>314</v>
      </c>
      <c r="M5" s="550"/>
      <c r="O5" s="551" t="s">
        <v>315</v>
      </c>
    </row>
    <row r="6" spans="1:15" ht="21.75" customHeight="1">
      <c r="A6" s="552" t="s">
        <v>370</v>
      </c>
      <c r="B6" s="770" t="s">
        <v>331</v>
      </c>
      <c r="C6" s="773"/>
      <c r="D6" s="768" t="s">
        <v>316</v>
      </c>
      <c r="E6" s="769"/>
      <c r="F6" s="770" t="s">
        <v>332</v>
      </c>
      <c r="G6" s="771"/>
      <c r="H6" s="772" t="s">
        <v>412</v>
      </c>
      <c r="I6" s="773"/>
      <c r="J6" s="770" t="s">
        <v>333</v>
      </c>
      <c r="K6" s="773"/>
      <c r="L6" s="770" t="s">
        <v>410</v>
      </c>
      <c r="M6" s="775"/>
      <c r="N6" s="770" t="s">
        <v>411</v>
      </c>
      <c r="O6" s="771"/>
    </row>
    <row r="7" spans="1:15" s="236" customFormat="1" ht="22.5" customHeight="1">
      <c r="A7" s="553"/>
      <c r="B7" s="764" t="s">
        <v>15</v>
      </c>
      <c r="C7" s="765"/>
      <c r="D7" s="581" t="s">
        <v>325</v>
      </c>
      <c r="E7" s="234"/>
      <c r="F7" s="581" t="s">
        <v>326</v>
      </c>
      <c r="G7" s="554"/>
      <c r="H7" s="582" t="s">
        <v>327</v>
      </c>
      <c r="I7" s="234"/>
      <c r="J7" s="583" t="s">
        <v>328</v>
      </c>
      <c r="K7" s="235"/>
      <c r="L7" s="764" t="s">
        <v>329</v>
      </c>
      <c r="M7" s="766"/>
      <c r="N7" s="764" t="s">
        <v>330</v>
      </c>
      <c r="O7" s="767"/>
    </row>
    <row r="8" spans="1:15" s="220" customFormat="1" ht="14.25" customHeight="1">
      <c r="A8" s="555"/>
      <c r="B8" s="225" t="s">
        <v>317</v>
      </c>
      <c r="C8" s="225" t="s">
        <v>318</v>
      </c>
      <c r="D8" s="226" t="s">
        <v>319</v>
      </c>
      <c r="E8" s="225" t="s">
        <v>320</v>
      </c>
      <c r="F8" s="226" t="s">
        <v>317</v>
      </c>
      <c r="G8" s="556" t="s">
        <v>320</v>
      </c>
      <c r="H8" s="555" t="s">
        <v>319</v>
      </c>
      <c r="I8" s="225" t="s">
        <v>320</v>
      </c>
      <c r="J8" s="225" t="s">
        <v>319</v>
      </c>
      <c r="K8" s="225" t="s">
        <v>320</v>
      </c>
      <c r="L8" s="226" t="s">
        <v>319</v>
      </c>
      <c r="M8" s="225" t="s">
        <v>320</v>
      </c>
      <c r="N8" s="226" t="s">
        <v>319</v>
      </c>
      <c r="O8" s="556" t="s">
        <v>320</v>
      </c>
    </row>
    <row r="9" spans="1:15" s="236" customFormat="1" ht="31.5" customHeight="1">
      <c r="A9" s="557" t="s">
        <v>45</v>
      </c>
      <c r="B9" s="366" t="s">
        <v>321</v>
      </c>
      <c r="C9" s="366" t="s">
        <v>322</v>
      </c>
      <c r="D9" s="366" t="s">
        <v>321</v>
      </c>
      <c r="E9" s="366" t="s">
        <v>322</v>
      </c>
      <c r="F9" s="366" t="s">
        <v>321</v>
      </c>
      <c r="G9" s="558" t="s">
        <v>322</v>
      </c>
      <c r="H9" s="574" t="s">
        <v>321</v>
      </c>
      <c r="I9" s="366" t="s">
        <v>322</v>
      </c>
      <c r="J9" s="366" t="s">
        <v>321</v>
      </c>
      <c r="K9" s="366" t="s">
        <v>322</v>
      </c>
      <c r="L9" s="366" t="s">
        <v>321</v>
      </c>
      <c r="M9" s="366" t="s">
        <v>322</v>
      </c>
      <c r="N9" s="366" t="s">
        <v>321</v>
      </c>
      <c r="O9" s="558" t="s">
        <v>322</v>
      </c>
    </row>
    <row r="10" spans="1:15" ht="60" customHeight="1">
      <c r="A10" s="559">
        <v>2015</v>
      </c>
      <c r="B10" s="560">
        <v>5</v>
      </c>
      <c r="C10" s="561">
        <v>20977</v>
      </c>
      <c r="D10" s="561">
        <v>1</v>
      </c>
      <c r="E10" s="562">
        <v>2221</v>
      </c>
      <c r="F10" s="562">
        <v>1</v>
      </c>
      <c r="G10" s="563">
        <v>765</v>
      </c>
      <c r="H10" s="575">
        <v>1</v>
      </c>
      <c r="I10" s="562">
        <v>1566</v>
      </c>
      <c r="J10" s="562">
        <v>1</v>
      </c>
      <c r="K10" s="562">
        <v>9711</v>
      </c>
      <c r="L10" s="562">
        <v>1</v>
      </c>
      <c r="M10" s="562">
        <v>6714</v>
      </c>
      <c r="N10" s="576">
        <v>0</v>
      </c>
      <c r="O10" s="577">
        <v>0</v>
      </c>
    </row>
    <row r="11" spans="1:15" ht="60" customHeight="1">
      <c r="A11" s="559">
        <v>2016</v>
      </c>
      <c r="B11" s="560">
        <v>5</v>
      </c>
      <c r="C11" s="561">
        <v>20977</v>
      </c>
      <c r="D11" s="560">
        <v>1</v>
      </c>
      <c r="E11" s="227">
        <v>2221</v>
      </c>
      <c r="F11" s="227">
        <v>1</v>
      </c>
      <c r="G11" s="564">
        <v>765</v>
      </c>
      <c r="H11" s="578">
        <v>1</v>
      </c>
      <c r="I11" s="227">
        <v>1566</v>
      </c>
      <c r="J11" s="227">
        <v>1</v>
      </c>
      <c r="K11" s="227">
        <v>9711</v>
      </c>
      <c r="L11" s="227">
        <v>1</v>
      </c>
      <c r="M11" s="227">
        <v>6714</v>
      </c>
      <c r="N11" s="576">
        <v>0</v>
      </c>
      <c r="O11" s="577">
        <v>0</v>
      </c>
    </row>
    <row r="12" spans="1:15" ht="60" customHeight="1">
      <c r="A12" s="559">
        <v>2017</v>
      </c>
      <c r="B12" s="560">
        <v>5</v>
      </c>
      <c r="C12" s="561">
        <v>20978</v>
      </c>
      <c r="D12" s="560">
        <v>1</v>
      </c>
      <c r="E12" s="227">
        <v>2221</v>
      </c>
      <c r="F12" s="227">
        <v>1</v>
      </c>
      <c r="G12" s="564">
        <v>765</v>
      </c>
      <c r="H12" s="578">
        <v>1</v>
      </c>
      <c r="I12" s="227">
        <v>1567</v>
      </c>
      <c r="J12" s="227">
        <v>1</v>
      </c>
      <c r="K12" s="227">
        <v>9711</v>
      </c>
      <c r="L12" s="227">
        <v>1</v>
      </c>
      <c r="M12" s="227">
        <v>6714</v>
      </c>
      <c r="N12" s="576">
        <v>0</v>
      </c>
      <c r="O12" s="577">
        <v>0</v>
      </c>
    </row>
    <row r="13" spans="1:15" ht="60" customHeight="1">
      <c r="A13" s="559">
        <v>2018</v>
      </c>
      <c r="B13" s="560">
        <v>6</v>
      </c>
      <c r="C13" s="561">
        <v>30459</v>
      </c>
      <c r="D13" s="560">
        <v>1</v>
      </c>
      <c r="E13" s="227">
        <v>2221</v>
      </c>
      <c r="F13" s="227">
        <v>1</v>
      </c>
      <c r="G13" s="564">
        <v>765</v>
      </c>
      <c r="H13" s="578">
        <v>1</v>
      </c>
      <c r="I13" s="227">
        <v>1567</v>
      </c>
      <c r="J13" s="227">
        <v>2</v>
      </c>
      <c r="K13" s="227">
        <v>19192</v>
      </c>
      <c r="L13" s="227">
        <v>1</v>
      </c>
      <c r="M13" s="227">
        <v>6714</v>
      </c>
      <c r="N13" s="576">
        <v>0</v>
      </c>
      <c r="O13" s="577">
        <v>0</v>
      </c>
    </row>
    <row r="14" spans="1:15" ht="60" customHeight="1">
      <c r="A14" s="559">
        <v>2019</v>
      </c>
      <c r="B14" s="227">
        <f>SUM(D14,F14,H14,J14,L14,N14)</f>
        <v>5</v>
      </c>
      <c r="C14" s="565">
        <f>SUM(O14,M14,K14,I14,G14,E14)</f>
        <v>25014</v>
      </c>
      <c r="D14" s="227">
        <v>1</v>
      </c>
      <c r="E14" s="565">
        <v>2221</v>
      </c>
      <c r="F14" s="227">
        <v>1</v>
      </c>
      <c r="G14" s="564">
        <v>765</v>
      </c>
      <c r="H14" s="578">
        <v>1</v>
      </c>
      <c r="I14" s="227">
        <v>1566</v>
      </c>
      <c r="J14" s="227">
        <v>1</v>
      </c>
      <c r="K14" s="227">
        <v>512</v>
      </c>
      <c r="L14" s="227">
        <v>1</v>
      </c>
      <c r="M14" s="227">
        <v>19950</v>
      </c>
      <c r="N14" s="227">
        <v>0</v>
      </c>
      <c r="O14" s="564">
        <v>0</v>
      </c>
    </row>
    <row r="15" spans="1:15" s="337" customFormat="1" ht="60" customHeight="1">
      <c r="A15" s="566">
        <v>2020</v>
      </c>
      <c r="B15" s="567">
        <f>SUM(D15,F15,H15,J15,L15,N15)</f>
        <v>5</v>
      </c>
      <c r="C15" s="568">
        <f>SUM(O15,M15,K15,I15,G15,E15)</f>
        <v>25014</v>
      </c>
      <c r="D15" s="567">
        <v>1</v>
      </c>
      <c r="E15" s="567">
        <v>2221</v>
      </c>
      <c r="F15" s="567">
        <v>1</v>
      </c>
      <c r="G15" s="569">
        <v>765</v>
      </c>
      <c r="H15" s="579">
        <v>1</v>
      </c>
      <c r="I15" s="567">
        <v>1566</v>
      </c>
      <c r="J15" s="567">
        <v>1</v>
      </c>
      <c r="K15" s="567">
        <v>512</v>
      </c>
      <c r="L15" s="567">
        <v>1</v>
      </c>
      <c r="M15" s="567">
        <v>19950</v>
      </c>
      <c r="N15" s="567">
        <v>0</v>
      </c>
      <c r="O15" s="569">
        <v>0</v>
      </c>
    </row>
    <row r="16" spans="1:15" ht="9.9499999999999993" customHeight="1" outlineLevel="1" thickBot="1">
      <c r="A16" s="570"/>
      <c r="B16" s="571"/>
      <c r="C16" s="572"/>
      <c r="D16" s="572"/>
      <c r="E16" s="572"/>
      <c r="F16" s="572"/>
      <c r="G16" s="573"/>
      <c r="H16" s="580"/>
      <c r="I16" s="572"/>
      <c r="J16" s="572"/>
      <c r="K16" s="572"/>
      <c r="L16" s="572"/>
      <c r="M16" s="572"/>
      <c r="N16" s="572"/>
      <c r="O16" s="573"/>
    </row>
    <row r="17" spans="1:15" ht="9.9499999999999993" customHeight="1" outlineLevel="1">
      <c r="A17" s="322"/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</row>
    <row r="18" spans="1:15" ht="15" customHeight="1">
      <c r="A18" s="228" t="s">
        <v>323</v>
      </c>
      <c r="B18" s="227"/>
      <c r="C18" s="227"/>
      <c r="D18" s="229"/>
      <c r="E18" s="229"/>
      <c r="F18" s="229"/>
      <c r="G18" s="229"/>
      <c r="H18" s="229"/>
      <c r="I18" s="229"/>
      <c r="J18" s="229"/>
      <c r="K18" s="229"/>
      <c r="L18" s="229"/>
      <c r="M18" s="229"/>
    </row>
    <row r="19" spans="1:15" s="223" customFormat="1" ht="15" customHeight="1">
      <c r="A19" s="223" t="s">
        <v>409</v>
      </c>
      <c r="B19" s="230"/>
      <c r="C19" s="230"/>
      <c r="D19" s="230"/>
      <c r="E19" s="230"/>
      <c r="F19" s="230"/>
      <c r="G19" s="230"/>
      <c r="H19" s="230"/>
      <c r="I19" s="230"/>
      <c r="J19" s="230"/>
      <c r="K19" s="230"/>
      <c r="L19" s="230"/>
      <c r="M19" s="230"/>
    </row>
    <row r="20" spans="1:15">
      <c r="A20" s="231"/>
      <c r="B20" s="232"/>
      <c r="C20" s="232"/>
      <c r="D20" s="232"/>
      <c r="E20" s="232"/>
      <c r="F20" s="232"/>
      <c r="G20" s="232"/>
      <c r="H20" s="232"/>
      <c r="I20" s="232"/>
      <c r="J20" s="232"/>
      <c r="K20" s="232"/>
      <c r="L20" s="232"/>
      <c r="M20" s="232"/>
    </row>
    <row r="21" spans="1:15">
      <c r="A21" s="233"/>
      <c r="B21" s="13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</row>
  </sheetData>
  <mergeCells count="12">
    <mergeCell ref="A2:G2"/>
    <mergeCell ref="H2:O2"/>
    <mergeCell ref="B6:C6"/>
    <mergeCell ref="L6:M6"/>
    <mergeCell ref="N6:O6"/>
    <mergeCell ref="B7:C7"/>
    <mergeCell ref="L7:M7"/>
    <mergeCell ref="N7:O7"/>
    <mergeCell ref="D6:E6"/>
    <mergeCell ref="F6:G6"/>
    <mergeCell ref="H6:I6"/>
    <mergeCell ref="J6:K6"/>
  </mergeCells>
  <phoneticPr fontId="2" type="noConversion"/>
  <printOptions horizontalCentered="1"/>
  <pageMargins left="0.47244094488188981" right="0.39370078740157483" top="0.55118110236220474" bottom="0.55118110236220474" header="0.51181102362204722" footer="0.51181102362204722"/>
  <pageSetup paperSize="9" scale="95" orientation="portrait" r:id="rId1"/>
  <headerFooter alignWithMargins="0"/>
  <colBreaks count="1" manualBreakCount="1">
    <brk id="7" max="18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J20"/>
  <sheetViews>
    <sheetView view="pageBreakPreview" zoomScaleNormal="100" zoomScaleSheetLayoutView="100" workbookViewId="0">
      <selection activeCell="B16" sqref="B16:J16"/>
    </sheetView>
  </sheetViews>
  <sheetFormatPr defaultRowHeight="13.5" outlineLevelRow="1"/>
  <cols>
    <col min="1" max="1" width="9.88671875" style="20" customWidth="1"/>
    <col min="2" max="10" width="7.77734375" style="20" customWidth="1"/>
    <col min="11" max="16384" width="8.88671875" style="20"/>
  </cols>
  <sheetData>
    <row r="1" spans="1:10" s="5" customFormat="1" ht="15" customHeight="1">
      <c r="A1" s="237"/>
    </row>
    <row r="2" spans="1:10" s="250" customFormat="1" ht="30" customHeight="1">
      <c r="A2" s="251" t="s">
        <v>360</v>
      </c>
      <c r="B2" s="251"/>
      <c r="C2" s="251"/>
      <c r="D2" s="251"/>
      <c r="E2" s="251"/>
      <c r="F2" s="251"/>
      <c r="G2" s="251"/>
      <c r="H2" s="251"/>
      <c r="I2" s="251"/>
      <c r="J2" s="262"/>
    </row>
    <row r="3" spans="1:10" s="254" customFormat="1" ht="30" customHeight="1">
      <c r="A3" s="287" t="s">
        <v>340</v>
      </c>
      <c r="B3" s="287"/>
      <c r="C3" s="287"/>
      <c r="D3" s="287"/>
      <c r="E3" s="287"/>
      <c r="F3" s="287"/>
      <c r="G3" s="287"/>
      <c r="H3" s="287"/>
      <c r="I3" s="287"/>
      <c r="J3" s="253"/>
    </row>
    <row r="4" spans="1:10" s="12" customFormat="1" ht="15" customHeight="1">
      <c r="A4" s="143"/>
      <c r="B4" s="143"/>
      <c r="C4" s="143"/>
      <c r="D4" s="143"/>
      <c r="E4" s="143"/>
      <c r="F4" s="143"/>
      <c r="G4" s="143"/>
      <c r="H4" s="143"/>
      <c r="I4" s="143"/>
      <c r="J4" s="11"/>
    </row>
    <row r="5" spans="1:10" ht="15" customHeight="1" thickBot="1">
      <c r="A5" s="20" t="s">
        <v>0</v>
      </c>
      <c r="I5" s="776" t="s">
        <v>223</v>
      </c>
      <c r="J5" s="776"/>
    </row>
    <row r="6" spans="1:10" s="9" customFormat="1" ht="26.25" customHeight="1">
      <c r="A6" s="263" t="s">
        <v>370</v>
      </c>
      <c r="B6" s="238" t="s">
        <v>341</v>
      </c>
      <c r="C6" s="238"/>
      <c r="D6" s="238"/>
      <c r="E6" s="239"/>
      <c r="F6" s="240"/>
      <c r="G6" s="238" t="s">
        <v>342</v>
      </c>
      <c r="H6" s="238"/>
      <c r="I6" s="238"/>
      <c r="J6" s="584"/>
    </row>
    <row r="7" spans="1:10" s="9" customFormat="1" ht="30" customHeight="1">
      <c r="A7" s="265"/>
      <c r="B7" s="241" t="s">
        <v>11</v>
      </c>
      <c r="C7" s="621" t="s">
        <v>415</v>
      </c>
      <c r="D7" s="242" t="s">
        <v>334</v>
      </c>
      <c r="E7" s="14" t="s">
        <v>335</v>
      </c>
      <c r="F7" s="242" t="s">
        <v>161</v>
      </c>
      <c r="G7" s="241" t="s">
        <v>11</v>
      </c>
      <c r="H7" s="14" t="s">
        <v>346</v>
      </c>
      <c r="I7" s="116" t="s">
        <v>336</v>
      </c>
      <c r="J7" s="620" t="s">
        <v>414</v>
      </c>
    </row>
    <row r="8" spans="1:10" s="9" customFormat="1" ht="12" customHeight="1">
      <c r="A8" s="265"/>
      <c r="B8" s="241"/>
      <c r="C8" s="243"/>
      <c r="D8" s="244"/>
      <c r="E8" s="14"/>
      <c r="F8" s="14"/>
      <c r="G8" s="241"/>
      <c r="H8" s="14"/>
      <c r="I8" s="59"/>
      <c r="J8" s="267"/>
    </row>
    <row r="9" spans="1:10" s="9" customFormat="1" ht="12" customHeight="1">
      <c r="A9" s="641" t="s">
        <v>45</v>
      </c>
      <c r="B9" s="245"/>
      <c r="C9" s="777" t="s">
        <v>343</v>
      </c>
      <c r="D9" s="777" t="s">
        <v>413</v>
      </c>
      <c r="E9" s="347"/>
      <c r="F9" s="347"/>
      <c r="G9" s="245"/>
      <c r="H9" s="14"/>
      <c r="I9" s="59"/>
      <c r="J9" s="267"/>
    </row>
    <row r="10" spans="1:10" s="9" customFormat="1" ht="18.75" customHeight="1">
      <c r="A10" s="642"/>
      <c r="B10" s="246" t="s">
        <v>15</v>
      </c>
      <c r="C10" s="778"/>
      <c r="D10" s="779"/>
      <c r="E10" s="348" t="s">
        <v>344</v>
      </c>
      <c r="F10" s="247" t="s">
        <v>345</v>
      </c>
      <c r="G10" s="246" t="s">
        <v>15</v>
      </c>
      <c r="H10" s="18" t="s">
        <v>337</v>
      </c>
      <c r="I10" s="144" t="s">
        <v>338</v>
      </c>
      <c r="J10" s="269" t="s">
        <v>339</v>
      </c>
    </row>
    <row r="11" spans="1:10" s="22" customFormat="1" ht="60" customHeight="1">
      <c r="A11" s="270">
        <v>2015</v>
      </c>
      <c r="B11" s="248">
        <v>0</v>
      </c>
      <c r="C11" s="248">
        <v>0</v>
      </c>
      <c r="D11" s="248">
        <v>0</v>
      </c>
      <c r="E11" s="248">
        <v>0</v>
      </c>
      <c r="F11" s="248">
        <v>0</v>
      </c>
      <c r="G11" s="19">
        <v>5</v>
      </c>
      <c r="H11" s="248">
        <v>0</v>
      </c>
      <c r="I11" s="248">
        <v>1</v>
      </c>
      <c r="J11" s="585">
        <v>4</v>
      </c>
    </row>
    <row r="12" spans="1:10" s="22" customFormat="1" ht="60" customHeight="1">
      <c r="A12" s="272">
        <v>2016</v>
      </c>
      <c r="B12" s="248">
        <v>0</v>
      </c>
      <c r="C12" s="248">
        <v>0</v>
      </c>
      <c r="D12" s="248">
        <v>0</v>
      </c>
      <c r="E12" s="248">
        <v>0</v>
      </c>
      <c r="F12" s="248">
        <v>0</v>
      </c>
      <c r="G12" s="248">
        <v>4</v>
      </c>
      <c r="H12" s="248">
        <v>0</v>
      </c>
      <c r="I12" s="248">
        <v>1</v>
      </c>
      <c r="J12" s="585">
        <v>3</v>
      </c>
    </row>
    <row r="13" spans="1:10" s="22" customFormat="1" ht="60" customHeight="1">
      <c r="A13" s="272">
        <v>2017</v>
      </c>
      <c r="B13" s="248">
        <v>0</v>
      </c>
      <c r="C13" s="248">
        <v>0</v>
      </c>
      <c r="D13" s="248">
        <v>0</v>
      </c>
      <c r="E13" s="248">
        <v>0</v>
      </c>
      <c r="F13" s="248">
        <v>0</v>
      </c>
      <c r="G13" s="248">
        <v>4</v>
      </c>
      <c r="H13" s="248">
        <v>0</v>
      </c>
      <c r="I13" s="248">
        <v>1</v>
      </c>
      <c r="J13" s="585">
        <v>3</v>
      </c>
    </row>
    <row r="14" spans="1:10" s="22" customFormat="1" ht="60" customHeight="1">
      <c r="A14" s="272">
        <v>2018</v>
      </c>
      <c r="B14" s="248">
        <v>0</v>
      </c>
      <c r="C14" s="248">
        <v>0</v>
      </c>
      <c r="D14" s="248">
        <v>0</v>
      </c>
      <c r="E14" s="248">
        <v>0</v>
      </c>
      <c r="F14" s="248">
        <v>0</v>
      </c>
      <c r="G14" s="248">
        <v>5</v>
      </c>
      <c r="H14" s="248">
        <v>0</v>
      </c>
      <c r="I14" s="248">
        <v>1</v>
      </c>
      <c r="J14" s="585">
        <v>4</v>
      </c>
    </row>
    <row r="15" spans="1:10" s="22" customFormat="1" ht="60" customHeight="1">
      <c r="A15" s="272">
        <v>2019</v>
      </c>
      <c r="B15" s="71">
        <f>SUM(C15:F15)</f>
        <v>0</v>
      </c>
      <c r="C15" s="71">
        <v>0</v>
      </c>
      <c r="D15" s="71">
        <v>0</v>
      </c>
      <c r="E15" s="71">
        <v>0</v>
      </c>
      <c r="F15" s="71">
        <v>0</v>
      </c>
      <c r="G15" s="71">
        <f>SUM(H15:J15)</f>
        <v>6</v>
      </c>
      <c r="H15" s="71">
        <v>0</v>
      </c>
      <c r="I15" s="71">
        <v>1</v>
      </c>
      <c r="J15" s="443">
        <v>5</v>
      </c>
    </row>
    <row r="16" spans="1:10" s="338" customFormat="1" ht="60" customHeight="1">
      <c r="A16" s="342">
        <v>2020</v>
      </c>
      <c r="B16" s="586">
        <f>SUM(C16:F16)</f>
        <v>0</v>
      </c>
      <c r="C16" s="586">
        <v>0</v>
      </c>
      <c r="D16" s="586">
        <v>0</v>
      </c>
      <c r="E16" s="586">
        <v>0</v>
      </c>
      <c r="F16" s="586">
        <v>0</v>
      </c>
      <c r="G16" s="586">
        <f>SUM(H16:J16)</f>
        <v>6</v>
      </c>
      <c r="H16" s="586">
        <v>0</v>
      </c>
      <c r="I16" s="586">
        <v>1</v>
      </c>
      <c r="J16" s="587">
        <v>5</v>
      </c>
    </row>
    <row r="17" spans="1:10" s="9" customFormat="1" ht="7.5" customHeight="1" outlineLevel="1" thickBot="1">
      <c r="A17" s="408"/>
      <c r="B17" s="588"/>
      <c r="C17" s="588"/>
      <c r="D17" s="589"/>
      <c r="E17" s="589"/>
      <c r="F17" s="589"/>
      <c r="G17" s="588"/>
      <c r="H17" s="589"/>
      <c r="I17" s="589"/>
      <c r="J17" s="590"/>
    </row>
    <row r="18" spans="1:10" s="9" customFormat="1" ht="7.5" customHeight="1" outlineLevel="1">
      <c r="A18" s="255"/>
      <c r="B18" s="323"/>
      <c r="C18" s="323"/>
      <c r="D18" s="324"/>
      <c r="E18" s="324"/>
      <c r="F18" s="324"/>
      <c r="G18" s="323"/>
      <c r="H18" s="324"/>
      <c r="I18" s="324"/>
      <c r="J18" s="325"/>
    </row>
    <row r="19" spans="1:10" ht="15" customHeight="1">
      <c r="A19" s="619" t="s">
        <v>358</v>
      </c>
      <c r="B19" s="147"/>
      <c r="C19" s="147"/>
      <c r="D19" s="147"/>
      <c r="E19" s="147"/>
      <c r="F19" s="147"/>
      <c r="G19" s="249"/>
    </row>
    <row r="20" spans="1:10">
      <c r="B20" s="33"/>
      <c r="C20" s="33"/>
      <c r="D20" s="33"/>
      <c r="E20" s="33"/>
      <c r="F20" s="33"/>
      <c r="G20" s="33"/>
    </row>
  </sheetData>
  <mergeCells count="4">
    <mergeCell ref="I5:J5"/>
    <mergeCell ref="C9:C10"/>
    <mergeCell ref="A9:A10"/>
    <mergeCell ref="D9:D10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5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R45"/>
  <sheetViews>
    <sheetView view="pageBreakPreview" topLeftCell="H7" zoomScaleNormal="100" workbookViewId="0">
      <selection activeCell="P26" sqref="P26:P37"/>
    </sheetView>
  </sheetViews>
  <sheetFormatPr defaultRowHeight="13.5" outlineLevelRow="1"/>
  <cols>
    <col min="1" max="1" width="10.44140625" style="20" customWidth="1"/>
    <col min="2" max="3" width="6.77734375" style="20" customWidth="1"/>
    <col min="4" max="5" width="10.77734375" style="20" customWidth="1"/>
    <col min="6" max="15" width="7.77734375" style="20" customWidth="1"/>
    <col min="16" max="16" width="11.77734375" style="20" customWidth="1"/>
    <col min="17" max="17" width="7.77734375" style="20" bestFit="1" customWidth="1"/>
    <col min="18" max="16384" width="8.88671875" style="20"/>
  </cols>
  <sheetData>
    <row r="1" spans="1:18" s="5" customFormat="1" ht="15" customHeight="1">
      <c r="B1" s="6"/>
      <c r="C1" s="6"/>
      <c r="D1" s="6"/>
      <c r="E1" s="6"/>
      <c r="F1" s="6"/>
      <c r="G1" s="6"/>
      <c r="I1" s="7"/>
      <c r="J1" s="7"/>
      <c r="K1" s="7"/>
      <c r="L1" s="7"/>
      <c r="M1" s="6"/>
      <c r="N1" s="6"/>
      <c r="O1" s="6"/>
      <c r="P1" s="6"/>
    </row>
    <row r="2" spans="1:18" s="250" customFormat="1" ht="30" customHeight="1">
      <c r="A2" s="623" t="s">
        <v>5</v>
      </c>
      <c r="B2" s="623"/>
      <c r="C2" s="623"/>
      <c r="D2" s="623"/>
      <c r="E2" s="623"/>
      <c r="F2" s="623"/>
      <c r="G2" s="623"/>
      <c r="H2" s="623"/>
      <c r="I2" s="624" t="s">
        <v>347</v>
      </c>
      <c r="J2" s="624"/>
      <c r="K2" s="624"/>
      <c r="L2" s="624"/>
      <c r="M2" s="624"/>
      <c r="N2" s="624"/>
      <c r="O2" s="624"/>
      <c r="P2" s="624"/>
    </row>
    <row r="3" spans="1:18" s="254" customFormat="1" ht="30" customHeight="1">
      <c r="A3" s="251"/>
      <c r="B3" s="252"/>
      <c r="C3" s="252"/>
      <c r="D3" s="252"/>
      <c r="E3" s="252"/>
      <c r="F3" s="252"/>
      <c r="G3" s="252"/>
      <c r="H3" s="252"/>
      <c r="I3" s="253"/>
      <c r="J3" s="253"/>
      <c r="K3" s="253"/>
      <c r="L3" s="253"/>
      <c r="M3" s="253"/>
      <c r="N3" s="253"/>
      <c r="O3" s="253"/>
      <c r="P3" s="253"/>
    </row>
    <row r="4" spans="1:18" s="12" customFormat="1" ht="15" customHeight="1">
      <c r="A4" s="8"/>
      <c r="B4" s="10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11"/>
      <c r="P4" s="11"/>
    </row>
    <row r="5" spans="1:18" ht="15" customHeight="1" thickBot="1">
      <c r="A5" s="20" t="s">
        <v>6</v>
      </c>
      <c r="M5" s="634" t="s">
        <v>7</v>
      </c>
      <c r="N5" s="634"/>
      <c r="O5" s="634"/>
      <c r="P5" s="634"/>
    </row>
    <row r="6" spans="1:18" s="9" customFormat="1" ht="38.25" customHeight="1">
      <c r="A6" s="263" t="s">
        <v>368</v>
      </c>
      <c r="B6" s="643" t="s">
        <v>8</v>
      </c>
      <c r="C6" s="644"/>
      <c r="D6" s="386" t="s">
        <v>63</v>
      </c>
      <c r="E6" s="386" t="s">
        <v>64</v>
      </c>
      <c r="F6" s="635" t="s">
        <v>9</v>
      </c>
      <c r="G6" s="636"/>
      <c r="H6" s="637"/>
      <c r="I6" s="411" t="s">
        <v>65</v>
      </c>
      <c r="J6" s="391"/>
      <c r="K6" s="391"/>
      <c r="L6" s="391"/>
      <c r="M6" s="391"/>
      <c r="N6" s="391"/>
      <c r="O6" s="392"/>
      <c r="P6" s="591" t="s">
        <v>68</v>
      </c>
    </row>
    <row r="7" spans="1:18" s="9" customFormat="1" ht="25.5" customHeight="1">
      <c r="A7" s="265"/>
      <c r="B7" s="389"/>
      <c r="C7" s="390"/>
      <c r="D7" s="349"/>
      <c r="E7" s="14"/>
      <c r="F7" s="59"/>
      <c r="G7" s="14" t="s">
        <v>12</v>
      </c>
      <c r="H7" s="267" t="s">
        <v>13</v>
      </c>
      <c r="I7" s="393"/>
      <c r="J7" s="61" t="s">
        <v>66</v>
      </c>
      <c r="K7" s="15"/>
      <c r="L7" s="16"/>
      <c r="M7" s="638" t="s">
        <v>67</v>
      </c>
      <c r="N7" s="639"/>
      <c r="O7" s="640"/>
      <c r="P7" s="631" t="s">
        <v>69</v>
      </c>
    </row>
    <row r="8" spans="1:18" s="9" customFormat="1" ht="16.5" customHeight="1">
      <c r="A8" s="641" t="s">
        <v>367</v>
      </c>
      <c r="B8" s="625" t="s">
        <v>60</v>
      </c>
      <c r="C8" s="626"/>
      <c r="D8" s="629" t="s">
        <v>61</v>
      </c>
      <c r="E8" s="629" t="s">
        <v>62</v>
      </c>
      <c r="F8" s="14"/>
      <c r="G8" s="14"/>
      <c r="H8" s="267"/>
      <c r="I8" s="393"/>
      <c r="J8" s="59"/>
      <c r="K8" s="14" t="s">
        <v>12</v>
      </c>
      <c r="L8" s="14" t="s">
        <v>13</v>
      </c>
      <c r="M8" s="59"/>
      <c r="N8" s="14" t="s">
        <v>12</v>
      </c>
      <c r="O8" s="14" t="s">
        <v>13</v>
      </c>
      <c r="P8" s="632"/>
    </row>
    <row r="9" spans="1:18" s="9" customFormat="1" ht="16.5" customHeight="1">
      <c r="A9" s="642"/>
      <c r="B9" s="627"/>
      <c r="C9" s="628"/>
      <c r="D9" s="630"/>
      <c r="E9" s="630"/>
      <c r="F9" s="18"/>
      <c r="G9" s="18" t="s">
        <v>16</v>
      </c>
      <c r="H9" s="269" t="s">
        <v>17</v>
      </c>
      <c r="I9" s="394"/>
      <c r="J9" s="18"/>
      <c r="K9" s="18" t="s">
        <v>16</v>
      </c>
      <c r="L9" s="18" t="s">
        <v>17</v>
      </c>
      <c r="M9" s="18"/>
      <c r="N9" s="18" t="s">
        <v>16</v>
      </c>
      <c r="O9" s="18" t="s">
        <v>17</v>
      </c>
      <c r="P9" s="633"/>
    </row>
    <row r="10" spans="1:18" ht="35.1" customHeight="1">
      <c r="A10" s="270" t="s">
        <v>28</v>
      </c>
      <c r="B10" s="19">
        <v>66</v>
      </c>
      <c r="C10" s="395">
        <v>9</v>
      </c>
      <c r="D10" s="19">
        <v>454</v>
      </c>
      <c r="E10" s="19">
        <v>629</v>
      </c>
      <c r="F10" s="19">
        <v>7681</v>
      </c>
      <c r="G10" s="19">
        <v>3863</v>
      </c>
      <c r="H10" s="271">
        <v>3818</v>
      </c>
      <c r="I10" s="283">
        <v>1020</v>
      </c>
      <c r="J10" s="19">
        <v>843</v>
      </c>
      <c r="K10" s="19">
        <v>280</v>
      </c>
      <c r="L10" s="19">
        <v>563</v>
      </c>
      <c r="M10" s="19">
        <v>177</v>
      </c>
      <c r="N10" s="19">
        <v>124</v>
      </c>
      <c r="O10" s="19">
        <v>53</v>
      </c>
      <c r="P10" s="271">
        <v>9.7665176798327273</v>
      </c>
    </row>
    <row r="11" spans="1:18" ht="35.1" customHeight="1">
      <c r="A11" s="272" t="s">
        <v>29</v>
      </c>
      <c r="B11" s="19">
        <v>66</v>
      </c>
      <c r="C11" s="395">
        <v>6</v>
      </c>
      <c r="D11" s="19">
        <v>443</v>
      </c>
      <c r="E11" s="19">
        <v>473</v>
      </c>
      <c r="F11" s="19">
        <v>7331</v>
      </c>
      <c r="G11" s="19">
        <v>3671</v>
      </c>
      <c r="H11" s="271">
        <v>3660</v>
      </c>
      <c r="I11" s="283">
        <v>972</v>
      </c>
      <c r="J11" s="19">
        <v>792</v>
      </c>
      <c r="K11" s="19">
        <v>260</v>
      </c>
      <c r="L11" s="19">
        <v>532</v>
      </c>
      <c r="M11" s="19">
        <v>180</v>
      </c>
      <c r="N11" s="19">
        <v>125</v>
      </c>
      <c r="O11" s="19">
        <v>55</v>
      </c>
      <c r="P11" s="271">
        <v>9.5984067306647951</v>
      </c>
    </row>
    <row r="12" spans="1:18" ht="35.1" customHeight="1">
      <c r="A12" s="272" t="s">
        <v>30</v>
      </c>
      <c r="B12" s="19">
        <v>70</v>
      </c>
      <c r="C12" s="396">
        <v>4</v>
      </c>
      <c r="D12" s="19">
        <v>446</v>
      </c>
      <c r="E12" s="19">
        <v>625</v>
      </c>
      <c r="F12" s="19">
        <v>6998</v>
      </c>
      <c r="G12" s="19">
        <v>3474</v>
      </c>
      <c r="H12" s="271">
        <v>3524</v>
      </c>
      <c r="I12" s="283">
        <v>1035</v>
      </c>
      <c r="J12" s="19">
        <v>853</v>
      </c>
      <c r="K12" s="19">
        <v>280</v>
      </c>
      <c r="L12" s="19">
        <v>573</v>
      </c>
      <c r="M12" s="19">
        <v>182</v>
      </c>
      <c r="N12" s="19">
        <v>121</v>
      </c>
      <c r="O12" s="19">
        <v>61</v>
      </c>
      <c r="P12" s="271">
        <v>8.2039859320046897</v>
      </c>
      <c r="Q12" s="21"/>
    </row>
    <row r="13" spans="1:18" ht="35.1" customHeight="1">
      <c r="A13" s="272" t="s">
        <v>32</v>
      </c>
      <c r="B13" s="19">
        <v>71</v>
      </c>
      <c r="C13" s="396">
        <v>4</v>
      </c>
      <c r="D13" s="19">
        <v>449</v>
      </c>
      <c r="E13" s="19">
        <v>624</v>
      </c>
      <c r="F13" s="19">
        <v>6560</v>
      </c>
      <c r="G13" s="19">
        <v>3250</v>
      </c>
      <c r="H13" s="271">
        <v>3310</v>
      </c>
      <c r="I13" s="283">
        <v>1038</v>
      </c>
      <c r="J13" s="19">
        <v>863</v>
      </c>
      <c r="K13" s="19">
        <v>278</v>
      </c>
      <c r="L13" s="19">
        <v>585</v>
      </c>
      <c r="M13" s="19">
        <v>175</v>
      </c>
      <c r="N13" s="19">
        <v>127</v>
      </c>
      <c r="O13" s="19">
        <v>48</v>
      </c>
      <c r="P13" s="271">
        <v>7.6013904982618774</v>
      </c>
      <c r="Q13" s="25"/>
    </row>
    <row r="14" spans="1:18" ht="35.1" customHeight="1">
      <c r="A14" s="272" t="s">
        <v>31</v>
      </c>
      <c r="B14" s="19">
        <v>72</v>
      </c>
      <c r="C14" s="397" t="s">
        <v>362</v>
      </c>
      <c r="D14" s="19">
        <v>418</v>
      </c>
      <c r="E14" s="19">
        <v>451</v>
      </c>
      <c r="F14" s="19">
        <v>6520</v>
      </c>
      <c r="G14" s="19">
        <v>3172</v>
      </c>
      <c r="H14" s="271">
        <v>3348</v>
      </c>
      <c r="I14" s="283">
        <v>1329</v>
      </c>
      <c r="J14" s="19">
        <v>814</v>
      </c>
      <c r="K14" s="19">
        <v>252</v>
      </c>
      <c r="L14" s="19">
        <v>562</v>
      </c>
      <c r="M14" s="19">
        <v>515</v>
      </c>
      <c r="N14" s="19">
        <v>174</v>
      </c>
      <c r="O14" s="19">
        <v>341</v>
      </c>
      <c r="P14" s="412">
        <v>8.0098280098280092</v>
      </c>
      <c r="Q14" s="25"/>
    </row>
    <row r="15" spans="1:18" s="22" customFormat="1" ht="24.95" hidden="1" customHeight="1" outlineLevel="1">
      <c r="A15" s="275" t="s">
        <v>18</v>
      </c>
      <c r="B15" s="98">
        <v>25</v>
      </c>
      <c r="C15" s="398">
        <v>0</v>
      </c>
      <c r="D15" s="98">
        <v>48</v>
      </c>
      <c r="E15" s="98">
        <v>26</v>
      </c>
      <c r="F15" s="19">
        <v>545</v>
      </c>
      <c r="G15" s="399">
        <v>288</v>
      </c>
      <c r="H15" s="400">
        <v>257</v>
      </c>
      <c r="I15" s="283">
        <v>138</v>
      </c>
      <c r="J15" s="19">
        <v>64</v>
      </c>
      <c r="K15" s="399">
        <v>1</v>
      </c>
      <c r="L15" s="399">
        <v>63</v>
      </c>
      <c r="M15" s="19">
        <v>74</v>
      </c>
      <c r="N15" s="399">
        <v>42</v>
      </c>
      <c r="O15" s="399">
        <v>32</v>
      </c>
      <c r="P15" s="412">
        <v>8.515625</v>
      </c>
      <c r="Q15" s="23"/>
      <c r="R15" s="23"/>
    </row>
    <row r="16" spans="1:18" s="22" customFormat="1" ht="24.95" hidden="1" customHeight="1" outlineLevel="1">
      <c r="A16" s="275" t="s">
        <v>19</v>
      </c>
      <c r="B16" s="98">
        <v>29</v>
      </c>
      <c r="C16" s="398" t="s">
        <v>362</v>
      </c>
      <c r="D16" s="98">
        <v>223</v>
      </c>
      <c r="E16" s="98">
        <v>223</v>
      </c>
      <c r="F16" s="19">
        <v>2626</v>
      </c>
      <c r="G16" s="98">
        <v>1297</v>
      </c>
      <c r="H16" s="276">
        <v>1329</v>
      </c>
      <c r="I16" s="283">
        <v>641</v>
      </c>
      <c r="J16" s="19">
        <v>366</v>
      </c>
      <c r="K16" s="98">
        <v>109</v>
      </c>
      <c r="L16" s="98">
        <v>257</v>
      </c>
      <c r="M16" s="19">
        <v>275</v>
      </c>
      <c r="N16" s="98">
        <v>83</v>
      </c>
      <c r="O16" s="98">
        <v>192</v>
      </c>
      <c r="P16" s="412">
        <v>7.1748633879781423</v>
      </c>
      <c r="R16" s="23"/>
    </row>
    <row r="17" spans="1:18" s="22" customFormat="1" ht="24.95" hidden="1" customHeight="1" outlineLevel="1">
      <c r="A17" s="275" t="s">
        <v>20</v>
      </c>
      <c r="B17" s="19">
        <v>11</v>
      </c>
      <c r="C17" s="19">
        <v>0</v>
      </c>
      <c r="D17" s="19">
        <v>74</v>
      </c>
      <c r="E17" s="19">
        <v>121</v>
      </c>
      <c r="F17" s="19">
        <v>1377</v>
      </c>
      <c r="G17" s="19">
        <v>726</v>
      </c>
      <c r="H17" s="271">
        <v>651</v>
      </c>
      <c r="I17" s="283">
        <v>265</v>
      </c>
      <c r="J17" s="19">
        <v>181</v>
      </c>
      <c r="K17" s="19">
        <v>66</v>
      </c>
      <c r="L17" s="19">
        <v>115</v>
      </c>
      <c r="M17" s="19">
        <v>84</v>
      </c>
      <c r="N17" s="19">
        <v>26</v>
      </c>
      <c r="O17" s="19">
        <v>58</v>
      </c>
      <c r="P17" s="413">
        <v>7.6077348066298338</v>
      </c>
      <c r="R17" s="23"/>
    </row>
    <row r="18" spans="1:18" s="22" customFormat="1" ht="24.95" hidden="1" customHeight="1" outlineLevel="1">
      <c r="A18" s="272" t="s">
        <v>21</v>
      </c>
      <c r="B18" s="98">
        <v>10</v>
      </c>
      <c r="C18" s="98">
        <v>0</v>
      </c>
      <c r="D18" s="98">
        <v>71</v>
      </c>
      <c r="E18" s="98">
        <v>116</v>
      </c>
      <c r="F18" s="19">
        <v>1311</v>
      </c>
      <c r="G18" s="98">
        <v>679</v>
      </c>
      <c r="H18" s="276">
        <v>632</v>
      </c>
      <c r="I18" s="283">
        <v>253</v>
      </c>
      <c r="J18" s="19">
        <v>172</v>
      </c>
      <c r="K18" s="98">
        <v>60</v>
      </c>
      <c r="L18" s="98">
        <v>112</v>
      </c>
      <c r="M18" s="19">
        <v>81</v>
      </c>
      <c r="N18" s="98">
        <v>25</v>
      </c>
      <c r="O18" s="98">
        <v>56</v>
      </c>
      <c r="P18" s="412">
        <v>7.6220930232558137</v>
      </c>
      <c r="Q18" s="24"/>
    </row>
    <row r="19" spans="1:18" s="22" customFormat="1" ht="24.95" hidden="1" customHeight="1" outlineLevel="1">
      <c r="A19" s="272" t="s">
        <v>22</v>
      </c>
      <c r="B19" s="98">
        <v>1</v>
      </c>
      <c r="C19" s="98">
        <v>0</v>
      </c>
      <c r="D19" s="98">
        <v>3</v>
      </c>
      <c r="E19" s="98">
        <v>5</v>
      </c>
      <c r="F19" s="19">
        <v>66</v>
      </c>
      <c r="G19" s="98">
        <v>47</v>
      </c>
      <c r="H19" s="276">
        <v>19</v>
      </c>
      <c r="I19" s="283">
        <v>12</v>
      </c>
      <c r="J19" s="19">
        <v>9</v>
      </c>
      <c r="K19" s="98">
        <v>6</v>
      </c>
      <c r="L19" s="98">
        <v>3</v>
      </c>
      <c r="M19" s="19">
        <v>3</v>
      </c>
      <c r="N19" s="98">
        <v>1</v>
      </c>
      <c r="O19" s="98">
        <v>2</v>
      </c>
      <c r="P19" s="412">
        <v>7.333333333333333</v>
      </c>
    </row>
    <row r="20" spans="1:18" s="22" customFormat="1" ht="24.95" hidden="1" customHeight="1" outlineLevel="1">
      <c r="A20" s="401" t="s">
        <v>23</v>
      </c>
      <c r="B20" s="19">
        <v>4</v>
      </c>
      <c r="C20" s="19">
        <v>0</v>
      </c>
      <c r="D20" s="19">
        <v>48</v>
      </c>
      <c r="E20" s="19">
        <v>73</v>
      </c>
      <c r="F20" s="19">
        <v>1073</v>
      </c>
      <c r="G20" s="19">
        <v>524</v>
      </c>
      <c r="H20" s="271">
        <v>549</v>
      </c>
      <c r="I20" s="283">
        <v>176</v>
      </c>
      <c r="J20" s="19">
        <v>124</v>
      </c>
      <c r="K20" s="19">
        <v>50</v>
      </c>
      <c r="L20" s="19">
        <v>74</v>
      </c>
      <c r="M20" s="19">
        <v>52</v>
      </c>
      <c r="N20" s="19">
        <v>13</v>
      </c>
      <c r="O20" s="19">
        <v>39</v>
      </c>
      <c r="P20" s="412">
        <v>8.6532258064516121</v>
      </c>
      <c r="R20" s="23"/>
    </row>
    <row r="21" spans="1:18" s="22" customFormat="1" ht="24.95" hidden="1" customHeight="1" outlineLevel="1">
      <c r="A21" s="272" t="s">
        <v>21</v>
      </c>
      <c r="B21" s="98">
        <v>4</v>
      </c>
      <c r="C21" s="402">
        <v>0</v>
      </c>
      <c r="D21" s="98">
        <v>48</v>
      </c>
      <c r="E21" s="98">
        <v>73</v>
      </c>
      <c r="F21" s="19">
        <v>1073</v>
      </c>
      <c r="G21" s="399">
        <v>524</v>
      </c>
      <c r="H21" s="400">
        <v>549</v>
      </c>
      <c r="I21" s="283">
        <v>176</v>
      </c>
      <c r="J21" s="19">
        <v>124</v>
      </c>
      <c r="K21" s="399">
        <v>50</v>
      </c>
      <c r="L21" s="399">
        <v>74</v>
      </c>
      <c r="M21" s="19">
        <v>52</v>
      </c>
      <c r="N21" s="399">
        <v>13</v>
      </c>
      <c r="O21" s="399">
        <v>39</v>
      </c>
      <c r="P21" s="412">
        <v>8.6532258064516121</v>
      </c>
    </row>
    <row r="22" spans="1:18" s="22" customFormat="1" ht="24.95" hidden="1" customHeight="1" outlineLevel="1">
      <c r="A22" s="272" t="s">
        <v>22</v>
      </c>
      <c r="B22" s="98">
        <v>0</v>
      </c>
      <c r="C22" s="402">
        <v>0</v>
      </c>
      <c r="D22" s="98">
        <v>0</v>
      </c>
      <c r="E22" s="98">
        <v>0</v>
      </c>
      <c r="F22" s="19">
        <v>0</v>
      </c>
      <c r="G22" s="399">
        <v>0</v>
      </c>
      <c r="H22" s="400">
        <v>0</v>
      </c>
      <c r="I22" s="283">
        <v>0</v>
      </c>
      <c r="J22" s="19">
        <v>0</v>
      </c>
      <c r="K22" s="399">
        <v>0</v>
      </c>
      <c r="L22" s="399">
        <v>0</v>
      </c>
      <c r="M22" s="19">
        <v>0</v>
      </c>
      <c r="N22" s="399">
        <v>0</v>
      </c>
      <c r="O22" s="399">
        <v>0</v>
      </c>
      <c r="P22" s="412">
        <v>0</v>
      </c>
    </row>
    <row r="23" spans="1:18" s="22" customFormat="1" ht="24.95" hidden="1" customHeight="1" outlineLevel="1">
      <c r="A23" s="401" t="s">
        <v>24</v>
      </c>
      <c r="B23" s="19">
        <v>3</v>
      </c>
      <c r="C23" s="19">
        <v>0</v>
      </c>
      <c r="D23" s="19">
        <v>25</v>
      </c>
      <c r="E23" s="19">
        <v>8</v>
      </c>
      <c r="F23" s="19">
        <v>899</v>
      </c>
      <c r="G23" s="19">
        <v>337</v>
      </c>
      <c r="H23" s="271">
        <v>562</v>
      </c>
      <c r="I23" s="283">
        <v>109</v>
      </c>
      <c r="J23" s="19">
        <v>79</v>
      </c>
      <c r="K23" s="19">
        <v>26</v>
      </c>
      <c r="L23" s="19">
        <v>53</v>
      </c>
      <c r="M23" s="19">
        <v>30</v>
      </c>
      <c r="N23" s="19">
        <v>10</v>
      </c>
      <c r="O23" s="19">
        <v>20</v>
      </c>
      <c r="P23" s="412">
        <v>11.379746835443038</v>
      </c>
    </row>
    <row r="24" spans="1:18" s="22" customFormat="1" ht="24.95" hidden="1" customHeight="1" outlineLevel="1">
      <c r="A24" s="272" t="s">
        <v>21</v>
      </c>
      <c r="B24" s="98">
        <v>2</v>
      </c>
      <c r="C24" s="402">
        <v>0</v>
      </c>
      <c r="D24" s="98">
        <v>22</v>
      </c>
      <c r="E24" s="98">
        <v>0</v>
      </c>
      <c r="F24" s="19">
        <v>850</v>
      </c>
      <c r="G24" s="399">
        <v>308</v>
      </c>
      <c r="H24" s="400">
        <v>542</v>
      </c>
      <c r="I24" s="283">
        <v>93</v>
      </c>
      <c r="J24" s="19">
        <v>69</v>
      </c>
      <c r="K24" s="399">
        <v>20</v>
      </c>
      <c r="L24" s="399">
        <v>49</v>
      </c>
      <c r="M24" s="19">
        <v>24</v>
      </c>
      <c r="N24" s="399">
        <v>6</v>
      </c>
      <c r="O24" s="399">
        <v>18</v>
      </c>
      <c r="P24" s="412">
        <v>12.318840579710145</v>
      </c>
    </row>
    <row r="25" spans="1:18" s="22" customFormat="1" ht="24.95" hidden="1" customHeight="1" outlineLevel="1">
      <c r="A25" s="272" t="s">
        <v>22</v>
      </c>
      <c r="B25" s="98">
        <v>1</v>
      </c>
      <c r="C25" s="402">
        <v>0</v>
      </c>
      <c r="D25" s="98">
        <v>3</v>
      </c>
      <c r="E25" s="98">
        <v>8</v>
      </c>
      <c r="F25" s="19">
        <v>49</v>
      </c>
      <c r="G25" s="399">
        <v>29</v>
      </c>
      <c r="H25" s="400">
        <v>20</v>
      </c>
      <c r="I25" s="283">
        <v>16</v>
      </c>
      <c r="J25" s="19">
        <v>10</v>
      </c>
      <c r="K25" s="399">
        <v>6</v>
      </c>
      <c r="L25" s="399">
        <v>4</v>
      </c>
      <c r="M25" s="19">
        <v>6</v>
      </c>
      <c r="N25" s="399">
        <v>4</v>
      </c>
      <c r="O25" s="399">
        <v>2</v>
      </c>
      <c r="P25" s="412">
        <v>4.9000000000000004</v>
      </c>
    </row>
    <row r="26" spans="1:18" s="368" customFormat="1" ht="35.1" customHeight="1" collapsed="1">
      <c r="A26" s="379" t="s">
        <v>33</v>
      </c>
      <c r="B26" s="375">
        <f>SUM(B27:B29,B32,B35)</f>
        <v>72</v>
      </c>
      <c r="C26" s="403" t="s">
        <v>364</v>
      </c>
      <c r="D26" s="375">
        <f>SUM(D27:D29,D32,D35)</f>
        <v>447</v>
      </c>
      <c r="E26" s="375">
        <f>SUM(E27:E29,E32,E35)</f>
        <v>676</v>
      </c>
      <c r="F26" s="399">
        <f>SUM(G26:H26)</f>
        <v>6798</v>
      </c>
      <c r="G26" s="375">
        <f>SUM(G27:G29,G32,G35)</f>
        <v>3260</v>
      </c>
      <c r="H26" s="404">
        <f>SUM(H27:H29,H32,H35)</f>
        <v>3538</v>
      </c>
      <c r="I26" s="425">
        <f>SUM(J26,M26)</f>
        <v>1419</v>
      </c>
      <c r="J26" s="375">
        <f t="shared" ref="J26:J31" si="0">SUM(K26:L26)</f>
        <v>876</v>
      </c>
      <c r="K26" s="375">
        <f>SUM(K27:K29,K32,K35)</f>
        <v>271</v>
      </c>
      <c r="L26" s="375">
        <f>SUM(L27:L29,L32,L35)</f>
        <v>605</v>
      </c>
      <c r="M26" s="375">
        <f>SUM(N26:O26)</f>
        <v>543</v>
      </c>
      <c r="N26" s="375">
        <f>SUM(N27:N29,N32,N35)</f>
        <v>180</v>
      </c>
      <c r="O26" s="375">
        <f>SUM(O27:O29,O32,O35)</f>
        <v>363</v>
      </c>
      <c r="P26" s="780">
        <f t="shared" ref="P26:P27" si="1">F26/J26</f>
        <v>7.7602739726027394</v>
      </c>
      <c r="Q26" s="367"/>
    </row>
    <row r="27" spans="1:18" s="22" customFormat="1" ht="24.95" customHeight="1" outlineLevel="1">
      <c r="A27" s="275" t="s">
        <v>18</v>
      </c>
      <c r="B27" s="73">
        <v>25</v>
      </c>
      <c r="C27" s="405">
        <v>0</v>
      </c>
      <c r="D27" s="73">
        <v>45</v>
      </c>
      <c r="E27" s="73">
        <v>34</v>
      </c>
      <c r="F27" s="19">
        <f>SUM(G27:H27)</f>
        <v>523</v>
      </c>
      <c r="G27" s="19">
        <v>275</v>
      </c>
      <c r="H27" s="271">
        <v>248</v>
      </c>
      <c r="I27" s="283">
        <f>SUM(J27,M27)</f>
        <v>149</v>
      </c>
      <c r="J27" s="19">
        <f t="shared" si="0"/>
        <v>66</v>
      </c>
      <c r="K27" s="19">
        <v>0</v>
      </c>
      <c r="L27" s="19">
        <v>66</v>
      </c>
      <c r="M27" s="19">
        <f>SUM(N27:O27)</f>
        <v>83</v>
      </c>
      <c r="N27" s="19">
        <v>44</v>
      </c>
      <c r="O27" s="19">
        <v>39</v>
      </c>
      <c r="P27" s="412">
        <f t="shared" si="1"/>
        <v>7.9242424242424239</v>
      </c>
      <c r="Q27" s="23"/>
      <c r="R27" s="23"/>
    </row>
    <row r="28" spans="1:18" s="22" customFormat="1" ht="24.95" customHeight="1" outlineLevel="1">
      <c r="A28" s="275" t="s">
        <v>19</v>
      </c>
      <c r="B28" s="73">
        <v>27</v>
      </c>
      <c r="C28" s="406" t="s">
        <v>364</v>
      </c>
      <c r="D28" s="73">
        <v>213</v>
      </c>
      <c r="E28" s="73">
        <v>300</v>
      </c>
      <c r="F28" s="19">
        <f>SUM(G28:H28)</f>
        <v>2500</v>
      </c>
      <c r="G28" s="73">
        <v>1249</v>
      </c>
      <c r="H28" s="376">
        <v>1251</v>
      </c>
      <c r="I28" s="283">
        <f>SUM(J28,M28)</f>
        <v>622</v>
      </c>
      <c r="J28" s="19">
        <f t="shared" si="0"/>
        <v>359</v>
      </c>
      <c r="K28" s="73">
        <v>112</v>
      </c>
      <c r="L28" s="73">
        <v>247</v>
      </c>
      <c r="M28" s="19">
        <f>SUM(N28:O28)</f>
        <v>263</v>
      </c>
      <c r="N28" s="73">
        <v>77</v>
      </c>
      <c r="O28" s="73">
        <f>31+155</f>
        <v>186</v>
      </c>
      <c r="P28" s="412">
        <f t="shared" ref="P28:P33" si="2">F28/J28</f>
        <v>6.9637883008356543</v>
      </c>
      <c r="R28" s="23"/>
    </row>
    <row r="29" spans="1:18" s="22" customFormat="1" ht="24.95" customHeight="1" outlineLevel="1">
      <c r="A29" s="275" t="s">
        <v>20</v>
      </c>
      <c r="B29" s="19">
        <f>SUM(B30:B31)</f>
        <v>11</v>
      </c>
      <c r="C29" s="19">
        <f>SUM(C30:C31)</f>
        <v>0</v>
      </c>
      <c r="D29" s="19">
        <f t="shared" ref="D29:I29" si="3">SUM(D30:D31)</f>
        <v>72</v>
      </c>
      <c r="E29" s="19">
        <f t="shared" si="3"/>
        <v>119</v>
      </c>
      <c r="F29" s="19">
        <f t="shared" si="3"/>
        <v>1385</v>
      </c>
      <c r="G29" s="19">
        <f t="shared" si="3"/>
        <v>722</v>
      </c>
      <c r="H29" s="271">
        <f t="shared" si="3"/>
        <v>663</v>
      </c>
      <c r="I29" s="283">
        <f t="shared" si="3"/>
        <v>266</v>
      </c>
      <c r="J29" s="19">
        <f t="shared" si="0"/>
        <v>178</v>
      </c>
      <c r="K29" s="19">
        <f>SUM(K30:K31)</f>
        <v>62</v>
      </c>
      <c r="L29" s="19">
        <f t="shared" ref="L29" si="4">SUM(L30:L31)</f>
        <v>116</v>
      </c>
      <c r="M29" s="19">
        <f t="shared" ref="M29:M30" si="5">SUM(N29:O29)</f>
        <v>88</v>
      </c>
      <c r="N29" s="19">
        <f>SUM(N30:N31)</f>
        <v>30</v>
      </c>
      <c r="O29" s="19">
        <f>SUM(O30:O31)</f>
        <v>58</v>
      </c>
      <c r="P29" s="412">
        <f t="shared" si="2"/>
        <v>7.7808988764044944</v>
      </c>
      <c r="R29" s="23"/>
    </row>
    <row r="30" spans="1:18" s="22" customFormat="1" ht="24.95" customHeight="1" outlineLevel="1">
      <c r="A30" s="272" t="s">
        <v>21</v>
      </c>
      <c r="B30" s="73">
        <v>10</v>
      </c>
      <c r="C30" s="73">
        <v>0</v>
      </c>
      <c r="D30" s="73">
        <v>69</v>
      </c>
      <c r="E30" s="73">
        <v>114</v>
      </c>
      <c r="F30" s="19">
        <f t="shared" ref="F30:F31" si="6">SUM(G30:H30)</f>
        <v>1323</v>
      </c>
      <c r="G30" s="73">
        <v>681</v>
      </c>
      <c r="H30" s="376">
        <v>642</v>
      </c>
      <c r="I30" s="283">
        <f>SUM(J30,M30)</f>
        <v>251</v>
      </c>
      <c r="J30" s="19">
        <f t="shared" si="0"/>
        <v>167</v>
      </c>
      <c r="K30" s="73">
        <v>55</v>
      </c>
      <c r="L30" s="73">
        <v>112</v>
      </c>
      <c r="M30" s="19">
        <f t="shared" si="5"/>
        <v>84</v>
      </c>
      <c r="N30" s="73">
        <v>28</v>
      </c>
      <c r="O30" s="73">
        <v>56</v>
      </c>
      <c r="P30" s="412">
        <f t="shared" si="2"/>
        <v>7.9221556886227544</v>
      </c>
      <c r="Q30" s="24"/>
    </row>
    <row r="31" spans="1:18" s="22" customFormat="1" ht="24.95" customHeight="1" outlineLevel="1">
      <c r="A31" s="272" t="s">
        <v>374</v>
      </c>
      <c r="B31" s="73">
        <v>1</v>
      </c>
      <c r="C31" s="73">
        <v>0</v>
      </c>
      <c r="D31" s="73">
        <v>3</v>
      </c>
      <c r="E31" s="73">
        <v>5</v>
      </c>
      <c r="F31" s="19">
        <f t="shared" si="6"/>
        <v>62</v>
      </c>
      <c r="G31" s="73">
        <v>41</v>
      </c>
      <c r="H31" s="376">
        <v>21</v>
      </c>
      <c r="I31" s="283">
        <f>SUM(J31,M31)</f>
        <v>15</v>
      </c>
      <c r="J31" s="19">
        <f t="shared" si="0"/>
        <v>11</v>
      </c>
      <c r="K31" s="73">
        <v>7</v>
      </c>
      <c r="L31" s="73">
        <v>4</v>
      </c>
      <c r="M31" s="19">
        <f>SUM(N31:O31)</f>
        <v>4</v>
      </c>
      <c r="N31" s="73">
        <v>2</v>
      </c>
      <c r="O31" s="73">
        <v>2</v>
      </c>
      <c r="P31" s="412">
        <f t="shared" si="2"/>
        <v>5.6363636363636367</v>
      </c>
    </row>
    <row r="32" spans="1:18" s="22" customFormat="1" ht="24.95" customHeight="1" outlineLevel="1">
      <c r="A32" s="401" t="s">
        <v>23</v>
      </c>
      <c r="B32" s="19">
        <f>SUM(B33:B34)</f>
        <v>6</v>
      </c>
      <c r="C32" s="19">
        <f t="shared" ref="C32:O32" si="7">SUM(C33:C34)</f>
        <v>0</v>
      </c>
      <c r="D32" s="19">
        <f t="shared" si="7"/>
        <v>70</v>
      </c>
      <c r="E32" s="19">
        <f t="shared" si="7"/>
        <v>144</v>
      </c>
      <c r="F32" s="19">
        <f t="shared" si="7"/>
        <v>1498</v>
      </c>
      <c r="G32" s="19">
        <f t="shared" si="7"/>
        <v>678</v>
      </c>
      <c r="H32" s="271">
        <f t="shared" si="7"/>
        <v>820</v>
      </c>
      <c r="I32" s="283">
        <f t="shared" si="7"/>
        <v>269</v>
      </c>
      <c r="J32" s="19">
        <f t="shared" si="7"/>
        <v>193</v>
      </c>
      <c r="K32" s="19">
        <f t="shared" si="7"/>
        <v>70</v>
      </c>
      <c r="L32" s="19">
        <f t="shared" si="7"/>
        <v>123</v>
      </c>
      <c r="M32" s="19">
        <f t="shared" si="7"/>
        <v>76</v>
      </c>
      <c r="N32" s="19">
        <f>SUM(N33:N34)</f>
        <v>19</v>
      </c>
      <c r="O32" s="19">
        <f t="shared" si="7"/>
        <v>57</v>
      </c>
      <c r="P32" s="412">
        <f t="shared" si="2"/>
        <v>7.7616580310880829</v>
      </c>
      <c r="R32" s="23"/>
    </row>
    <row r="33" spans="1:16" s="22" customFormat="1" ht="24.95" customHeight="1" outlineLevel="1">
      <c r="A33" s="272" t="s">
        <v>21</v>
      </c>
      <c r="B33" s="73">
        <v>6</v>
      </c>
      <c r="C33" s="407">
        <v>0</v>
      </c>
      <c r="D33" s="73">
        <v>70</v>
      </c>
      <c r="E33" s="73">
        <v>144</v>
      </c>
      <c r="F33" s="19">
        <f>SUM(G33:H33)</f>
        <v>1498</v>
      </c>
      <c r="G33" s="19">
        <v>678</v>
      </c>
      <c r="H33" s="271">
        <v>820</v>
      </c>
      <c r="I33" s="283">
        <f t="shared" ref="I33:I34" si="8">SUM(J33,M33)</f>
        <v>269</v>
      </c>
      <c r="J33" s="19">
        <f t="shared" ref="J33:J34" si="9">SUM(K33:L33)</f>
        <v>193</v>
      </c>
      <c r="K33" s="19">
        <v>70</v>
      </c>
      <c r="L33" s="19">
        <v>123</v>
      </c>
      <c r="M33" s="19">
        <f>SUM(N33:O33)</f>
        <v>76</v>
      </c>
      <c r="N33" s="19">
        <v>19</v>
      </c>
      <c r="O33" s="19">
        <f>7+50</f>
        <v>57</v>
      </c>
      <c r="P33" s="412">
        <f t="shared" si="2"/>
        <v>7.7616580310880829</v>
      </c>
    </row>
    <row r="34" spans="1:16" s="22" customFormat="1" ht="24.95" customHeight="1" outlineLevel="1">
      <c r="A34" s="272" t="s">
        <v>374</v>
      </c>
      <c r="B34" s="73">
        <v>0</v>
      </c>
      <c r="C34" s="407">
        <v>0</v>
      </c>
      <c r="D34" s="73">
        <v>0</v>
      </c>
      <c r="E34" s="73">
        <v>0</v>
      </c>
      <c r="F34" s="19">
        <v>0</v>
      </c>
      <c r="G34" s="19">
        <v>0</v>
      </c>
      <c r="H34" s="271">
        <v>0</v>
      </c>
      <c r="I34" s="283">
        <f t="shared" si="8"/>
        <v>0</v>
      </c>
      <c r="J34" s="19">
        <f t="shared" si="9"/>
        <v>0</v>
      </c>
      <c r="K34" s="19">
        <v>0</v>
      </c>
      <c r="L34" s="19">
        <v>0</v>
      </c>
      <c r="M34" s="19">
        <f>SUM(N34:O34)</f>
        <v>0</v>
      </c>
      <c r="N34" s="19">
        <v>0</v>
      </c>
      <c r="O34" s="19">
        <v>0</v>
      </c>
      <c r="P34" s="412">
        <v>0</v>
      </c>
    </row>
    <row r="35" spans="1:16" s="22" customFormat="1" ht="24.95" customHeight="1" outlineLevel="1">
      <c r="A35" s="401" t="s">
        <v>24</v>
      </c>
      <c r="B35" s="19">
        <f>SUM(B36:B37)</f>
        <v>3</v>
      </c>
      <c r="C35" s="19">
        <f t="shared" ref="C35:O35" si="10">SUM(C36:C37)</f>
        <v>0</v>
      </c>
      <c r="D35" s="19">
        <f t="shared" si="10"/>
        <v>47</v>
      </c>
      <c r="E35" s="19">
        <f t="shared" si="10"/>
        <v>79</v>
      </c>
      <c r="F35" s="19">
        <f t="shared" si="10"/>
        <v>892</v>
      </c>
      <c r="G35" s="19">
        <f t="shared" si="10"/>
        <v>336</v>
      </c>
      <c r="H35" s="271">
        <f t="shared" si="10"/>
        <v>556</v>
      </c>
      <c r="I35" s="283">
        <f t="shared" si="10"/>
        <v>113</v>
      </c>
      <c r="J35" s="19">
        <f t="shared" si="10"/>
        <v>80</v>
      </c>
      <c r="K35" s="19">
        <f t="shared" si="10"/>
        <v>27</v>
      </c>
      <c r="L35" s="19">
        <f t="shared" si="10"/>
        <v>53</v>
      </c>
      <c r="M35" s="19">
        <f t="shared" si="10"/>
        <v>33</v>
      </c>
      <c r="N35" s="19">
        <f>SUM(N36:N37)</f>
        <v>10</v>
      </c>
      <c r="O35" s="19">
        <f t="shared" si="10"/>
        <v>23</v>
      </c>
      <c r="P35" s="412">
        <f>F35/J35</f>
        <v>11.15</v>
      </c>
    </row>
    <row r="36" spans="1:16" s="22" customFormat="1" ht="24.95" customHeight="1" outlineLevel="1">
      <c r="A36" s="272" t="s">
        <v>21</v>
      </c>
      <c r="B36" s="73">
        <v>2</v>
      </c>
      <c r="C36" s="407">
        <v>0</v>
      </c>
      <c r="D36" s="73">
        <v>44</v>
      </c>
      <c r="E36" s="73">
        <v>71</v>
      </c>
      <c r="F36" s="19">
        <f t="shared" ref="F36:F37" si="11">SUM(G36:H36)</f>
        <v>850</v>
      </c>
      <c r="G36" s="19">
        <v>308</v>
      </c>
      <c r="H36" s="271">
        <v>542</v>
      </c>
      <c r="I36" s="283">
        <f t="shared" ref="I36:I37" si="12">SUM(J36,M36)</f>
        <v>93</v>
      </c>
      <c r="J36" s="19">
        <f t="shared" ref="J36:J37" si="13">SUM(K36:L36)</f>
        <v>69</v>
      </c>
      <c r="K36" s="19">
        <v>20</v>
      </c>
      <c r="L36" s="19">
        <v>49</v>
      </c>
      <c r="M36" s="19">
        <f t="shared" ref="M36:M37" si="14">SUM(N36:O36)</f>
        <v>24</v>
      </c>
      <c r="N36" s="19">
        <f>(8-2)+(16-16)</f>
        <v>6</v>
      </c>
      <c r="O36" s="19">
        <v>18</v>
      </c>
      <c r="P36" s="412">
        <f>F36/J36</f>
        <v>12.318840579710145</v>
      </c>
    </row>
    <row r="37" spans="1:16" s="22" customFormat="1" ht="24.95" customHeight="1" outlineLevel="1">
      <c r="A37" s="272" t="s">
        <v>374</v>
      </c>
      <c r="B37" s="73">
        <v>1</v>
      </c>
      <c r="C37" s="407">
        <v>0</v>
      </c>
      <c r="D37" s="73">
        <v>3</v>
      </c>
      <c r="E37" s="73">
        <v>8</v>
      </c>
      <c r="F37" s="19">
        <f t="shared" si="11"/>
        <v>42</v>
      </c>
      <c r="G37" s="19">
        <v>28</v>
      </c>
      <c r="H37" s="271">
        <v>14</v>
      </c>
      <c r="I37" s="283">
        <f t="shared" si="12"/>
        <v>20</v>
      </c>
      <c r="J37" s="19">
        <f t="shared" si="13"/>
        <v>11</v>
      </c>
      <c r="K37" s="19">
        <v>7</v>
      </c>
      <c r="L37" s="19">
        <v>4</v>
      </c>
      <c r="M37" s="19">
        <f t="shared" si="14"/>
        <v>9</v>
      </c>
      <c r="N37" s="19">
        <v>4</v>
      </c>
      <c r="O37" s="19">
        <v>5</v>
      </c>
      <c r="P37" s="412">
        <f>F37/J37</f>
        <v>3.8181818181818183</v>
      </c>
    </row>
    <row r="38" spans="1:16" s="9" customFormat="1" ht="9" customHeight="1" outlineLevel="1" thickBot="1">
      <c r="A38" s="408"/>
      <c r="B38" s="409"/>
      <c r="C38" s="409"/>
      <c r="D38" s="409"/>
      <c r="E38" s="409"/>
      <c r="F38" s="409"/>
      <c r="G38" s="409"/>
      <c r="H38" s="410"/>
      <c r="I38" s="414"/>
      <c r="J38" s="409"/>
      <c r="K38" s="409"/>
      <c r="L38" s="409"/>
      <c r="M38" s="409"/>
      <c r="N38" s="409"/>
      <c r="O38" s="409"/>
      <c r="P38" s="410"/>
    </row>
    <row r="39" spans="1:16" s="9" customFormat="1" ht="9" customHeight="1" outlineLevel="1">
      <c r="A39" s="255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</row>
    <row r="40" spans="1:16" ht="15" customHeight="1">
      <c r="A40" s="592" t="s">
        <v>25</v>
      </c>
      <c r="B40" s="592"/>
      <c r="C40" s="592"/>
      <c r="D40" s="592"/>
      <c r="E40" s="593"/>
      <c r="F40" s="145"/>
      <c r="G40" s="145"/>
      <c r="H40" s="145"/>
      <c r="I40" s="145"/>
      <c r="J40" s="145"/>
      <c r="K40" s="145"/>
      <c r="L40" s="145"/>
      <c r="M40" s="145"/>
      <c r="N40" s="145"/>
      <c r="O40" s="145"/>
      <c r="P40" s="145"/>
    </row>
    <row r="41" spans="1:16" s="9" customFormat="1" ht="15" customHeight="1">
      <c r="A41" s="594" t="s">
        <v>26</v>
      </c>
      <c r="B41" s="595"/>
      <c r="C41" s="595"/>
      <c r="D41" s="595"/>
      <c r="E41" s="595"/>
      <c r="F41" s="596"/>
      <c r="G41" s="323"/>
      <c r="H41" s="323"/>
      <c r="I41" s="323"/>
      <c r="J41" s="323"/>
      <c r="K41" s="323"/>
      <c r="L41" s="323"/>
      <c r="M41" s="323"/>
      <c r="N41" s="323"/>
      <c r="O41" s="323"/>
      <c r="P41" s="323"/>
    </row>
    <row r="42" spans="1:16" s="9" customFormat="1" ht="15" customHeight="1">
      <c r="A42" s="20" t="s">
        <v>27</v>
      </c>
      <c r="C42" s="323"/>
      <c r="D42" s="597"/>
      <c r="E42" s="597"/>
      <c r="F42" s="597"/>
      <c r="G42" s="597"/>
      <c r="H42" s="597"/>
      <c r="I42" s="597"/>
      <c r="J42" s="597"/>
      <c r="K42" s="597"/>
      <c r="L42" s="597"/>
      <c r="M42" s="597"/>
      <c r="N42" s="597"/>
      <c r="O42" s="597"/>
      <c r="P42" s="598"/>
    </row>
    <row r="44" spans="1:16">
      <c r="A44" s="32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</row>
    <row r="45" spans="1:16">
      <c r="A45" s="9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</row>
  </sheetData>
  <mergeCells count="11">
    <mergeCell ref="A2:H2"/>
    <mergeCell ref="I2:P2"/>
    <mergeCell ref="B8:C9"/>
    <mergeCell ref="D8:D9"/>
    <mergeCell ref="E8:E9"/>
    <mergeCell ref="P7:P9"/>
    <mergeCell ref="M5:P5"/>
    <mergeCell ref="F6:H6"/>
    <mergeCell ref="M7:O7"/>
    <mergeCell ref="A8:A9"/>
    <mergeCell ref="B6:C6"/>
  </mergeCells>
  <phoneticPr fontId="2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5" pageOrder="overThenDown" orientation="portrait" r:id="rId1"/>
  <headerFooter alignWithMargins="0"/>
  <colBreaks count="1" manualBreakCount="1">
    <brk id="8" max="4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S39"/>
  <sheetViews>
    <sheetView view="pageBreakPreview" topLeftCell="J10" zoomScaleNormal="100" zoomScaleSheetLayoutView="100" workbookViewId="0">
      <selection activeCell="S25" sqref="S25:S35"/>
    </sheetView>
  </sheetViews>
  <sheetFormatPr defaultRowHeight="13.5" outlineLevelRow="1"/>
  <cols>
    <col min="1" max="1" width="7.88671875" style="52" customWidth="1"/>
    <col min="2" max="2" width="6.88671875" style="52" customWidth="1"/>
    <col min="3" max="3" width="6.44140625" style="52" customWidth="1"/>
    <col min="4" max="12" width="6.21875" style="52" customWidth="1"/>
    <col min="13" max="19" width="10.33203125" style="52" customWidth="1"/>
    <col min="20" max="16384" width="8.88671875" style="52"/>
  </cols>
  <sheetData>
    <row r="1" spans="1:19" s="34" customFormat="1" ht="15" customHeight="1">
      <c r="M1" s="35"/>
      <c r="N1" s="35"/>
      <c r="O1" s="35"/>
      <c r="P1" s="35"/>
      <c r="Q1" s="35"/>
      <c r="R1" s="35"/>
    </row>
    <row r="2" spans="1:19" s="256" customFormat="1" ht="30" customHeight="1">
      <c r="A2" s="645" t="s">
        <v>34</v>
      </c>
      <c r="B2" s="645"/>
      <c r="C2" s="645"/>
      <c r="D2" s="645"/>
      <c r="E2" s="645"/>
      <c r="F2" s="645"/>
      <c r="G2" s="645"/>
      <c r="H2" s="645"/>
      <c r="I2" s="645"/>
      <c r="J2" s="645"/>
      <c r="K2" s="645"/>
      <c r="L2" s="645"/>
      <c r="M2" s="645" t="s">
        <v>71</v>
      </c>
      <c r="N2" s="645"/>
      <c r="O2" s="645"/>
      <c r="P2" s="645"/>
      <c r="Q2" s="645"/>
      <c r="R2" s="645"/>
      <c r="S2" s="645"/>
    </row>
    <row r="3" spans="1:19" s="256" customFormat="1" ht="30" customHeight="1">
      <c r="A3" s="257"/>
      <c r="B3" s="257"/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7"/>
      <c r="O3" s="257"/>
      <c r="P3" s="257"/>
      <c r="Q3" s="257"/>
      <c r="R3" s="257"/>
    </row>
    <row r="4" spans="1:19" s="38" customFormat="1" ht="15" customHeight="1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</row>
    <row r="5" spans="1:19" ht="15" customHeight="1" thickBot="1">
      <c r="A5" s="52" t="s">
        <v>6</v>
      </c>
      <c r="L5" s="438"/>
      <c r="R5" s="438"/>
      <c r="S5" s="438" t="s">
        <v>7</v>
      </c>
    </row>
    <row r="6" spans="1:19" s="36" customFormat="1" ht="28.5" customHeight="1">
      <c r="A6" s="292" t="s">
        <v>368</v>
      </c>
      <c r="B6" s="350" t="s">
        <v>35</v>
      </c>
      <c r="C6" s="40" t="s">
        <v>36</v>
      </c>
      <c r="D6" s="41" t="s">
        <v>37</v>
      </c>
      <c r="E6" s="42"/>
      <c r="F6" s="42"/>
      <c r="G6" s="42" t="s">
        <v>38</v>
      </c>
      <c r="H6" s="42"/>
      <c r="I6" s="42"/>
      <c r="J6" s="648" t="s">
        <v>375</v>
      </c>
      <c r="K6" s="649"/>
      <c r="L6" s="650"/>
      <c r="M6" s="661" t="s">
        <v>376</v>
      </c>
      <c r="N6" s="654"/>
      <c r="O6" s="655"/>
      <c r="P6" s="648" t="s">
        <v>377</v>
      </c>
      <c r="Q6" s="654"/>
      <c r="R6" s="655"/>
      <c r="S6" s="659" t="s">
        <v>378</v>
      </c>
    </row>
    <row r="7" spans="1:19" s="36" customFormat="1" ht="16.5" customHeight="1">
      <c r="A7" s="293"/>
      <c r="B7" s="352"/>
      <c r="C7" s="45"/>
      <c r="D7" s="62" t="s">
        <v>40</v>
      </c>
      <c r="E7" s="47"/>
      <c r="F7" s="47"/>
      <c r="G7" s="63" t="s">
        <v>41</v>
      </c>
      <c r="H7" s="47"/>
      <c r="I7" s="47"/>
      <c r="J7" s="651"/>
      <c r="K7" s="652"/>
      <c r="L7" s="653"/>
      <c r="M7" s="662"/>
      <c r="N7" s="657"/>
      <c r="O7" s="658"/>
      <c r="P7" s="656"/>
      <c r="Q7" s="657"/>
      <c r="R7" s="658"/>
      <c r="S7" s="660"/>
    </row>
    <row r="8" spans="1:19" s="36" customFormat="1" ht="16.5" customHeight="1">
      <c r="A8" s="663" t="s">
        <v>45</v>
      </c>
      <c r="B8" s="646" t="s">
        <v>70</v>
      </c>
      <c r="C8" s="45"/>
      <c r="D8" s="45"/>
      <c r="E8" s="50" t="s">
        <v>12</v>
      </c>
      <c r="F8" s="50" t="s">
        <v>13</v>
      </c>
      <c r="G8" s="45"/>
      <c r="H8" s="50" t="s">
        <v>12</v>
      </c>
      <c r="I8" s="50" t="s">
        <v>13</v>
      </c>
      <c r="J8" s="45"/>
      <c r="K8" s="50" t="s">
        <v>12</v>
      </c>
      <c r="L8" s="295" t="s">
        <v>13</v>
      </c>
      <c r="M8" s="422" t="s">
        <v>11</v>
      </c>
      <c r="N8" s="50" t="s">
        <v>12</v>
      </c>
      <c r="O8" s="50" t="s">
        <v>13</v>
      </c>
      <c r="P8" s="50" t="s">
        <v>11</v>
      </c>
      <c r="Q8" s="50" t="s">
        <v>43</v>
      </c>
      <c r="R8" s="50" t="s">
        <v>44</v>
      </c>
      <c r="S8" s="295" t="s">
        <v>11</v>
      </c>
    </row>
    <row r="9" spans="1:19" s="36" customFormat="1" ht="16.5" customHeight="1">
      <c r="A9" s="664"/>
      <c r="B9" s="647"/>
      <c r="C9" s="51" t="s">
        <v>46</v>
      </c>
      <c r="D9" s="353"/>
      <c r="E9" s="51" t="s">
        <v>16</v>
      </c>
      <c r="F9" s="51" t="s">
        <v>17</v>
      </c>
      <c r="G9" s="353"/>
      <c r="H9" s="51" t="s">
        <v>16</v>
      </c>
      <c r="I9" s="51" t="s">
        <v>17</v>
      </c>
      <c r="J9" s="51"/>
      <c r="K9" s="51" t="s">
        <v>16</v>
      </c>
      <c r="L9" s="415" t="s">
        <v>17</v>
      </c>
      <c r="M9" s="423" t="s">
        <v>15</v>
      </c>
      <c r="N9" s="51" t="s">
        <v>16</v>
      </c>
      <c r="O9" s="51" t="s">
        <v>17</v>
      </c>
      <c r="P9" s="353" t="s">
        <v>15</v>
      </c>
      <c r="Q9" s="51" t="s">
        <v>47</v>
      </c>
      <c r="R9" s="51" t="s">
        <v>48</v>
      </c>
      <c r="S9" s="364" t="s">
        <v>15</v>
      </c>
    </row>
    <row r="10" spans="1:19" ht="26.25" customHeight="1">
      <c r="A10" s="416" t="s">
        <v>28</v>
      </c>
      <c r="B10" s="27">
        <v>25</v>
      </c>
      <c r="C10" s="27">
        <v>48</v>
      </c>
      <c r="D10" s="27">
        <v>701</v>
      </c>
      <c r="E10" s="27">
        <v>328</v>
      </c>
      <c r="F10" s="27">
        <v>373</v>
      </c>
      <c r="G10" s="27">
        <v>61</v>
      </c>
      <c r="H10" s="27">
        <v>1</v>
      </c>
      <c r="I10" s="27">
        <v>60</v>
      </c>
      <c r="J10" s="27">
        <v>5</v>
      </c>
      <c r="K10" s="27">
        <v>4</v>
      </c>
      <c r="L10" s="413">
        <v>1</v>
      </c>
      <c r="M10" s="424">
        <v>296</v>
      </c>
      <c r="N10" s="27">
        <v>159</v>
      </c>
      <c r="O10" s="27">
        <v>137</v>
      </c>
      <c r="P10" s="27">
        <v>28</v>
      </c>
      <c r="Q10" s="27">
        <v>28</v>
      </c>
      <c r="R10" s="27">
        <v>0</v>
      </c>
      <c r="S10" s="413">
        <v>307</v>
      </c>
    </row>
    <row r="11" spans="1:19" ht="26.25" customHeight="1">
      <c r="A11" s="297" t="s">
        <v>29</v>
      </c>
      <c r="B11" s="27">
        <v>25</v>
      </c>
      <c r="C11" s="27">
        <v>47</v>
      </c>
      <c r="D11" s="27">
        <v>661</v>
      </c>
      <c r="E11" s="27">
        <v>318</v>
      </c>
      <c r="F11" s="27">
        <v>343</v>
      </c>
      <c r="G11" s="27">
        <v>62</v>
      </c>
      <c r="H11" s="27">
        <v>1</v>
      </c>
      <c r="I11" s="27">
        <v>61</v>
      </c>
      <c r="J11" s="27">
        <v>15</v>
      </c>
      <c r="K11" s="27">
        <v>9</v>
      </c>
      <c r="L11" s="413">
        <v>6</v>
      </c>
      <c r="M11" s="424">
        <v>304</v>
      </c>
      <c r="N11" s="27">
        <v>144</v>
      </c>
      <c r="O11" s="27">
        <v>160</v>
      </c>
      <c r="P11" s="27">
        <v>48</v>
      </c>
      <c r="Q11" s="27">
        <v>48</v>
      </c>
      <c r="R11" s="27">
        <v>0</v>
      </c>
      <c r="S11" s="413">
        <v>339</v>
      </c>
    </row>
    <row r="12" spans="1:19" ht="26.25" customHeight="1">
      <c r="A12" s="297" t="s">
        <v>30</v>
      </c>
      <c r="B12" s="27">
        <v>26</v>
      </c>
      <c r="C12" s="27">
        <v>49</v>
      </c>
      <c r="D12" s="27">
        <v>607</v>
      </c>
      <c r="E12" s="27">
        <v>296</v>
      </c>
      <c r="F12" s="27">
        <v>311</v>
      </c>
      <c r="G12" s="27">
        <v>64</v>
      </c>
      <c r="H12" s="27">
        <v>1</v>
      </c>
      <c r="I12" s="27">
        <v>63</v>
      </c>
      <c r="J12" s="27">
        <v>14</v>
      </c>
      <c r="K12" s="27">
        <v>8</v>
      </c>
      <c r="L12" s="413">
        <v>6</v>
      </c>
      <c r="M12" s="283">
        <v>291</v>
      </c>
      <c r="N12" s="19">
        <v>140</v>
      </c>
      <c r="O12" s="19">
        <v>151</v>
      </c>
      <c r="P12" s="27">
        <v>26</v>
      </c>
      <c r="Q12" s="27">
        <v>26</v>
      </c>
      <c r="R12" s="27">
        <v>0</v>
      </c>
      <c r="S12" s="413">
        <v>243</v>
      </c>
    </row>
    <row r="13" spans="1:19" ht="26.25" customHeight="1">
      <c r="A13" s="297" t="s">
        <v>32</v>
      </c>
      <c r="B13" s="27">
        <v>26</v>
      </c>
      <c r="C13" s="27">
        <v>49</v>
      </c>
      <c r="D13" s="27">
        <v>557</v>
      </c>
      <c r="E13" s="27">
        <v>280</v>
      </c>
      <c r="F13" s="27">
        <v>277</v>
      </c>
      <c r="G13" s="27">
        <v>71</v>
      </c>
      <c r="H13" s="27">
        <v>1</v>
      </c>
      <c r="I13" s="27">
        <v>70</v>
      </c>
      <c r="J13" s="27">
        <v>5</v>
      </c>
      <c r="K13" s="27">
        <v>5</v>
      </c>
      <c r="L13" s="413">
        <v>0</v>
      </c>
      <c r="M13" s="283">
        <v>269</v>
      </c>
      <c r="N13" s="19">
        <v>128</v>
      </c>
      <c r="O13" s="19">
        <v>141</v>
      </c>
      <c r="P13" s="27">
        <v>26</v>
      </c>
      <c r="Q13" s="27">
        <v>26</v>
      </c>
      <c r="R13" s="27">
        <v>0</v>
      </c>
      <c r="S13" s="413">
        <v>221</v>
      </c>
    </row>
    <row r="14" spans="1:19" ht="26.25" customHeight="1">
      <c r="A14" s="297" t="s">
        <v>31</v>
      </c>
      <c r="B14" s="27">
        <v>25</v>
      </c>
      <c r="C14" s="27">
        <v>48</v>
      </c>
      <c r="D14" s="27">
        <v>545</v>
      </c>
      <c r="E14" s="27">
        <v>288</v>
      </c>
      <c r="F14" s="27">
        <v>257</v>
      </c>
      <c r="G14" s="27">
        <v>71</v>
      </c>
      <c r="H14" s="27">
        <v>1</v>
      </c>
      <c r="I14" s="27">
        <v>70</v>
      </c>
      <c r="J14" s="27">
        <v>5</v>
      </c>
      <c r="K14" s="27">
        <v>4</v>
      </c>
      <c r="L14" s="413">
        <v>1</v>
      </c>
      <c r="M14" s="283">
        <v>238</v>
      </c>
      <c r="N14" s="19">
        <v>120</v>
      </c>
      <c r="O14" s="19">
        <v>118</v>
      </c>
      <c r="P14" s="19">
        <v>26</v>
      </c>
      <c r="Q14" s="19">
        <v>26</v>
      </c>
      <c r="R14" s="19">
        <v>0</v>
      </c>
      <c r="S14" s="413">
        <v>265</v>
      </c>
    </row>
    <row r="15" spans="1:19" ht="33" hidden="1" customHeight="1" outlineLevel="1">
      <c r="A15" s="417" t="s">
        <v>49</v>
      </c>
      <c r="B15" s="66">
        <v>7</v>
      </c>
      <c r="C15" s="66">
        <v>29</v>
      </c>
      <c r="D15" s="27">
        <v>405</v>
      </c>
      <c r="E15" s="66">
        <v>214</v>
      </c>
      <c r="F15" s="66">
        <v>191</v>
      </c>
      <c r="G15" s="27">
        <v>40</v>
      </c>
      <c r="H15" s="66">
        <v>1</v>
      </c>
      <c r="I15" s="66">
        <v>39</v>
      </c>
      <c r="J15" s="27">
        <v>5</v>
      </c>
      <c r="K15" s="66">
        <v>4</v>
      </c>
      <c r="L15" s="418">
        <v>1</v>
      </c>
      <c r="M15" s="424">
        <v>167</v>
      </c>
      <c r="N15" s="66">
        <v>79</v>
      </c>
      <c r="O15" s="66">
        <v>88</v>
      </c>
      <c r="P15" s="27">
        <v>26</v>
      </c>
      <c r="Q15" s="66">
        <v>26</v>
      </c>
      <c r="R15" s="66">
        <v>0</v>
      </c>
      <c r="S15" s="420">
        <v>193</v>
      </c>
    </row>
    <row r="16" spans="1:19" ht="33" hidden="1" customHeight="1" outlineLevel="1">
      <c r="A16" s="417" t="s">
        <v>50</v>
      </c>
      <c r="B16" s="66">
        <v>3</v>
      </c>
      <c r="C16" s="66">
        <v>4</v>
      </c>
      <c r="D16" s="27">
        <v>21</v>
      </c>
      <c r="E16" s="66">
        <v>11</v>
      </c>
      <c r="F16" s="66">
        <v>10</v>
      </c>
      <c r="G16" s="27">
        <v>4</v>
      </c>
      <c r="H16" s="66">
        <v>0</v>
      </c>
      <c r="I16" s="66">
        <v>4</v>
      </c>
      <c r="J16" s="27">
        <v>0</v>
      </c>
      <c r="K16" s="66">
        <v>0</v>
      </c>
      <c r="L16" s="418">
        <v>0</v>
      </c>
      <c r="M16" s="424">
        <v>12</v>
      </c>
      <c r="N16" s="66">
        <v>6</v>
      </c>
      <c r="O16" s="66">
        <v>6</v>
      </c>
      <c r="P16" s="27">
        <v>0</v>
      </c>
      <c r="Q16" s="66">
        <v>0</v>
      </c>
      <c r="R16" s="66">
        <v>0</v>
      </c>
      <c r="S16" s="420">
        <v>8</v>
      </c>
    </row>
    <row r="17" spans="1:19" ht="33" hidden="1" customHeight="1" outlineLevel="1">
      <c r="A17" s="417" t="s">
        <v>51</v>
      </c>
      <c r="B17" s="66">
        <v>1</v>
      </c>
      <c r="C17" s="66">
        <v>1</v>
      </c>
      <c r="D17" s="27">
        <v>6</v>
      </c>
      <c r="E17" s="66">
        <v>5</v>
      </c>
      <c r="F17" s="66">
        <v>1</v>
      </c>
      <c r="G17" s="27">
        <v>1</v>
      </c>
      <c r="H17" s="66">
        <v>0</v>
      </c>
      <c r="I17" s="66">
        <v>1</v>
      </c>
      <c r="J17" s="27">
        <v>0</v>
      </c>
      <c r="K17" s="66">
        <v>0</v>
      </c>
      <c r="L17" s="418">
        <v>0</v>
      </c>
      <c r="M17" s="424">
        <v>1</v>
      </c>
      <c r="N17" s="66">
        <v>1</v>
      </c>
      <c r="O17" s="66">
        <v>0</v>
      </c>
      <c r="P17" s="27">
        <v>0</v>
      </c>
      <c r="Q17" s="66">
        <v>0</v>
      </c>
      <c r="R17" s="66">
        <v>0</v>
      </c>
      <c r="S17" s="420">
        <v>2</v>
      </c>
    </row>
    <row r="18" spans="1:19" ht="33" hidden="1" customHeight="1" outlineLevel="1">
      <c r="A18" s="417" t="s">
        <v>52</v>
      </c>
      <c r="B18" s="66">
        <v>1</v>
      </c>
      <c r="C18" s="66">
        <v>1</v>
      </c>
      <c r="D18" s="27">
        <v>6</v>
      </c>
      <c r="E18" s="66">
        <v>4</v>
      </c>
      <c r="F18" s="66">
        <v>2</v>
      </c>
      <c r="G18" s="27">
        <v>1</v>
      </c>
      <c r="H18" s="66">
        <v>0</v>
      </c>
      <c r="I18" s="66">
        <v>1</v>
      </c>
      <c r="J18" s="27">
        <v>0</v>
      </c>
      <c r="K18" s="66">
        <v>0</v>
      </c>
      <c r="L18" s="418">
        <v>0</v>
      </c>
      <c r="M18" s="424">
        <v>6</v>
      </c>
      <c r="N18" s="66">
        <v>4</v>
      </c>
      <c r="O18" s="66">
        <v>2</v>
      </c>
      <c r="P18" s="27">
        <v>0</v>
      </c>
      <c r="Q18" s="66">
        <v>0</v>
      </c>
      <c r="R18" s="66">
        <v>0</v>
      </c>
      <c r="S18" s="420">
        <v>1</v>
      </c>
    </row>
    <row r="19" spans="1:19" ht="33" hidden="1" customHeight="1" outlineLevel="1">
      <c r="A19" s="417" t="s">
        <v>53</v>
      </c>
      <c r="B19" s="66">
        <v>3</v>
      </c>
      <c r="C19" s="66">
        <v>3</v>
      </c>
      <c r="D19" s="27">
        <v>34</v>
      </c>
      <c r="E19" s="66">
        <v>15</v>
      </c>
      <c r="F19" s="66">
        <v>19</v>
      </c>
      <c r="G19" s="27">
        <v>4</v>
      </c>
      <c r="H19" s="66">
        <v>0</v>
      </c>
      <c r="I19" s="66">
        <v>4</v>
      </c>
      <c r="J19" s="27">
        <v>0</v>
      </c>
      <c r="K19" s="66">
        <v>0</v>
      </c>
      <c r="L19" s="418">
        <v>0</v>
      </c>
      <c r="M19" s="424">
        <v>8</v>
      </c>
      <c r="N19" s="66">
        <v>6</v>
      </c>
      <c r="O19" s="66">
        <v>2</v>
      </c>
      <c r="P19" s="27">
        <v>0</v>
      </c>
      <c r="Q19" s="66">
        <v>0</v>
      </c>
      <c r="R19" s="66">
        <v>0</v>
      </c>
      <c r="S19" s="420">
        <v>23</v>
      </c>
    </row>
    <row r="20" spans="1:19" ht="33" hidden="1" customHeight="1" outlineLevel="1">
      <c r="A20" s="417" t="s">
        <v>359</v>
      </c>
      <c r="B20" s="66">
        <v>1</v>
      </c>
      <c r="C20" s="66">
        <v>1</v>
      </c>
      <c r="D20" s="27">
        <v>10</v>
      </c>
      <c r="E20" s="66">
        <v>4</v>
      </c>
      <c r="F20" s="66">
        <v>6</v>
      </c>
      <c r="G20" s="27">
        <v>1</v>
      </c>
      <c r="H20" s="66">
        <v>0</v>
      </c>
      <c r="I20" s="66">
        <v>1</v>
      </c>
      <c r="J20" s="27">
        <v>0</v>
      </c>
      <c r="K20" s="66">
        <v>0</v>
      </c>
      <c r="L20" s="418">
        <v>0</v>
      </c>
      <c r="M20" s="424">
        <v>5</v>
      </c>
      <c r="N20" s="66">
        <v>2</v>
      </c>
      <c r="O20" s="66">
        <v>3</v>
      </c>
      <c r="P20" s="27">
        <v>0</v>
      </c>
      <c r="Q20" s="66">
        <v>0</v>
      </c>
      <c r="R20" s="66">
        <v>0</v>
      </c>
      <c r="S20" s="420">
        <v>2</v>
      </c>
    </row>
    <row r="21" spans="1:19" ht="33" hidden="1" customHeight="1" outlineLevel="1">
      <c r="A21" s="417" t="s">
        <v>54</v>
      </c>
      <c r="B21" s="66">
        <v>3</v>
      </c>
      <c r="C21" s="66">
        <v>3</v>
      </c>
      <c r="D21" s="27">
        <v>15</v>
      </c>
      <c r="E21" s="66">
        <v>9</v>
      </c>
      <c r="F21" s="66">
        <v>6</v>
      </c>
      <c r="G21" s="27">
        <v>5</v>
      </c>
      <c r="H21" s="66">
        <v>0</v>
      </c>
      <c r="I21" s="66">
        <v>5</v>
      </c>
      <c r="J21" s="27">
        <v>0</v>
      </c>
      <c r="K21" s="66">
        <v>0</v>
      </c>
      <c r="L21" s="418">
        <v>0</v>
      </c>
      <c r="M21" s="424">
        <v>14</v>
      </c>
      <c r="N21" s="66">
        <v>5</v>
      </c>
      <c r="O21" s="66">
        <v>9</v>
      </c>
      <c r="P21" s="27">
        <v>0</v>
      </c>
      <c r="Q21" s="66">
        <v>0</v>
      </c>
      <c r="R21" s="66">
        <v>0</v>
      </c>
      <c r="S21" s="420">
        <v>12</v>
      </c>
    </row>
    <row r="22" spans="1:19" ht="33" hidden="1" customHeight="1" outlineLevel="1">
      <c r="A22" s="417" t="s">
        <v>55</v>
      </c>
      <c r="B22" s="66">
        <v>3</v>
      </c>
      <c r="C22" s="66">
        <v>3</v>
      </c>
      <c r="D22" s="27">
        <v>22</v>
      </c>
      <c r="E22" s="66">
        <v>11</v>
      </c>
      <c r="F22" s="66">
        <v>11</v>
      </c>
      <c r="G22" s="27">
        <v>3</v>
      </c>
      <c r="H22" s="66">
        <v>0</v>
      </c>
      <c r="I22" s="66">
        <v>3</v>
      </c>
      <c r="J22" s="27">
        <v>0</v>
      </c>
      <c r="K22" s="66">
        <v>0</v>
      </c>
      <c r="L22" s="418">
        <v>0</v>
      </c>
      <c r="M22" s="424">
        <v>7</v>
      </c>
      <c r="N22" s="66">
        <v>3</v>
      </c>
      <c r="O22" s="66">
        <v>4</v>
      </c>
      <c r="P22" s="27">
        <v>0</v>
      </c>
      <c r="Q22" s="66">
        <v>0</v>
      </c>
      <c r="R22" s="66">
        <v>0</v>
      </c>
      <c r="S22" s="420">
        <v>6</v>
      </c>
    </row>
    <row r="23" spans="1:19" ht="33" hidden="1" customHeight="1" outlineLevel="1">
      <c r="A23" s="417" t="s">
        <v>56</v>
      </c>
      <c r="B23" s="66">
        <v>1</v>
      </c>
      <c r="C23" s="66">
        <v>1</v>
      </c>
      <c r="D23" s="27">
        <v>10</v>
      </c>
      <c r="E23" s="66">
        <v>7</v>
      </c>
      <c r="F23" s="66">
        <v>3</v>
      </c>
      <c r="G23" s="27">
        <v>1</v>
      </c>
      <c r="H23" s="66">
        <v>0</v>
      </c>
      <c r="I23" s="66">
        <v>1</v>
      </c>
      <c r="J23" s="27">
        <v>0</v>
      </c>
      <c r="K23" s="66">
        <v>0</v>
      </c>
      <c r="L23" s="418">
        <v>0</v>
      </c>
      <c r="M23" s="424">
        <v>5</v>
      </c>
      <c r="N23" s="66">
        <v>4</v>
      </c>
      <c r="O23" s="66">
        <v>1</v>
      </c>
      <c r="P23" s="27">
        <v>0</v>
      </c>
      <c r="Q23" s="66">
        <v>0</v>
      </c>
      <c r="R23" s="66">
        <v>0</v>
      </c>
      <c r="S23" s="420">
        <v>8</v>
      </c>
    </row>
    <row r="24" spans="1:19" ht="33" hidden="1" customHeight="1" outlineLevel="1">
      <c r="A24" s="417" t="s">
        <v>57</v>
      </c>
      <c r="B24" s="66">
        <v>2</v>
      </c>
      <c r="C24" s="66">
        <v>2</v>
      </c>
      <c r="D24" s="27">
        <v>16</v>
      </c>
      <c r="E24" s="66">
        <v>8</v>
      </c>
      <c r="F24" s="66">
        <v>8</v>
      </c>
      <c r="G24" s="27">
        <v>11</v>
      </c>
      <c r="H24" s="66">
        <v>0</v>
      </c>
      <c r="I24" s="66">
        <v>11</v>
      </c>
      <c r="J24" s="27">
        <v>0</v>
      </c>
      <c r="K24" s="66">
        <v>0</v>
      </c>
      <c r="L24" s="418">
        <v>0</v>
      </c>
      <c r="M24" s="424">
        <v>13</v>
      </c>
      <c r="N24" s="66">
        <v>10</v>
      </c>
      <c r="O24" s="66">
        <v>3</v>
      </c>
      <c r="P24" s="27">
        <v>0</v>
      </c>
      <c r="Q24" s="66">
        <v>0</v>
      </c>
      <c r="R24" s="66">
        <v>0</v>
      </c>
      <c r="S24" s="420">
        <v>10</v>
      </c>
    </row>
    <row r="25" spans="1:19" s="370" customFormat="1" ht="26.25" customHeight="1" collapsed="1">
      <c r="A25" s="342" t="s">
        <v>33</v>
      </c>
      <c r="B25" s="374">
        <f>SUM(B26:B35)</f>
        <v>25</v>
      </c>
      <c r="C25" s="374">
        <f>SUM(C26:C35)</f>
        <v>45</v>
      </c>
      <c r="D25" s="374">
        <f>SUM(D26:D35)</f>
        <v>523</v>
      </c>
      <c r="E25" s="374">
        <f>SUM(E26:E35)</f>
        <v>275</v>
      </c>
      <c r="F25" s="374">
        <f t="shared" ref="F25" si="0">SUM(F26:F35)</f>
        <v>248</v>
      </c>
      <c r="G25" s="374">
        <f>SUM(G26:G35)</f>
        <v>66</v>
      </c>
      <c r="H25" s="374">
        <f>SUM(H26:H35)</f>
        <v>0</v>
      </c>
      <c r="I25" s="374">
        <f t="shared" ref="I25" si="1">SUM(I26:I35)</f>
        <v>66</v>
      </c>
      <c r="J25" s="374">
        <f>SUM(J26:J35)</f>
        <v>7</v>
      </c>
      <c r="K25" s="374">
        <f>SUM(K26:K35)</f>
        <v>3</v>
      </c>
      <c r="L25" s="419">
        <f t="shared" ref="L25" si="2">SUM(L26:L35)</f>
        <v>4</v>
      </c>
      <c r="M25" s="425">
        <f t="shared" ref="M25:R25" si="3">SUM(M26:M35)</f>
        <v>211</v>
      </c>
      <c r="N25" s="375">
        <f t="shared" si="3"/>
        <v>101</v>
      </c>
      <c r="O25" s="375">
        <f t="shared" si="3"/>
        <v>110</v>
      </c>
      <c r="P25" s="375">
        <f t="shared" si="3"/>
        <v>34</v>
      </c>
      <c r="Q25" s="375">
        <f t="shared" si="3"/>
        <v>34</v>
      </c>
      <c r="R25" s="375">
        <f t="shared" si="3"/>
        <v>0</v>
      </c>
      <c r="S25" s="419">
        <f>SUM(S26:S35)</f>
        <v>280</v>
      </c>
    </row>
    <row r="26" spans="1:19" ht="33" customHeight="1" outlineLevel="1">
      <c r="A26" s="417" t="s">
        <v>49</v>
      </c>
      <c r="B26" s="55">
        <v>7</v>
      </c>
      <c r="C26" s="55">
        <v>20</v>
      </c>
      <c r="D26" s="27">
        <f>SUM(E26:F26)</f>
        <v>388</v>
      </c>
      <c r="E26" s="55">
        <v>208</v>
      </c>
      <c r="F26" s="55">
        <v>180</v>
      </c>
      <c r="G26" s="27">
        <f>SUM(H26:I26)</f>
        <v>41</v>
      </c>
      <c r="H26" s="55">
        <v>0</v>
      </c>
      <c r="I26" s="55">
        <v>41</v>
      </c>
      <c r="J26" s="27">
        <f>SUM(K26:L26)</f>
        <v>7</v>
      </c>
      <c r="K26" s="55">
        <v>3</v>
      </c>
      <c r="L26" s="420">
        <v>4</v>
      </c>
      <c r="M26" s="424">
        <f>SUM(N26:O26)</f>
        <v>137</v>
      </c>
      <c r="N26" s="55">
        <v>66</v>
      </c>
      <c r="O26" s="55">
        <v>71</v>
      </c>
      <c r="P26" s="27">
        <f>SUM(Q26:R26)</f>
        <v>34</v>
      </c>
      <c r="Q26" s="55">
        <v>34</v>
      </c>
      <c r="R26" s="55">
        <v>0</v>
      </c>
      <c r="S26" s="420">
        <v>200</v>
      </c>
    </row>
    <row r="27" spans="1:19" ht="33" customHeight="1" outlineLevel="1">
      <c r="A27" s="417" t="s">
        <v>50</v>
      </c>
      <c r="B27" s="55">
        <v>3</v>
      </c>
      <c r="C27" s="55">
        <v>3</v>
      </c>
      <c r="D27" s="27">
        <f t="shared" ref="D27:D35" si="4">SUM(E27:F27)</f>
        <v>12</v>
      </c>
      <c r="E27" s="55">
        <v>4</v>
      </c>
      <c r="F27" s="55">
        <v>8</v>
      </c>
      <c r="G27" s="27">
        <f t="shared" ref="G27:G35" si="5">SUM(H27:I27)</f>
        <v>3</v>
      </c>
      <c r="H27" s="55">
        <v>0</v>
      </c>
      <c r="I27" s="55">
        <v>3</v>
      </c>
      <c r="J27" s="27">
        <f t="shared" ref="J27:J35" si="6">SUM(K27:L27)</f>
        <v>0</v>
      </c>
      <c r="K27" s="55">
        <v>0</v>
      </c>
      <c r="L27" s="420">
        <v>0</v>
      </c>
      <c r="M27" s="424">
        <f t="shared" ref="M27:M35" si="7">SUM(N27:O27)</f>
        <v>13</v>
      </c>
      <c r="N27" s="55">
        <v>5</v>
      </c>
      <c r="O27" s="55">
        <v>8</v>
      </c>
      <c r="P27" s="27">
        <f t="shared" ref="P27:P35" si="8">SUM(Q27:R27)</f>
        <v>0</v>
      </c>
      <c r="Q27" s="55">
        <v>0</v>
      </c>
      <c r="R27" s="55">
        <v>0</v>
      </c>
      <c r="S27" s="420">
        <v>9</v>
      </c>
    </row>
    <row r="28" spans="1:19" ht="33" customHeight="1" outlineLevel="1">
      <c r="A28" s="417" t="s">
        <v>51</v>
      </c>
      <c r="B28" s="55">
        <v>1</v>
      </c>
      <c r="C28" s="55">
        <v>3</v>
      </c>
      <c r="D28" s="27">
        <f t="shared" si="4"/>
        <v>5</v>
      </c>
      <c r="E28" s="55">
        <v>4</v>
      </c>
      <c r="F28" s="55">
        <v>1</v>
      </c>
      <c r="G28" s="27">
        <f t="shared" si="5"/>
        <v>2</v>
      </c>
      <c r="H28" s="55">
        <v>0</v>
      </c>
      <c r="I28" s="55">
        <v>2</v>
      </c>
      <c r="J28" s="27">
        <f t="shared" si="6"/>
        <v>0</v>
      </c>
      <c r="K28" s="55">
        <v>0</v>
      </c>
      <c r="L28" s="420">
        <v>0</v>
      </c>
      <c r="M28" s="424">
        <f t="shared" si="7"/>
        <v>4</v>
      </c>
      <c r="N28" s="55">
        <v>3</v>
      </c>
      <c r="O28" s="55">
        <v>1</v>
      </c>
      <c r="P28" s="27">
        <f t="shared" si="8"/>
        <v>0</v>
      </c>
      <c r="Q28" s="55">
        <v>0</v>
      </c>
      <c r="R28" s="55">
        <v>0</v>
      </c>
      <c r="S28" s="420">
        <v>1</v>
      </c>
    </row>
    <row r="29" spans="1:19" ht="33" customHeight="1" outlineLevel="1">
      <c r="A29" s="417" t="s">
        <v>52</v>
      </c>
      <c r="B29" s="55">
        <v>1</v>
      </c>
      <c r="C29" s="55">
        <v>6</v>
      </c>
      <c r="D29" s="27">
        <f t="shared" si="4"/>
        <v>5</v>
      </c>
      <c r="E29" s="55">
        <v>3</v>
      </c>
      <c r="F29" s="55">
        <v>2</v>
      </c>
      <c r="G29" s="27">
        <f t="shared" si="5"/>
        <v>1</v>
      </c>
      <c r="H29" s="55">
        <v>0</v>
      </c>
      <c r="I29" s="55">
        <v>1</v>
      </c>
      <c r="J29" s="27">
        <f t="shared" si="6"/>
        <v>0</v>
      </c>
      <c r="K29" s="55">
        <v>0</v>
      </c>
      <c r="L29" s="420">
        <v>0</v>
      </c>
      <c r="M29" s="424">
        <f t="shared" si="7"/>
        <v>5</v>
      </c>
      <c r="N29" s="55">
        <v>2</v>
      </c>
      <c r="O29" s="55">
        <v>3</v>
      </c>
      <c r="P29" s="27">
        <f t="shared" si="8"/>
        <v>0</v>
      </c>
      <c r="Q29" s="55">
        <v>0</v>
      </c>
      <c r="R29" s="55">
        <v>0</v>
      </c>
      <c r="S29" s="420">
        <v>5</v>
      </c>
    </row>
    <row r="30" spans="1:19" ht="33" customHeight="1" outlineLevel="1">
      <c r="A30" s="417" t="s">
        <v>53</v>
      </c>
      <c r="B30" s="55">
        <v>3</v>
      </c>
      <c r="C30" s="55">
        <v>3</v>
      </c>
      <c r="D30" s="27">
        <f t="shared" si="4"/>
        <v>29</v>
      </c>
      <c r="E30" s="55">
        <v>15</v>
      </c>
      <c r="F30" s="55">
        <v>14</v>
      </c>
      <c r="G30" s="27">
        <f t="shared" si="5"/>
        <v>6</v>
      </c>
      <c r="H30" s="55">
        <v>0</v>
      </c>
      <c r="I30" s="55">
        <v>6</v>
      </c>
      <c r="J30" s="27">
        <f t="shared" si="6"/>
        <v>0</v>
      </c>
      <c r="K30" s="55">
        <v>0</v>
      </c>
      <c r="L30" s="420">
        <v>0</v>
      </c>
      <c r="M30" s="424">
        <f t="shared" si="7"/>
        <v>14</v>
      </c>
      <c r="N30" s="55">
        <v>7</v>
      </c>
      <c r="O30" s="55">
        <v>7</v>
      </c>
      <c r="P30" s="27">
        <f t="shared" si="8"/>
        <v>0</v>
      </c>
      <c r="Q30" s="55">
        <v>0</v>
      </c>
      <c r="R30" s="55">
        <v>0</v>
      </c>
      <c r="S30" s="420">
        <v>22</v>
      </c>
    </row>
    <row r="31" spans="1:19" ht="33" customHeight="1" outlineLevel="1">
      <c r="A31" s="417" t="s">
        <v>359</v>
      </c>
      <c r="B31" s="55">
        <v>1</v>
      </c>
      <c r="C31" s="55">
        <v>1</v>
      </c>
      <c r="D31" s="27">
        <f t="shared" si="4"/>
        <v>14</v>
      </c>
      <c r="E31" s="55">
        <v>6</v>
      </c>
      <c r="F31" s="55">
        <v>8</v>
      </c>
      <c r="G31" s="27">
        <f t="shared" si="5"/>
        <v>1</v>
      </c>
      <c r="H31" s="55">
        <v>0</v>
      </c>
      <c r="I31" s="55">
        <v>1</v>
      </c>
      <c r="J31" s="27">
        <f t="shared" si="6"/>
        <v>0</v>
      </c>
      <c r="K31" s="55">
        <v>0</v>
      </c>
      <c r="L31" s="420">
        <v>0</v>
      </c>
      <c r="M31" s="424">
        <f t="shared" si="7"/>
        <v>7</v>
      </c>
      <c r="N31" s="55">
        <v>3</v>
      </c>
      <c r="O31" s="55">
        <v>4</v>
      </c>
      <c r="P31" s="27">
        <f t="shared" si="8"/>
        <v>0</v>
      </c>
      <c r="Q31" s="55">
        <v>0</v>
      </c>
      <c r="R31" s="55">
        <v>0</v>
      </c>
      <c r="S31" s="420">
        <v>5</v>
      </c>
    </row>
    <row r="32" spans="1:19" ht="33" customHeight="1" outlineLevel="1">
      <c r="A32" s="417" t="s">
        <v>54</v>
      </c>
      <c r="B32" s="55">
        <v>3</v>
      </c>
      <c r="C32" s="55">
        <v>3</v>
      </c>
      <c r="D32" s="27">
        <f t="shared" si="4"/>
        <v>20</v>
      </c>
      <c r="E32" s="55">
        <v>8</v>
      </c>
      <c r="F32" s="55">
        <v>12</v>
      </c>
      <c r="G32" s="27">
        <f t="shared" si="5"/>
        <v>5</v>
      </c>
      <c r="H32" s="55">
        <v>0</v>
      </c>
      <c r="I32" s="55">
        <v>5</v>
      </c>
      <c r="J32" s="27">
        <f t="shared" si="6"/>
        <v>0</v>
      </c>
      <c r="K32" s="55">
        <v>0</v>
      </c>
      <c r="L32" s="420">
        <v>0</v>
      </c>
      <c r="M32" s="424">
        <f t="shared" si="7"/>
        <v>12</v>
      </c>
      <c r="N32" s="55">
        <v>4</v>
      </c>
      <c r="O32" s="55">
        <v>8</v>
      </c>
      <c r="P32" s="27">
        <f t="shared" si="8"/>
        <v>0</v>
      </c>
      <c r="Q32" s="55">
        <v>0</v>
      </c>
      <c r="R32" s="55">
        <v>0</v>
      </c>
      <c r="S32" s="420">
        <v>19</v>
      </c>
    </row>
    <row r="33" spans="1:19" ht="33" customHeight="1" outlineLevel="1">
      <c r="A33" s="417" t="s">
        <v>55</v>
      </c>
      <c r="B33" s="55">
        <v>3</v>
      </c>
      <c r="C33" s="55">
        <v>3</v>
      </c>
      <c r="D33" s="27">
        <f t="shared" si="4"/>
        <v>23</v>
      </c>
      <c r="E33" s="55">
        <v>10</v>
      </c>
      <c r="F33" s="55">
        <v>13</v>
      </c>
      <c r="G33" s="27">
        <f t="shared" si="5"/>
        <v>3</v>
      </c>
      <c r="H33" s="55">
        <v>0</v>
      </c>
      <c r="I33" s="55">
        <v>3</v>
      </c>
      <c r="J33" s="27">
        <f t="shared" si="6"/>
        <v>0</v>
      </c>
      <c r="K33" s="55">
        <v>0</v>
      </c>
      <c r="L33" s="420">
        <v>0</v>
      </c>
      <c r="M33" s="424">
        <f t="shared" si="7"/>
        <v>10</v>
      </c>
      <c r="N33" s="55">
        <v>7</v>
      </c>
      <c r="O33" s="55">
        <v>3</v>
      </c>
      <c r="P33" s="27">
        <f t="shared" si="8"/>
        <v>0</v>
      </c>
      <c r="Q33" s="55">
        <v>0</v>
      </c>
      <c r="R33" s="55">
        <v>0</v>
      </c>
      <c r="S33" s="420">
        <v>6</v>
      </c>
    </row>
    <row r="34" spans="1:19" ht="33" customHeight="1" outlineLevel="1">
      <c r="A34" s="417" t="s">
        <v>56</v>
      </c>
      <c r="B34" s="55">
        <v>1</v>
      </c>
      <c r="C34" s="55">
        <v>1</v>
      </c>
      <c r="D34" s="27">
        <f t="shared" si="4"/>
        <v>7</v>
      </c>
      <c r="E34" s="55">
        <v>4</v>
      </c>
      <c r="F34" s="55">
        <v>3</v>
      </c>
      <c r="G34" s="27">
        <f t="shared" si="5"/>
        <v>1</v>
      </c>
      <c r="H34" s="55">
        <v>0</v>
      </c>
      <c r="I34" s="55">
        <v>1</v>
      </c>
      <c r="J34" s="27">
        <f t="shared" si="6"/>
        <v>0</v>
      </c>
      <c r="K34" s="55">
        <v>0</v>
      </c>
      <c r="L34" s="420">
        <v>0</v>
      </c>
      <c r="M34" s="424">
        <f t="shared" si="7"/>
        <v>3</v>
      </c>
      <c r="N34" s="55">
        <v>2</v>
      </c>
      <c r="O34" s="55">
        <v>1</v>
      </c>
      <c r="P34" s="27">
        <f t="shared" si="8"/>
        <v>0</v>
      </c>
      <c r="Q34" s="55">
        <v>0</v>
      </c>
      <c r="R34" s="55">
        <v>0</v>
      </c>
      <c r="S34" s="420">
        <v>1</v>
      </c>
    </row>
    <row r="35" spans="1:19" ht="33" customHeight="1" outlineLevel="1">
      <c r="A35" s="417" t="s">
        <v>57</v>
      </c>
      <c r="B35" s="55">
        <v>2</v>
      </c>
      <c r="C35" s="55">
        <v>2</v>
      </c>
      <c r="D35" s="27">
        <f t="shared" si="4"/>
        <v>20</v>
      </c>
      <c r="E35" s="55">
        <v>13</v>
      </c>
      <c r="F35" s="55">
        <v>7</v>
      </c>
      <c r="G35" s="27">
        <f t="shared" si="5"/>
        <v>3</v>
      </c>
      <c r="H35" s="55">
        <v>0</v>
      </c>
      <c r="I35" s="55">
        <v>3</v>
      </c>
      <c r="J35" s="27">
        <f t="shared" si="6"/>
        <v>0</v>
      </c>
      <c r="K35" s="55">
        <v>0</v>
      </c>
      <c r="L35" s="420">
        <v>0</v>
      </c>
      <c r="M35" s="424">
        <f t="shared" si="7"/>
        <v>6</v>
      </c>
      <c r="N35" s="55">
        <v>2</v>
      </c>
      <c r="O35" s="55">
        <v>4</v>
      </c>
      <c r="P35" s="27">
        <f t="shared" si="8"/>
        <v>0</v>
      </c>
      <c r="Q35" s="55">
        <v>0</v>
      </c>
      <c r="R35" s="55">
        <v>0</v>
      </c>
      <c r="S35" s="420">
        <v>12</v>
      </c>
    </row>
    <row r="36" spans="1:19" s="326" customFormat="1" ht="9.9499999999999993" customHeight="1" outlineLevel="1" thickBot="1">
      <c r="A36" s="421"/>
      <c r="B36" s="330"/>
      <c r="C36" s="330"/>
      <c r="D36" s="330"/>
      <c r="E36" s="330"/>
      <c r="F36" s="330"/>
      <c r="G36" s="330"/>
      <c r="H36" s="330"/>
      <c r="I36" s="330"/>
      <c r="J36" s="330"/>
      <c r="K36" s="330"/>
      <c r="L36" s="331"/>
      <c r="M36" s="332"/>
      <c r="N36" s="330"/>
      <c r="O36" s="330"/>
      <c r="P36" s="330"/>
      <c r="Q36" s="330"/>
      <c r="R36" s="330"/>
      <c r="S36" s="331"/>
    </row>
    <row r="37" spans="1:19" ht="9.9499999999999993" customHeight="1" outlineLevel="1">
      <c r="A37" s="54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</row>
    <row r="38" spans="1:19" ht="16.5" customHeight="1">
      <c r="A38" s="20" t="s">
        <v>27</v>
      </c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</row>
    <row r="39" spans="1:19">
      <c r="A39" s="57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</row>
  </sheetData>
  <mergeCells count="8">
    <mergeCell ref="A2:L2"/>
    <mergeCell ref="M2:S2"/>
    <mergeCell ref="B8:B9"/>
    <mergeCell ref="J6:L7"/>
    <mergeCell ref="P6:R7"/>
    <mergeCell ref="S6:S7"/>
    <mergeCell ref="M6:O7"/>
    <mergeCell ref="A8:A9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5" pageOrder="overThenDown" orientation="portrait" r:id="rId1"/>
  <headerFooter alignWithMargins="0"/>
  <colBreaks count="1" manualBreakCount="1">
    <brk id="12" max="4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T42"/>
  <sheetViews>
    <sheetView view="pageBreakPreview" topLeftCell="J10" zoomScaleNormal="100" zoomScaleSheetLayoutView="75" workbookViewId="0">
      <selection activeCell="P26" sqref="P26:S36"/>
    </sheetView>
  </sheetViews>
  <sheetFormatPr defaultRowHeight="13.5" outlineLevelRow="1"/>
  <cols>
    <col min="1" max="1" width="8.88671875" style="52" customWidth="1"/>
    <col min="2" max="2" width="8.33203125" style="52" customWidth="1"/>
    <col min="3" max="3" width="8.109375" style="52" customWidth="1"/>
    <col min="4" max="4" width="7.109375" style="52" customWidth="1"/>
    <col min="5" max="5" width="6.33203125" style="52" bestFit="1" customWidth="1"/>
    <col min="6" max="6" width="8.109375" style="52" customWidth="1"/>
    <col min="7" max="7" width="8" style="52" customWidth="1"/>
    <col min="8" max="8" width="6.44140625" style="52" customWidth="1"/>
    <col min="9" max="9" width="8" style="52" customWidth="1"/>
    <col min="10" max="10" width="8.6640625" style="52" customWidth="1"/>
    <col min="11" max="11" width="6.44140625" style="52" customWidth="1"/>
    <col min="12" max="13" width="6.77734375" style="52" customWidth="1"/>
    <col min="14" max="14" width="8.5546875" style="52" customWidth="1"/>
    <col min="15" max="15" width="14.109375" style="52" bestFit="1" customWidth="1"/>
    <col min="16" max="16" width="7.109375" style="52" customWidth="1"/>
    <col min="17" max="17" width="8" style="52" customWidth="1"/>
    <col min="18" max="18" width="8.21875" style="52" customWidth="1"/>
    <col min="19" max="19" width="7.5546875" style="52" customWidth="1"/>
    <col min="20" max="16384" width="8.88671875" style="52"/>
  </cols>
  <sheetData>
    <row r="1" spans="1:19" s="34" customFormat="1" ht="15" customHeight="1">
      <c r="L1" s="35"/>
      <c r="M1" s="35"/>
      <c r="N1" s="35"/>
      <c r="O1" s="35"/>
      <c r="P1" s="35"/>
      <c r="Q1" s="35"/>
      <c r="R1" s="35"/>
      <c r="S1" s="35"/>
    </row>
    <row r="2" spans="1:19" s="256" customFormat="1" ht="30" customHeight="1">
      <c r="A2" s="258" t="s">
        <v>72</v>
      </c>
      <c r="B2" s="259"/>
      <c r="C2" s="259"/>
      <c r="D2" s="259"/>
      <c r="E2" s="259"/>
      <c r="F2" s="259"/>
      <c r="G2" s="259"/>
      <c r="H2" s="259"/>
      <c r="I2" s="259"/>
      <c r="J2" s="259"/>
      <c r="K2" s="258" t="s">
        <v>94</v>
      </c>
      <c r="L2" s="259"/>
      <c r="M2" s="259"/>
      <c r="N2" s="258"/>
      <c r="O2" s="259"/>
      <c r="P2" s="259"/>
      <c r="Q2" s="259"/>
      <c r="R2" s="259"/>
      <c r="S2" s="259"/>
    </row>
    <row r="3" spans="1:19" s="261" customFormat="1" ht="30" customHeight="1">
      <c r="A3" s="260"/>
      <c r="B3" s="260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</row>
    <row r="4" spans="1:19" s="38" customFormat="1" ht="15" customHeight="1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</row>
    <row r="5" spans="1:19" ht="15" customHeight="1" thickBot="1">
      <c r="A5" s="52" t="s">
        <v>73</v>
      </c>
      <c r="J5" s="327"/>
      <c r="S5" s="327" t="s">
        <v>75</v>
      </c>
    </row>
    <row r="6" spans="1:19" s="36" customFormat="1" ht="16.5" customHeight="1">
      <c r="A6" s="672" t="s">
        <v>379</v>
      </c>
      <c r="B6" s="41" t="s">
        <v>77</v>
      </c>
      <c r="C6" s="43"/>
      <c r="D6" s="351" t="s">
        <v>36</v>
      </c>
      <c r="E6" s="41" t="s">
        <v>78</v>
      </c>
      <c r="F6" s="41"/>
      <c r="G6" s="43"/>
      <c r="H6" s="41" t="s">
        <v>38</v>
      </c>
      <c r="I6" s="41"/>
      <c r="J6" s="426"/>
      <c r="K6" s="279" t="s">
        <v>39</v>
      </c>
      <c r="L6" s="41"/>
      <c r="M6" s="43"/>
      <c r="N6" s="41" t="s">
        <v>79</v>
      </c>
      <c r="O6" s="43"/>
      <c r="P6" s="43" t="s">
        <v>99</v>
      </c>
      <c r="Q6" s="351" t="s">
        <v>80</v>
      </c>
      <c r="R6" s="351" t="s">
        <v>81</v>
      </c>
      <c r="S6" s="432" t="s">
        <v>10</v>
      </c>
    </row>
    <row r="7" spans="1:19" s="36" customFormat="1" ht="16.5" customHeight="1">
      <c r="A7" s="663"/>
      <c r="B7" s="48" t="s">
        <v>82</v>
      </c>
      <c r="C7" s="49"/>
      <c r="D7" s="44"/>
      <c r="E7" s="62" t="s">
        <v>83</v>
      </c>
      <c r="F7" s="46"/>
      <c r="G7" s="49"/>
      <c r="H7" s="62" t="s">
        <v>41</v>
      </c>
      <c r="I7" s="46"/>
      <c r="J7" s="427"/>
      <c r="K7" s="433" t="s">
        <v>84</v>
      </c>
      <c r="L7" s="46"/>
      <c r="M7" s="49"/>
      <c r="N7" s="666" t="s">
        <v>96</v>
      </c>
      <c r="O7" s="667"/>
      <c r="P7" s="65"/>
      <c r="Q7" s="44"/>
      <c r="R7" s="44"/>
      <c r="S7" s="282"/>
    </row>
    <row r="8" spans="1:19" s="36" customFormat="1" ht="16.5" customHeight="1">
      <c r="A8" s="293"/>
      <c r="B8" s="63" t="s">
        <v>86</v>
      </c>
      <c r="C8" s="45" t="s">
        <v>87</v>
      </c>
      <c r="D8" s="44"/>
      <c r="E8" s="45"/>
      <c r="F8" s="44" t="s">
        <v>12</v>
      </c>
      <c r="G8" s="44" t="s">
        <v>13</v>
      </c>
      <c r="H8" s="45"/>
      <c r="I8" s="44" t="s">
        <v>12</v>
      </c>
      <c r="J8" s="428" t="s">
        <v>13</v>
      </c>
      <c r="K8" s="293"/>
      <c r="L8" s="44" t="s">
        <v>12</v>
      </c>
      <c r="M8" s="44" t="s">
        <v>13</v>
      </c>
      <c r="N8" s="44" t="s">
        <v>88</v>
      </c>
      <c r="O8" s="44" t="s">
        <v>97</v>
      </c>
      <c r="P8" s="44"/>
      <c r="Q8" s="668" t="s">
        <v>381</v>
      </c>
      <c r="R8" s="668" t="s">
        <v>102</v>
      </c>
      <c r="S8" s="428"/>
    </row>
    <row r="9" spans="1:19" s="36" customFormat="1" ht="12.75" customHeight="1">
      <c r="A9" s="663" t="s">
        <v>45</v>
      </c>
      <c r="B9" s="65"/>
      <c r="C9" s="45"/>
      <c r="D9" s="44"/>
      <c r="E9" s="44"/>
      <c r="F9" s="44"/>
      <c r="G9" s="44"/>
      <c r="H9" s="44"/>
      <c r="I9" s="44"/>
      <c r="J9" s="428"/>
      <c r="K9" s="293"/>
      <c r="L9" s="44"/>
      <c r="M9" s="44"/>
      <c r="N9" s="44"/>
      <c r="O9" s="668" t="s">
        <v>98</v>
      </c>
      <c r="P9" s="44"/>
      <c r="Q9" s="668"/>
      <c r="R9" s="668"/>
      <c r="S9" s="670" t="s">
        <v>380</v>
      </c>
    </row>
    <row r="10" spans="1:19" s="36" customFormat="1" ht="16.5" customHeight="1">
      <c r="A10" s="664"/>
      <c r="B10" s="49" t="s">
        <v>90</v>
      </c>
      <c r="C10" s="354" t="s">
        <v>91</v>
      </c>
      <c r="D10" s="354" t="s">
        <v>95</v>
      </c>
      <c r="E10" s="354"/>
      <c r="F10" s="354" t="s">
        <v>16</v>
      </c>
      <c r="G10" s="354" t="s">
        <v>17</v>
      </c>
      <c r="H10" s="354"/>
      <c r="I10" s="354" t="s">
        <v>16</v>
      </c>
      <c r="J10" s="364" t="s">
        <v>17</v>
      </c>
      <c r="K10" s="296"/>
      <c r="L10" s="354" t="s">
        <v>16</v>
      </c>
      <c r="M10" s="354" t="s">
        <v>17</v>
      </c>
      <c r="N10" s="354" t="s">
        <v>92</v>
      </c>
      <c r="O10" s="669"/>
      <c r="P10" s="354" t="s">
        <v>100</v>
      </c>
      <c r="Q10" s="669"/>
      <c r="R10" s="669"/>
      <c r="S10" s="671"/>
    </row>
    <row r="11" spans="1:19" ht="31.5" customHeight="1">
      <c r="A11" s="297" t="s">
        <v>28</v>
      </c>
      <c r="B11" s="27">
        <v>25</v>
      </c>
      <c r="C11" s="27">
        <v>7</v>
      </c>
      <c r="D11" s="27">
        <v>242</v>
      </c>
      <c r="E11" s="27">
        <v>2968</v>
      </c>
      <c r="F11" s="27">
        <v>1523</v>
      </c>
      <c r="G11" s="27">
        <v>1445</v>
      </c>
      <c r="H11" s="27">
        <v>376</v>
      </c>
      <c r="I11" s="27">
        <v>105</v>
      </c>
      <c r="J11" s="413">
        <v>271</v>
      </c>
      <c r="K11" s="424">
        <v>109</v>
      </c>
      <c r="L11" s="27">
        <v>78</v>
      </c>
      <c r="M11" s="27">
        <v>31</v>
      </c>
      <c r="N11" s="27">
        <v>573</v>
      </c>
      <c r="O11" s="27">
        <v>573</v>
      </c>
      <c r="P11" s="27"/>
      <c r="Q11" s="27">
        <v>394.95599999999996</v>
      </c>
      <c r="R11" s="27">
        <v>84.855000000000018</v>
      </c>
      <c r="S11" s="413">
        <v>328</v>
      </c>
    </row>
    <row r="12" spans="1:19" ht="31.5" customHeight="1">
      <c r="A12" s="297" t="s">
        <v>29</v>
      </c>
      <c r="B12" s="27">
        <v>25</v>
      </c>
      <c r="C12" s="27">
        <v>4</v>
      </c>
      <c r="D12" s="27">
        <v>236</v>
      </c>
      <c r="E12" s="27">
        <v>2938</v>
      </c>
      <c r="F12" s="27">
        <v>1494</v>
      </c>
      <c r="G12" s="27">
        <v>1444</v>
      </c>
      <c r="H12" s="27">
        <v>351</v>
      </c>
      <c r="I12" s="27">
        <v>102</v>
      </c>
      <c r="J12" s="413">
        <v>249</v>
      </c>
      <c r="K12" s="424">
        <v>108</v>
      </c>
      <c r="L12" s="27">
        <v>79</v>
      </c>
      <c r="M12" s="27">
        <v>29</v>
      </c>
      <c r="N12" s="27">
        <v>489</v>
      </c>
      <c r="O12" s="27">
        <v>489</v>
      </c>
      <c r="P12" s="27"/>
      <c r="Q12" s="27">
        <v>378.5</v>
      </c>
      <c r="R12" s="27">
        <v>85.2</v>
      </c>
      <c r="S12" s="413">
        <v>252</v>
      </c>
    </row>
    <row r="13" spans="1:19" ht="31.5" customHeight="1">
      <c r="A13" s="297" t="s">
        <v>30</v>
      </c>
      <c r="B13" s="27">
        <v>25</v>
      </c>
      <c r="C13" s="19">
        <v>4</v>
      </c>
      <c r="D13" s="27">
        <v>235</v>
      </c>
      <c r="E13" s="27">
        <v>2904</v>
      </c>
      <c r="F13" s="27">
        <v>1448</v>
      </c>
      <c r="G13" s="27">
        <v>1456</v>
      </c>
      <c r="H13" s="27">
        <v>381</v>
      </c>
      <c r="I13" s="27">
        <v>115</v>
      </c>
      <c r="J13" s="413">
        <v>266</v>
      </c>
      <c r="K13" s="424">
        <v>107</v>
      </c>
      <c r="L13" s="27">
        <v>74</v>
      </c>
      <c r="M13" s="27">
        <v>33</v>
      </c>
      <c r="N13" s="27">
        <v>477</v>
      </c>
      <c r="O13" s="27">
        <v>477</v>
      </c>
      <c r="P13" s="27"/>
      <c r="Q13" s="434">
        <v>379</v>
      </c>
      <c r="R13" s="434">
        <v>85</v>
      </c>
      <c r="S13" s="413">
        <v>326</v>
      </c>
    </row>
    <row r="14" spans="1:19" ht="31.5" customHeight="1">
      <c r="A14" s="297" t="s">
        <v>32</v>
      </c>
      <c r="B14" s="27">
        <v>26</v>
      </c>
      <c r="C14" s="19">
        <v>4</v>
      </c>
      <c r="D14" s="27">
        <v>244</v>
      </c>
      <c r="E14" s="27">
        <v>2846</v>
      </c>
      <c r="F14" s="27">
        <v>1412</v>
      </c>
      <c r="G14" s="27">
        <v>1434</v>
      </c>
      <c r="H14" s="27">
        <v>392</v>
      </c>
      <c r="I14" s="27">
        <v>120</v>
      </c>
      <c r="J14" s="413">
        <v>272</v>
      </c>
      <c r="K14" s="424">
        <v>110</v>
      </c>
      <c r="L14" s="27">
        <v>81</v>
      </c>
      <c r="M14" s="27">
        <v>29</v>
      </c>
      <c r="N14" s="27">
        <v>428</v>
      </c>
      <c r="O14" s="27">
        <v>428</v>
      </c>
      <c r="P14" s="27">
        <v>452</v>
      </c>
      <c r="Q14" s="434">
        <v>378</v>
      </c>
      <c r="R14" s="434">
        <v>85</v>
      </c>
      <c r="S14" s="413">
        <v>319</v>
      </c>
    </row>
    <row r="15" spans="1:19" ht="31.5" customHeight="1">
      <c r="A15" s="272" t="s">
        <v>31</v>
      </c>
      <c r="B15" s="19">
        <v>25</v>
      </c>
      <c r="C15" s="19">
        <v>5</v>
      </c>
      <c r="D15" s="19">
        <v>232</v>
      </c>
      <c r="E15" s="19">
        <v>2717</v>
      </c>
      <c r="F15" s="19">
        <v>1353</v>
      </c>
      <c r="G15" s="19">
        <v>1364</v>
      </c>
      <c r="H15" s="19">
        <v>384</v>
      </c>
      <c r="I15" s="19">
        <v>119</v>
      </c>
      <c r="J15" s="271">
        <v>265</v>
      </c>
      <c r="K15" s="283">
        <v>107</v>
      </c>
      <c r="L15" s="19">
        <v>74</v>
      </c>
      <c r="M15" s="19">
        <v>33</v>
      </c>
      <c r="N15" s="19">
        <v>515</v>
      </c>
      <c r="O15" s="19">
        <v>515</v>
      </c>
      <c r="P15" s="19">
        <v>267</v>
      </c>
      <c r="Q15" s="19">
        <v>394</v>
      </c>
      <c r="R15" s="19">
        <v>91.5</v>
      </c>
      <c r="S15" s="271">
        <v>235</v>
      </c>
    </row>
    <row r="16" spans="1:19" ht="32.25" hidden="1" customHeight="1" outlineLevel="1">
      <c r="A16" s="275" t="s">
        <v>49</v>
      </c>
      <c r="B16" s="98">
        <v>5</v>
      </c>
      <c r="C16" s="98">
        <v>0</v>
      </c>
      <c r="D16" s="98">
        <v>99</v>
      </c>
      <c r="E16" s="19">
        <v>1875</v>
      </c>
      <c r="F16" s="98">
        <v>928</v>
      </c>
      <c r="G16" s="98">
        <v>947</v>
      </c>
      <c r="H16" s="19">
        <v>153</v>
      </c>
      <c r="I16" s="98">
        <v>27</v>
      </c>
      <c r="J16" s="276">
        <v>126</v>
      </c>
      <c r="K16" s="283">
        <v>25</v>
      </c>
      <c r="L16" s="98">
        <v>16</v>
      </c>
      <c r="M16" s="98">
        <v>9</v>
      </c>
      <c r="N16" s="66">
        <v>350</v>
      </c>
      <c r="O16" s="66">
        <v>350</v>
      </c>
      <c r="P16" s="66">
        <v>151</v>
      </c>
      <c r="Q16" s="435">
        <v>69</v>
      </c>
      <c r="R16" s="435">
        <v>32</v>
      </c>
      <c r="S16" s="418">
        <v>99</v>
      </c>
    </row>
    <row r="17" spans="1:19" ht="32.25" hidden="1" customHeight="1" outlineLevel="1">
      <c r="A17" s="275" t="s">
        <v>50</v>
      </c>
      <c r="B17" s="98">
        <v>3</v>
      </c>
      <c r="C17" s="98">
        <v>0</v>
      </c>
      <c r="D17" s="98">
        <v>19</v>
      </c>
      <c r="E17" s="19">
        <v>91</v>
      </c>
      <c r="F17" s="98">
        <v>49</v>
      </c>
      <c r="G17" s="98">
        <v>42</v>
      </c>
      <c r="H17" s="19">
        <v>36</v>
      </c>
      <c r="I17" s="98">
        <v>10</v>
      </c>
      <c r="J17" s="276">
        <v>26</v>
      </c>
      <c r="K17" s="283">
        <v>12</v>
      </c>
      <c r="L17" s="98">
        <v>7</v>
      </c>
      <c r="M17" s="98">
        <v>5</v>
      </c>
      <c r="N17" s="66">
        <v>25</v>
      </c>
      <c r="O17" s="66">
        <v>25</v>
      </c>
      <c r="P17" s="66">
        <v>16</v>
      </c>
      <c r="Q17" s="435">
        <v>39</v>
      </c>
      <c r="R17" s="435">
        <v>8</v>
      </c>
      <c r="S17" s="418">
        <v>19</v>
      </c>
    </row>
    <row r="18" spans="1:19" ht="32.25" hidden="1" customHeight="1" outlineLevel="1">
      <c r="A18" s="275" t="s">
        <v>51</v>
      </c>
      <c r="B18" s="98">
        <v>1</v>
      </c>
      <c r="C18" s="98">
        <v>0</v>
      </c>
      <c r="D18" s="98">
        <v>7</v>
      </c>
      <c r="E18" s="19">
        <v>37</v>
      </c>
      <c r="F18" s="98">
        <v>15</v>
      </c>
      <c r="G18" s="98">
        <v>22</v>
      </c>
      <c r="H18" s="19">
        <v>11</v>
      </c>
      <c r="I18" s="98">
        <v>5</v>
      </c>
      <c r="J18" s="276">
        <v>6</v>
      </c>
      <c r="K18" s="283">
        <v>5</v>
      </c>
      <c r="L18" s="98">
        <v>4</v>
      </c>
      <c r="M18" s="98">
        <v>1</v>
      </c>
      <c r="N18" s="66">
        <v>7</v>
      </c>
      <c r="O18" s="66">
        <v>7</v>
      </c>
      <c r="P18" s="66">
        <v>4</v>
      </c>
      <c r="Q18" s="435">
        <v>15</v>
      </c>
      <c r="R18" s="435">
        <v>3</v>
      </c>
      <c r="S18" s="418">
        <v>7</v>
      </c>
    </row>
    <row r="19" spans="1:19" ht="32.25" hidden="1" customHeight="1" outlineLevel="1">
      <c r="A19" s="275" t="s">
        <v>52</v>
      </c>
      <c r="B19" s="98">
        <v>1</v>
      </c>
      <c r="C19" s="98">
        <v>1</v>
      </c>
      <c r="D19" s="98">
        <v>9</v>
      </c>
      <c r="E19" s="19">
        <v>35</v>
      </c>
      <c r="F19" s="98">
        <v>20</v>
      </c>
      <c r="G19" s="98">
        <v>15</v>
      </c>
      <c r="H19" s="19">
        <v>14</v>
      </c>
      <c r="I19" s="98">
        <v>7</v>
      </c>
      <c r="J19" s="276">
        <v>7</v>
      </c>
      <c r="K19" s="283">
        <v>8</v>
      </c>
      <c r="L19" s="98">
        <v>6</v>
      </c>
      <c r="M19" s="98">
        <v>2</v>
      </c>
      <c r="N19" s="66">
        <v>12</v>
      </c>
      <c r="O19" s="66">
        <v>12</v>
      </c>
      <c r="P19" s="66">
        <v>6</v>
      </c>
      <c r="Q19" s="435">
        <v>26</v>
      </c>
      <c r="R19" s="435">
        <v>5</v>
      </c>
      <c r="S19" s="418">
        <v>9</v>
      </c>
    </row>
    <row r="20" spans="1:19" ht="32.25" hidden="1" customHeight="1" outlineLevel="1">
      <c r="A20" s="275" t="s">
        <v>53</v>
      </c>
      <c r="B20" s="98">
        <v>2</v>
      </c>
      <c r="C20" s="98">
        <v>1</v>
      </c>
      <c r="D20" s="98">
        <v>16</v>
      </c>
      <c r="E20" s="19">
        <v>91</v>
      </c>
      <c r="F20" s="98">
        <v>42</v>
      </c>
      <c r="G20" s="98">
        <v>49</v>
      </c>
      <c r="H20" s="19">
        <v>27</v>
      </c>
      <c r="I20" s="98">
        <v>14</v>
      </c>
      <c r="J20" s="276">
        <v>13</v>
      </c>
      <c r="K20" s="283">
        <v>8</v>
      </c>
      <c r="L20" s="98">
        <v>5</v>
      </c>
      <c r="M20" s="98">
        <v>3</v>
      </c>
      <c r="N20" s="66">
        <v>21</v>
      </c>
      <c r="O20" s="66">
        <v>21</v>
      </c>
      <c r="P20" s="66">
        <v>5</v>
      </c>
      <c r="Q20" s="435">
        <v>30</v>
      </c>
      <c r="R20" s="435">
        <v>5.8</v>
      </c>
      <c r="S20" s="418">
        <v>16</v>
      </c>
    </row>
    <row r="21" spans="1:19" ht="32.25" hidden="1" customHeight="1" outlineLevel="1">
      <c r="A21" s="275" t="s">
        <v>58</v>
      </c>
      <c r="B21" s="98">
        <v>2</v>
      </c>
      <c r="C21" s="98">
        <v>2</v>
      </c>
      <c r="D21" s="98">
        <v>19</v>
      </c>
      <c r="E21" s="19">
        <v>132</v>
      </c>
      <c r="F21" s="98">
        <v>68</v>
      </c>
      <c r="G21" s="98">
        <v>64</v>
      </c>
      <c r="H21" s="19">
        <v>34</v>
      </c>
      <c r="I21" s="98">
        <v>14</v>
      </c>
      <c r="J21" s="276">
        <v>20</v>
      </c>
      <c r="K21" s="283">
        <v>8</v>
      </c>
      <c r="L21" s="98">
        <v>5</v>
      </c>
      <c r="M21" s="98">
        <v>3</v>
      </c>
      <c r="N21" s="66">
        <v>23</v>
      </c>
      <c r="O21" s="66">
        <v>23</v>
      </c>
      <c r="P21" s="66">
        <v>19</v>
      </c>
      <c r="Q21" s="435">
        <v>63</v>
      </c>
      <c r="R21" s="435">
        <v>11</v>
      </c>
      <c r="S21" s="418">
        <v>22</v>
      </c>
    </row>
    <row r="22" spans="1:19" ht="32.25" hidden="1" customHeight="1" outlineLevel="1">
      <c r="A22" s="275" t="s">
        <v>54</v>
      </c>
      <c r="B22" s="98">
        <v>3</v>
      </c>
      <c r="C22" s="98">
        <v>0</v>
      </c>
      <c r="D22" s="98">
        <v>24</v>
      </c>
      <c r="E22" s="19">
        <v>224</v>
      </c>
      <c r="F22" s="98">
        <v>119</v>
      </c>
      <c r="G22" s="98">
        <v>105</v>
      </c>
      <c r="H22" s="19">
        <v>42</v>
      </c>
      <c r="I22" s="98">
        <v>19</v>
      </c>
      <c r="J22" s="276">
        <v>23</v>
      </c>
      <c r="K22" s="283">
        <v>13</v>
      </c>
      <c r="L22" s="98">
        <v>8</v>
      </c>
      <c r="M22" s="98">
        <v>5</v>
      </c>
      <c r="N22" s="66">
        <v>37</v>
      </c>
      <c r="O22" s="66">
        <v>37</v>
      </c>
      <c r="P22" s="66">
        <v>24</v>
      </c>
      <c r="Q22" s="435">
        <v>47</v>
      </c>
      <c r="R22" s="435">
        <v>10</v>
      </c>
      <c r="S22" s="418">
        <v>24</v>
      </c>
    </row>
    <row r="23" spans="1:19" ht="32.25" hidden="1" customHeight="1" outlineLevel="1">
      <c r="A23" s="275" t="s">
        <v>55</v>
      </c>
      <c r="B23" s="98">
        <v>4</v>
      </c>
      <c r="C23" s="98">
        <v>0</v>
      </c>
      <c r="D23" s="98">
        <v>17</v>
      </c>
      <c r="E23" s="19">
        <v>74</v>
      </c>
      <c r="F23" s="98">
        <v>35</v>
      </c>
      <c r="G23" s="98">
        <v>39</v>
      </c>
      <c r="H23" s="19">
        <v>28</v>
      </c>
      <c r="I23" s="98">
        <v>7</v>
      </c>
      <c r="J23" s="276">
        <v>21</v>
      </c>
      <c r="K23" s="283">
        <v>12</v>
      </c>
      <c r="L23" s="98">
        <v>10</v>
      </c>
      <c r="M23" s="98">
        <v>2</v>
      </c>
      <c r="N23" s="66">
        <v>12</v>
      </c>
      <c r="O23" s="66">
        <v>12</v>
      </c>
      <c r="P23" s="66">
        <v>10</v>
      </c>
      <c r="Q23" s="435">
        <v>47</v>
      </c>
      <c r="R23" s="435">
        <v>6</v>
      </c>
      <c r="S23" s="418">
        <v>17</v>
      </c>
    </row>
    <row r="24" spans="1:19" ht="32.25" hidden="1" customHeight="1" outlineLevel="1">
      <c r="A24" s="275" t="s">
        <v>56</v>
      </c>
      <c r="B24" s="98">
        <v>1</v>
      </c>
      <c r="C24" s="98">
        <v>1</v>
      </c>
      <c r="D24" s="98">
        <v>9</v>
      </c>
      <c r="E24" s="19">
        <v>89</v>
      </c>
      <c r="F24" s="98">
        <v>45</v>
      </c>
      <c r="G24" s="98">
        <v>44</v>
      </c>
      <c r="H24" s="19">
        <v>16</v>
      </c>
      <c r="I24" s="98">
        <v>4</v>
      </c>
      <c r="J24" s="276">
        <v>12</v>
      </c>
      <c r="K24" s="283">
        <v>6</v>
      </c>
      <c r="L24" s="98">
        <v>4</v>
      </c>
      <c r="M24" s="98">
        <v>2</v>
      </c>
      <c r="N24" s="66">
        <v>15</v>
      </c>
      <c r="O24" s="66">
        <v>15</v>
      </c>
      <c r="P24" s="66">
        <v>19</v>
      </c>
      <c r="Q24" s="435">
        <v>29</v>
      </c>
      <c r="R24" s="435">
        <v>4.7</v>
      </c>
      <c r="S24" s="418">
        <v>9</v>
      </c>
    </row>
    <row r="25" spans="1:19" ht="32.25" hidden="1" customHeight="1" outlineLevel="1">
      <c r="A25" s="275" t="s">
        <v>57</v>
      </c>
      <c r="B25" s="98">
        <v>3</v>
      </c>
      <c r="C25" s="98">
        <v>0</v>
      </c>
      <c r="D25" s="98">
        <v>13</v>
      </c>
      <c r="E25" s="19">
        <v>69</v>
      </c>
      <c r="F25" s="98">
        <v>32</v>
      </c>
      <c r="G25" s="98">
        <v>37</v>
      </c>
      <c r="H25" s="19">
        <v>23</v>
      </c>
      <c r="I25" s="98">
        <v>12</v>
      </c>
      <c r="J25" s="276">
        <v>11</v>
      </c>
      <c r="K25" s="283">
        <v>10</v>
      </c>
      <c r="L25" s="98">
        <v>9</v>
      </c>
      <c r="M25" s="98">
        <v>1</v>
      </c>
      <c r="N25" s="66">
        <v>13</v>
      </c>
      <c r="O25" s="66">
        <v>13</v>
      </c>
      <c r="P25" s="66">
        <v>13</v>
      </c>
      <c r="Q25" s="435">
        <v>29</v>
      </c>
      <c r="R25" s="435">
        <v>6</v>
      </c>
      <c r="S25" s="418">
        <v>13</v>
      </c>
    </row>
    <row r="26" spans="1:19" s="370" customFormat="1" ht="31.5" customHeight="1" collapsed="1">
      <c r="A26" s="379" t="s">
        <v>33</v>
      </c>
      <c r="B26" s="375">
        <f>SUM(B27:B36)</f>
        <v>25</v>
      </c>
      <c r="C26" s="375">
        <f t="shared" ref="C26:S26" si="0">SUM(C27:C36)</f>
        <v>5</v>
      </c>
      <c r="D26" s="375">
        <f t="shared" si="0"/>
        <v>222</v>
      </c>
      <c r="E26" s="375">
        <f t="shared" si="0"/>
        <v>2587</v>
      </c>
      <c r="F26" s="375">
        <f t="shared" si="0"/>
        <v>1294</v>
      </c>
      <c r="G26" s="375">
        <f t="shared" si="0"/>
        <v>1293</v>
      </c>
      <c r="H26" s="375">
        <f t="shared" si="0"/>
        <v>376</v>
      </c>
      <c r="I26" s="375">
        <f t="shared" si="0"/>
        <v>121</v>
      </c>
      <c r="J26" s="404">
        <f t="shared" si="0"/>
        <v>255</v>
      </c>
      <c r="K26" s="425">
        <f t="shared" si="0"/>
        <v>102</v>
      </c>
      <c r="L26" s="375">
        <f t="shared" si="0"/>
        <v>69</v>
      </c>
      <c r="M26" s="375">
        <f t="shared" si="0"/>
        <v>33</v>
      </c>
      <c r="N26" s="375">
        <f t="shared" si="0"/>
        <v>467</v>
      </c>
      <c r="O26" s="375">
        <f t="shared" si="0"/>
        <v>467</v>
      </c>
      <c r="P26" s="375">
        <f t="shared" si="0"/>
        <v>334</v>
      </c>
      <c r="Q26" s="375">
        <f t="shared" si="0"/>
        <v>367</v>
      </c>
      <c r="R26" s="375">
        <f t="shared" si="0"/>
        <v>90</v>
      </c>
      <c r="S26" s="404">
        <f t="shared" si="0"/>
        <v>313</v>
      </c>
    </row>
    <row r="27" spans="1:19" ht="32.25" customHeight="1" outlineLevel="1">
      <c r="A27" s="275" t="s">
        <v>49</v>
      </c>
      <c r="B27" s="73">
        <v>5</v>
      </c>
      <c r="C27" s="73">
        <v>0</v>
      </c>
      <c r="D27" s="73">
        <v>93</v>
      </c>
      <c r="E27" s="19">
        <f>SUM(F27:G27)</f>
        <v>1754</v>
      </c>
      <c r="F27" s="73">
        <v>870</v>
      </c>
      <c r="G27" s="73">
        <v>884</v>
      </c>
      <c r="H27" s="19">
        <f t="shared" ref="H27:H36" si="1">SUM(I27:J27)</f>
        <v>154</v>
      </c>
      <c r="I27" s="73">
        <v>33</v>
      </c>
      <c r="J27" s="376">
        <v>121</v>
      </c>
      <c r="K27" s="283">
        <f t="shared" ref="K27:K36" si="2">SUM(L27:M27)</f>
        <v>23</v>
      </c>
      <c r="L27" s="73">
        <v>13</v>
      </c>
      <c r="M27" s="73">
        <v>10</v>
      </c>
      <c r="N27" s="55">
        <v>309</v>
      </c>
      <c r="O27" s="55">
        <v>309</v>
      </c>
      <c r="P27" s="55">
        <v>228</v>
      </c>
      <c r="Q27" s="436">
        <v>69</v>
      </c>
      <c r="R27" s="436">
        <v>32</v>
      </c>
      <c r="S27" s="420">
        <v>122</v>
      </c>
    </row>
    <row r="28" spans="1:19" ht="32.25" customHeight="1" outlineLevel="1">
      <c r="A28" s="275" t="s">
        <v>50</v>
      </c>
      <c r="B28" s="73">
        <v>3</v>
      </c>
      <c r="C28" s="73">
        <v>0</v>
      </c>
      <c r="D28" s="73">
        <v>19</v>
      </c>
      <c r="E28" s="19">
        <f t="shared" ref="E28:E36" si="3">SUM(F28:G28)</f>
        <v>98</v>
      </c>
      <c r="F28" s="73">
        <v>49</v>
      </c>
      <c r="G28" s="73">
        <v>49</v>
      </c>
      <c r="H28" s="19">
        <f t="shared" si="1"/>
        <v>34</v>
      </c>
      <c r="I28" s="73">
        <v>9</v>
      </c>
      <c r="J28" s="376">
        <v>25</v>
      </c>
      <c r="K28" s="283">
        <f t="shared" si="2"/>
        <v>13</v>
      </c>
      <c r="L28" s="73">
        <v>9</v>
      </c>
      <c r="M28" s="73">
        <v>4</v>
      </c>
      <c r="N28" s="55">
        <v>15</v>
      </c>
      <c r="O28" s="55">
        <v>15</v>
      </c>
      <c r="P28" s="55">
        <v>13</v>
      </c>
      <c r="Q28" s="436">
        <v>39</v>
      </c>
      <c r="R28" s="436">
        <v>8</v>
      </c>
      <c r="S28" s="420">
        <v>27</v>
      </c>
    </row>
    <row r="29" spans="1:19" ht="32.25" customHeight="1" outlineLevel="1">
      <c r="A29" s="275" t="s">
        <v>51</v>
      </c>
      <c r="B29" s="73">
        <v>1</v>
      </c>
      <c r="C29" s="73">
        <v>0</v>
      </c>
      <c r="D29" s="73">
        <v>7</v>
      </c>
      <c r="E29" s="19">
        <f t="shared" si="3"/>
        <v>41</v>
      </c>
      <c r="F29" s="73">
        <v>21</v>
      </c>
      <c r="G29" s="73">
        <v>20</v>
      </c>
      <c r="H29" s="19">
        <f t="shared" si="1"/>
        <v>11</v>
      </c>
      <c r="I29" s="73">
        <v>5</v>
      </c>
      <c r="J29" s="376">
        <v>6</v>
      </c>
      <c r="K29" s="283">
        <f t="shared" si="2"/>
        <v>5</v>
      </c>
      <c r="L29" s="73">
        <v>4</v>
      </c>
      <c r="M29" s="73">
        <v>1</v>
      </c>
      <c r="N29" s="55">
        <v>9</v>
      </c>
      <c r="O29" s="55">
        <f t="shared" ref="O29" si="4">N29</f>
        <v>9</v>
      </c>
      <c r="P29" s="55">
        <v>4</v>
      </c>
      <c r="Q29" s="436">
        <v>14</v>
      </c>
      <c r="R29" s="436">
        <v>3</v>
      </c>
      <c r="S29" s="420">
        <v>10</v>
      </c>
    </row>
    <row r="30" spans="1:19" ht="32.25" customHeight="1" outlineLevel="1">
      <c r="A30" s="275" t="s">
        <v>52</v>
      </c>
      <c r="B30" s="73">
        <v>1</v>
      </c>
      <c r="C30" s="73">
        <v>1</v>
      </c>
      <c r="D30" s="73">
        <v>7</v>
      </c>
      <c r="E30" s="19">
        <f t="shared" si="3"/>
        <v>34</v>
      </c>
      <c r="F30" s="73">
        <v>20</v>
      </c>
      <c r="G30" s="73">
        <v>14</v>
      </c>
      <c r="H30" s="19">
        <f t="shared" si="1"/>
        <v>11</v>
      </c>
      <c r="I30" s="73">
        <v>5</v>
      </c>
      <c r="J30" s="376">
        <v>6</v>
      </c>
      <c r="K30" s="283">
        <f t="shared" si="2"/>
        <v>4</v>
      </c>
      <c r="L30" s="73">
        <v>2</v>
      </c>
      <c r="M30" s="73">
        <v>2</v>
      </c>
      <c r="N30" s="55">
        <v>9</v>
      </c>
      <c r="O30" s="55">
        <v>9</v>
      </c>
      <c r="P30" s="55">
        <v>5</v>
      </c>
      <c r="Q30" s="436">
        <v>15</v>
      </c>
      <c r="R30" s="436">
        <v>4</v>
      </c>
      <c r="S30" s="420">
        <v>8</v>
      </c>
    </row>
    <row r="31" spans="1:19" ht="32.25" customHeight="1" outlineLevel="1">
      <c r="A31" s="275" t="s">
        <v>53</v>
      </c>
      <c r="B31" s="73">
        <v>2</v>
      </c>
      <c r="C31" s="73">
        <v>1</v>
      </c>
      <c r="D31" s="73">
        <v>17</v>
      </c>
      <c r="E31" s="19">
        <f t="shared" si="3"/>
        <v>92</v>
      </c>
      <c r="F31" s="73">
        <v>48</v>
      </c>
      <c r="G31" s="73">
        <v>44</v>
      </c>
      <c r="H31" s="19">
        <f t="shared" si="1"/>
        <v>27</v>
      </c>
      <c r="I31" s="73">
        <v>12</v>
      </c>
      <c r="J31" s="376">
        <v>15</v>
      </c>
      <c r="K31" s="283">
        <f t="shared" si="2"/>
        <v>9</v>
      </c>
      <c r="L31" s="73">
        <v>5</v>
      </c>
      <c r="M31" s="73">
        <v>4</v>
      </c>
      <c r="N31" s="55">
        <v>17</v>
      </c>
      <c r="O31" s="55">
        <v>17</v>
      </c>
      <c r="P31" s="55">
        <v>15</v>
      </c>
      <c r="Q31" s="436">
        <v>30</v>
      </c>
      <c r="R31" s="436">
        <v>6</v>
      </c>
      <c r="S31" s="420">
        <v>21</v>
      </c>
    </row>
    <row r="32" spans="1:19" ht="32.25" customHeight="1" outlineLevel="1">
      <c r="A32" s="275" t="s">
        <v>366</v>
      </c>
      <c r="B32" s="73">
        <v>2</v>
      </c>
      <c r="C32" s="73">
        <v>2</v>
      </c>
      <c r="D32" s="73">
        <v>17</v>
      </c>
      <c r="E32" s="19">
        <f t="shared" si="3"/>
        <v>137</v>
      </c>
      <c r="F32" s="73">
        <v>65</v>
      </c>
      <c r="G32" s="73">
        <v>72</v>
      </c>
      <c r="H32" s="19">
        <f t="shared" si="1"/>
        <v>31</v>
      </c>
      <c r="I32" s="73">
        <v>13</v>
      </c>
      <c r="J32" s="376">
        <v>18</v>
      </c>
      <c r="K32" s="283">
        <f t="shared" si="2"/>
        <v>10</v>
      </c>
      <c r="L32" s="73">
        <v>7</v>
      </c>
      <c r="M32" s="73">
        <v>3</v>
      </c>
      <c r="N32" s="55">
        <v>28</v>
      </c>
      <c r="O32" s="55">
        <v>28</v>
      </c>
      <c r="P32" s="55">
        <v>18</v>
      </c>
      <c r="Q32" s="436">
        <v>47</v>
      </c>
      <c r="R32" s="436">
        <v>10</v>
      </c>
      <c r="S32" s="420">
        <v>30</v>
      </c>
    </row>
    <row r="33" spans="1:20" ht="32.25" customHeight="1" outlineLevel="1">
      <c r="A33" s="275" t="s">
        <v>54</v>
      </c>
      <c r="B33" s="73">
        <v>3</v>
      </c>
      <c r="C33" s="73">
        <v>0</v>
      </c>
      <c r="D33" s="73">
        <v>22</v>
      </c>
      <c r="E33" s="19">
        <f t="shared" si="3"/>
        <v>203</v>
      </c>
      <c r="F33" s="73">
        <v>103</v>
      </c>
      <c r="G33" s="73">
        <v>100</v>
      </c>
      <c r="H33" s="19">
        <f t="shared" si="1"/>
        <v>42</v>
      </c>
      <c r="I33" s="73">
        <v>21</v>
      </c>
      <c r="J33" s="376">
        <v>21</v>
      </c>
      <c r="K33" s="283">
        <f t="shared" si="2"/>
        <v>11</v>
      </c>
      <c r="L33" s="73">
        <v>9</v>
      </c>
      <c r="M33" s="73">
        <v>2</v>
      </c>
      <c r="N33" s="55">
        <v>40</v>
      </c>
      <c r="O33" s="55">
        <v>40</v>
      </c>
      <c r="P33" s="55">
        <v>24</v>
      </c>
      <c r="Q33" s="436">
        <v>48</v>
      </c>
      <c r="R33" s="436">
        <v>10</v>
      </c>
      <c r="S33" s="420">
        <v>36</v>
      </c>
    </row>
    <row r="34" spans="1:20" ht="32.25" customHeight="1" outlineLevel="1">
      <c r="A34" s="275" t="s">
        <v>55</v>
      </c>
      <c r="B34" s="73">
        <v>4</v>
      </c>
      <c r="C34" s="73">
        <v>0</v>
      </c>
      <c r="D34" s="73">
        <v>18</v>
      </c>
      <c r="E34" s="19">
        <f t="shared" si="3"/>
        <v>76</v>
      </c>
      <c r="F34" s="73">
        <v>40</v>
      </c>
      <c r="G34" s="73">
        <v>36</v>
      </c>
      <c r="H34" s="19">
        <f t="shared" si="1"/>
        <v>30</v>
      </c>
      <c r="I34" s="73">
        <v>9</v>
      </c>
      <c r="J34" s="376">
        <v>21</v>
      </c>
      <c r="K34" s="283">
        <f t="shared" si="2"/>
        <v>12</v>
      </c>
      <c r="L34" s="73">
        <v>9</v>
      </c>
      <c r="M34" s="73">
        <v>3</v>
      </c>
      <c r="N34" s="55">
        <v>12</v>
      </c>
      <c r="O34" s="55">
        <v>12</v>
      </c>
      <c r="P34" s="55">
        <v>10</v>
      </c>
      <c r="Q34" s="436">
        <v>47</v>
      </c>
      <c r="R34" s="436">
        <v>6</v>
      </c>
      <c r="S34" s="420">
        <v>22</v>
      </c>
    </row>
    <row r="35" spans="1:20" ht="32.25" customHeight="1" outlineLevel="1">
      <c r="A35" s="275" t="s">
        <v>56</v>
      </c>
      <c r="B35" s="73">
        <v>1</v>
      </c>
      <c r="C35" s="73">
        <v>1</v>
      </c>
      <c r="D35" s="73">
        <v>9</v>
      </c>
      <c r="E35" s="19">
        <f t="shared" si="3"/>
        <v>89</v>
      </c>
      <c r="F35" s="73">
        <v>48</v>
      </c>
      <c r="G35" s="73">
        <v>41</v>
      </c>
      <c r="H35" s="19">
        <f t="shared" si="1"/>
        <v>14</v>
      </c>
      <c r="I35" s="73">
        <v>3</v>
      </c>
      <c r="J35" s="376">
        <v>11</v>
      </c>
      <c r="K35" s="283">
        <f t="shared" si="2"/>
        <v>6</v>
      </c>
      <c r="L35" s="73">
        <v>4</v>
      </c>
      <c r="M35" s="73">
        <v>2</v>
      </c>
      <c r="N35" s="55">
        <v>14</v>
      </c>
      <c r="O35" s="55">
        <v>14</v>
      </c>
      <c r="P35" s="55">
        <v>11</v>
      </c>
      <c r="Q35" s="436">
        <v>29</v>
      </c>
      <c r="R35" s="436">
        <v>5</v>
      </c>
      <c r="S35" s="420">
        <v>15</v>
      </c>
    </row>
    <row r="36" spans="1:20" ht="32.25" customHeight="1" outlineLevel="1">
      <c r="A36" s="275" t="s">
        <v>57</v>
      </c>
      <c r="B36" s="73">
        <v>3</v>
      </c>
      <c r="C36" s="73">
        <v>0</v>
      </c>
      <c r="D36" s="73">
        <v>13</v>
      </c>
      <c r="E36" s="19">
        <f t="shared" si="3"/>
        <v>63</v>
      </c>
      <c r="F36" s="73">
        <v>30</v>
      </c>
      <c r="G36" s="73">
        <v>33</v>
      </c>
      <c r="H36" s="19">
        <f t="shared" si="1"/>
        <v>22</v>
      </c>
      <c r="I36" s="73">
        <v>11</v>
      </c>
      <c r="J36" s="376">
        <v>11</v>
      </c>
      <c r="K36" s="283">
        <f t="shared" si="2"/>
        <v>9</v>
      </c>
      <c r="L36" s="73">
        <v>7</v>
      </c>
      <c r="M36" s="73">
        <v>2</v>
      </c>
      <c r="N36" s="55">
        <v>14</v>
      </c>
      <c r="O36" s="55">
        <v>14</v>
      </c>
      <c r="P36" s="55">
        <v>6</v>
      </c>
      <c r="Q36" s="436">
        <v>29</v>
      </c>
      <c r="R36" s="436">
        <v>6</v>
      </c>
      <c r="S36" s="420">
        <v>22</v>
      </c>
    </row>
    <row r="37" spans="1:20" s="326" customFormat="1" ht="9.9499999999999993" customHeight="1" outlineLevel="1" thickBot="1">
      <c r="A37" s="429"/>
      <c r="B37" s="430"/>
      <c r="C37" s="330"/>
      <c r="D37" s="330"/>
      <c r="E37" s="431"/>
      <c r="F37" s="330"/>
      <c r="G37" s="330"/>
      <c r="H37" s="431"/>
      <c r="I37" s="330"/>
      <c r="J37" s="331"/>
      <c r="K37" s="437"/>
      <c r="L37" s="330"/>
      <c r="M37" s="330"/>
      <c r="N37" s="330"/>
      <c r="O37" s="330"/>
      <c r="P37" s="330"/>
      <c r="Q37" s="330"/>
      <c r="R37" s="330"/>
      <c r="S37" s="331"/>
    </row>
    <row r="38" spans="1:20" ht="9.75" customHeight="1" outlineLevel="1">
      <c r="A38" s="54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</row>
    <row r="39" spans="1:20" ht="15" customHeight="1" outlineLevel="1">
      <c r="A39" s="665" t="s">
        <v>104</v>
      </c>
      <c r="B39" s="665"/>
      <c r="C39" s="665"/>
      <c r="D39" s="665"/>
      <c r="E39" s="665"/>
      <c r="F39" s="665"/>
      <c r="G39" s="665"/>
      <c r="H39" s="665"/>
      <c r="I39" s="665"/>
      <c r="J39" s="665"/>
      <c r="K39" s="665"/>
      <c r="L39" s="665"/>
      <c r="M39" s="665"/>
      <c r="N39" s="665"/>
      <c r="O39" s="665"/>
      <c r="P39" s="665"/>
      <c r="Q39" s="665"/>
      <c r="R39" s="665"/>
      <c r="S39" s="665"/>
      <c r="T39" s="665"/>
    </row>
    <row r="40" spans="1:20" ht="15" customHeight="1" outlineLevel="1">
      <c r="A40" s="665" t="s">
        <v>105</v>
      </c>
      <c r="B40" s="665"/>
      <c r="C40" s="665"/>
      <c r="D40" s="665"/>
      <c r="E40" s="665"/>
      <c r="F40" s="665"/>
      <c r="G40" s="665"/>
      <c r="H40" s="665"/>
      <c r="I40" s="665"/>
      <c r="J40" s="665"/>
      <c r="K40" s="665"/>
      <c r="L40" s="665"/>
      <c r="M40" s="665"/>
      <c r="N40" s="665"/>
      <c r="O40" s="665"/>
      <c r="P40" s="665"/>
      <c r="Q40" s="665"/>
      <c r="R40" s="665"/>
      <c r="S40" s="665"/>
      <c r="T40" s="665"/>
    </row>
    <row r="41" spans="1:20" ht="15" customHeight="1">
      <c r="A41" s="52" t="s">
        <v>27</v>
      </c>
      <c r="B41" s="67"/>
      <c r="C41" s="67"/>
      <c r="D41" s="67"/>
      <c r="E41" s="67"/>
      <c r="F41" s="67"/>
      <c r="G41" s="67"/>
      <c r="H41" s="67"/>
      <c r="I41" s="67"/>
      <c r="J41" s="67"/>
      <c r="L41" s="67"/>
      <c r="M41" s="67"/>
      <c r="N41" s="67"/>
      <c r="O41" s="67"/>
      <c r="P41" s="67"/>
      <c r="Q41" s="67"/>
      <c r="R41" s="67"/>
      <c r="S41" s="67"/>
      <c r="T41" s="67"/>
    </row>
    <row r="42" spans="1:20" ht="17.25" customHeight="1"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</row>
  </sheetData>
  <mergeCells count="11">
    <mergeCell ref="K39:T39"/>
    <mergeCell ref="N7:O7"/>
    <mergeCell ref="O9:O10"/>
    <mergeCell ref="A40:J40"/>
    <mergeCell ref="K40:T40"/>
    <mergeCell ref="S9:S10"/>
    <mergeCell ref="A39:J39"/>
    <mergeCell ref="R8:R10"/>
    <mergeCell ref="A9:A10"/>
    <mergeCell ref="A6:A7"/>
    <mergeCell ref="Q8:Q10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5" pageOrder="overThenDown" orientation="portrait" r:id="rId1"/>
  <headerFooter alignWithMargins="0"/>
  <colBreaks count="1" manualBreakCount="1">
    <brk id="10" max="4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T48"/>
  <sheetViews>
    <sheetView view="pageBreakPreview" topLeftCell="I13" zoomScale="90" zoomScaleNormal="100" zoomScaleSheetLayoutView="90" workbookViewId="0">
      <selection activeCell="Q41" sqref="Q41:S43"/>
    </sheetView>
  </sheetViews>
  <sheetFormatPr defaultRowHeight="13.5" outlineLevelRow="1"/>
  <cols>
    <col min="1" max="1" width="13.21875" style="52" customWidth="1"/>
    <col min="2" max="4" width="7.33203125" style="52" customWidth="1"/>
    <col min="5" max="5" width="7.44140625" style="52" customWidth="1"/>
    <col min="6" max="7" width="8.44140625" style="52" customWidth="1"/>
    <col min="8" max="8" width="7.21875" style="52" customWidth="1"/>
    <col min="9" max="10" width="8.44140625" style="52" customWidth="1"/>
    <col min="11" max="11" width="7.109375" style="52" customWidth="1"/>
    <col min="12" max="13" width="7.6640625" style="52" customWidth="1"/>
    <col min="14" max="14" width="9.44140625" style="52" customWidth="1"/>
    <col min="15" max="15" width="14.5546875" style="52" bestFit="1" customWidth="1"/>
    <col min="16" max="16" width="8.88671875" style="52" customWidth="1"/>
    <col min="17" max="17" width="7.88671875" style="52" customWidth="1"/>
    <col min="18" max="18" width="7.77734375" style="52" customWidth="1"/>
    <col min="19" max="19" width="9.77734375" style="52" customWidth="1"/>
    <col min="20" max="16384" width="8.88671875" style="52"/>
  </cols>
  <sheetData>
    <row r="1" spans="1:19" s="34" customFormat="1" ht="24.95" customHeight="1">
      <c r="O1" s="35"/>
      <c r="P1" s="35"/>
      <c r="Q1" s="35"/>
      <c r="R1" s="35"/>
      <c r="S1" s="35"/>
    </row>
    <row r="2" spans="1:19" s="256" customFormat="1" ht="30" customHeight="1">
      <c r="A2" s="258" t="s">
        <v>106</v>
      </c>
      <c r="B2" s="258"/>
      <c r="C2" s="259"/>
      <c r="D2" s="259"/>
      <c r="E2" s="259"/>
      <c r="F2" s="259"/>
      <c r="G2" s="259"/>
      <c r="H2" s="259"/>
      <c r="I2" s="259"/>
      <c r="J2" s="259"/>
      <c r="K2" s="645" t="s">
        <v>107</v>
      </c>
      <c r="L2" s="645"/>
      <c r="M2" s="645"/>
      <c r="N2" s="645"/>
      <c r="O2" s="645"/>
      <c r="P2" s="645"/>
      <c r="Q2" s="645"/>
      <c r="R2" s="645"/>
      <c r="S2" s="645"/>
    </row>
    <row r="3" spans="1:19" s="261" customFormat="1" ht="30" customHeight="1">
      <c r="A3" s="260"/>
      <c r="B3" s="260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</row>
    <row r="4" spans="1:19" s="69" customFormat="1" ht="17.25" thickBot="1">
      <c r="A4" s="69" t="s">
        <v>73</v>
      </c>
      <c r="J4" s="70"/>
      <c r="S4" s="70" t="s">
        <v>74</v>
      </c>
    </row>
    <row r="5" spans="1:19" s="36" customFormat="1" ht="16.5" customHeight="1">
      <c r="A5" s="672" t="s">
        <v>368</v>
      </c>
      <c r="B5" s="675" t="s">
        <v>108</v>
      </c>
      <c r="C5" s="676"/>
      <c r="D5" s="351" t="s">
        <v>36</v>
      </c>
      <c r="E5" s="41" t="s">
        <v>78</v>
      </c>
      <c r="F5" s="41"/>
      <c r="G5" s="43"/>
      <c r="H5" s="41" t="s">
        <v>38</v>
      </c>
      <c r="I5" s="41"/>
      <c r="J5" s="426"/>
      <c r="K5" s="279" t="s">
        <v>109</v>
      </c>
      <c r="L5" s="41"/>
      <c r="M5" s="43"/>
      <c r="N5" s="41" t="s">
        <v>79</v>
      </c>
      <c r="O5" s="43"/>
      <c r="P5" s="43" t="s">
        <v>110</v>
      </c>
      <c r="Q5" s="351" t="s">
        <v>111</v>
      </c>
      <c r="R5" s="351" t="s">
        <v>81</v>
      </c>
      <c r="S5" s="432" t="s">
        <v>10</v>
      </c>
    </row>
    <row r="6" spans="1:19" s="36" customFormat="1" ht="16.5" customHeight="1">
      <c r="A6" s="663"/>
      <c r="B6" s="677" t="s">
        <v>130</v>
      </c>
      <c r="C6" s="678"/>
      <c r="D6" s="44"/>
      <c r="E6" s="62" t="s">
        <v>83</v>
      </c>
      <c r="F6" s="46"/>
      <c r="G6" s="49"/>
      <c r="H6" s="62" t="s">
        <v>41</v>
      </c>
      <c r="I6" s="46"/>
      <c r="J6" s="427"/>
      <c r="K6" s="433" t="s">
        <v>42</v>
      </c>
      <c r="L6" s="46"/>
      <c r="M6" s="49"/>
      <c r="N6" s="666" t="s">
        <v>85</v>
      </c>
      <c r="O6" s="667"/>
      <c r="P6" s="65"/>
      <c r="Q6" s="44"/>
      <c r="R6" s="44"/>
      <c r="S6" s="442"/>
    </row>
    <row r="7" spans="1:19" s="36" customFormat="1" ht="16.5" customHeight="1">
      <c r="A7" s="293"/>
      <c r="B7" s="44" t="s">
        <v>112</v>
      </c>
      <c r="C7" s="65" t="s">
        <v>113</v>
      </c>
      <c r="D7" s="44"/>
      <c r="E7" s="45"/>
      <c r="F7" s="44" t="s">
        <v>12</v>
      </c>
      <c r="G7" s="44" t="s">
        <v>13</v>
      </c>
      <c r="H7" s="45"/>
      <c r="I7" s="44" t="s">
        <v>12</v>
      </c>
      <c r="J7" s="428" t="s">
        <v>13</v>
      </c>
      <c r="K7" s="293"/>
      <c r="L7" s="44" t="s">
        <v>12</v>
      </c>
      <c r="M7" s="44" t="s">
        <v>13</v>
      </c>
      <c r="N7" s="44" t="s">
        <v>88</v>
      </c>
      <c r="O7" s="44" t="s">
        <v>89</v>
      </c>
      <c r="P7" s="646" t="s">
        <v>382</v>
      </c>
      <c r="Q7" s="646" t="s">
        <v>383</v>
      </c>
      <c r="R7" s="646" t="s">
        <v>131</v>
      </c>
      <c r="S7" s="673" t="s">
        <v>132</v>
      </c>
    </row>
    <row r="8" spans="1:19" s="36" customFormat="1" ht="16.5" customHeight="1">
      <c r="A8" s="663" t="s">
        <v>367</v>
      </c>
      <c r="B8" s="44"/>
      <c r="C8" s="65"/>
      <c r="D8" s="65"/>
      <c r="E8" s="44"/>
      <c r="F8" s="44"/>
      <c r="G8" s="44"/>
      <c r="H8" s="44"/>
      <c r="I8" s="44"/>
      <c r="J8" s="428"/>
      <c r="K8" s="293"/>
      <c r="L8" s="44"/>
      <c r="M8" s="44"/>
      <c r="N8" s="44"/>
      <c r="O8" s="646" t="s">
        <v>98</v>
      </c>
      <c r="P8" s="646"/>
      <c r="Q8" s="646"/>
      <c r="R8" s="646"/>
      <c r="S8" s="673"/>
    </row>
    <row r="9" spans="1:19" s="36" customFormat="1" ht="16.5" customHeight="1">
      <c r="A9" s="664"/>
      <c r="B9" s="354" t="s">
        <v>59</v>
      </c>
      <c r="C9" s="47" t="s">
        <v>91</v>
      </c>
      <c r="D9" s="354" t="s">
        <v>95</v>
      </c>
      <c r="E9" s="354"/>
      <c r="F9" s="354" t="s">
        <v>16</v>
      </c>
      <c r="G9" s="354" t="s">
        <v>17</v>
      </c>
      <c r="H9" s="354"/>
      <c r="I9" s="354" t="s">
        <v>16</v>
      </c>
      <c r="J9" s="364" t="s">
        <v>17</v>
      </c>
      <c r="K9" s="296"/>
      <c r="L9" s="354" t="s">
        <v>16</v>
      </c>
      <c r="M9" s="354" t="s">
        <v>17</v>
      </c>
      <c r="N9" s="354" t="s">
        <v>92</v>
      </c>
      <c r="O9" s="647"/>
      <c r="P9" s="647"/>
      <c r="Q9" s="647"/>
      <c r="R9" s="647"/>
      <c r="S9" s="674"/>
    </row>
    <row r="10" spans="1:19" ht="35.1" customHeight="1">
      <c r="A10" s="297" t="s">
        <v>28</v>
      </c>
      <c r="B10" s="27">
        <v>11</v>
      </c>
      <c r="C10" s="27">
        <v>0</v>
      </c>
      <c r="D10" s="27">
        <v>87</v>
      </c>
      <c r="E10" s="27">
        <v>1760</v>
      </c>
      <c r="F10" s="27">
        <v>928</v>
      </c>
      <c r="G10" s="27">
        <v>832</v>
      </c>
      <c r="H10" s="27">
        <v>199</v>
      </c>
      <c r="I10" s="27">
        <v>82</v>
      </c>
      <c r="J10" s="413">
        <v>117</v>
      </c>
      <c r="K10" s="424">
        <v>33</v>
      </c>
      <c r="L10" s="27">
        <v>19</v>
      </c>
      <c r="M10" s="27">
        <v>14</v>
      </c>
      <c r="N10" s="27">
        <v>705</v>
      </c>
      <c r="O10" s="27">
        <v>704</v>
      </c>
      <c r="P10" s="27">
        <v>565</v>
      </c>
      <c r="Q10" s="27">
        <v>99.507000000000005</v>
      </c>
      <c r="R10" s="19">
        <v>35.910000000000004</v>
      </c>
      <c r="S10" s="443">
        <v>130</v>
      </c>
    </row>
    <row r="11" spans="1:19" ht="35.1" customHeight="1">
      <c r="A11" s="297" t="s">
        <v>29</v>
      </c>
      <c r="B11" s="27">
        <v>11</v>
      </c>
      <c r="C11" s="27">
        <v>0</v>
      </c>
      <c r="D11" s="27">
        <v>82</v>
      </c>
      <c r="E11" s="27">
        <v>1620</v>
      </c>
      <c r="F11" s="27">
        <v>846</v>
      </c>
      <c r="G11" s="27">
        <v>774</v>
      </c>
      <c r="H11" s="27">
        <v>180</v>
      </c>
      <c r="I11" s="27">
        <v>70</v>
      </c>
      <c r="J11" s="413">
        <v>110</v>
      </c>
      <c r="K11" s="424">
        <v>32</v>
      </c>
      <c r="L11" s="27">
        <v>18</v>
      </c>
      <c r="M11" s="27">
        <v>14</v>
      </c>
      <c r="N11" s="27">
        <v>617</v>
      </c>
      <c r="O11" s="27">
        <v>615</v>
      </c>
      <c r="P11" s="27">
        <v>501</v>
      </c>
      <c r="Q11" s="27">
        <v>101</v>
      </c>
      <c r="R11" s="19">
        <v>36</v>
      </c>
      <c r="S11" s="413">
        <v>84</v>
      </c>
    </row>
    <row r="12" spans="1:19" ht="35.1" customHeight="1">
      <c r="A12" s="297" t="s">
        <v>30</v>
      </c>
      <c r="B12" s="27">
        <v>12</v>
      </c>
      <c r="C12" s="27">
        <v>0</v>
      </c>
      <c r="D12" s="27">
        <v>84</v>
      </c>
      <c r="E12" s="27">
        <v>1555</v>
      </c>
      <c r="F12" s="27">
        <v>815</v>
      </c>
      <c r="G12" s="27">
        <v>740</v>
      </c>
      <c r="H12" s="27">
        <v>193</v>
      </c>
      <c r="I12" s="27">
        <v>75</v>
      </c>
      <c r="J12" s="413">
        <v>118</v>
      </c>
      <c r="K12" s="424">
        <v>37</v>
      </c>
      <c r="L12" s="27">
        <v>20</v>
      </c>
      <c r="M12" s="27">
        <v>17</v>
      </c>
      <c r="N12" s="27">
        <v>557</v>
      </c>
      <c r="O12" s="27">
        <v>554</v>
      </c>
      <c r="P12" s="27">
        <v>523</v>
      </c>
      <c r="Q12" s="27">
        <v>106</v>
      </c>
      <c r="R12" s="19">
        <v>37.440000000000005</v>
      </c>
      <c r="S12" s="413">
        <v>135</v>
      </c>
    </row>
    <row r="13" spans="1:19" ht="35.1" customHeight="1">
      <c r="A13" s="272" t="s">
        <v>32</v>
      </c>
      <c r="B13" s="19">
        <v>12</v>
      </c>
      <c r="C13" s="19">
        <v>0</v>
      </c>
      <c r="D13" s="19">
        <v>80</v>
      </c>
      <c r="E13" s="19">
        <v>1424</v>
      </c>
      <c r="F13" s="19">
        <v>745</v>
      </c>
      <c r="G13" s="19">
        <v>679</v>
      </c>
      <c r="H13" s="19">
        <v>192</v>
      </c>
      <c r="I13" s="19">
        <v>75</v>
      </c>
      <c r="J13" s="271">
        <v>117</v>
      </c>
      <c r="K13" s="283">
        <v>35</v>
      </c>
      <c r="L13" s="19">
        <v>22</v>
      </c>
      <c r="M13" s="19">
        <v>13</v>
      </c>
      <c r="N13" s="27">
        <v>558</v>
      </c>
      <c r="O13" s="27">
        <v>552</v>
      </c>
      <c r="P13" s="27">
        <v>432</v>
      </c>
      <c r="Q13" s="27">
        <v>104</v>
      </c>
      <c r="R13" s="19">
        <v>37</v>
      </c>
      <c r="S13" s="413">
        <v>126</v>
      </c>
    </row>
    <row r="14" spans="1:19" ht="35.1" customHeight="1">
      <c r="A14" s="297" t="s">
        <v>31</v>
      </c>
      <c r="B14" s="27">
        <v>12</v>
      </c>
      <c r="C14" s="27">
        <v>0</v>
      </c>
      <c r="D14" s="27">
        <v>76</v>
      </c>
      <c r="E14" s="27">
        <v>1417</v>
      </c>
      <c r="F14" s="27">
        <v>746</v>
      </c>
      <c r="G14" s="27">
        <v>671</v>
      </c>
      <c r="H14" s="27">
        <v>187</v>
      </c>
      <c r="I14" s="27">
        <v>71</v>
      </c>
      <c r="J14" s="413">
        <v>116</v>
      </c>
      <c r="K14" s="424">
        <v>34</v>
      </c>
      <c r="L14" s="27">
        <v>22</v>
      </c>
      <c r="M14" s="27">
        <v>12</v>
      </c>
      <c r="N14" s="27">
        <v>475</v>
      </c>
      <c r="O14" s="27">
        <v>475</v>
      </c>
      <c r="P14" s="27">
        <v>514</v>
      </c>
      <c r="Q14" s="27">
        <v>106</v>
      </c>
      <c r="R14" s="27">
        <v>36</v>
      </c>
      <c r="S14" s="413">
        <v>126</v>
      </c>
    </row>
    <row r="15" spans="1:19" s="53" customFormat="1" ht="24.95" hidden="1" customHeight="1" outlineLevel="1">
      <c r="A15" s="439" t="s">
        <v>115</v>
      </c>
      <c r="B15" s="440">
        <v>10</v>
      </c>
      <c r="C15" s="440">
        <v>0</v>
      </c>
      <c r="D15" s="440">
        <v>71</v>
      </c>
      <c r="E15" s="440">
        <v>1311</v>
      </c>
      <c r="F15" s="440">
        <v>679</v>
      </c>
      <c r="G15" s="440">
        <v>632</v>
      </c>
      <c r="H15" s="440">
        <v>172</v>
      </c>
      <c r="I15" s="440">
        <v>60</v>
      </c>
      <c r="J15" s="441">
        <v>112</v>
      </c>
      <c r="K15" s="444">
        <v>29</v>
      </c>
      <c r="L15" s="440">
        <v>20</v>
      </c>
      <c r="M15" s="440">
        <v>9</v>
      </c>
      <c r="N15" s="440">
        <v>466</v>
      </c>
      <c r="O15" s="440">
        <v>466</v>
      </c>
      <c r="P15" s="445">
        <v>474</v>
      </c>
      <c r="Q15" s="440">
        <v>100</v>
      </c>
      <c r="R15" s="446">
        <v>32</v>
      </c>
      <c r="S15" s="441">
        <v>116</v>
      </c>
    </row>
    <row r="16" spans="1:19" ht="24.95" hidden="1" customHeight="1" outlineLevel="1">
      <c r="A16" s="417" t="s">
        <v>116</v>
      </c>
      <c r="B16" s="66">
        <v>1</v>
      </c>
      <c r="C16" s="66">
        <v>0</v>
      </c>
      <c r="D16" s="66">
        <v>23</v>
      </c>
      <c r="E16" s="55">
        <v>533</v>
      </c>
      <c r="F16" s="66">
        <v>533</v>
      </c>
      <c r="G16" s="66">
        <v>0</v>
      </c>
      <c r="H16" s="55">
        <v>46</v>
      </c>
      <c r="I16" s="66">
        <v>12</v>
      </c>
      <c r="J16" s="418">
        <v>34</v>
      </c>
      <c r="K16" s="447">
        <v>5</v>
      </c>
      <c r="L16" s="66">
        <v>3</v>
      </c>
      <c r="M16" s="66">
        <v>2</v>
      </c>
      <c r="N16" s="66">
        <v>186</v>
      </c>
      <c r="O16" s="66">
        <v>186</v>
      </c>
      <c r="P16" s="66">
        <v>186</v>
      </c>
      <c r="Q16" s="76">
        <v>0</v>
      </c>
      <c r="R16" s="98">
        <v>9</v>
      </c>
      <c r="S16" s="448">
        <v>31</v>
      </c>
    </row>
    <row r="17" spans="1:20" ht="24.95" hidden="1" customHeight="1" outlineLevel="1">
      <c r="A17" s="417" t="s">
        <v>117</v>
      </c>
      <c r="B17" s="66">
        <v>1</v>
      </c>
      <c r="C17" s="66">
        <v>0</v>
      </c>
      <c r="D17" s="66">
        <v>21</v>
      </c>
      <c r="E17" s="55">
        <v>520</v>
      </c>
      <c r="F17" s="66">
        <v>0</v>
      </c>
      <c r="G17" s="66">
        <v>520</v>
      </c>
      <c r="H17" s="55">
        <v>42</v>
      </c>
      <c r="I17" s="66">
        <v>9</v>
      </c>
      <c r="J17" s="418">
        <v>33</v>
      </c>
      <c r="K17" s="447">
        <v>4</v>
      </c>
      <c r="L17" s="66">
        <v>2</v>
      </c>
      <c r="M17" s="66">
        <v>2</v>
      </c>
      <c r="N17" s="66">
        <v>189</v>
      </c>
      <c r="O17" s="66">
        <v>189</v>
      </c>
      <c r="P17" s="66">
        <v>188</v>
      </c>
      <c r="Q17" s="77">
        <v>16</v>
      </c>
      <c r="R17" s="98">
        <v>9</v>
      </c>
      <c r="S17" s="448">
        <v>32</v>
      </c>
    </row>
    <row r="18" spans="1:20" ht="24.95" hidden="1" customHeight="1" outlineLevel="1">
      <c r="A18" s="417" t="s">
        <v>118</v>
      </c>
      <c r="B18" s="66">
        <v>1</v>
      </c>
      <c r="C18" s="66">
        <v>0</v>
      </c>
      <c r="D18" s="66">
        <v>3</v>
      </c>
      <c r="E18" s="55">
        <v>21</v>
      </c>
      <c r="F18" s="66">
        <v>17</v>
      </c>
      <c r="G18" s="66">
        <v>4</v>
      </c>
      <c r="H18" s="55">
        <v>10</v>
      </c>
      <c r="I18" s="66">
        <v>3</v>
      </c>
      <c r="J18" s="418">
        <v>7</v>
      </c>
      <c r="K18" s="447">
        <v>1</v>
      </c>
      <c r="L18" s="66">
        <v>0</v>
      </c>
      <c r="M18" s="66">
        <v>1</v>
      </c>
      <c r="N18" s="66">
        <v>6</v>
      </c>
      <c r="O18" s="66">
        <v>6</v>
      </c>
      <c r="P18" s="66">
        <v>8</v>
      </c>
      <c r="Q18" s="77">
        <v>21</v>
      </c>
      <c r="R18" s="98">
        <v>3</v>
      </c>
      <c r="S18" s="448">
        <v>10</v>
      </c>
    </row>
    <row r="19" spans="1:20" ht="24.95" hidden="1" customHeight="1" outlineLevel="1">
      <c r="A19" s="417" t="s">
        <v>119</v>
      </c>
      <c r="B19" s="66">
        <v>1</v>
      </c>
      <c r="C19" s="66">
        <v>0</v>
      </c>
      <c r="D19" s="66">
        <v>3</v>
      </c>
      <c r="E19" s="55">
        <v>16</v>
      </c>
      <c r="F19" s="66">
        <v>10</v>
      </c>
      <c r="G19" s="66">
        <v>6</v>
      </c>
      <c r="H19" s="55">
        <v>9</v>
      </c>
      <c r="I19" s="66">
        <v>3</v>
      </c>
      <c r="J19" s="418">
        <v>6</v>
      </c>
      <c r="K19" s="447">
        <v>1</v>
      </c>
      <c r="L19" s="66">
        <v>1</v>
      </c>
      <c r="M19" s="66">
        <v>0</v>
      </c>
      <c r="N19" s="66">
        <v>5</v>
      </c>
      <c r="O19" s="66">
        <v>5</v>
      </c>
      <c r="P19" s="66">
        <v>7</v>
      </c>
      <c r="Q19" s="77">
        <v>23</v>
      </c>
      <c r="R19" s="98">
        <v>3</v>
      </c>
      <c r="S19" s="448">
        <v>8</v>
      </c>
    </row>
    <row r="20" spans="1:20" ht="24.95" hidden="1" customHeight="1" outlineLevel="1">
      <c r="A20" s="417" t="s">
        <v>120</v>
      </c>
      <c r="B20" s="66">
        <v>1</v>
      </c>
      <c r="C20" s="66">
        <v>0</v>
      </c>
      <c r="D20" s="66">
        <v>2</v>
      </c>
      <c r="E20" s="55">
        <v>11</v>
      </c>
      <c r="F20" s="66">
        <v>5</v>
      </c>
      <c r="G20" s="66">
        <v>6</v>
      </c>
      <c r="H20" s="55">
        <v>9</v>
      </c>
      <c r="I20" s="66">
        <v>5</v>
      </c>
      <c r="J20" s="418">
        <v>4</v>
      </c>
      <c r="K20" s="447">
        <v>1</v>
      </c>
      <c r="L20" s="66">
        <v>0</v>
      </c>
      <c r="M20" s="66">
        <v>1</v>
      </c>
      <c r="N20" s="66">
        <v>5</v>
      </c>
      <c r="O20" s="66">
        <v>5</v>
      </c>
      <c r="P20" s="66">
        <v>7</v>
      </c>
      <c r="Q20" s="77">
        <v>13</v>
      </c>
      <c r="R20" s="98">
        <v>1</v>
      </c>
      <c r="S20" s="448">
        <v>3</v>
      </c>
    </row>
    <row r="21" spans="1:20" ht="24.95" hidden="1" customHeight="1" outlineLevel="1">
      <c r="A21" s="417" t="s">
        <v>121</v>
      </c>
      <c r="B21" s="66">
        <v>1</v>
      </c>
      <c r="C21" s="66">
        <v>0</v>
      </c>
      <c r="D21" s="66">
        <v>3</v>
      </c>
      <c r="E21" s="55">
        <v>42</v>
      </c>
      <c r="F21" s="66">
        <v>23</v>
      </c>
      <c r="G21" s="66">
        <v>19</v>
      </c>
      <c r="H21" s="55">
        <v>9</v>
      </c>
      <c r="I21" s="66">
        <v>4</v>
      </c>
      <c r="J21" s="418">
        <v>5</v>
      </c>
      <c r="K21" s="447">
        <v>4</v>
      </c>
      <c r="L21" s="66">
        <v>4</v>
      </c>
      <c r="M21" s="66">
        <v>0</v>
      </c>
      <c r="N21" s="66">
        <v>20</v>
      </c>
      <c r="O21" s="66">
        <v>20</v>
      </c>
      <c r="P21" s="66">
        <v>21</v>
      </c>
      <c r="Q21" s="76">
        <v>0</v>
      </c>
      <c r="R21" s="98">
        <v>2</v>
      </c>
      <c r="S21" s="448">
        <v>9</v>
      </c>
    </row>
    <row r="22" spans="1:20" ht="24.95" hidden="1" customHeight="1" outlineLevel="1">
      <c r="A22" s="417" t="s">
        <v>122</v>
      </c>
      <c r="B22" s="66">
        <v>1</v>
      </c>
      <c r="C22" s="66">
        <v>0</v>
      </c>
      <c r="D22" s="66">
        <v>4</v>
      </c>
      <c r="E22" s="55">
        <v>33</v>
      </c>
      <c r="F22" s="66">
        <v>19</v>
      </c>
      <c r="G22" s="66">
        <v>14</v>
      </c>
      <c r="H22" s="55">
        <v>10</v>
      </c>
      <c r="I22" s="66">
        <v>2</v>
      </c>
      <c r="J22" s="418">
        <v>8</v>
      </c>
      <c r="K22" s="447">
        <v>2</v>
      </c>
      <c r="L22" s="66">
        <v>2</v>
      </c>
      <c r="M22" s="66">
        <v>0</v>
      </c>
      <c r="N22" s="66">
        <v>8</v>
      </c>
      <c r="O22" s="66">
        <v>8</v>
      </c>
      <c r="P22" s="66">
        <v>12</v>
      </c>
      <c r="Q22" s="77">
        <v>12</v>
      </c>
      <c r="R22" s="98">
        <v>1</v>
      </c>
      <c r="S22" s="448">
        <v>9</v>
      </c>
      <c r="T22" s="75"/>
    </row>
    <row r="23" spans="1:20" ht="24.95" hidden="1" customHeight="1" outlineLevel="1">
      <c r="A23" s="417" t="s">
        <v>123</v>
      </c>
      <c r="B23" s="66">
        <v>1</v>
      </c>
      <c r="C23" s="66">
        <v>0</v>
      </c>
      <c r="D23" s="66">
        <v>6</v>
      </c>
      <c r="E23" s="55">
        <v>81</v>
      </c>
      <c r="F23" s="66">
        <v>41</v>
      </c>
      <c r="G23" s="66">
        <v>40</v>
      </c>
      <c r="H23" s="55">
        <v>16</v>
      </c>
      <c r="I23" s="66">
        <v>11</v>
      </c>
      <c r="J23" s="418">
        <v>5</v>
      </c>
      <c r="K23" s="447">
        <v>5</v>
      </c>
      <c r="L23" s="66">
        <v>4</v>
      </c>
      <c r="M23" s="66">
        <v>1</v>
      </c>
      <c r="N23" s="66">
        <v>30</v>
      </c>
      <c r="O23" s="66">
        <v>30</v>
      </c>
      <c r="P23" s="66">
        <v>30</v>
      </c>
      <c r="Q23" s="76">
        <v>0</v>
      </c>
      <c r="R23" s="449">
        <v>0</v>
      </c>
      <c r="S23" s="448">
        <v>0</v>
      </c>
    </row>
    <row r="24" spans="1:20" ht="24.95" hidden="1" customHeight="1" outlineLevel="1">
      <c r="A24" s="417" t="s">
        <v>124</v>
      </c>
      <c r="B24" s="66">
        <v>1</v>
      </c>
      <c r="C24" s="66">
        <v>0</v>
      </c>
      <c r="D24" s="66">
        <v>3</v>
      </c>
      <c r="E24" s="55">
        <v>23</v>
      </c>
      <c r="F24" s="66">
        <v>13</v>
      </c>
      <c r="G24" s="66">
        <v>10</v>
      </c>
      <c r="H24" s="55">
        <v>11</v>
      </c>
      <c r="I24" s="66">
        <v>5</v>
      </c>
      <c r="J24" s="418">
        <v>6</v>
      </c>
      <c r="K24" s="447">
        <v>1</v>
      </c>
      <c r="L24" s="66">
        <v>0</v>
      </c>
      <c r="M24" s="66">
        <v>1</v>
      </c>
      <c r="N24" s="66">
        <v>5</v>
      </c>
      <c r="O24" s="66">
        <v>5</v>
      </c>
      <c r="P24" s="66">
        <v>6</v>
      </c>
      <c r="Q24" s="77">
        <v>15</v>
      </c>
      <c r="R24" s="98">
        <v>2</v>
      </c>
      <c r="S24" s="448">
        <v>7</v>
      </c>
    </row>
    <row r="25" spans="1:20" ht="24.95" hidden="1" customHeight="1" outlineLevel="1">
      <c r="A25" s="417" t="s">
        <v>125</v>
      </c>
      <c r="B25" s="66">
        <v>1</v>
      </c>
      <c r="C25" s="66">
        <v>0</v>
      </c>
      <c r="D25" s="66">
        <v>3</v>
      </c>
      <c r="E25" s="55">
        <v>31</v>
      </c>
      <c r="F25" s="66">
        <v>18</v>
      </c>
      <c r="G25" s="66">
        <v>13</v>
      </c>
      <c r="H25" s="55">
        <v>10</v>
      </c>
      <c r="I25" s="66">
        <v>6</v>
      </c>
      <c r="J25" s="418">
        <v>4</v>
      </c>
      <c r="K25" s="447">
        <v>5</v>
      </c>
      <c r="L25" s="66">
        <v>4</v>
      </c>
      <c r="M25" s="66">
        <v>1</v>
      </c>
      <c r="N25" s="66">
        <v>12</v>
      </c>
      <c r="O25" s="66">
        <v>12</v>
      </c>
      <c r="P25" s="66">
        <v>9</v>
      </c>
      <c r="Q25" s="76">
        <v>0</v>
      </c>
      <c r="R25" s="98">
        <v>2</v>
      </c>
      <c r="S25" s="448">
        <v>7</v>
      </c>
    </row>
    <row r="26" spans="1:20" s="53" customFormat="1" ht="24.95" hidden="1" customHeight="1" outlineLevel="1">
      <c r="A26" s="439" t="s">
        <v>126</v>
      </c>
      <c r="B26" s="440">
        <v>2</v>
      </c>
      <c r="C26" s="440">
        <v>0</v>
      </c>
      <c r="D26" s="440">
        <v>5</v>
      </c>
      <c r="E26" s="440">
        <v>106</v>
      </c>
      <c r="F26" s="440">
        <v>67</v>
      </c>
      <c r="G26" s="440">
        <v>39</v>
      </c>
      <c r="H26" s="440">
        <v>15</v>
      </c>
      <c r="I26" s="440">
        <v>11</v>
      </c>
      <c r="J26" s="441">
        <v>4</v>
      </c>
      <c r="K26" s="444">
        <v>5</v>
      </c>
      <c r="L26" s="440">
        <v>2</v>
      </c>
      <c r="M26" s="440">
        <v>3</v>
      </c>
      <c r="N26" s="440">
        <v>9</v>
      </c>
      <c r="O26" s="440">
        <v>9</v>
      </c>
      <c r="P26" s="445">
        <v>40</v>
      </c>
      <c r="Q26" s="440">
        <v>6</v>
      </c>
      <c r="R26" s="446">
        <v>4</v>
      </c>
      <c r="S26" s="441">
        <v>10</v>
      </c>
    </row>
    <row r="27" spans="1:20" ht="24.95" hidden="1" customHeight="1" outlineLevel="1">
      <c r="A27" s="417" t="s">
        <v>127</v>
      </c>
      <c r="B27" s="66">
        <v>1</v>
      </c>
      <c r="C27" s="66" t="s">
        <v>363</v>
      </c>
      <c r="D27" s="66">
        <v>3</v>
      </c>
      <c r="E27" s="55">
        <v>66</v>
      </c>
      <c r="F27" s="66">
        <v>47</v>
      </c>
      <c r="G27" s="66">
        <v>19</v>
      </c>
      <c r="H27" s="55">
        <v>9</v>
      </c>
      <c r="I27" s="66">
        <v>6</v>
      </c>
      <c r="J27" s="418">
        <v>3</v>
      </c>
      <c r="K27" s="447">
        <v>3</v>
      </c>
      <c r="L27" s="66">
        <v>1</v>
      </c>
      <c r="M27" s="66">
        <v>2</v>
      </c>
      <c r="N27" s="66">
        <v>0</v>
      </c>
      <c r="O27" s="66">
        <v>0</v>
      </c>
      <c r="P27" s="66">
        <v>25</v>
      </c>
      <c r="Q27" s="76">
        <v>0</v>
      </c>
      <c r="R27" s="98">
        <v>3</v>
      </c>
      <c r="S27" s="448">
        <v>5</v>
      </c>
    </row>
    <row r="28" spans="1:20" ht="24.95" hidden="1" customHeight="1" outlineLevel="1">
      <c r="A28" s="417" t="s">
        <v>128</v>
      </c>
      <c r="B28" s="66">
        <v>1</v>
      </c>
      <c r="C28" s="66" t="s">
        <v>363</v>
      </c>
      <c r="D28" s="66">
        <v>2</v>
      </c>
      <c r="E28" s="55">
        <v>40</v>
      </c>
      <c r="F28" s="66">
        <v>20</v>
      </c>
      <c r="G28" s="66">
        <v>20</v>
      </c>
      <c r="H28" s="55">
        <v>6</v>
      </c>
      <c r="I28" s="66">
        <v>5</v>
      </c>
      <c r="J28" s="418">
        <v>1</v>
      </c>
      <c r="K28" s="447">
        <v>2</v>
      </c>
      <c r="L28" s="66">
        <v>1</v>
      </c>
      <c r="M28" s="66">
        <v>1</v>
      </c>
      <c r="N28" s="66">
        <v>9</v>
      </c>
      <c r="O28" s="66">
        <v>9</v>
      </c>
      <c r="P28" s="66">
        <v>15</v>
      </c>
      <c r="Q28" s="77">
        <v>6</v>
      </c>
      <c r="R28" s="98">
        <v>1</v>
      </c>
      <c r="S28" s="448">
        <v>5</v>
      </c>
    </row>
    <row r="29" spans="1:20" s="370" customFormat="1" ht="35.1" customHeight="1" collapsed="1">
      <c r="A29" s="342" t="s">
        <v>33</v>
      </c>
      <c r="B29" s="374">
        <f t="shared" ref="B29:S29" si="0">SUM(B31:B40,B42:B43)</f>
        <v>12</v>
      </c>
      <c r="C29" s="374">
        <f t="shared" si="0"/>
        <v>0</v>
      </c>
      <c r="D29" s="374">
        <f t="shared" si="0"/>
        <v>75</v>
      </c>
      <c r="E29" s="374">
        <f t="shared" si="0"/>
        <v>1432</v>
      </c>
      <c r="F29" s="374">
        <f t="shared" si="0"/>
        <v>745</v>
      </c>
      <c r="G29" s="374">
        <f t="shared" si="0"/>
        <v>687</v>
      </c>
      <c r="H29" s="374">
        <f t="shared" si="0"/>
        <v>185</v>
      </c>
      <c r="I29" s="374">
        <f t="shared" si="0"/>
        <v>68</v>
      </c>
      <c r="J29" s="419">
        <f t="shared" si="0"/>
        <v>117</v>
      </c>
      <c r="K29" s="450">
        <f t="shared" si="0"/>
        <v>38</v>
      </c>
      <c r="L29" s="374">
        <f t="shared" si="0"/>
        <v>26</v>
      </c>
      <c r="M29" s="374">
        <f t="shared" si="0"/>
        <v>12</v>
      </c>
      <c r="N29" s="374">
        <f t="shared" si="0"/>
        <v>446</v>
      </c>
      <c r="O29" s="374">
        <f t="shared" si="0"/>
        <v>446</v>
      </c>
      <c r="P29" s="374">
        <f t="shared" si="0"/>
        <v>485</v>
      </c>
      <c r="Q29" s="374">
        <f t="shared" si="0"/>
        <v>106</v>
      </c>
      <c r="R29" s="374">
        <f t="shared" si="0"/>
        <v>37</v>
      </c>
      <c r="S29" s="419">
        <f t="shared" si="0"/>
        <v>124</v>
      </c>
      <c r="T29" s="53"/>
    </row>
    <row r="30" spans="1:20" s="53" customFormat="1" ht="24.95" customHeight="1" outlineLevel="1">
      <c r="A30" s="439" t="s">
        <v>115</v>
      </c>
      <c r="B30" s="440">
        <f>SUM(B31:B40)</f>
        <v>10</v>
      </c>
      <c r="C30" s="440">
        <f t="shared" ref="C30:S30" si="1">SUM(C31:C40)</f>
        <v>0</v>
      </c>
      <c r="D30" s="440">
        <f t="shared" si="1"/>
        <v>69</v>
      </c>
      <c r="E30" s="440">
        <f t="shared" si="1"/>
        <v>1323</v>
      </c>
      <c r="F30" s="440">
        <f t="shared" si="1"/>
        <v>681</v>
      </c>
      <c r="G30" s="440">
        <f t="shared" si="1"/>
        <v>642</v>
      </c>
      <c r="H30" s="440">
        <f t="shared" si="1"/>
        <v>167</v>
      </c>
      <c r="I30" s="440">
        <f t="shared" si="1"/>
        <v>55</v>
      </c>
      <c r="J30" s="441">
        <f t="shared" si="1"/>
        <v>112</v>
      </c>
      <c r="K30" s="444">
        <f t="shared" si="1"/>
        <v>33</v>
      </c>
      <c r="L30" s="440">
        <f t="shared" si="1"/>
        <v>23</v>
      </c>
      <c r="M30" s="440">
        <f t="shared" si="1"/>
        <v>10</v>
      </c>
      <c r="N30" s="440">
        <f t="shared" si="1"/>
        <v>432</v>
      </c>
      <c r="O30" s="440">
        <f t="shared" si="1"/>
        <v>432</v>
      </c>
      <c r="P30" s="451">
        <f>SUM(P31:P40)</f>
        <v>442</v>
      </c>
      <c r="Q30" s="440">
        <f t="shared" si="1"/>
        <v>100</v>
      </c>
      <c r="R30" s="446">
        <f t="shared" si="1"/>
        <v>33</v>
      </c>
      <c r="S30" s="441">
        <f t="shared" si="1"/>
        <v>114</v>
      </c>
    </row>
    <row r="31" spans="1:20" ht="24.95" customHeight="1" outlineLevel="1">
      <c r="A31" s="417" t="s">
        <v>116</v>
      </c>
      <c r="B31" s="55">
        <v>1</v>
      </c>
      <c r="C31" s="55" t="s">
        <v>365</v>
      </c>
      <c r="D31" s="55">
        <v>22</v>
      </c>
      <c r="E31" s="55">
        <f>SUM(F31:G31)</f>
        <v>532</v>
      </c>
      <c r="F31" s="55">
        <v>532</v>
      </c>
      <c r="G31" s="55">
        <v>0</v>
      </c>
      <c r="H31" s="55">
        <f t="shared" ref="H31:H40" si="2">SUM(I31:J31)</f>
        <v>51</v>
      </c>
      <c r="I31" s="55">
        <v>16</v>
      </c>
      <c r="J31" s="420">
        <v>35</v>
      </c>
      <c r="K31" s="447">
        <f t="shared" ref="K31:K40" si="3">SUM(L31:M31)</f>
        <v>4</v>
      </c>
      <c r="L31" s="55">
        <v>3</v>
      </c>
      <c r="M31" s="55">
        <v>1</v>
      </c>
      <c r="N31" s="55">
        <v>178</v>
      </c>
      <c r="O31" s="55">
        <v>178</v>
      </c>
      <c r="P31" s="55">
        <v>173</v>
      </c>
      <c r="Q31" s="369">
        <v>0</v>
      </c>
      <c r="R31" s="73">
        <v>9</v>
      </c>
      <c r="S31" s="452">
        <v>30</v>
      </c>
    </row>
    <row r="32" spans="1:20" ht="24.95" customHeight="1" outlineLevel="1">
      <c r="A32" s="417" t="s">
        <v>117</v>
      </c>
      <c r="B32" s="55">
        <v>1</v>
      </c>
      <c r="C32" s="55" t="s">
        <v>365</v>
      </c>
      <c r="D32" s="55">
        <v>20</v>
      </c>
      <c r="E32" s="55">
        <f t="shared" ref="E32:E40" si="4">SUM(F32:G32)</f>
        <v>520</v>
      </c>
      <c r="F32" s="55">
        <v>0</v>
      </c>
      <c r="G32" s="55">
        <v>520</v>
      </c>
      <c r="H32" s="55">
        <f t="shared" si="2"/>
        <v>41</v>
      </c>
      <c r="I32" s="55">
        <v>5</v>
      </c>
      <c r="J32" s="420">
        <v>36</v>
      </c>
      <c r="K32" s="447">
        <f t="shared" si="3"/>
        <v>5</v>
      </c>
      <c r="L32" s="55">
        <v>2</v>
      </c>
      <c r="M32" s="55">
        <v>3</v>
      </c>
      <c r="N32" s="55">
        <v>173</v>
      </c>
      <c r="O32" s="55">
        <v>173</v>
      </c>
      <c r="P32" s="55">
        <v>170</v>
      </c>
      <c r="Q32" s="72">
        <v>16</v>
      </c>
      <c r="R32" s="73">
        <v>9</v>
      </c>
      <c r="S32" s="452">
        <v>32</v>
      </c>
    </row>
    <row r="33" spans="1:20" ht="24.95" customHeight="1" outlineLevel="1">
      <c r="A33" s="417" t="s">
        <v>118</v>
      </c>
      <c r="B33" s="55">
        <v>1</v>
      </c>
      <c r="C33" s="55" t="s">
        <v>365</v>
      </c>
      <c r="D33" s="55">
        <v>3</v>
      </c>
      <c r="E33" s="55">
        <f t="shared" si="4"/>
        <v>20</v>
      </c>
      <c r="F33" s="55">
        <v>18</v>
      </c>
      <c r="G33" s="55">
        <v>2</v>
      </c>
      <c r="H33" s="55">
        <f t="shared" si="2"/>
        <v>9</v>
      </c>
      <c r="I33" s="55">
        <v>5</v>
      </c>
      <c r="J33" s="420">
        <v>4</v>
      </c>
      <c r="K33" s="447">
        <f t="shared" si="3"/>
        <v>2</v>
      </c>
      <c r="L33" s="55">
        <v>0</v>
      </c>
      <c r="M33" s="55">
        <v>2</v>
      </c>
      <c r="N33" s="55">
        <v>10</v>
      </c>
      <c r="O33" s="55">
        <v>10</v>
      </c>
      <c r="P33" s="55">
        <v>6</v>
      </c>
      <c r="Q33" s="72">
        <v>21</v>
      </c>
      <c r="R33" s="73">
        <v>3</v>
      </c>
      <c r="S33" s="452">
        <v>9</v>
      </c>
    </row>
    <row r="34" spans="1:20" ht="24.95" customHeight="1" outlineLevel="1">
      <c r="A34" s="417" t="s">
        <v>119</v>
      </c>
      <c r="B34" s="55">
        <v>1</v>
      </c>
      <c r="C34" s="55" t="s">
        <v>365</v>
      </c>
      <c r="D34" s="55">
        <v>3</v>
      </c>
      <c r="E34" s="55">
        <f t="shared" si="4"/>
        <v>21</v>
      </c>
      <c r="F34" s="55">
        <v>11</v>
      </c>
      <c r="G34" s="55">
        <v>10</v>
      </c>
      <c r="H34" s="55">
        <f t="shared" si="2"/>
        <v>8</v>
      </c>
      <c r="I34" s="55">
        <v>3</v>
      </c>
      <c r="J34" s="420">
        <v>5</v>
      </c>
      <c r="K34" s="447">
        <f t="shared" si="3"/>
        <v>2</v>
      </c>
      <c r="L34" s="55">
        <v>2</v>
      </c>
      <c r="M34" s="55">
        <v>0</v>
      </c>
      <c r="N34" s="55">
        <v>3</v>
      </c>
      <c r="O34" s="55">
        <v>3</v>
      </c>
      <c r="P34" s="55">
        <v>8</v>
      </c>
      <c r="Q34" s="72">
        <v>23</v>
      </c>
      <c r="R34" s="73">
        <v>3</v>
      </c>
      <c r="S34" s="452">
        <v>8</v>
      </c>
    </row>
    <row r="35" spans="1:20" ht="24.95" customHeight="1" outlineLevel="1">
      <c r="A35" s="417" t="s">
        <v>120</v>
      </c>
      <c r="B35" s="55">
        <v>1</v>
      </c>
      <c r="C35" s="55" t="s">
        <v>365</v>
      </c>
      <c r="D35" s="55">
        <v>2</v>
      </c>
      <c r="E35" s="55">
        <f t="shared" si="4"/>
        <v>11</v>
      </c>
      <c r="F35" s="55">
        <f>5</f>
        <v>5</v>
      </c>
      <c r="G35" s="55">
        <v>6</v>
      </c>
      <c r="H35" s="55">
        <f t="shared" si="2"/>
        <v>7</v>
      </c>
      <c r="I35" s="55">
        <v>4</v>
      </c>
      <c r="J35" s="420">
        <v>3</v>
      </c>
      <c r="K35" s="447">
        <f t="shared" si="3"/>
        <v>2</v>
      </c>
      <c r="L35" s="55">
        <v>2</v>
      </c>
      <c r="M35" s="55">
        <v>0</v>
      </c>
      <c r="N35" s="55">
        <v>4</v>
      </c>
      <c r="O35" s="55">
        <v>4</v>
      </c>
      <c r="P35" s="55">
        <v>4</v>
      </c>
      <c r="Q35" s="72">
        <v>13</v>
      </c>
      <c r="R35" s="73">
        <v>1</v>
      </c>
      <c r="S35" s="452">
        <v>3</v>
      </c>
    </row>
    <row r="36" spans="1:20" ht="24.95" customHeight="1" outlineLevel="1">
      <c r="A36" s="417" t="s">
        <v>121</v>
      </c>
      <c r="B36" s="55">
        <v>1</v>
      </c>
      <c r="C36" s="55" t="s">
        <v>365</v>
      </c>
      <c r="D36" s="55">
        <v>3</v>
      </c>
      <c r="E36" s="55">
        <f t="shared" si="4"/>
        <v>38</v>
      </c>
      <c r="F36" s="55">
        <v>17</v>
      </c>
      <c r="G36" s="55">
        <v>21</v>
      </c>
      <c r="H36" s="55">
        <f t="shared" si="2"/>
        <v>9</v>
      </c>
      <c r="I36" s="55">
        <v>3</v>
      </c>
      <c r="J36" s="420">
        <v>6</v>
      </c>
      <c r="K36" s="447">
        <f t="shared" si="3"/>
        <v>4</v>
      </c>
      <c r="L36" s="55">
        <v>2</v>
      </c>
      <c r="M36" s="55">
        <v>2</v>
      </c>
      <c r="N36" s="55">
        <v>16</v>
      </c>
      <c r="O36" s="55">
        <v>16</v>
      </c>
      <c r="P36" s="55">
        <v>17</v>
      </c>
      <c r="Q36" s="369">
        <v>0</v>
      </c>
      <c r="R36" s="73">
        <v>2</v>
      </c>
      <c r="S36" s="452">
        <v>9</v>
      </c>
    </row>
    <row r="37" spans="1:20" ht="24.95" customHeight="1" outlineLevel="1">
      <c r="A37" s="417" t="s">
        <v>122</v>
      </c>
      <c r="B37" s="55">
        <v>1</v>
      </c>
      <c r="C37" s="55" t="s">
        <v>365</v>
      </c>
      <c r="D37" s="55">
        <v>4</v>
      </c>
      <c r="E37" s="55">
        <f t="shared" si="4"/>
        <v>45</v>
      </c>
      <c r="F37" s="55">
        <v>29</v>
      </c>
      <c r="G37" s="55">
        <v>16</v>
      </c>
      <c r="H37" s="55">
        <f t="shared" si="2"/>
        <v>9</v>
      </c>
      <c r="I37" s="55">
        <v>1</v>
      </c>
      <c r="J37" s="420">
        <v>8</v>
      </c>
      <c r="K37" s="447">
        <f t="shared" si="3"/>
        <v>2</v>
      </c>
      <c r="L37" s="55">
        <v>2</v>
      </c>
      <c r="M37" s="55">
        <v>0</v>
      </c>
      <c r="N37" s="55">
        <v>9</v>
      </c>
      <c r="O37" s="55">
        <v>9</v>
      </c>
      <c r="P37" s="55">
        <v>17</v>
      </c>
      <c r="Q37" s="72">
        <v>12</v>
      </c>
      <c r="R37" s="73">
        <v>2</v>
      </c>
      <c r="S37" s="452">
        <v>9</v>
      </c>
      <c r="T37" s="75"/>
    </row>
    <row r="38" spans="1:20" ht="24.95" customHeight="1" outlineLevel="1">
      <c r="A38" s="417" t="s">
        <v>123</v>
      </c>
      <c r="B38" s="55">
        <v>1</v>
      </c>
      <c r="C38" s="55" t="s">
        <v>365</v>
      </c>
      <c r="D38" s="55">
        <v>6</v>
      </c>
      <c r="E38" s="55">
        <f t="shared" si="4"/>
        <v>81</v>
      </c>
      <c r="F38" s="55">
        <v>42</v>
      </c>
      <c r="G38" s="55">
        <v>39</v>
      </c>
      <c r="H38" s="55">
        <f t="shared" si="2"/>
        <v>16</v>
      </c>
      <c r="I38" s="55">
        <v>9</v>
      </c>
      <c r="J38" s="420">
        <v>7</v>
      </c>
      <c r="K38" s="447">
        <f t="shared" si="3"/>
        <v>5</v>
      </c>
      <c r="L38" s="55">
        <v>4</v>
      </c>
      <c r="M38" s="55">
        <v>1</v>
      </c>
      <c r="N38" s="55">
        <v>23</v>
      </c>
      <c r="O38" s="55">
        <v>23</v>
      </c>
      <c r="P38" s="55">
        <v>29</v>
      </c>
      <c r="Q38" s="369">
        <v>0</v>
      </c>
      <c r="R38" s="405">
        <v>0</v>
      </c>
      <c r="S38" s="452">
        <v>0</v>
      </c>
    </row>
    <row r="39" spans="1:20" ht="24.95" customHeight="1" outlineLevel="1">
      <c r="A39" s="417" t="s">
        <v>124</v>
      </c>
      <c r="B39" s="55">
        <v>1</v>
      </c>
      <c r="C39" s="55" t="s">
        <v>365</v>
      </c>
      <c r="D39" s="55">
        <v>3</v>
      </c>
      <c r="E39" s="55">
        <f t="shared" si="4"/>
        <v>17</v>
      </c>
      <c r="F39" s="55">
        <v>9</v>
      </c>
      <c r="G39" s="55">
        <v>8</v>
      </c>
      <c r="H39" s="55">
        <f t="shared" si="2"/>
        <v>8</v>
      </c>
      <c r="I39" s="55">
        <v>4</v>
      </c>
      <c r="J39" s="420">
        <v>4</v>
      </c>
      <c r="K39" s="447">
        <f t="shared" si="3"/>
        <v>2</v>
      </c>
      <c r="L39" s="55">
        <v>1</v>
      </c>
      <c r="M39" s="55">
        <v>1</v>
      </c>
      <c r="N39" s="55">
        <v>10</v>
      </c>
      <c r="O39" s="55">
        <v>10</v>
      </c>
      <c r="P39" s="55">
        <v>4</v>
      </c>
      <c r="Q39" s="72">
        <v>15</v>
      </c>
      <c r="R39" s="73">
        <v>2</v>
      </c>
      <c r="S39" s="452">
        <v>7</v>
      </c>
    </row>
    <row r="40" spans="1:20" ht="24.95" customHeight="1" outlineLevel="1">
      <c r="A40" s="417" t="s">
        <v>125</v>
      </c>
      <c r="B40" s="55">
        <v>1</v>
      </c>
      <c r="C40" s="55" t="s">
        <v>365</v>
      </c>
      <c r="D40" s="55">
        <v>3</v>
      </c>
      <c r="E40" s="55">
        <f t="shared" si="4"/>
        <v>38</v>
      </c>
      <c r="F40" s="55">
        <v>18</v>
      </c>
      <c r="G40" s="55">
        <v>20</v>
      </c>
      <c r="H40" s="55">
        <f t="shared" si="2"/>
        <v>9</v>
      </c>
      <c r="I40" s="55">
        <v>5</v>
      </c>
      <c r="J40" s="420">
        <v>4</v>
      </c>
      <c r="K40" s="447">
        <f t="shared" si="3"/>
        <v>5</v>
      </c>
      <c r="L40" s="55">
        <v>5</v>
      </c>
      <c r="M40" s="55">
        <v>0</v>
      </c>
      <c r="N40" s="55">
        <v>6</v>
      </c>
      <c r="O40" s="55">
        <v>6</v>
      </c>
      <c r="P40" s="55">
        <v>14</v>
      </c>
      <c r="Q40" s="369">
        <v>0</v>
      </c>
      <c r="R40" s="73">
        <v>2</v>
      </c>
      <c r="S40" s="452">
        <v>7</v>
      </c>
    </row>
    <row r="41" spans="1:20" s="53" customFormat="1" ht="24.95" customHeight="1" outlineLevel="1">
      <c r="A41" s="439" t="s">
        <v>126</v>
      </c>
      <c r="B41" s="440">
        <f>SUM(B42:B43)</f>
        <v>2</v>
      </c>
      <c r="C41" s="440">
        <f t="shared" ref="C41:S41" si="5">SUM(C42:C43)</f>
        <v>0</v>
      </c>
      <c r="D41" s="440">
        <f t="shared" si="5"/>
        <v>6</v>
      </c>
      <c r="E41" s="440">
        <f t="shared" si="5"/>
        <v>109</v>
      </c>
      <c r="F41" s="440">
        <f t="shared" si="5"/>
        <v>64</v>
      </c>
      <c r="G41" s="440">
        <f t="shared" si="5"/>
        <v>45</v>
      </c>
      <c r="H41" s="440">
        <f t="shared" si="5"/>
        <v>18</v>
      </c>
      <c r="I41" s="440">
        <f t="shared" si="5"/>
        <v>13</v>
      </c>
      <c r="J41" s="441">
        <f t="shared" si="5"/>
        <v>5</v>
      </c>
      <c r="K41" s="444">
        <f t="shared" si="5"/>
        <v>5</v>
      </c>
      <c r="L41" s="440">
        <f t="shared" si="5"/>
        <v>3</v>
      </c>
      <c r="M41" s="440">
        <f t="shared" si="5"/>
        <v>2</v>
      </c>
      <c r="N41" s="440">
        <f t="shared" si="5"/>
        <v>14</v>
      </c>
      <c r="O41" s="440">
        <f t="shared" si="5"/>
        <v>14</v>
      </c>
      <c r="P41" s="451">
        <f>SUM(P42:P43)</f>
        <v>43</v>
      </c>
      <c r="Q41" s="440">
        <f t="shared" si="5"/>
        <v>6</v>
      </c>
      <c r="R41" s="446">
        <f t="shared" si="5"/>
        <v>4</v>
      </c>
      <c r="S41" s="441">
        <f t="shared" si="5"/>
        <v>10</v>
      </c>
    </row>
    <row r="42" spans="1:20" ht="24.95" customHeight="1" outlineLevel="1">
      <c r="A42" s="417" t="s">
        <v>127</v>
      </c>
      <c r="B42" s="55">
        <v>1</v>
      </c>
      <c r="C42" s="55" t="s">
        <v>365</v>
      </c>
      <c r="D42" s="55">
        <v>3</v>
      </c>
      <c r="E42" s="55">
        <f t="shared" ref="E42:E43" si="6">SUM(F42:G42)</f>
        <v>62</v>
      </c>
      <c r="F42" s="55">
        <v>41</v>
      </c>
      <c r="G42" s="55">
        <v>21</v>
      </c>
      <c r="H42" s="55">
        <f t="shared" ref="H42:H43" si="7">SUM(I42:J42)</f>
        <v>11</v>
      </c>
      <c r="I42" s="55">
        <v>7</v>
      </c>
      <c r="J42" s="420">
        <v>4</v>
      </c>
      <c r="K42" s="447">
        <f t="shared" ref="K42:K43" si="8">SUM(L42:M42)</f>
        <v>4</v>
      </c>
      <c r="L42" s="55">
        <v>2</v>
      </c>
      <c r="M42" s="55">
        <v>2</v>
      </c>
      <c r="N42" s="55">
        <v>0</v>
      </c>
      <c r="O42" s="55">
        <v>0</v>
      </c>
      <c r="P42" s="55">
        <v>24</v>
      </c>
      <c r="Q42" s="369">
        <v>0</v>
      </c>
      <c r="R42" s="73">
        <v>3</v>
      </c>
      <c r="S42" s="452">
        <v>5</v>
      </c>
    </row>
    <row r="43" spans="1:20" ht="24.95" customHeight="1" outlineLevel="1">
      <c r="A43" s="417" t="s">
        <v>128</v>
      </c>
      <c r="B43" s="55">
        <v>1</v>
      </c>
      <c r="C43" s="55" t="s">
        <v>365</v>
      </c>
      <c r="D43" s="55">
        <v>3</v>
      </c>
      <c r="E43" s="55">
        <f t="shared" si="6"/>
        <v>47</v>
      </c>
      <c r="F43" s="55">
        <v>23</v>
      </c>
      <c r="G43" s="55">
        <v>24</v>
      </c>
      <c r="H43" s="55">
        <f t="shared" si="7"/>
        <v>7</v>
      </c>
      <c r="I43" s="55">
        <v>6</v>
      </c>
      <c r="J43" s="420">
        <v>1</v>
      </c>
      <c r="K43" s="447">
        <f t="shared" si="8"/>
        <v>1</v>
      </c>
      <c r="L43" s="55">
        <v>1</v>
      </c>
      <c r="M43" s="55">
        <v>0</v>
      </c>
      <c r="N43" s="55">
        <v>14</v>
      </c>
      <c r="O43" s="55">
        <v>14</v>
      </c>
      <c r="P43" s="55">
        <v>19</v>
      </c>
      <c r="Q43" s="72">
        <v>6</v>
      </c>
      <c r="R43" s="73">
        <v>1</v>
      </c>
      <c r="S43" s="452">
        <v>5</v>
      </c>
    </row>
    <row r="44" spans="1:20" s="326" customFormat="1" ht="9.9499999999999993" customHeight="1" outlineLevel="1" thickBot="1">
      <c r="A44" s="334"/>
      <c r="B44" s="430"/>
      <c r="C44" s="330"/>
      <c r="D44" s="329"/>
      <c r="E44" s="330"/>
      <c r="F44" s="330"/>
      <c r="G44" s="330"/>
      <c r="H44" s="330"/>
      <c r="I44" s="330"/>
      <c r="J44" s="331"/>
      <c r="K44" s="332"/>
      <c r="L44" s="330"/>
      <c r="M44" s="330"/>
      <c r="N44" s="330"/>
      <c r="O44" s="330"/>
      <c r="P44" s="330"/>
      <c r="Q44" s="333"/>
      <c r="R44" s="330"/>
      <c r="S44" s="453"/>
    </row>
    <row r="45" spans="1:20" s="39" customFormat="1" ht="9.9499999999999993" customHeight="1">
      <c r="A45" s="78"/>
      <c r="B45" s="79"/>
      <c r="Q45" s="56"/>
      <c r="R45" s="56"/>
      <c r="S45" s="56"/>
    </row>
    <row r="46" spans="1:20" s="39" customFormat="1" ht="15" customHeight="1">
      <c r="A46" s="665" t="s">
        <v>104</v>
      </c>
      <c r="B46" s="665"/>
      <c r="C46" s="665"/>
      <c r="D46" s="665"/>
      <c r="E46" s="665"/>
      <c r="F46" s="665"/>
      <c r="G46" s="665"/>
      <c r="H46" s="665"/>
      <c r="I46" s="665"/>
      <c r="J46" s="665"/>
      <c r="Q46" s="56"/>
      <c r="R46" s="56"/>
      <c r="S46" s="56"/>
    </row>
    <row r="47" spans="1:20" s="39" customFormat="1" ht="15" customHeight="1">
      <c r="A47" s="665" t="s">
        <v>105</v>
      </c>
      <c r="B47" s="665"/>
      <c r="C47" s="665"/>
      <c r="D47" s="665"/>
      <c r="E47" s="665"/>
      <c r="F47" s="665"/>
      <c r="G47" s="665"/>
      <c r="H47" s="665"/>
      <c r="I47" s="665"/>
      <c r="J47" s="665"/>
      <c r="Q47" s="56"/>
      <c r="R47" s="56"/>
      <c r="S47" s="56"/>
    </row>
    <row r="48" spans="1:20">
      <c r="A48" s="52" t="s">
        <v>27</v>
      </c>
      <c r="B48" s="56"/>
      <c r="C48" s="56"/>
      <c r="D48" s="56"/>
      <c r="E48" s="56"/>
      <c r="F48" s="56"/>
      <c r="G48" s="56"/>
      <c r="H48" s="56"/>
      <c r="I48" s="56"/>
      <c r="J48" s="56"/>
    </row>
  </sheetData>
  <mergeCells count="13">
    <mergeCell ref="K2:S2"/>
    <mergeCell ref="R7:R9"/>
    <mergeCell ref="S7:S9"/>
    <mergeCell ref="A46:J46"/>
    <mergeCell ref="A47:J47"/>
    <mergeCell ref="B5:C5"/>
    <mergeCell ref="B6:C6"/>
    <mergeCell ref="N6:O6"/>
    <mergeCell ref="P7:P9"/>
    <mergeCell ref="O8:O9"/>
    <mergeCell ref="Q7:Q9"/>
    <mergeCell ref="A5:A6"/>
    <mergeCell ref="A8:A9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0" pageOrder="overThenDown" orientation="portrait" r:id="rId1"/>
  <headerFooter alignWithMargins="0"/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T35"/>
  <sheetViews>
    <sheetView view="pageBreakPreview" topLeftCell="I4" zoomScaleNormal="100" zoomScaleSheetLayoutView="100" workbookViewId="0">
      <selection activeCell="R22" sqref="R22:T28"/>
    </sheetView>
  </sheetViews>
  <sheetFormatPr defaultRowHeight="13.5" outlineLevelRow="1"/>
  <cols>
    <col min="1" max="1" width="12.44140625" style="52" customWidth="1"/>
    <col min="2" max="2" width="7" style="52" customWidth="1"/>
    <col min="3" max="3" width="6.5546875" style="52" customWidth="1"/>
    <col min="4" max="4" width="6.88671875" style="52" customWidth="1"/>
    <col min="5" max="5" width="6.5546875" style="52" customWidth="1"/>
    <col min="6" max="7" width="8" style="52" customWidth="1"/>
    <col min="8" max="8" width="6.77734375" style="52" customWidth="1"/>
    <col min="9" max="10" width="8" style="52" customWidth="1"/>
    <col min="11" max="11" width="6.6640625" style="52" customWidth="1"/>
    <col min="12" max="12" width="5.6640625" style="52" customWidth="1"/>
    <col min="13" max="13" width="6.44140625" style="52" customWidth="1"/>
    <col min="14" max="14" width="5.5546875" style="52" customWidth="1"/>
    <col min="15" max="15" width="8.5546875" style="52" customWidth="1"/>
    <col min="16" max="16" width="8.21875" style="52" customWidth="1"/>
    <col min="17" max="17" width="7.77734375" style="52" customWidth="1"/>
    <col min="18" max="18" width="7.5546875" style="52" customWidth="1"/>
    <col min="19" max="19" width="8.44140625" style="52" customWidth="1"/>
    <col min="20" max="20" width="9.21875" style="52" customWidth="1"/>
    <col min="21" max="16384" width="8.88671875" style="52"/>
  </cols>
  <sheetData>
    <row r="1" spans="1:20" s="34" customFormat="1" ht="15" customHeight="1">
      <c r="O1" s="35"/>
      <c r="P1" s="35"/>
      <c r="Q1" s="35"/>
      <c r="R1" s="35"/>
      <c r="S1" s="35"/>
      <c r="T1" s="35"/>
    </row>
    <row r="2" spans="1:20" s="256" customFormat="1" ht="30" customHeight="1">
      <c r="A2" s="645" t="s">
        <v>140</v>
      </c>
      <c r="B2" s="645"/>
      <c r="C2" s="645"/>
      <c r="D2" s="645"/>
      <c r="E2" s="645"/>
      <c r="F2" s="645"/>
      <c r="G2" s="645"/>
      <c r="H2" s="645"/>
      <c r="I2" s="645"/>
      <c r="J2" s="645"/>
      <c r="K2" s="645" t="s">
        <v>141</v>
      </c>
      <c r="L2" s="645"/>
      <c r="M2" s="645"/>
      <c r="N2" s="645"/>
      <c r="O2" s="645"/>
      <c r="P2" s="645"/>
      <c r="Q2" s="645"/>
      <c r="R2" s="645"/>
      <c r="S2" s="645"/>
      <c r="T2" s="645"/>
    </row>
    <row r="3" spans="1:20" s="261" customFormat="1" ht="30" customHeight="1">
      <c r="A3" s="260"/>
      <c r="B3" s="260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</row>
    <row r="4" spans="1:20" s="38" customFormat="1" ht="15" customHeight="1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</row>
    <row r="5" spans="1:20" ht="15" customHeight="1" thickBot="1">
      <c r="A5" s="52" t="s">
        <v>73</v>
      </c>
      <c r="J5" s="327"/>
      <c r="T5" s="327" t="s">
        <v>74</v>
      </c>
    </row>
    <row r="6" spans="1:20" s="36" customFormat="1" ht="16.5" customHeight="1">
      <c r="A6" s="687" t="s">
        <v>369</v>
      </c>
      <c r="B6" s="675" t="s">
        <v>108</v>
      </c>
      <c r="C6" s="676"/>
      <c r="D6" s="351" t="s">
        <v>36</v>
      </c>
      <c r="E6" s="41" t="s">
        <v>78</v>
      </c>
      <c r="F6" s="41"/>
      <c r="G6" s="43"/>
      <c r="H6" s="41" t="s">
        <v>38</v>
      </c>
      <c r="I6" s="41"/>
      <c r="J6" s="426"/>
      <c r="K6" s="279" t="s">
        <v>39</v>
      </c>
      <c r="L6" s="41"/>
      <c r="M6" s="43"/>
      <c r="N6" s="41" t="s">
        <v>133</v>
      </c>
      <c r="O6" s="43"/>
      <c r="P6" s="41" t="s">
        <v>110</v>
      </c>
      <c r="Q6" s="43"/>
      <c r="R6" s="351" t="s">
        <v>80</v>
      </c>
      <c r="S6" s="351" t="s">
        <v>81</v>
      </c>
      <c r="T6" s="432" t="s">
        <v>10</v>
      </c>
    </row>
    <row r="7" spans="1:20" s="36" customFormat="1" ht="27">
      <c r="A7" s="663"/>
      <c r="B7" s="677" t="s">
        <v>130</v>
      </c>
      <c r="C7" s="678"/>
      <c r="D7" s="44"/>
      <c r="E7" s="89" t="s">
        <v>83</v>
      </c>
      <c r="F7" s="86"/>
      <c r="G7" s="87"/>
      <c r="H7" s="88" t="s">
        <v>41</v>
      </c>
      <c r="I7" s="86"/>
      <c r="J7" s="427"/>
      <c r="K7" s="433" t="s">
        <v>42</v>
      </c>
      <c r="L7" s="46"/>
      <c r="M7" s="49"/>
      <c r="N7" s="656" t="s">
        <v>96</v>
      </c>
      <c r="O7" s="658"/>
      <c r="P7" s="83" t="s">
        <v>114</v>
      </c>
      <c r="Q7" s="49"/>
      <c r="R7" s="44"/>
      <c r="S7" s="44"/>
      <c r="T7" s="282"/>
    </row>
    <row r="8" spans="1:20" s="36" customFormat="1" ht="21" customHeight="1">
      <c r="A8" s="293"/>
      <c r="B8" s="44" t="s">
        <v>112</v>
      </c>
      <c r="C8" s="65" t="s">
        <v>113</v>
      </c>
      <c r="D8" s="44"/>
      <c r="E8" s="44"/>
      <c r="F8" s="44" t="s">
        <v>12</v>
      </c>
      <c r="G8" s="44" t="s">
        <v>13</v>
      </c>
      <c r="H8" s="45"/>
      <c r="I8" s="44" t="s">
        <v>12</v>
      </c>
      <c r="J8" s="428" t="s">
        <v>13</v>
      </c>
      <c r="K8" s="293"/>
      <c r="L8" s="44" t="s">
        <v>12</v>
      </c>
      <c r="M8" s="44" t="s">
        <v>13</v>
      </c>
      <c r="N8" s="681" t="s">
        <v>88</v>
      </c>
      <c r="O8" s="682"/>
      <c r="P8" s="44" t="s">
        <v>134</v>
      </c>
      <c r="Q8" s="44" t="s">
        <v>135</v>
      </c>
      <c r="R8" s="646" t="s">
        <v>381</v>
      </c>
      <c r="S8" s="646" t="s">
        <v>102</v>
      </c>
      <c r="T8" s="679" t="s">
        <v>103</v>
      </c>
    </row>
    <row r="9" spans="1:20" s="36" customFormat="1" ht="21" customHeight="1">
      <c r="A9" s="293"/>
      <c r="B9" s="44"/>
      <c r="C9" s="65"/>
      <c r="D9" s="685" t="s">
        <v>95</v>
      </c>
      <c r="E9" s="44"/>
      <c r="F9" s="44"/>
      <c r="G9" s="44"/>
      <c r="H9" s="44"/>
      <c r="I9" s="44"/>
      <c r="J9" s="428"/>
      <c r="K9" s="293"/>
      <c r="L9" s="356"/>
      <c r="M9" s="356"/>
      <c r="N9" s="683" t="s">
        <v>92</v>
      </c>
      <c r="O9" s="684"/>
      <c r="P9" s="646" t="s">
        <v>142</v>
      </c>
      <c r="Q9" s="356"/>
      <c r="R9" s="646"/>
      <c r="S9" s="646"/>
      <c r="T9" s="679"/>
    </row>
    <row r="10" spans="1:20" s="36" customFormat="1" ht="25.5" customHeight="1">
      <c r="A10" s="296" t="s">
        <v>367</v>
      </c>
      <c r="B10" s="355" t="s">
        <v>59</v>
      </c>
      <c r="C10" s="85" t="s">
        <v>91</v>
      </c>
      <c r="D10" s="686"/>
      <c r="E10" s="354"/>
      <c r="F10" s="355" t="s">
        <v>16</v>
      </c>
      <c r="G10" s="355" t="s">
        <v>17</v>
      </c>
      <c r="H10" s="354"/>
      <c r="I10" s="355" t="s">
        <v>16</v>
      </c>
      <c r="J10" s="454" t="s">
        <v>17</v>
      </c>
      <c r="K10" s="296"/>
      <c r="L10" s="355" t="s">
        <v>16</v>
      </c>
      <c r="M10" s="355" t="s">
        <v>17</v>
      </c>
      <c r="N10" s="677"/>
      <c r="O10" s="678"/>
      <c r="P10" s="647"/>
      <c r="Q10" s="355" t="s">
        <v>93</v>
      </c>
      <c r="R10" s="647"/>
      <c r="S10" s="647"/>
      <c r="T10" s="680"/>
    </row>
    <row r="11" spans="1:20" ht="31.5" customHeight="1">
      <c r="A11" s="416" t="s">
        <v>28</v>
      </c>
      <c r="B11" s="27">
        <v>4</v>
      </c>
      <c r="C11" s="27">
        <v>0</v>
      </c>
      <c r="D11" s="27">
        <v>52</v>
      </c>
      <c r="E11" s="27">
        <v>1631</v>
      </c>
      <c r="F11" s="27">
        <v>832</v>
      </c>
      <c r="G11" s="27">
        <v>799</v>
      </c>
      <c r="H11" s="27">
        <v>128</v>
      </c>
      <c r="I11" s="27">
        <v>60</v>
      </c>
      <c r="J11" s="413">
        <v>68</v>
      </c>
      <c r="K11" s="424">
        <v>11</v>
      </c>
      <c r="L11" s="27">
        <v>8</v>
      </c>
      <c r="M11" s="27">
        <v>3</v>
      </c>
      <c r="N11" s="27"/>
      <c r="O11" s="27">
        <v>631</v>
      </c>
      <c r="P11" s="27">
        <v>580</v>
      </c>
      <c r="Q11" s="27">
        <v>560</v>
      </c>
      <c r="R11" s="27">
        <v>105.128</v>
      </c>
      <c r="S11" s="27">
        <v>34.944000000000003</v>
      </c>
      <c r="T11" s="413">
        <v>85</v>
      </c>
    </row>
    <row r="12" spans="1:20" ht="31.5" customHeight="1">
      <c r="A12" s="416" t="s">
        <v>29</v>
      </c>
      <c r="B12" s="27">
        <v>4</v>
      </c>
      <c r="C12" s="27">
        <v>0</v>
      </c>
      <c r="D12" s="27">
        <v>53</v>
      </c>
      <c r="E12" s="27">
        <v>1562</v>
      </c>
      <c r="F12" s="27">
        <v>794</v>
      </c>
      <c r="G12" s="27">
        <v>768</v>
      </c>
      <c r="H12" s="27">
        <v>121</v>
      </c>
      <c r="I12" s="27">
        <v>54</v>
      </c>
      <c r="J12" s="413">
        <v>67</v>
      </c>
      <c r="K12" s="424">
        <v>10</v>
      </c>
      <c r="L12" s="27">
        <v>7</v>
      </c>
      <c r="M12" s="27">
        <v>3</v>
      </c>
      <c r="N12" s="27"/>
      <c r="O12" s="27">
        <v>534</v>
      </c>
      <c r="P12" s="27">
        <v>539</v>
      </c>
      <c r="Q12" s="27">
        <v>504</v>
      </c>
      <c r="R12" s="27">
        <v>106</v>
      </c>
      <c r="S12" s="27">
        <v>33</v>
      </c>
      <c r="T12" s="413">
        <v>57</v>
      </c>
    </row>
    <row r="13" spans="1:20" ht="31.5" customHeight="1">
      <c r="A13" s="297" t="s">
        <v>30</v>
      </c>
      <c r="B13" s="27">
        <v>4</v>
      </c>
      <c r="C13" s="27">
        <v>0</v>
      </c>
      <c r="D13" s="27">
        <v>53</v>
      </c>
      <c r="E13" s="27">
        <v>1425</v>
      </c>
      <c r="F13" s="27">
        <v>715</v>
      </c>
      <c r="G13" s="27">
        <v>710</v>
      </c>
      <c r="H13" s="27">
        <v>130</v>
      </c>
      <c r="I13" s="27">
        <v>52</v>
      </c>
      <c r="J13" s="413">
        <v>78</v>
      </c>
      <c r="K13" s="424">
        <v>11</v>
      </c>
      <c r="L13" s="27">
        <v>9</v>
      </c>
      <c r="M13" s="27">
        <v>2</v>
      </c>
      <c r="N13" s="27"/>
      <c r="O13" s="27">
        <v>539</v>
      </c>
      <c r="P13" s="27">
        <v>473</v>
      </c>
      <c r="Q13" s="27">
        <v>449</v>
      </c>
      <c r="R13" s="27">
        <v>107</v>
      </c>
      <c r="S13" s="27">
        <v>34</v>
      </c>
      <c r="T13" s="271">
        <v>78</v>
      </c>
    </row>
    <row r="14" spans="1:20" ht="31.5" customHeight="1">
      <c r="A14" s="297" t="s">
        <v>32</v>
      </c>
      <c r="B14" s="27">
        <v>4</v>
      </c>
      <c r="C14" s="27">
        <v>0</v>
      </c>
      <c r="D14" s="27">
        <v>51</v>
      </c>
      <c r="E14" s="27">
        <v>1273</v>
      </c>
      <c r="F14" s="27">
        <v>632</v>
      </c>
      <c r="G14" s="27">
        <v>641</v>
      </c>
      <c r="H14" s="27">
        <v>126</v>
      </c>
      <c r="I14" s="27">
        <v>52</v>
      </c>
      <c r="J14" s="413">
        <v>74</v>
      </c>
      <c r="K14" s="424">
        <v>12</v>
      </c>
      <c r="L14" s="27">
        <v>9</v>
      </c>
      <c r="M14" s="27">
        <v>3</v>
      </c>
      <c r="N14" s="27"/>
      <c r="O14" s="27">
        <v>523</v>
      </c>
      <c r="P14" s="27">
        <v>418</v>
      </c>
      <c r="Q14" s="27">
        <v>408</v>
      </c>
      <c r="R14" s="27">
        <v>107.1</v>
      </c>
      <c r="S14" s="27">
        <v>34.4</v>
      </c>
      <c r="T14" s="271">
        <v>74</v>
      </c>
    </row>
    <row r="15" spans="1:20" ht="31.5" customHeight="1">
      <c r="A15" s="272" t="s">
        <v>31</v>
      </c>
      <c r="B15" s="19">
        <v>4</v>
      </c>
      <c r="C15" s="19">
        <v>0</v>
      </c>
      <c r="D15" s="19">
        <v>48</v>
      </c>
      <c r="E15" s="19">
        <v>1073</v>
      </c>
      <c r="F15" s="19">
        <v>524</v>
      </c>
      <c r="G15" s="19">
        <v>549</v>
      </c>
      <c r="H15" s="27">
        <v>124</v>
      </c>
      <c r="I15" s="19">
        <v>50</v>
      </c>
      <c r="J15" s="271">
        <v>74</v>
      </c>
      <c r="K15" s="283">
        <v>10</v>
      </c>
      <c r="L15" s="19">
        <v>5</v>
      </c>
      <c r="M15" s="19">
        <v>5</v>
      </c>
      <c r="N15" s="19"/>
      <c r="O15" s="19">
        <v>410</v>
      </c>
      <c r="P15" s="19">
        <v>352</v>
      </c>
      <c r="Q15" s="19">
        <v>331</v>
      </c>
      <c r="R15" s="463">
        <v>107</v>
      </c>
      <c r="S15" s="463">
        <v>32</v>
      </c>
      <c r="T15" s="271">
        <v>73</v>
      </c>
    </row>
    <row r="16" spans="1:20" s="53" customFormat="1" ht="29.25" hidden="1" customHeight="1" outlineLevel="1">
      <c r="A16" s="277" t="s">
        <v>115</v>
      </c>
      <c r="B16" s="446">
        <v>4</v>
      </c>
      <c r="C16" s="446">
        <v>0</v>
      </c>
      <c r="D16" s="446">
        <v>48</v>
      </c>
      <c r="E16" s="446">
        <v>1073</v>
      </c>
      <c r="F16" s="446">
        <v>524</v>
      </c>
      <c r="G16" s="446">
        <v>549</v>
      </c>
      <c r="H16" s="446">
        <v>124</v>
      </c>
      <c r="I16" s="446">
        <v>50</v>
      </c>
      <c r="J16" s="455">
        <v>74</v>
      </c>
      <c r="K16" s="464">
        <v>10</v>
      </c>
      <c r="L16" s="446">
        <v>5</v>
      </c>
      <c r="M16" s="446">
        <v>5</v>
      </c>
      <c r="N16" s="440"/>
      <c r="O16" s="440">
        <v>410</v>
      </c>
      <c r="P16" s="465">
        <v>352</v>
      </c>
      <c r="Q16" s="465">
        <v>331</v>
      </c>
      <c r="R16" s="451">
        <v>107</v>
      </c>
      <c r="S16" s="451">
        <v>32</v>
      </c>
      <c r="T16" s="441">
        <v>73</v>
      </c>
    </row>
    <row r="17" spans="1:20" ht="29.25" hidden="1" customHeight="1" outlineLevel="1">
      <c r="A17" s="275" t="s">
        <v>136</v>
      </c>
      <c r="B17" s="98">
        <v>1</v>
      </c>
      <c r="C17" s="98">
        <v>0</v>
      </c>
      <c r="D17" s="98">
        <v>21</v>
      </c>
      <c r="E17" s="73">
        <v>486</v>
      </c>
      <c r="F17" s="98">
        <v>486</v>
      </c>
      <c r="G17" s="98">
        <v>0</v>
      </c>
      <c r="H17" s="73">
        <v>52</v>
      </c>
      <c r="I17" s="98">
        <v>18</v>
      </c>
      <c r="J17" s="276">
        <v>34</v>
      </c>
      <c r="K17" s="285">
        <v>5</v>
      </c>
      <c r="L17" s="98">
        <v>3</v>
      </c>
      <c r="M17" s="98">
        <v>2</v>
      </c>
      <c r="N17" s="66"/>
      <c r="O17" s="66">
        <v>185</v>
      </c>
      <c r="P17" s="66">
        <v>156</v>
      </c>
      <c r="Q17" s="66">
        <v>153</v>
      </c>
      <c r="R17" s="371">
        <v>51</v>
      </c>
      <c r="S17" s="466">
        <v>11</v>
      </c>
      <c r="T17" s="418">
        <v>27</v>
      </c>
    </row>
    <row r="18" spans="1:20" ht="29.25" hidden="1" customHeight="1" outlineLevel="1">
      <c r="A18" s="275" t="s">
        <v>137</v>
      </c>
      <c r="B18" s="98">
        <v>1</v>
      </c>
      <c r="C18" s="98">
        <v>0</v>
      </c>
      <c r="D18" s="98">
        <v>21</v>
      </c>
      <c r="E18" s="73">
        <v>517</v>
      </c>
      <c r="F18" s="98">
        <v>0</v>
      </c>
      <c r="G18" s="98">
        <v>517</v>
      </c>
      <c r="H18" s="73">
        <v>50</v>
      </c>
      <c r="I18" s="98">
        <v>20</v>
      </c>
      <c r="J18" s="276">
        <v>30</v>
      </c>
      <c r="K18" s="285">
        <v>5</v>
      </c>
      <c r="L18" s="98">
        <v>2</v>
      </c>
      <c r="M18" s="98">
        <v>3</v>
      </c>
      <c r="N18" s="66"/>
      <c r="O18" s="66">
        <v>192</v>
      </c>
      <c r="P18" s="66">
        <v>156</v>
      </c>
      <c r="Q18" s="66">
        <v>157</v>
      </c>
      <c r="R18" s="371">
        <v>16</v>
      </c>
      <c r="S18" s="466">
        <v>13</v>
      </c>
      <c r="T18" s="276">
        <v>34</v>
      </c>
    </row>
    <row r="19" spans="1:20" ht="29.25" hidden="1" customHeight="1" outlineLevel="1">
      <c r="A19" s="275" t="s">
        <v>138</v>
      </c>
      <c r="B19" s="98">
        <v>1</v>
      </c>
      <c r="C19" s="98">
        <v>0</v>
      </c>
      <c r="D19" s="98">
        <v>3</v>
      </c>
      <c r="E19" s="73">
        <v>52</v>
      </c>
      <c r="F19" s="98">
        <v>25</v>
      </c>
      <c r="G19" s="98">
        <v>27</v>
      </c>
      <c r="H19" s="73">
        <v>12</v>
      </c>
      <c r="I19" s="98">
        <v>5</v>
      </c>
      <c r="J19" s="276">
        <v>7</v>
      </c>
      <c r="K19" s="285">
        <v>0</v>
      </c>
      <c r="L19" s="98">
        <v>0</v>
      </c>
      <c r="M19" s="98">
        <v>0</v>
      </c>
      <c r="N19" s="66"/>
      <c r="O19" s="66">
        <v>20</v>
      </c>
      <c r="P19" s="66">
        <v>17</v>
      </c>
      <c r="Q19" s="66">
        <v>17</v>
      </c>
      <c r="R19" s="371">
        <v>26</v>
      </c>
      <c r="S19" s="466">
        <v>5</v>
      </c>
      <c r="T19" s="418">
        <v>7</v>
      </c>
    </row>
    <row r="20" spans="1:20" ht="29.25" hidden="1" customHeight="1" outlineLevel="1">
      <c r="A20" s="275" t="s">
        <v>139</v>
      </c>
      <c r="B20" s="98">
        <v>1</v>
      </c>
      <c r="C20" s="98">
        <v>0</v>
      </c>
      <c r="D20" s="98">
        <v>3</v>
      </c>
      <c r="E20" s="73">
        <v>18</v>
      </c>
      <c r="F20" s="98">
        <v>13</v>
      </c>
      <c r="G20" s="98">
        <v>5</v>
      </c>
      <c r="H20" s="73">
        <v>10</v>
      </c>
      <c r="I20" s="98">
        <v>7</v>
      </c>
      <c r="J20" s="276">
        <v>3</v>
      </c>
      <c r="K20" s="285">
        <v>0</v>
      </c>
      <c r="L20" s="98">
        <v>0</v>
      </c>
      <c r="M20" s="98">
        <v>0</v>
      </c>
      <c r="N20" s="66"/>
      <c r="O20" s="66">
        <v>13</v>
      </c>
      <c r="P20" s="66">
        <v>23</v>
      </c>
      <c r="Q20" s="66">
        <v>4</v>
      </c>
      <c r="R20" s="371">
        <v>14</v>
      </c>
      <c r="S20" s="466">
        <v>3</v>
      </c>
      <c r="T20" s="418">
        <v>5</v>
      </c>
    </row>
    <row r="21" spans="1:20" s="53" customFormat="1" ht="29.25" hidden="1" customHeight="1" outlineLevel="1">
      <c r="A21" s="277" t="s">
        <v>126</v>
      </c>
      <c r="B21" s="456">
        <v>0</v>
      </c>
      <c r="C21" s="456">
        <v>0</v>
      </c>
      <c r="D21" s="456">
        <v>0</v>
      </c>
      <c r="E21" s="457">
        <v>0</v>
      </c>
      <c r="F21" s="456">
        <v>0</v>
      </c>
      <c r="G21" s="456">
        <v>0</v>
      </c>
      <c r="H21" s="446">
        <v>0</v>
      </c>
      <c r="I21" s="456"/>
      <c r="J21" s="458"/>
      <c r="K21" s="464">
        <v>0</v>
      </c>
      <c r="L21" s="456">
        <v>0</v>
      </c>
      <c r="M21" s="456">
        <v>0</v>
      </c>
      <c r="N21" s="467"/>
      <c r="O21" s="467">
        <v>0</v>
      </c>
      <c r="P21" s="467">
        <v>0</v>
      </c>
      <c r="Q21" s="467">
        <v>0</v>
      </c>
      <c r="R21" s="467">
        <v>0</v>
      </c>
      <c r="S21" s="467">
        <v>0</v>
      </c>
      <c r="T21" s="468">
        <v>0</v>
      </c>
    </row>
    <row r="22" spans="1:20" s="370" customFormat="1" ht="31.5" customHeight="1" collapsed="1">
      <c r="A22" s="379" t="s">
        <v>33</v>
      </c>
      <c r="B22" s="375">
        <f>SUM(B24:B27,B28)</f>
        <v>4</v>
      </c>
      <c r="C22" s="375">
        <f>SUM(C24:C27,C28)</f>
        <v>0</v>
      </c>
      <c r="D22" s="375">
        <f>SUM(D24:D27,D28)</f>
        <v>48</v>
      </c>
      <c r="E22" s="375">
        <f>SUM(E24:E27,H28)</f>
        <v>1073</v>
      </c>
      <c r="F22" s="375">
        <f>SUM(F24:F27,F28)</f>
        <v>524</v>
      </c>
      <c r="G22" s="375">
        <f>SUM(G24:G27,G28)</f>
        <v>549</v>
      </c>
      <c r="H22" s="374">
        <f>SUM(H28,H23)</f>
        <v>124</v>
      </c>
      <c r="I22" s="375">
        <f>SUM(I24:I27,I28)</f>
        <v>50</v>
      </c>
      <c r="J22" s="404">
        <f>SUM(J24:J27,J28)</f>
        <v>74</v>
      </c>
      <c r="K22" s="425">
        <f>SUM(K24:K27,K28)</f>
        <v>10</v>
      </c>
      <c r="L22" s="375">
        <f>SUM(L24:L27,L28)</f>
        <v>4</v>
      </c>
      <c r="M22" s="375">
        <f>SUM(M24:M27,M28)</f>
        <v>6</v>
      </c>
      <c r="N22" s="375"/>
      <c r="O22" s="375">
        <f t="shared" ref="O22:T22" si="0">SUM(O24:O27,O28)</f>
        <v>410</v>
      </c>
      <c r="P22" s="375">
        <f t="shared" si="0"/>
        <v>352</v>
      </c>
      <c r="Q22" s="375">
        <f t="shared" si="0"/>
        <v>331</v>
      </c>
      <c r="R22" s="469">
        <f t="shared" si="0"/>
        <v>107</v>
      </c>
      <c r="S22" s="469">
        <f t="shared" si="0"/>
        <v>34</v>
      </c>
      <c r="T22" s="404">
        <f t="shared" si="0"/>
        <v>73</v>
      </c>
    </row>
    <row r="23" spans="1:20" s="53" customFormat="1" ht="29.25" customHeight="1" outlineLevel="1">
      <c r="A23" s="277" t="s">
        <v>115</v>
      </c>
      <c r="B23" s="446">
        <f>SUM(B24:B27)</f>
        <v>4</v>
      </c>
      <c r="C23" s="446">
        <f t="shared" ref="C23:T23" si="1">SUM(C24:C27)</f>
        <v>0</v>
      </c>
      <c r="D23" s="446">
        <f t="shared" si="1"/>
        <v>48</v>
      </c>
      <c r="E23" s="446">
        <f t="shared" si="1"/>
        <v>1073</v>
      </c>
      <c r="F23" s="446">
        <f t="shared" si="1"/>
        <v>524</v>
      </c>
      <c r="G23" s="446">
        <f t="shared" si="1"/>
        <v>549</v>
      </c>
      <c r="H23" s="446">
        <f t="shared" si="1"/>
        <v>124</v>
      </c>
      <c r="I23" s="446">
        <f t="shared" si="1"/>
        <v>50</v>
      </c>
      <c r="J23" s="455">
        <f t="shared" si="1"/>
        <v>74</v>
      </c>
      <c r="K23" s="464">
        <f t="shared" si="1"/>
        <v>10</v>
      </c>
      <c r="L23" s="446">
        <f t="shared" si="1"/>
        <v>4</v>
      </c>
      <c r="M23" s="446">
        <f t="shared" si="1"/>
        <v>6</v>
      </c>
      <c r="N23" s="440"/>
      <c r="O23" s="440">
        <f t="shared" si="1"/>
        <v>410</v>
      </c>
      <c r="P23" s="465">
        <f t="shared" si="1"/>
        <v>352</v>
      </c>
      <c r="Q23" s="465">
        <f t="shared" si="1"/>
        <v>331</v>
      </c>
      <c r="R23" s="451">
        <f t="shared" si="1"/>
        <v>107</v>
      </c>
      <c r="S23" s="451">
        <f t="shared" si="1"/>
        <v>34</v>
      </c>
      <c r="T23" s="441">
        <f t="shared" si="1"/>
        <v>73</v>
      </c>
    </row>
    <row r="24" spans="1:20" ht="29.25" customHeight="1" outlineLevel="1">
      <c r="A24" s="275" t="s">
        <v>136</v>
      </c>
      <c r="B24" s="73">
        <v>1</v>
      </c>
      <c r="C24" s="73">
        <v>0</v>
      </c>
      <c r="D24" s="73">
        <v>21</v>
      </c>
      <c r="E24" s="73">
        <f>SUM(F24:G24)</f>
        <v>486</v>
      </c>
      <c r="F24" s="73">
        <v>486</v>
      </c>
      <c r="G24" s="73">
        <v>0</v>
      </c>
      <c r="H24" s="73">
        <f t="shared" ref="H24:H27" si="2">SUM(I24:J24)</f>
        <v>52</v>
      </c>
      <c r="I24" s="73">
        <v>18</v>
      </c>
      <c r="J24" s="376">
        <v>34</v>
      </c>
      <c r="K24" s="285">
        <f t="shared" ref="K24:K27" si="3">SUM(L24:M24)</f>
        <v>5</v>
      </c>
      <c r="L24" s="73">
        <v>2</v>
      </c>
      <c r="M24" s="73">
        <v>3</v>
      </c>
      <c r="N24" s="55"/>
      <c r="O24" s="55">
        <v>185</v>
      </c>
      <c r="P24" s="55">
        <v>156</v>
      </c>
      <c r="Q24" s="55">
        <v>153</v>
      </c>
      <c r="R24" s="372">
        <v>51</v>
      </c>
      <c r="S24" s="470">
        <v>11</v>
      </c>
      <c r="T24" s="420">
        <v>27</v>
      </c>
    </row>
    <row r="25" spans="1:20" ht="29.25" customHeight="1" outlineLevel="1">
      <c r="A25" s="275" t="s">
        <v>137</v>
      </c>
      <c r="B25" s="73">
        <v>1</v>
      </c>
      <c r="C25" s="73">
        <v>0</v>
      </c>
      <c r="D25" s="73">
        <v>21</v>
      </c>
      <c r="E25" s="73">
        <f t="shared" ref="E25:E27" si="4">SUM(F25:G25)</f>
        <v>517</v>
      </c>
      <c r="F25" s="73">
        <v>0</v>
      </c>
      <c r="G25" s="73">
        <v>517</v>
      </c>
      <c r="H25" s="73">
        <f t="shared" si="2"/>
        <v>50</v>
      </c>
      <c r="I25" s="73">
        <f>20</f>
        <v>20</v>
      </c>
      <c r="J25" s="376">
        <v>30</v>
      </c>
      <c r="K25" s="285">
        <f t="shared" si="3"/>
        <v>5</v>
      </c>
      <c r="L25" s="73">
        <v>2</v>
      </c>
      <c r="M25" s="73">
        <v>3</v>
      </c>
      <c r="N25" s="55"/>
      <c r="O25" s="55">
        <v>192</v>
      </c>
      <c r="P25" s="55">
        <v>156</v>
      </c>
      <c r="Q25" s="55">
        <v>157</v>
      </c>
      <c r="R25" s="372">
        <v>16</v>
      </c>
      <c r="S25" s="470">
        <v>14</v>
      </c>
      <c r="T25" s="376">
        <v>34</v>
      </c>
    </row>
    <row r="26" spans="1:20" ht="29.25" customHeight="1" outlineLevel="1">
      <c r="A26" s="275" t="s">
        <v>138</v>
      </c>
      <c r="B26" s="73">
        <v>1</v>
      </c>
      <c r="C26" s="73">
        <v>0</v>
      </c>
      <c r="D26" s="73">
        <v>3</v>
      </c>
      <c r="E26" s="73">
        <f t="shared" si="4"/>
        <v>52</v>
      </c>
      <c r="F26" s="73">
        <f>52-27</f>
        <v>25</v>
      </c>
      <c r="G26" s="73">
        <v>27</v>
      </c>
      <c r="H26" s="73">
        <f t="shared" si="2"/>
        <v>12</v>
      </c>
      <c r="I26" s="73">
        <v>5</v>
      </c>
      <c r="J26" s="376">
        <v>7</v>
      </c>
      <c r="K26" s="285">
        <f t="shared" si="3"/>
        <v>0</v>
      </c>
      <c r="L26" s="73">
        <v>0</v>
      </c>
      <c r="M26" s="73">
        <v>0</v>
      </c>
      <c r="N26" s="55"/>
      <c r="O26" s="55">
        <v>20</v>
      </c>
      <c r="P26" s="55">
        <v>17</v>
      </c>
      <c r="Q26" s="55">
        <v>17</v>
      </c>
      <c r="R26" s="372">
        <v>26</v>
      </c>
      <c r="S26" s="470">
        <v>6</v>
      </c>
      <c r="T26" s="420">
        <v>7</v>
      </c>
    </row>
    <row r="27" spans="1:20" ht="29.25" customHeight="1" outlineLevel="1">
      <c r="A27" s="275" t="s">
        <v>139</v>
      </c>
      <c r="B27" s="73">
        <v>1</v>
      </c>
      <c r="C27" s="73">
        <v>0</v>
      </c>
      <c r="D27" s="73">
        <v>3</v>
      </c>
      <c r="E27" s="73">
        <f t="shared" si="4"/>
        <v>18</v>
      </c>
      <c r="F27" s="73">
        <f>18-5</f>
        <v>13</v>
      </c>
      <c r="G27" s="73">
        <v>5</v>
      </c>
      <c r="H27" s="73">
        <f t="shared" si="2"/>
        <v>10</v>
      </c>
      <c r="I27" s="73">
        <v>7</v>
      </c>
      <c r="J27" s="376">
        <v>3</v>
      </c>
      <c r="K27" s="285">
        <f t="shared" si="3"/>
        <v>0</v>
      </c>
      <c r="L27" s="73">
        <v>0</v>
      </c>
      <c r="M27" s="73">
        <v>0</v>
      </c>
      <c r="N27" s="55"/>
      <c r="O27" s="55">
        <v>13</v>
      </c>
      <c r="P27" s="55">
        <v>23</v>
      </c>
      <c r="Q27" s="55">
        <v>4</v>
      </c>
      <c r="R27" s="372">
        <v>14</v>
      </c>
      <c r="S27" s="470">
        <v>3</v>
      </c>
      <c r="T27" s="420">
        <v>5</v>
      </c>
    </row>
    <row r="28" spans="1:20" s="53" customFormat="1" ht="29.25" customHeight="1" outlineLevel="1">
      <c r="A28" s="277" t="s">
        <v>126</v>
      </c>
      <c r="B28" s="446">
        <v>0</v>
      </c>
      <c r="C28" s="446">
        <v>0</v>
      </c>
      <c r="D28" s="446">
        <v>0</v>
      </c>
      <c r="E28" s="459">
        <f>SUM(F28:G28)</f>
        <v>0</v>
      </c>
      <c r="F28" s="446">
        <v>0</v>
      </c>
      <c r="G28" s="446">
        <v>0</v>
      </c>
      <c r="H28" s="446">
        <f>SUM(F28:G28)</f>
        <v>0</v>
      </c>
      <c r="I28" s="446">
        <v>0</v>
      </c>
      <c r="J28" s="455">
        <v>0</v>
      </c>
      <c r="K28" s="464">
        <v>0</v>
      </c>
      <c r="L28" s="446">
        <v>0</v>
      </c>
      <c r="M28" s="446">
        <v>0</v>
      </c>
      <c r="N28" s="440"/>
      <c r="O28" s="440">
        <v>0</v>
      </c>
      <c r="P28" s="440">
        <v>0</v>
      </c>
      <c r="Q28" s="440">
        <v>0</v>
      </c>
      <c r="R28" s="440">
        <v>0</v>
      </c>
      <c r="S28" s="440">
        <v>0</v>
      </c>
      <c r="T28" s="441">
        <v>0</v>
      </c>
    </row>
    <row r="29" spans="1:20" ht="9.9499999999999993" customHeight="1" outlineLevel="1" thickBot="1">
      <c r="A29" s="460"/>
      <c r="B29" s="461"/>
      <c r="C29" s="409"/>
      <c r="D29" s="462"/>
      <c r="E29" s="409"/>
      <c r="F29" s="409"/>
      <c r="G29" s="409"/>
      <c r="H29" s="409"/>
      <c r="I29" s="409"/>
      <c r="J29" s="410"/>
      <c r="K29" s="414"/>
      <c r="L29" s="409"/>
      <c r="M29" s="409"/>
      <c r="N29" s="471"/>
      <c r="O29" s="471"/>
      <c r="P29" s="471"/>
      <c r="Q29" s="471"/>
      <c r="R29" s="472"/>
      <c r="S29" s="471"/>
      <c r="T29" s="473"/>
    </row>
    <row r="30" spans="1:20" ht="9.9499999999999993" customHeight="1" outlineLevel="1">
      <c r="A30" s="84"/>
      <c r="B30" s="73"/>
      <c r="C30" s="73"/>
      <c r="D30" s="74"/>
      <c r="E30" s="73"/>
      <c r="F30" s="73"/>
      <c r="G30" s="73"/>
      <c r="H30" s="73"/>
      <c r="I30" s="73"/>
      <c r="J30" s="73"/>
      <c r="K30" s="73"/>
      <c r="L30" s="73"/>
      <c r="M30" s="73"/>
      <c r="N30" s="55"/>
      <c r="O30" s="55"/>
      <c r="P30" s="55"/>
      <c r="Q30" s="55"/>
      <c r="R30" s="72"/>
      <c r="S30" s="55"/>
      <c r="T30" s="55"/>
    </row>
    <row r="31" spans="1:20" ht="17.25" customHeight="1" outlineLevel="1">
      <c r="A31" s="665" t="s">
        <v>104</v>
      </c>
      <c r="B31" s="665"/>
      <c r="C31" s="665"/>
      <c r="D31" s="665"/>
      <c r="E31" s="665"/>
      <c r="F31" s="665"/>
      <c r="G31" s="665"/>
      <c r="H31" s="665"/>
      <c r="I31" s="665"/>
      <c r="J31" s="665"/>
      <c r="K31" s="73"/>
      <c r="L31" s="73"/>
      <c r="M31" s="73"/>
      <c r="N31" s="55"/>
      <c r="O31" s="55"/>
      <c r="P31" s="55"/>
      <c r="Q31" s="55"/>
      <c r="R31" s="72"/>
      <c r="S31" s="55"/>
      <c r="T31" s="55"/>
    </row>
    <row r="32" spans="1:20" s="39" customFormat="1" ht="15" customHeight="1">
      <c r="A32" s="665" t="s">
        <v>105</v>
      </c>
      <c r="B32" s="665"/>
      <c r="C32" s="665"/>
      <c r="D32" s="665"/>
      <c r="E32" s="665"/>
      <c r="F32" s="665"/>
      <c r="G32" s="665"/>
      <c r="H32" s="665"/>
      <c r="I32" s="665"/>
      <c r="J32" s="665"/>
      <c r="K32" s="13"/>
      <c r="L32" s="13"/>
      <c r="M32" s="13"/>
      <c r="R32" s="56"/>
      <c r="S32" s="56"/>
      <c r="T32" s="56"/>
    </row>
    <row r="33" spans="1:20" s="39" customFormat="1" ht="15" customHeight="1">
      <c r="A33" s="52" t="s">
        <v>27</v>
      </c>
      <c r="B33" s="68"/>
      <c r="C33" s="68"/>
      <c r="D33" s="68"/>
      <c r="E33" s="68"/>
      <c r="F33" s="68"/>
      <c r="G33" s="68"/>
      <c r="H33" s="68"/>
      <c r="I33" s="68"/>
      <c r="J33" s="68"/>
      <c r="K33" s="13"/>
      <c r="L33" s="13"/>
      <c r="M33" s="13"/>
      <c r="R33" s="56"/>
      <c r="S33" s="56"/>
      <c r="T33" s="56"/>
    </row>
    <row r="34" spans="1:20" s="80" customFormat="1" ht="17.25" customHeight="1">
      <c r="A34" s="52"/>
      <c r="B34" s="56"/>
      <c r="C34" s="56"/>
      <c r="D34" s="56"/>
      <c r="E34" s="56"/>
      <c r="F34" s="56"/>
      <c r="G34" s="56"/>
      <c r="H34" s="56"/>
      <c r="I34" s="56"/>
      <c r="J34" s="56"/>
      <c r="K34" s="29"/>
      <c r="L34" s="29"/>
      <c r="M34" s="29"/>
      <c r="N34" s="81"/>
      <c r="O34" s="81"/>
      <c r="P34" s="81"/>
      <c r="Q34" s="81"/>
      <c r="R34" s="81"/>
      <c r="S34" s="81"/>
      <c r="T34" s="81"/>
    </row>
    <row r="35" spans="1:20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</row>
  </sheetData>
  <mergeCells count="15">
    <mergeCell ref="A2:J2"/>
    <mergeCell ref="K2:T2"/>
    <mergeCell ref="B6:C6"/>
    <mergeCell ref="B7:C7"/>
    <mergeCell ref="N7:O7"/>
    <mergeCell ref="A6:A7"/>
    <mergeCell ref="T8:T10"/>
    <mergeCell ref="N8:O8"/>
    <mergeCell ref="N9:O10"/>
    <mergeCell ref="A31:J31"/>
    <mergeCell ref="A32:J32"/>
    <mergeCell ref="D9:D10"/>
    <mergeCell ref="P9:P10"/>
    <mergeCell ref="R8:R10"/>
    <mergeCell ref="S8:S10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5" pageOrder="overThenDown" orientation="portrait" r:id="rId1"/>
  <headerFooter alignWithMargins="0"/>
  <colBreaks count="1" manualBreakCount="1">
    <brk id="10" max="32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T31"/>
  <sheetViews>
    <sheetView view="pageBreakPreview" topLeftCell="H4" zoomScale="90" zoomScaleNormal="100" zoomScaleSheetLayoutView="90" workbookViewId="0">
      <selection activeCell="Q21" sqref="Q21:S26"/>
    </sheetView>
  </sheetViews>
  <sheetFormatPr defaultRowHeight="13.5" outlineLevelRow="1"/>
  <cols>
    <col min="1" max="1" width="14.109375" style="20" customWidth="1"/>
    <col min="2" max="2" width="7.109375" style="20" customWidth="1"/>
    <col min="3" max="3" width="8.44140625" style="20" customWidth="1"/>
    <col min="4" max="4" width="6.88671875" style="20" customWidth="1"/>
    <col min="5" max="5" width="8.77734375" style="20" customWidth="1"/>
    <col min="6" max="7" width="8" style="20" customWidth="1"/>
    <col min="8" max="10" width="7.77734375" style="20" customWidth="1"/>
    <col min="11" max="11" width="8" style="20" customWidth="1"/>
    <col min="12" max="12" width="7" style="20" customWidth="1"/>
    <col min="13" max="13" width="4.77734375" style="20" customWidth="1"/>
    <col min="14" max="14" width="10.88671875" style="20" bestFit="1" customWidth="1"/>
    <col min="15" max="15" width="8.5546875" style="20" customWidth="1"/>
    <col min="16" max="16" width="8.21875" style="20" customWidth="1"/>
    <col min="17" max="17" width="7.33203125" style="20" customWidth="1"/>
    <col min="18" max="18" width="8.44140625" style="20" customWidth="1"/>
    <col min="19" max="19" width="9.21875" style="20" customWidth="1"/>
    <col min="20" max="20" width="11.77734375" style="20" customWidth="1"/>
    <col min="21" max="21" width="0.77734375" style="20" customWidth="1"/>
    <col min="22" max="16384" width="8.88671875" style="20"/>
  </cols>
  <sheetData>
    <row r="1" spans="1:20" s="5" customFormat="1" ht="15" customHeight="1">
      <c r="L1" s="6"/>
      <c r="M1" s="6"/>
      <c r="O1" s="6"/>
      <c r="P1" s="6"/>
      <c r="Q1" s="6"/>
      <c r="R1" s="6"/>
      <c r="S1" s="6"/>
    </row>
    <row r="2" spans="1:20" s="250" customFormat="1" ht="30" customHeight="1">
      <c r="A2" s="251" t="s">
        <v>143</v>
      </c>
      <c r="B2" s="251"/>
      <c r="C2" s="262"/>
      <c r="D2" s="262"/>
      <c r="E2" s="262"/>
      <c r="F2" s="262"/>
      <c r="G2" s="262"/>
      <c r="H2" s="262"/>
      <c r="I2" s="262"/>
      <c r="J2" s="623" t="s">
        <v>148</v>
      </c>
      <c r="K2" s="623"/>
      <c r="L2" s="623"/>
      <c r="M2" s="623"/>
      <c r="N2" s="623"/>
      <c r="O2" s="623"/>
      <c r="P2" s="623"/>
      <c r="Q2" s="623"/>
      <c r="R2" s="623"/>
      <c r="S2" s="623"/>
      <c r="T2" s="262"/>
    </row>
    <row r="3" spans="1:20" s="254" customFormat="1" ht="30" customHeight="1">
      <c r="A3" s="253"/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3"/>
    </row>
    <row r="4" spans="1:20" s="12" customFormat="1" ht="15" customHeight="1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1:20" s="90" customFormat="1" ht="21.75" customHeight="1" thickBot="1">
      <c r="A5" s="90" t="s">
        <v>73</v>
      </c>
      <c r="I5" s="82"/>
      <c r="S5" s="82" t="s">
        <v>74</v>
      </c>
    </row>
    <row r="6" spans="1:20" s="9" customFormat="1" ht="17.25" customHeight="1">
      <c r="A6" s="687" t="s">
        <v>369</v>
      </c>
      <c r="B6" s="102" t="s">
        <v>149</v>
      </c>
      <c r="C6" s="359" t="s">
        <v>36</v>
      </c>
      <c r="D6" s="60" t="s">
        <v>78</v>
      </c>
      <c r="E6" s="60"/>
      <c r="F6" s="91"/>
      <c r="G6" s="60" t="s">
        <v>38</v>
      </c>
      <c r="H6" s="60"/>
      <c r="I6" s="264"/>
      <c r="J6" s="279" t="s">
        <v>39</v>
      </c>
      <c r="K6" s="41"/>
      <c r="L6" s="43"/>
      <c r="M6" s="41" t="s">
        <v>133</v>
      </c>
      <c r="N6" s="43"/>
      <c r="O6" s="41" t="s">
        <v>110</v>
      </c>
      <c r="P6" s="43"/>
      <c r="Q6" s="351" t="s">
        <v>80</v>
      </c>
      <c r="R6" s="351" t="s">
        <v>81</v>
      </c>
      <c r="S6" s="280" t="s">
        <v>10</v>
      </c>
    </row>
    <row r="7" spans="1:20" s="9" customFormat="1" ht="31.5" customHeight="1">
      <c r="A7" s="663"/>
      <c r="B7" s="101"/>
      <c r="C7" s="14"/>
      <c r="D7" s="61" t="s">
        <v>83</v>
      </c>
      <c r="E7" s="15"/>
      <c r="F7" s="92"/>
      <c r="G7" s="61" t="s">
        <v>41</v>
      </c>
      <c r="H7" s="15"/>
      <c r="I7" s="266"/>
      <c r="J7" s="281" t="s">
        <v>42</v>
      </c>
      <c r="K7" s="46"/>
      <c r="L7" s="49"/>
      <c r="M7" s="656" t="s">
        <v>384</v>
      </c>
      <c r="N7" s="667"/>
      <c r="O7" s="83" t="s">
        <v>114</v>
      </c>
      <c r="P7" s="49"/>
      <c r="Q7" s="44"/>
      <c r="R7" s="44"/>
      <c r="S7" s="282"/>
    </row>
    <row r="8" spans="1:20" s="9" customFormat="1" ht="22.5" customHeight="1">
      <c r="A8" s="293"/>
      <c r="B8" s="101"/>
      <c r="C8" s="14"/>
      <c r="D8" s="59"/>
      <c r="E8" s="14" t="s">
        <v>12</v>
      </c>
      <c r="F8" s="14" t="s">
        <v>13</v>
      </c>
      <c r="G8" s="59"/>
      <c r="H8" s="14" t="s">
        <v>12</v>
      </c>
      <c r="I8" s="267" t="s">
        <v>13</v>
      </c>
      <c r="J8" s="265"/>
      <c r="K8" s="44" t="s">
        <v>12</v>
      </c>
      <c r="L8" s="44" t="s">
        <v>13</v>
      </c>
      <c r="M8" s="681" t="s">
        <v>88</v>
      </c>
      <c r="N8" s="682"/>
      <c r="O8" s="44" t="s">
        <v>134</v>
      </c>
      <c r="P8" s="44" t="s">
        <v>135</v>
      </c>
      <c r="Q8" s="646" t="s">
        <v>101</v>
      </c>
      <c r="R8" s="646" t="s">
        <v>102</v>
      </c>
      <c r="S8" s="673" t="s">
        <v>103</v>
      </c>
    </row>
    <row r="9" spans="1:20" s="9" customFormat="1" ht="13.5" customHeight="1">
      <c r="A9" s="663" t="s">
        <v>367</v>
      </c>
      <c r="B9" s="101"/>
      <c r="C9" s="692" t="s">
        <v>95</v>
      </c>
      <c r="D9" s="14"/>
      <c r="E9" s="14"/>
      <c r="F9" s="14"/>
      <c r="G9" s="14"/>
      <c r="H9" s="14"/>
      <c r="I9" s="267"/>
      <c r="J9" s="265"/>
      <c r="K9" s="44"/>
      <c r="L9" s="44"/>
      <c r="M9" s="688" t="s">
        <v>150</v>
      </c>
      <c r="N9" s="689"/>
      <c r="O9" s="646" t="s">
        <v>142</v>
      </c>
      <c r="P9" s="44"/>
      <c r="Q9" s="646"/>
      <c r="R9" s="646"/>
      <c r="S9" s="673"/>
    </row>
    <row r="10" spans="1:20" s="9" customFormat="1" ht="20.25" customHeight="1">
      <c r="A10" s="664"/>
      <c r="B10" s="51" t="s">
        <v>130</v>
      </c>
      <c r="C10" s="693"/>
      <c r="D10" s="18"/>
      <c r="E10" s="18" t="s">
        <v>16</v>
      </c>
      <c r="F10" s="18" t="s">
        <v>17</v>
      </c>
      <c r="G10" s="18"/>
      <c r="H10" s="18" t="s">
        <v>16</v>
      </c>
      <c r="I10" s="269" t="s">
        <v>17</v>
      </c>
      <c r="J10" s="268"/>
      <c r="K10" s="18" t="s">
        <v>16</v>
      </c>
      <c r="L10" s="18" t="s">
        <v>17</v>
      </c>
      <c r="M10" s="690"/>
      <c r="N10" s="691"/>
      <c r="O10" s="647"/>
      <c r="P10" s="354" t="s">
        <v>93</v>
      </c>
      <c r="Q10" s="647"/>
      <c r="R10" s="647"/>
      <c r="S10" s="674"/>
    </row>
    <row r="11" spans="1:20" ht="35.1" customHeight="1">
      <c r="A11" s="270" t="s">
        <v>28</v>
      </c>
      <c r="B11" s="94">
        <v>3</v>
      </c>
      <c r="C11" s="19">
        <v>25</v>
      </c>
      <c r="D11" s="19">
        <v>621</v>
      </c>
      <c r="E11" s="19">
        <v>252</v>
      </c>
      <c r="F11" s="19">
        <v>369</v>
      </c>
      <c r="G11" s="19">
        <v>79</v>
      </c>
      <c r="H11" s="19">
        <v>32</v>
      </c>
      <c r="I11" s="271">
        <v>47</v>
      </c>
      <c r="J11" s="283">
        <v>19</v>
      </c>
      <c r="K11" s="19">
        <v>15</v>
      </c>
      <c r="L11" s="19">
        <v>4</v>
      </c>
      <c r="M11" s="19"/>
      <c r="N11" s="103">
        <v>196</v>
      </c>
      <c r="O11" s="19">
        <v>193</v>
      </c>
      <c r="P11" s="19">
        <v>223</v>
      </c>
      <c r="Q11" s="19">
        <v>150.04599999999999</v>
      </c>
      <c r="R11" s="19">
        <v>33.926000000000002</v>
      </c>
      <c r="S11" s="271">
        <v>58</v>
      </c>
    </row>
    <row r="12" spans="1:20" ht="35.1" customHeight="1">
      <c r="A12" s="272" t="s">
        <v>29</v>
      </c>
      <c r="B12" s="95">
        <v>3</v>
      </c>
      <c r="C12" s="95">
        <v>25</v>
      </c>
      <c r="D12" s="95">
        <v>550</v>
      </c>
      <c r="E12" s="95">
        <v>219</v>
      </c>
      <c r="F12" s="95">
        <v>331</v>
      </c>
      <c r="G12" s="95">
        <v>78</v>
      </c>
      <c r="H12" s="95">
        <v>33</v>
      </c>
      <c r="I12" s="273">
        <v>45</v>
      </c>
      <c r="J12" s="284">
        <v>15</v>
      </c>
      <c r="K12" s="95">
        <v>12</v>
      </c>
      <c r="L12" s="95">
        <v>3</v>
      </c>
      <c r="M12" s="95"/>
      <c r="N12" s="95">
        <v>202</v>
      </c>
      <c r="O12" s="95">
        <v>175</v>
      </c>
      <c r="P12" s="95">
        <v>164</v>
      </c>
      <c r="Q12" s="95">
        <v>151</v>
      </c>
      <c r="R12" s="95">
        <v>33</v>
      </c>
      <c r="S12" s="273">
        <v>32</v>
      </c>
    </row>
    <row r="13" spans="1:20" ht="35.1" customHeight="1">
      <c r="A13" s="272" t="s">
        <v>30</v>
      </c>
      <c r="B13" s="95">
        <v>3</v>
      </c>
      <c r="C13" s="95">
        <v>25</v>
      </c>
      <c r="D13" s="95">
        <v>507</v>
      </c>
      <c r="E13" s="95">
        <v>200</v>
      </c>
      <c r="F13" s="95">
        <v>307</v>
      </c>
      <c r="G13" s="95">
        <v>85</v>
      </c>
      <c r="H13" s="95">
        <v>37</v>
      </c>
      <c r="I13" s="273">
        <v>48</v>
      </c>
      <c r="J13" s="284">
        <v>13</v>
      </c>
      <c r="K13" s="95">
        <v>10</v>
      </c>
      <c r="L13" s="95">
        <v>3</v>
      </c>
      <c r="M13" s="95"/>
      <c r="N13" s="95">
        <v>194</v>
      </c>
      <c r="O13" s="95">
        <v>172</v>
      </c>
      <c r="P13" s="95">
        <v>171</v>
      </c>
      <c r="Q13" s="95">
        <v>151</v>
      </c>
      <c r="R13" s="95">
        <v>33</v>
      </c>
      <c r="S13" s="273">
        <v>60</v>
      </c>
    </row>
    <row r="14" spans="1:20" ht="35.1" customHeight="1">
      <c r="A14" s="272" t="s">
        <v>32</v>
      </c>
      <c r="B14" s="95">
        <v>3</v>
      </c>
      <c r="C14" s="95">
        <v>25</v>
      </c>
      <c r="D14" s="95">
        <v>460</v>
      </c>
      <c r="E14" s="95">
        <v>181</v>
      </c>
      <c r="F14" s="95">
        <v>279</v>
      </c>
      <c r="G14" s="95">
        <v>82</v>
      </c>
      <c r="H14" s="95">
        <v>30</v>
      </c>
      <c r="I14" s="273">
        <v>52</v>
      </c>
      <c r="J14" s="284">
        <v>13</v>
      </c>
      <c r="K14" s="95">
        <v>10</v>
      </c>
      <c r="L14" s="95">
        <v>3</v>
      </c>
      <c r="M14" s="95"/>
      <c r="N14" s="95">
        <v>192</v>
      </c>
      <c r="O14" s="95">
        <v>172</v>
      </c>
      <c r="P14" s="95">
        <v>166</v>
      </c>
      <c r="Q14" s="95">
        <v>150.779</v>
      </c>
      <c r="R14" s="95">
        <v>36.427</v>
      </c>
      <c r="S14" s="273">
        <v>79</v>
      </c>
    </row>
    <row r="15" spans="1:20" ht="35.1" customHeight="1">
      <c r="A15" s="272" t="s">
        <v>31</v>
      </c>
      <c r="B15" s="95">
        <v>3</v>
      </c>
      <c r="C15" s="95">
        <v>25</v>
      </c>
      <c r="D15" s="95">
        <v>474</v>
      </c>
      <c r="E15" s="95">
        <v>183</v>
      </c>
      <c r="F15" s="95">
        <v>291</v>
      </c>
      <c r="G15" s="95">
        <v>79</v>
      </c>
      <c r="H15" s="95">
        <v>26</v>
      </c>
      <c r="I15" s="273">
        <v>53</v>
      </c>
      <c r="J15" s="284">
        <v>14</v>
      </c>
      <c r="K15" s="95">
        <v>10</v>
      </c>
      <c r="L15" s="95">
        <v>4</v>
      </c>
      <c r="M15" s="95"/>
      <c r="N15" s="95">
        <v>155</v>
      </c>
      <c r="O15" s="95">
        <v>169</v>
      </c>
      <c r="P15" s="95">
        <v>172</v>
      </c>
      <c r="Q15" s="95">
        <v>151</v>
      </c>
      <c r="R15" s="95">
        <v>36</v>
      </c>
      <c r="S15" s="273">
        <v>79</v>
      </c>
    </row>
    <row r="16" spans="1:20" ht="35.1" hidden="1" customHeight="1" outlineLevel="1">
      <c r="A16" s="274" t="s">
        <v>144</v>
      </c>
      <c r="B16" s="95">
        <v>2</v>
      </c>
      <c r="C16" s="95">
        <v>22</v>
      </c>
      <c r="D16" s="95">
        <v>425</v>
      </c>
      <c r="E16" s="95">
        <v>154</v>
      </c>
      <c r="F16" s="95">
        <v>271</v>
      </c>
      <c r="G16" s="95">
        <v>69</v>
      </c>
      <c r="H16" s="95">
        <v>20</v>
      </c>
      <c r="I16" s="273">
        <v>49</v>
      </c>
      <c r="J16" s="284">
        <v>8</v>
      </c>
      <c r="K16" s="95">
        <v>6</v>
      </c>
      <c r="L16" s="95">
        <v>2</v>
      </c>
      <c r="M16" s="95">
        <v>0</v>
      </c>
      <c r="N16" s="95">
        <v>142</v>
      </c>
      <c r="O16" s="95">
        <v>149</v>
      </c>
      <c r="P16" s="95">
        <v>151</v>
      </c>
      <c r="Q16" s="95">
        <v>121</v>
      </c>
      <c r="R16" s="95">
        <v>32</v>
      </c>
      <c r="S16" s="273">
        <v>71</v>
      </c>
    </row>
    <row r="17" spans="1:20" ht="35.1" hidden="1" customHeight="1" outlineLevel="1">
      <c r="A17" s="275" t="s">
        <v>145</v>
      </c>
      <c r="B17" s="97">
        <v>1</v>
      </c>
      <c r="C17" s="98">
        <v>13</v>
      </c>
      <c r="D17" s="73">
        <v>237</v>
      </c>
      <c r="E17" s="98">
        <v>141</v>
      </c>
      <c r="F17" s="98">
        <v>96</v>
      </c>
      <c r="G17" s="73">
        <v>43</v>
      </c>
      <c r="H17" s="98">
        <v>18</v>
      </c>
      <c r="I17" s="276">
        <v>25</v>
      </c>
      <c r="J17" s="285">
        <v>8</v>
      </c>
      <c r="K17" s="98">
        <v>6</v>
      </c>
      <c r="L17" s="98">
        <v>2</v>
      </c>
      <c r="M17" s="98">
        <v>0</v>
      </c>
      <c r="N17" s="98">
        <v>81</v>
      </c>
      <c r="O17" s="98">
        <v>80</v>
      </c>
      <c r="P17" s="98">
        <v>82</v>
      </c>
      <c r="Q17" s="99">
        <v>83</v>
      </c>
      <c r="R17" s="286">
        <v>20</v>
      </c>
      <c r="S17" s="276">
        <v>38</v>
      </c>
    </row>
    <row r="18" spans="1:20" ht="35.1" hidden="1" customHeight="1" outlineLevel="1">
      <c r="A18" s="275" t="s">
        <v>146</v>
      </c>
      <c r="B18" s="97">
        <v>1</v>
      </c>
      <c r="C18" s="98">
        <v>9</v>
      </c>
      <c r="D18" s="73">
        <v>188</v>
      </c>
      <c r="E18" s="98">
        <v>13</v>
      </c>
      <c r="F18" s="98">
        <v>175</v>
      </c>
      <c r="G18" s="73">
        <v>26</v>
      </c>
      <c r="H18" s="98">
        <v>2</v>
      </c>
      <c r="I18" s="276">
        <v>24</v>
      </c>
      <c r="J18" s="285">
        <v>0</v>
      </c>
      <c r="K18" s="98">
        <v>0</v>
      </c>
      <c r="L18" s="98">
        <v>0</v>
      </c>
      <c r="M18" s="98">
        <v>0</v>
      </c>
      <c r="N18" s="98">
        <v>61</v>
      </c>
      <c r="O18" s="98">
        <v>69</v>
      </c>
      <c r="P18" s="98">
        <v>69</v>
      </c>
      <c r="Q18" s="99">
        <v>38</v>
      </c>
      <c r="R18" s="286">
        <v>12</v>
      </c>
      <c r="S18" s="276">
        <v>33</v>
      </c>
    </row>
    <row r="19" spans="1:20" ht="35.1" hidden="1" customHeight="1" outlineLevel="1">
      <c r="A19" s="277" t="s">
        <v>126</v>
      </c>
      <c r="B19" s="95">
        <v>1</v>
      </c>
      <c r="C19" s="95">
        <v>3</v>
      </c>
      <c r="D19" s="95">
        <v>49</v>
      </c>
      <c r="E19" s="95">
        <v>29</v>
      </c>
      <c r="F19" s="95">
        <v>20</v>
      </c>
      <c r="G19" s="95">
        <v>10</v>
      </c>
      <c r="H19" s="95">
        <v>6</v>
      </c>
      <c r="I19" s="273">
        <v>4</v>
      </c>
      <c r="J19" s="284">
        <v>6</v>
      </c>
      <c r="K19" s="95">
        <v>4</v>
      </c>
      <c r="L19" s="95">
        <v>2</v>
      </c>
      <c r="M19" s="95">
        <v>0</v>
      </c>
      <c r="N19" s="95">
        <v>13</v>
      </c>
      <c r="O19" s="95">
        <v>20</v>
      </c>
      <c r="P19" s="95">
        <v>21</v>
      </c>
      <c r="Q19" s="95">
        <v>30</v>
      </c>
      <c r="R19" s="95">
        <v>4</v>
      </c>
      <c r="S19" s="273">
        <v>8</v>
      </c>
    </row>
    <row r="20" spans="1:20" ht="35.1" hidden="1" customHeight="1" outlineLevel="1">
      <c r="A20" s="275" t="s">
        <v>147</v>
      </c>
      <c r="B20" s="98">
        <v>1</v>
      </c>
      <c r="C20" s="98">
        <v>3</v>
      </c>
      <c r="D20" s="73">
        <v>49</v>
      </c>
      <c r="E20" s="98">
        <v>29</v>
      </c>
      <c r="F20" s="98">
        <v>20</v>
      </c>
      <c r="G20" s="73">
        <v>10</v>
      </c>
      <c r="H20" s="98">
        <v>6</v>
      </c>
      <c r="I20" s="276">
        <v>4</v>
      </c>
      <c r="J20" s="285">
        <v>6</v>
      </c>
      <c r="K20" s="98">
        <v>4</v>
      </c>
      <c r="L20" s="98">
        <v>2</v>
      </c>
      <c r="M20" s="98">
        <v>0</v>
      </c>
      <c r="N20" s="98">
        <v>13</v>
      </c>
      <c r="O20" s="98">
        <v>20</v>
      </c>
      <c r="P20" s="98">
        <v>21</v>
      </c>
      <c r="Q20" s="99">
        <v>30</v>
      </c>
      <c r="R20" s="286">
        <v>4</v>
      </c>
      <c r="S20" s="276">
        <v>8</v>
      </c>
    </row>
    <row r="21" spans="1:20" s="26" customFormat="1" ht="35.1" customHeight="1" collapsed="1">
      <c r="A21" s="379" t="s">
        <v>33</v>
      </c>
      <c r="B21" s="380">
        <f t="shared" ref="B21:S21" si="0">SUM(B22,B25)</f>
        <v>3</v>
      </c>
      <c r="C21" s="380">
        <f t="shared" si="0"/>
        <v>25</v>
      </c>
      <c r="D21" s="380">
        <f t="shared" si="0"/>
        <v>467</v>
      </c>
      <c r="E21" s="380">
        <f t="shared" si="0"/>
        <v>182</v>
      </c>
      <c r="F21" s="380">
        <f t="shared" si="0"/>
        <v>285</v>
      </c>
      <c r="G21" s="380">
        <f t="shared" si="0"/>
        <v>80</v>
      </c>
      <c r="H21" s="380">
        <f t="shared" si="0"/>
        <v>27</v>
      </c>
      <c r="I21" s="381">
        <f t="shared" si="0"/>
        <v>53</v>
      </c>
      <c r="J21" s="382">
        <f t="shared" si="0"/>
        <v>22</v>
      </c>
      <c r="K21" s="380">
        <f t="shared" si="0"/>
        <v>15</v>
      </c>
      <c r="L21" s="380">
        <f t="shared" si="0"/>
        <v>7</v>
      </c>
      <c r="M21" s="380"/>
      <c r="N21" s="380">
        <f t="shared" si="0"/>
        <v>158</v>
      </c>
      <c r="O21" s="380">
        <f t="shared" si="0"/>
        <v>165</v>
      </c>
      <c r="P21" s="380">
        <f t="shared" si="0"/>
        <v>167</v>
      </c>
      <c r="Q21" s="380">
        <f t="shared" si="0"/>
        <v>151</v>
      </c>
      <c r="R21" s="380">
        <f t="shared" si="0"/>
        <v>36</v>
      </c>
      <c r="S21" s="381">
        <f t="shared" si="0"/>
        <v>79</v>
      </c>
    </row>
    <row r="22" spans="1:20" ht="35.1" customHeight="1" outlineLevel="1">
      <c r="A22" s="274" t="s">
        <v>144</v>
      </c>
      <c r="B22" s="95">
        <f>SUM(B23:B24)</f>
        <v>2</v>
      </c>
      <c r="C22" s="95">
        <f t="shared" ref="C22:S22" si="1">SUM(C23:C24)</f>
        <v>22</v>
      </c>
      <c r="D22" s="95">
        <f t="shared" si="1"/>
        <v>425</v>
      </c>
      <c r="E22" s="95">
        <f t="shared" si="1"/>
        <v>154</v>
      </c>
      <c r="F22" s="95">
        <f t="shared" si="1"/>
        <v>271</v>
      </c>
      <c r="G22" s="95">
        <f t="shared" si="1"/>
        <v>69</v>
      </c>
      <c r="H22" s="95">
        <f t="shared" si="1"/>
        <v>20</v>
      </c>
      <c r="I22" s="273">
        <f t="shared" si="1"/>
        <v>49</v>
      </c>
      <c r="J22" s="284">
        <f t="shared" si="1"/>
        <v>8</v>
      </c>
      <c r="K22" s="95">
        <f t="shared" si="1"/>
        <v>6</v>
      </c>
      <c r="L22" s="95">
        <f t="shared" si="1"/>
        <v>2</v>
      </c>
      <c r="M22" s="95"/>
      <c r="N22" s="95">
        <f t="shared" si="1"/>
        <v>142</v>
      </c>
      <c r="O22" s="95">
        <f t="shared" si="1"/>
        <v>149</v>
      </c>
      <c r="P22" s="95">
        <f t="shared" si="1"/>
        <v>151</v>
      </c>
      <c r="Q22" s="95">
        <f t="shared" si="1"/>
        <v>121</v>
      </c>
      <c r="R22" s="95">
        <f t="shared" si="1"/>
        <v>32</v>
      </c>
      <c r="S22" s="273">
        <f t="shared" si="1"/>
        <v>71</v>
      </c>
    </row>
    <row r="23" spans="1:20" ht="35.1" customHeight="1" outlineLevel="1">
      <c r="A23" s="275" t="s">
        <v>145</v>
      </c>
      <c r="B23" s="95">
        <v>1</v>
      </c>
      <c r="C23" s="73">
        <v>13</v>
      </c>
      <c r="D23" s="73">
        <f>SUM(E23:F23)</f>
        <v>237</v>
      </c>
      <c r="E23" s="73">
        <f>237-96</f>
        <v>141</v>
      </c>
      <c r="F23" s="73">
        <v>96</v>
      </c>
      <c r="G23" s="73">
        <f>SUM(H23:I23)</f>
        <v>43</v>
      </c>
      <c r="H23" s="73">
        <f>43-25</f>
        <v>18</v>
      </c>
      <c r="I23" s="376">
        <v>25</v>
      </c>
      <c r="J23" s="285">
        <f>SUM(K23:L23)</f>
        <v>8</v>
      </c>
      <c r="K23" s="73">
        <v>6</v>
      </c>
      <c r="L23" s="73">
        <v>2</v>
      </c>
      <c r="M23" s="73"/>
      <c r="N23" s="73">
        <v>81</v>
      </c>
      <c r="O23" s="73">
        <v>80</v>
      </c>
      <c r="P23" s="73">
        <v>82</v>
      </c>
      <c r="Q23" s="377">
        <v>83</v>
      </c>
      <c r="R23" s="378">
        <v>20</v>
      </c>
      <c r="S23" s="376">
        <v>38</v>
      </c>
    </row>
    <row r="24" spans="1:20" ht="35.1" customHeight="1" outlineLevel="1">
      <c r="A24" s="275" t="s">
        <v>146</v>
      </c>
      <c r="B24" s="95">
        <v>1</v>
      </c>
      <c r="C24" s="73">
        <v>9</v>
      </c>
      <c r="D24" s="73">
        <f>SUM(E24:F24)</f>
        <v>188</v>
      </c>
      <c r="E24" s="73">
        <f>188-175</f>
        <v>13</v>
      </c>
      <c r="F24" s="73">
        <v>175</v>
      </c>
      <c r="G24" s="73">
        <f>SUM(H24:I24)</f>
        <v>26</v>
      </c>
      <c r="H24" s="73">
        <f>26-24</f>
        <v>2</v>
      </c>
      <c r="I24" s="376">
        <v>24</v>
      </c>
      <c r="J24" s="285">
        <f>SUM(K24:L24)</f>
        <v>0</v>
      </c>
      <c r="K24" s="73">
        <v>0</v>
      </c>
      <c r="L24" s="73">
        <v>0</v>
      </c>
      <c r="M24" s="73"/>
      <c r="N24" s="73">
        <v>61</v>
      </c>
      <c r="O24" s="73">
        <v>69</v>
      </c>
      <c r="P24" s="73">
        <v>69</v>
      </c>
      <c r="Q24" s="377">
        <v>38</v>
      </c>
      <c r="R24" s="378">
        <v>12</v>
      </c>
      <c r="S24" s="376">
        <v>33</v>
      </c>
    </row>
    <row r="25" spans="1:20" ht="35.1" customHeight="1" outlineLevel="1">
      <c r="A25" s="277" t="s">
        <v>126</v>
      </c>
      <c r="B25" s="95">
        <f>SUM(B26)</f>
        <v>1</v>
      </c>
      <c r="C25" s="95">
        <f t="shared" ref="C25:S25" si="2">SUM(C26)</f>
        <v>3</v>
      </c>
      <c r="D25" s="95">
        <f t="shared" si="2"/>
        <v>42</v>
      </c>
      <c r="E25" s="95">
        <f t="shared" si="2"/>
        <v>28</v>
      </c>
      <c r="F25" s="95">
        <f t="shared" si="2"/>
        <v>14</v>
      </c>
      <c r="G25" s="95">
        <f t="shared" si="2"/>
        <v>11</v>
      </c>
      <c r="H25" s="95">
        <f t="shared" si="2"/>
        <v>7</v>
      </c>
      <c r="I25" s="273">
        <f t="shared" si="2"/>
        <v>4</v>
      </c>
      <c r="J25" s="284">
        <f t="shared" si="2"/>
        <v>14</v>
      </c>
      <c r="K25" s="95">
        <f t="shared" si="2"/>
        <v>9</v>
      </c>
      <c r="L25" s="95">
        <f t="shared" si="2"/>
        <v>5</v>
      </c>
      <c r="M25" s="95"/>
      <c r="N25" s="95">
        <f t="shared" si="2"/>
        <v>16</v>
      </c>
      <c r="O25" s="95">
        <f t="shared" si="2"/>
        <v>16</v>
      </c>
      <c r="P25" s="95">
        <f t="shared" si="2"/>
        <v>16</v>
      </c>
      <c r="Q25" s="95">
        <f t="shared" si="2"/>
        <v>30</v>
      </c>
      <c r="R25" s="95">
        <f t="shared" si="2"/>
        <v>4</v>
      </c>
      <c r="S25" s="273">
        <f t="shared" si="2"/>
        <v>8</v>
      </c>
    </row>
    <row r="26" spans="1:20" ht="35.1" customHeight="1" outlineLevel="1">
      <c r="A26" s="275" t="s">
        <v>147</v>
      </c>
      <c r="B26" s="73">
        <v>1</v>
      </c>
      <c r="C26" s="73">
        <v>3</v>
      </c>
      <c r="D26" s="73">
        <f>SUM(E26:F26)</f>
        <v>42</v>
      </c>
      <c r="E26" s="73">
        <v>28</v>
      </c>
      <c r="F26" s="73">
        <v>14</v>
      </c>
      <c r="G26" s="73">
        <f>SUM(H26:I26)</f>
        <v>11</v>
      </c>
      <c r="H26" s="73">
        <v>7</v>
      </c>
      <c r="I26" s="376">
        <v>4</v>
      </c>
      <c r="J26" s="285">
        <f>SUM(K26:L26)</f>
        <v>14</v>
      </c>
      <c r="K26" s="73">
        <v>9</v>
      </c>
      <c r="L26" s="73">
        <v>5</v>
      </c>
      <c r="M26" s="73"/>
      <c r="N26" s="73">
        <v>16</v>
      </c>
      <c r="O26" s="73">
        <v>16</v>
      </c>
      <c r="P26" s="73">
        <v>16</v>
      </c>
      <c r="Q26" s="377">
        <v>30</v>
      </c>
      <c r="R26" s="378">
        <v>4</v>
      </c>
      <c r="S26" s="376">
        <v>8</v>
      </c>
    </row>
    <row r="27" spans="1:20" s="326" customFormat="1" ht="9.9499999999999993" customHeight="1" outlineLevel="1" thickBot="1">
      <c r="A27" s="334"/>
      <c r="B27" s="328"/>
      <c r="C27" s="329"/>
      <c r="D27" s="330"/>
      <c r="E27" s="330"/>
      <c r="F27" s="330"/>
      <c r="G27" s="330"/>
      <c r="H27" s="330"/>
      <c r="I27" s="331"/>
      <c r="J27" s="332"/>
      <c r="K27" s="330"/>
      <c r="L27" s="330"/>
      <c r="M27" s="330"/>
      <c r="N27" s="330"/>
      <c r="O27" s="330"/>
      <c r="P27" s="330"/>
      <c r="Q27" s="333"/>
      <c r="R27" s="330"/>
      <c r="S27" s="331"/>
    </row>
    <row r="28" spans="1:20" ht="9.9499999999999993" customHeight="1" outlineLevel="1">
      <c r="A28" s="84"/>
      <c r="B28" s="95"/>
      <c r="C28" s="74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96"/>
      <c r="R28" s="73"/>
      <c r="S28" s="73"/>
    </row>
    <row r="29" spans="1:20" s="13" customFormat="1" ht="15" customHeight="1">
      <c r="A29" s="665" t="s">
        <v>104</v>
      </c>
      <c r="B29" s="665"/>
      <c r="C29" s="665"/>
      <c r="D29" s="665"/>
      <c r="E29" s="665"/>
      <c r="F29" s="665"/>
      <c r="G29" s="665"/>
      <c r="H29" s="665"/>
      <c r="I29" s="665"/>
      <c r="J29" s="665"/>
      <c r="Q29" s="28"/>
      <c r="R29" s="28"/>
      <c r="S29" s="100"/>
      <c r="T29" s="28"/>
    </row>
    <row r="30" spans="1:20" s="13" customFormat="1" ht="15" customHeight="1">
      <c r="A30" s="665" t="s">
        <v>105</v>
      </c>
      <c r="B30" s="665"/>
      <c r="C30" s="665"/>
      <c r="D30" s="665"/>
      <c r="E30" s="665"/>
      <c r="F30" s="665"/>
      <c r="G30" s="665"/>
      <c r="H30" s="665"/>
      <c r="I30" s="665"/>
      <c r="J30" s="665"/>
      <c r="Q30" s="28"/>
      <c r="R30" s="28"/>
      <c r="S30" s="28"/>
      <c r="T30" s="28"/>
    </row>
    <row r="31" spans="1:20">
      <c r="A31" s="52" t="s">
        <v>27</v>
      </c>
      <c r="B31" s="56"/>
      <c r="C31" s="56"/>
      <c r="D31" s="56"/>
      <c r="E31" s="56"/>
      <c r="F31" s="56"/>
      <c r="G31" s="56"/>
      <c r="H31" s="56"/>
      <c r="I31" s="56"/>
      <c r="J31" s="56"/>
    </row>
  </sheetData>
  <mergeCells count="13">
    <mergeCell ref="M9:N10"/>
    <mergeCell ref="A29:J29"/>
    <mergeCell ref="A30:J30"/>
    <mergeCell ref="M7:N7"/>
    <mergeCell ref="J2:S2"/>
    <mergeCell ref="C9:C10"/>
    <mergeCell ref="O9:O10"/>
    <mergeCell ref="Q8:Q10"/>
    <mergeCell ref="R8:R10"/>
    <mergeCell ref="S8:S10"/>
    <mergeCell ref="M8:N8"/>
    <mergeCell ref="A6:A7"/>
    <mergeCell ref="A9:A10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5" pageOrder="overThenDown" orientation="portrait" r:id="rId1"/>
  <headerFooter alignWithMargins="0"/>
  <colBreaks count="1" manualBreakCount="1">
    <brk id="9" max="30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F42"/>
  <sheetViews>
    <sheetView view="pageBreakPreview" topLeftCell="A5" zoomScaleNormal="100" zoomScaleSheetLayoutView="75" workbookViewId="0">
      <selection activeCell="O30" sqref="O30"/>
    </sheetView>
  </sheetViews>
  <sheetFormatPr defaultRowHeight="13.5" outlineLevelRow="1"/>
  <cols>
    <col min="1" max="1" width="7.5546875" style="20" customWidth="1"/>
    <col min="2" max="12" width="5.109375" style="20" customWidth="1"/>
    <col min="13" max="13" width="5.44140625" style="20" customWidth="1"/>
    <col min="14" max="14" width="5.109375" style="20" bestFit="1" customWidth="1"/>
    <col min="15" max="15" width="5.109375" style="20" customWidth="1"/>
    <col min="16" max="16" width="5.44140625" style="20" customWidth="1"/>
    <col min="17" max="17" width="5.109375" style="20" bestFit="1" customWidth="1"/>
    <col min="18" max="18" width="5.109375" style="20" customWidth="1"/>
    <col min="19" max="19" width="5.44140625" style="20" customWidth="1"/>
    <col min="20" max="20" width="4.33203125" style="20" customWidth="1"/>
    <col min="21" max="21" width="5.109375" style="20" customWidth="1"/>
    <col min="22" max="22" width="5.44140625" style="20" customWidth="1"/>
    <col min="23" max="23" width="4.33203125" style="20" customWidth="1"/>
    <col min="24" max="24" width="5.109375" style="20" customWidth="1"/>
    <col min="25" max="25" width="5.44140625" style="20" customWidth="1"/>
    <col min="26" max="26" width="3.5546875" style="20" customWidth="1"/>
    <col min="27" max="27" width="5.109375" style="20" customWidth="1"/>
    <col min="28" max="28" width="5.44140625" style="20" customWidth="1"/>
    <col min="29" max="29" width="8.77734375" style="20" customWidth="1"/>
    <col min="30" max="16384" width="8.88671875" style="20"/>
  </cols>
  <sheetData>
    <row r="1" spans="1:29" s="5" customFormat="1" ht="15" customHeight="1">
      <c r="A1" s="104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</row>
    <row r="2" spans="1:29" s="250" customFormat="1" ht="30" customHeight="1">
      <c r="A2" s="623" t="s">
        <v>165</v>
      </c>
      <c r="B2" s="623"/>
      <c r="C2" s="623"/>
      <c r="D2" s="623"/>
      <c r="E2" s="623"/>
      <c r="F2" s="623"/>
      <c r="G2" s="623"/>
      <c r="H2" s="623"/>
      <c r="I2" s="623"/>
      <c r="J2" s="623"/>
      <c r="K2" s="623"/>
      <c r="L2" s="623"/>
      <c r="M2" s="623"/>
      <c r="N2" s="623" t="s">
        <v>164</v>
      </c>
      <c r="O2" s="623"/>
      <c r="P2" s="623"/>
      <c r="Q2" s="623"/>
      <c r="R2" s="623"/>
      <c r="S2" s="623"/>
      <c r="T2" s="623"/>
      <c r="U2" s="623"/>
      <c r="V2" s="623"/>
      <c r="W2" s="623"/>
      <c r="X2" s="623"/>
      <c r="Y2" s="623"/>
      <c r="Z2" s="623"/>
      <c r="AA2" s="623"/>
      <c r="AB2" s="623"/>
      <c r="AC2" s="623"/>
    </row>
    <row r="3" spans="1:29" s="254" customFormat="1" ht="30" customHeight="1">
      <c r="A3" s="287"/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</row>
    <row r="4" spans="1:29" s="12" customFormat="1" ht="15" customHeight="1">
      <c r="A4" s="105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</row>
    <row r="5" spans="1:29" ht="15" customHeight="1" thickBot="1">
      <c r="A5" s="20" t="s">
        <v>151</v>
      </c>
      <c r="AC5" s="327" t="s">
        <v>152</v>
      </c>
    </row>
    <row r="6" spans="1:29" ht="19.5" customHeight="1">
      <c r="A6" s="705" t="s">
        <v>370</v>
      </c>
      <c r="B6" s="60" t="s">
        <v>153</v>
      </c>
      <c r="C6" s="60"/>
      <c r="D6" s="60"/>
      <c r="E6" s="60"/>
      <c r="F6" s="60"/>
      <c r="G6" s="60"/>
      <c r="H6" s="91"/>
      <c r="I6" s="91"/>
      <c r="J6" s="91"/>
      <c r="K6" s="107"/>
      <c r="L6" s="60"/>
      <c r="M6" s="264"/>
      <c r="N6" s="703" t="s">
        <v>154</v>
      </c>
      <c r="O6" s="704"/>
      <c r="P6" s="704"/>
      <c r="Q6" s="704"/>
      <c r="R6" s="704"/>
      <c r="S6" s="704"/>
      <c r="T6" s="704"/>
      <c r="U6" s="704"/>
      <c r="V6" s="704"/>
      <c r="W6" s="704"/>
      <c r="X6" s="704"/>
      <c r="Y6" s="704"/>
      <c r="Z6" s="704"/>
      <c r="AA6" s="704"/>
      <c r="AB6" s="644"/>
      <c r="AC6" s="478" t="s">
        <v>155</v>
      </c>
    </row>
    <row r="7" spans="1:29" ht="14.25" customHeight="1">
      <c r="A7" s="641"/>
      <c r="B7" s="15" t="s">
        <v>156</v>
      </c>
      <c r="C7" s="15"/>
      <c r="D7" s="15"/>
      <c r="E7" s="15"/>
      <c r="F7" s="15"/>
      <c r="G7" s="15"/>
      <c r="H7" s="92"/>
      <c r="I7" s="92"/>
      <c r="J7" s="92"/>
      <c r="K7" s="108"/>
      <c r="L7" s="61"/>
      <c r="M7" s="266"/>
      <c r="N7" s="479" t="s">
        <v>157</v>
      </c>
      <c r="O7" s="15"/>
      <c r="P7" s="15"/>
      <c r="Q7" s="15"/>
      <c r="R7" s="15"/>
      <c r="S7" s="15"/>
      <c r="T7" s="15"/>
      <c r="U7" s="15"/>
      <c r="V7" s="15"/>
      <c r="W7" s="15"/>
      <c r="X7" s="61"/>
      <c r="Y7" s="61"/>
      <c r="Z7" s="15"/>
      <c r="AA7" s="15"/>
      <c r="AB7" s="92"/>
      <c r="AC7" s="480"/>
    </row>
    <row r="8" spans="1:29">
      <c r="A8" s="393"/>
      <c r="B8" s="93" t="s">
        <v>11</v>
      </c>
      <c r="C8" s="93"/>
      <c r="D8" s="93"/>
      <c r="E8" s="61" t="s">
        <v>158</v>
      </c>
      <c r="F8" s="109"/>
      <c r="G8" s="110"/>
      <c r="H8" s="111" t="s">
        <v>159</v>
      </c>
      <c r="I8" s="112"/>
      <c r="J8" s="17"/>
      <c r="K8" s="111" t="s">
        <v>160</v>
      </c>
      <c r="L8" s="112"/>
      <c r="M8" s="474"/>
      <c r="N8" s="481" t="s">
        <v>11</v>
      </c>
      <c r="O8" s="93"/>
      <c r="P8" s="93"/>
      <c r="Q8" s="111" t="s">
        <v>158</v>
      </c>
      <c r="R8" s="112"/>
      <c r="S8" s="113"/>
      <c r="T8" s="111" t="s">
        <v>159</v>
      </c>
      <c r="U8" s="112"/>
      <c r="V8" s="113"/>
      <c r="W8" s="111" t="s">
        <v>160</v>
      </c>
      <c r="X8" s="112"/>
      <c r="Y8" s="113"/>
      <c r="Z8" s="111" t="s">
        <v>161</v>
      </c>
      <c r="AA8" s="112"/>
      <c r="AB8" s="113"/>
      <c r="AC8" s="480"/>
    </row>
    <row r="9" spans="1:29" ht="8.25" customHeight="1">
      <c r="A9" s="393"/>
      <c r="B9" s="120"/>
      <c r="C9" s="61"/>
      <c r="D9" s="93"/>
      <c r="E9" s="694" t="s">
        <v>166</v>
      </c>
      <c r="F9" s="695"/>
      <c r="G9" s="696"/>
      <c r="H9" s="694" t="s">
        <v>167</v>
      </c>
      <c r="I9" s="695"/>
      <c r="J9" s="696"/>
      <c r="K9" s="694" t="s">
        <v>170</v>
      </c>
      <c r="L9" s="695"/>
      <c r="M9" s="697"/>
      <c r="N9" s="482"/>
      <c r="O9" s="121"/>
      <c r="P9" s="122"/>
      <c r="Q9" s="694" t="s">
        <v>166</v>
      </c>
      <c r="R9" s="695"/>
      <c r="S9" s="696"/>
      <c r="T9" s="694" t="s">
        <v>167</v>
      </c>
      <c r="U9" s="695"/>
      <c r="V9" s="696"/>
      <c r="W9" s="694" t="s">
        <v>168</v>
      </c>
      <c r="X9" s="695"/>
      <c r="Y9" s="696"/>
      <c r="Z9" s="698" t="s">
        <v>162</v>
      </c>
      <c r="AA9" s="699"/>
      <c r="AB9" s="700"/>
      <c r="AC9" s="480" t="s">
        <v>129</v>
      </c>
    </row>
    <row r="10" spans="1:29" ht="25.5" customHeight="1">
      <c r="A10" s="393"/>
      <c r="B10" s="122" t="s">
        <v>15</v>
      </c>
      <c r="C10" s="93"/>
      <c r="D10" s="93"/>
      <c r="E10" s="694"/>
      <c r="F10" s="695"/>
      <c r="G10" s="696"/>
      <c r="H10" s="694"/>
      <c r="I10" s="695"/>
      <c r="J10" s="696"/>
      <c r="K10" s="694"/>
      <c r="L10" s="695"/>
      <c r="M10" s="697"/>
      <c r="N10" s="482"/>
      <c r="O10" s="123" t="s">
        <v>15</v>
      </c>
      <c r="P10" s="122"/>
      <c r="Q10" s="694"/>
      <c r="R10" s="695"/>
      <c r="S10" s="696"/>
      <c r="T10" s="694"/>
      <c r="U10" s="695"/>
      <c r="V10" s="696"/>
      <c r="W10" s="694"/>
      <c r="X10" s="695"/>
      <c r="Y10" s="696"/>
      <c r="Z10" s="698"/>
      <c r="AA10" s="699"/>
      <c r="AB10" s="700"/>
      <c r="AC10" s="701" t="s">
        <v>169</v>
      </c>
    </row>
    <row r="11" spans="1:29">
      <c r="A11" s="641" t="s">
        <v>45</v>
      </c>
      <c r="B11" s="114"/>
      <c r="C11" s="110" t="s">
        <v>12</v>
      </c>
      <c r="D11" s="110" t="s">
        <v>13</v>
      </c>
      <c r="E11" s="14"/>
      <c r="F11" s="110" t="s">
        <v>12</v>
      </c>
      <c r="G11" s="110" t="s">
        <v>13</v>
      </c>
      <c r="H11" s="115"/>
      <c r="I11" s="110" t="s">
        <v>12</v>
      </c>
      <c r="J11" s="110" t="s">
        <v>13</v>
      </c>
      <c r="K11" s="115"/>
      <c r="L11" s="116" t="s">
        <v>12</v>
      </c>
      <c r="M11" s="475" t="s">
        <v>13</v>
      </c>
      <c r="N11" s="481"/>
      <c r="O11" s="110" t="s">
        <v>12</v>
      </c>
      <c r="P11" s="110" t="s">
        <v>13</v>
      </c>
      <c r="Q11" s="115"/>
      <c r="R11" s="116" t="s">
        <v>12</v>
      </c>
      <c r="S11" s="116" t="s">
        <v>13</v>
      </c>
      <c r="T11" s="115"/>
      <c r="U11" s="116" t="s">
        <v>12</v>
      </c>
      <c r="V11" s="116" t="s">
        <v>13</v>
      </c>
      <c r="W11" s="115"/>
      <c r="X11" s="116" t="s">
        <v>12</v>
      </c>
      <c r="Y11" s="116" t="s">
        <v>13</v>
      </c>
      <c r="Z11" s="115"/>
      <c r="AA11" s="116" t="s">
        <v>12</v>
      </c>
      <c r="AB11" s="116" t="s">
        <v>13</v>
      </c>
      <c r="AC11" s="701"/>
    </row>
    <row r="12" spans="1:29">
      <c r="A12" s="642"/>
      <c r="B12" s="92"/>
      <c r="C12" s="117" t="s">
        <v>16</v>
      </c>
      <c r="D12" s="117" t="s">
        <v>17</v>
      </c>
      <c r="E12" s="18"/>
      <c r="F12" s="117" t="s">
        <v>16</v>
      </c>
      <c r="G12" s="117" t="s">
        <v>17</v>
      </c>
      <c r="H12" s="118"/>
      <c r="I12" s="117" t="s">
        <v>16</v>
      </c>
      <c r="J12" s="117" t="s">
        <v>17</v>
      </c>
      <c r="K12" s="118"/>
      <c r="L12" s="384" t="s">
        <v>16</v>
      </c>
      <c r="M12" s="476" t="s">
        <v>17</v>
      </c>
      <c r="N12" s="479"/>
      <c r="O12" s="384" t="s">
        <v>16</v>
      </c>
      <c r="P12" s="384" t="s">
        <v>17</v>
      </c>
      <c r="Q12" s="118"/>
      <c r="R12" s="384" t="s">
        <v>16</v>
      </c>
      <c r="S12" s="384" t="s">
        <v>17</v>
      </c>
      <c r="T12" s="118"/>
      <c r="U12" s="384" t="s">
        <v>16</v>
      </c>
      <c r="V12" s="384" t="s">
        <v>17</v>
      </c>
      <c r="W12" s="118"/>
      <c r="X12" s="384" t="s">
        <v>16</v>
      </c>
      <c r="Y12" s="384" t="s">
        <v>17</v>
      </c>
      <c r="Z12" s="118"/>
      <c r="AA12" s="384" t="s">
        <v>16</v>
      </c>
      <c r="AB12" s="384" t="s">
        <v>17</v>
      </c>
      <c r="AC12" s="702"/>
    </row>
    <row r="13" spans="1:29" ht="39.950000000000003" customHeight="1">
      <c r="A13" s="270" t="s">
        <v>171</v>
      </c>
      <c r="B13" s="19">
        <v>526</v>
      </c>
      <c r="C13" s="19">
        <v>282</v>
      </c>
      <c r="D13" s="19">
        <v>244</v>
      </c>
      <c r="E13" s="19">
        <v>514</v>
      </c>
      <c r="F13" s="19">
        <v>275</v>
      </c>
      <c r="G13" s="19">
        <v>239</v>
      </c>
      <c r="H13" s="19">
        <v>6</v>
      </c>
      <c r="I13" s="19">
        <v>3</v>
      </c>
      <c r="J13" s="19">
        <v>3</v>
      </c>
      <c r="K13" s="19">
        <v>6</v>
      </c>
      <c r="L13" s="19">
        <v>4</v>
      </c>
      <c r="M13" s="271">
        <v>2</v>
      </c>
      <c r="N13" s="283">
        <v>505</v>
      </c>
      <c r="O13" s="19">
        <v>272</v>
      </c>
      <c r="P13" s="19">
        <v>233</v>
      </c>
      <c r="Q13" s="19">
        <v>499</v>
      </c>
      <c r="R13" s="19">
        <v>268</v>
      </c>
      <c r="S13" s="19">
        <v>231</v>
      </c>
      <c r="T13" s="19">
        <v>0</v>
      </c>
      <c r="U13" s="19">
        <v>0</v>
      </c>
      <c r="V13" s="19">
        <v>0</v>
      </c>
      <c r="W13" s="19">
        <v>6</v>
      </c>
      <c r="X13" s="19">
        <v>4</v>
      </c>
      <c r="Y13" s="19">
        <v>2</v>
      </c>
      <c r="Z13" s="19">
        <v>0</v>
      </c>
      <c r="AA13" s="19">
        <v>0</v>
      </c>
      <c r="AB13" s="19">
        <v>0</v>
      </c>
      <c r="AC13" s="483">
        <v>96.00760456273764</v>
      </c>
    </row>
    <row r="14" spans="1:29" ht="39.950000000000003" customHeight="1">
      <c r="A14" s="272" t="s">
        <v>28</v>
      </c>
      <c r="B14" s="19">
        <v>515</v>
      </c>
      <c r="C14" s="19">
        <v>256</v>
      </c>
      <c r="D14" s="19">
        <v>259</v>
      </c>
      <c r="E14" s="19">
        <v>493</v>
      </c>
      <c r="F14" s="19">
        <v>244</v>
      </c>
      <c r="G14" s="19">
        <v>249</v>
      </c>
      <c r="H14" s="19">
        <v>17</v>
      </c>
      <c r="I14" s="19">
        <v>11</v>
      </c>
      <c r="J14" s="19">
        <v>6</v>
      </c>
      <c r="K14" s="19">
        <v>5</v>
      </c>
      <c r="L14" s="19">
        <v>1</v>
      </c>
      <c r="M14" s="271">
        <v>4</v>
      </c>
      <c r="N14" s="283">
        <v>488</v>
      </c>
      <c r="O14" s="19">
        <v>238</v>
      </c>
      <c r="P14" s="19">
        <v>250</v>
      </c>
      <c r="Q14" s="19">
        <v>482</v>
      </c>
      <c r="R14" s="19">
        <v>236</v>
      </c>
      <c r="S14" s="19">
        <v>246</v>
      </c>
      <c r="T14" s="19">
        <v>1</v>
      </c>
      <c r="U14" s="19">
        <v>1</v>
      </c>
      <c r="V14" s="19">
        <v>0</v>
      </c>
      <c r="W14" s="19">
        <v>5</v>
      </c>
      <c r="X14" s="19">
        <v>1</v>
      </c>
      <c r="Y14" s="19">
        <v>4</v>
      </c>
      <c r="Z14" s="19">
        <v>0</v>
      </c>
      <c r="AA14" s="19">
        <v>0</v>
      </c>
      <c r="AB14" s="19">
        <v>0</v>
      </c>
      <c r="AC14" s="483">
        <v>94.757281553398059</v>
      </c>
    </row>
    <row r="15" spans="1:29" ht="39.950000000000003" customHeight="1">
      <c r="A15" s="272" t="s">
        <v>29</v>
      </c>
      <c r="B15" s="19">
        <v>502</v>
      </c>
      <c r="C15" s="19">
        <v>247</v>
      </c>
      <c r="D15" s="19">
        <v>255</v>
      </c>
      <c r="E15" s="19">
        <v>489</v>
      </c>
      <c r="F15" s="19">
        <v>240</v>
      </c>
      <c r="G15" s="19">
        <v>249</v>
      </c>
      <c r="H15" s="19">
        <v>12</v>
      </c>
      <c r="I15" s="19">
        <v>7</v>
      </c>
      <c r="J15" s="19">
        <v>5</v>
      </c>
      <c r="K15" s="19">
        <v>1</v>
      </c>
      <c r="L15" s="19">
        <v>0</v>
      </c>
      <c r="M15" s="271">
        <v>1</v>
      </c>
      <c r="N15" s="283">
        <v>478</v>
      </c>
      <c r="O15" s="19">
        <v>236</v>
      </c>
      <c r="P15" s="19">
        <v>242</v>
      </c>
      <c r="Q15" s="19">
        <v>471</v>
      </c>
      <c r="R15" s="19">
        <v>233</v>
      </c>
      <c r="S15" s="19">
        <v>238</v>
      </c>
      <c r="T15" s="19">
        <v>1</v>
      </c>
      <c r="U15" s="19">
        <v>1</v>
      </c>
      <c r="V15" s="19">
        <v>0</v>
      </c>
      <c r="W15" s="19">
        <v>1</v>
      </c>
      <c r="X15" s="19">
        <v>0</v>
      </c>
      <c r="Y15" s="19">
        <v>1</v>
      </c>
      <c r="Z15" s="19">
        <v>5</v>
      </c>
      <c r="AA15" s="19">
        <v>2</v>
      </c>
      <c r="AB15" s="19">
        <v>3</v>
      </c>
      <c r="AC15" s="484">
        <v>95.2</v>
      </c>
    </row>
    <row r="16" spans="1:29" ht="39.950000000000003" customHeight="1">
      <c r="A16" s="272" t="s">
        <v>30</v>
      </c>
      <c r="B16" s="19">
        <v>460</v>
      </c>
      <c r="C16" s="19">
        <v>222</v>
      </c>
      <c r="D16" s="19">
        <v>238</v>
      </c>
      <c r="E16" s="19">
        <v>451</v>
      </c>
      <c r="F16" s="19">
        <v>218</v>
      </c>
      <c r="G16" s="19">
        <v>233</v>
      </c>
      <c r="H16" s="19">
        <v>7</v>
      </c>
      <c r="I16" s="19">
        <v>2</v>
      </c>
      <c r="J16" s="19">
        <v>5</v>
      </c>
      <c r="K16" s="19">
        <v>2</v>
      </c>
      <c r="L16" s="19">
        <v>2</v>
      </c>
      <c r="M16" s="271">
        <v>0</v>
      </c>
      <c r="N16" s="283">
        <v>452</v>
      </c>
      <c r="O16" s="19">
        <v>222</v>
      </c>
      <c r="P16" s="19">
        <v>230</v>
      </c>
      <c r="Q16" s="19">
        <v>437</v>
      </c>
      <c r="R16" s="19">
        <v>214</v>
      </c>
      <c r="S16" s="19">
        <v>223</v>
      </c>
      <c r="T16" s="19">
        <v>2</v>
      </c>
      <c r="U16" s="19">
        <v>0</v>
      </c>
      <c r="V16" s="19">
        <v>2</v>
      </c>
      <c r="W16" s="19">
        <v>2</v>
      </c>
      <c r="X16" s="19">
        <v>2</v>
      </c>
      <c r="Y16" s="19">
        <v>0</v>
      </c>
      <c r="Z16" s="19">
        <v>11</v>
      </c>
      <c r="AA16" s="19">
        <v>6</v>
      </c>
      <c r="AB16" s="19">
        <v>5</v>
      </c>
      <c r="AC16" s="484">
        <v>95.2</v>
      </c>
    </row>
    <row r="17" spans="1:29" ht="39.950000000000003" customHeight="1">
      <c r="A17" s="272" t="s">
        <v>32</v>
      </c>
      <c r="B17" s="19">
        <v>410</v>
      </c>
      <c r="C17" s="19">
        <v>226</v>
      </c>
      <c r="D17" s="19">
        <v>184</v>
      </c>
      <c r="E17" s="19">
        <v>408</v>
      </c>
      <c r="F17" s="19">
        <v>226</v>
      </c>
      <c r="G17" s="19">
        <v>182</v>
      </c>
      <c r="H17" s="19">
        <v>0</v>
      </c>
      <c r="I17" s="19">
        <v>0</v>
      </c>
      <c r="J17" s="19">
        <v>0</v>
      </c>
      <c r="K17" s="19">
        <v>2</v>
      </c>
      <c r="L17" s="19">
        <v>0</v>
      </c>
      <c r="M17" s="271">
        <v>2</v>
      </c>
      <c r="N17" s="283">
        <v>389</v>
      </c>
      <c r="O17" s="19">
        <v>216</v>
      </c>
      <c r="P17" s="19">
        <v>173</v>
      </c>
      <c r="Q17" s="19">
        <v>387</v>
      </c>
      <c r="R17" s="19">
        <v>216</v>
      </c>
      <c r="S17" s="19">
        <v>171</v>
      </c>
      <c r="T17" s="19">
        <v>0</v>
      </c>
      <c r="U17" s="19">
        <v>0</v>
      </c>
      <c r="V17" s="19">
        <v>0</v>
      </c>
      <c r="W17" s="19">
        <v>2</v>
      </c>
      <c r="X17" s="19">
        <v>0</v>
      </c>
      <c r="Y17" s="19">
        <v>2</v>
      </c>
      <c r="Z17" s="19">
        <v>0</v>
      </c>
      <c r="AA17" s="19">
        <v>0</v>
      </c>
      <c r="AB17" s="19">
        <v>0</v>
      </c>
      <c r="AC17" s="485">
        <v>95.2</v>
      </c>
    </row>
    <row r="18" spans="1:29" ht="30" hidden="1" customHeight="1" outlineLevel="1">
      <c r="A18" s="275" t="s">
        <v>49</v>
      </c>
      <c r="B18" s="19">
        <v>296</v>
      </c>
      <c r="C18" s="19">
        <v>167</v>
      </c>
      <c r="D18" s="19">
        <v>129</v>
      </c>
      <c r="E18" s="19">
        <v>296</v>
      </c>
      <c r="F18" s="98">
        <v>167</v>
      </c>
      <c r="G18" s="98">
        <v>129</v>
      </c>
      <c r="H18" s="19">
        <v>0</v>
      </c>
      <c r="I18" s="98">
        <v>0</v>
      </c>
      <c r="J18" s="98">
        <v>0</v>
      </c>
      <c r="K18" s="19">
        <v>0</v>
      </c>
      <c r="L18" s="98">
        <v>0</v>
      </c>
      <c r="M18" s="276">
        <v>0</v>
      </c>
      <c r="N18" s="283">
        <v>289</v>
      </c>
      <c r="O18" s="19">
        <v>163</v>
      </c>
      <c r="P18" s="19">
        <v>126</v>
      </c>
      <c r="Q18" s="19">
        <v>289</v>
      </c>
      <c r="R18" s="98">
        <v>163</v>
      </c>
      <c r="S18" s="98">
        <v>126</v>
      </c>
      <c r="T18" s="19">
        <v>0</v>
      </c>
      <c r="U18" s="98">
        <v>0</v>
      </c>
      <c r="V18" s="98">
        <v>0</v>
      </c>
      <c r="W18" s="19">
        <v>0</v>
      </c>
      <c r="X18" s="98">
        <v>0</v>
      </c>
      <c r="Y18" s="98">
        <v>0</v>
      </c>
      <c r="Z18" s="19">
        <v>0</v>
      </c>
      <c r="AA18" s="98">
        <v>0</v>
      </c>
      <c r="AB18" s="98">
        <v>0</v>
      </c>
      <c r="AC18" s="484">
        <v>97.63513513513513</v>
      </c>
    </row>
    <row r="19" spans="1:29" ht="30" hidden="1" customHeight="1" outlineLevel="1">
      <c r="A19" s="275" t="s">
        <v>50</v>
      </c>
      <c r="B19" s="19">
        <v>8</v>
      </c>
      <c r="C19" s="19">
        <v>4</v>
      </c>
      <c r="D19" s="19">
        <v>4</v>
      </c>
      <c r="E19" s="19">
        <v>8</v>
      </c>
      <c r="F19" s="98">
        <v>4</v>
      </c>
      <c r="G19" s="98">
        <v>4</v>
      </c>
      <c r="H19" s="19">
        <v>0</v>
      </c>
      <c r="I19" s="98">
        <v>0</v>
      </c>
      <c r="J19" s="98">
        <v>0</v>
      </c>
      <c r="K19" s="19">
        <v>0</v>
      </c>
      <c r="L19" s="98">
        <v>0</v>
      </c>
      <c r="M19" s="276">
        <v>0</v>
      </c>
      <c r="N19" s="283">
        <v>7</v>
      </c>
      <c r="O19" s="19">
        <v>4</v>
      </c>
      <c r="P19" s="19">
        <v>3</v>
      </c>
      <c r="Q19" s="19">
        <v>7</v>
      </c>
      <c r="R19" s="98">
        <v>4</v>
      </c>
      <c r="S19" s="98">
        <v>3</v>
      </c>
      <c r="T19" s="19">
        <v>0</v>
      </c>
      <c r="U19" s="98">
        <v>0</v>
      </c>
      <c r="V19" s="98">
        <v>0</v>
      </c>
      <c r="W19" s="19">
        <v>0</v>
      </c>
      <c r="X19" s="98">
        <v>0</v>
      </c>
      <c r="Y19" s="98">
        <v>0</v>
      </c>
      <c r="Z19" s="19">
        <v>0</v>
      </c>
      <c r="AA19" s="98">
        <v>0</v>
      </c>
      <c r="AB19" s="98">
        <v>0</v>
      </c>
      <c r="AC19" s="484">
        <v>87.5</v>
      </c>
    </row>
    <row r="20" spans="1:29" ht="30" hidden="1" customHeight="1" outlineLevel="1">
      <c r="A20" s="275" t="s">
        <v>51</v>
      </c>
      <c r="B20" s="19">
        <v>4</v>
      </c>
      <c r="C20" s="19">
        <v>3</v>
      </c>
      <c r="D20" s="19">
        <v>1</v>
      </c>
      <c r="E20" s="19">
        <v>4</v>
      </c>
      <c r="F20" s="98">
        <v>3</v>
      </c>
      <c r="G20" s="98">
        <v>1</v>
      </c>
      <c r="H20" s="19">
        <v>0</v>
      </c>
      <c r="I20" s="98">
        <v>0</v>
      </c>
      <c r="J20" s="98">
        <v>0</v>
      </c>
      <c r="K20" s="19">
        <v>0</v>
      </c>
      <c r="L20" s="98">
        <v>0</v>
      </c>
      <c r="M20" s="276">
        <v>0</v>
      </c>
      <c r="N20" s="283">
        <v>2</v>
      </c>
      <c r="O20" s="19">
        <v>1</v>
      </c>
      <c r="P20" s="19">
        <v>1</v>
      </c>
      <c r="Q20" s="19">
        <v>2</v>
      </c>
      <c r="R20" s="98">
        <v>1</v>
      </c>
      <c r="S20" s="98">
        <v>1</v>
      </c>
      <c r="T20" s="19">
        <v>0</v>
      </c>
      <c r="U20" s="98">
        <v>0</v>
      </c>
      <c r="V20" s="98">
        <v>0</v>
      </c>
      <c r="W20" s="19">
        <v>0</v>
      </c>
      <c r="X20" s="98">
        <v>0</v>
      </c>
      <c r="Y20" s="98">
        <v>0</v>
      </c>
      <c r="Z20" s="19">
        <v>0</v>
      </c>
      <c r="AA20" s="98">
        <v>0</v>
      </c>
      <c r="AB20" s="98">
        <v>0</v>
      </c>
      <c r="AC20" s="484">
        <v>50</v>
      </c>
    </row>
    <row r="21" spans="1:29" ht="30" hidden="1" customHeight="1" outlineLevel="1">
      <c r="A21" s="275" t="s">
        <v>52</v>
      </c>
      <c r="B21" s="19">
        <v>3</v>
      </c>
      <c r="C21" s="19">
        <v>2</v>
      </c>
      <c r="D21" s="19">
        <v>1</v>
      </c>
      <c r="E21" s="19">
        <v>3</v>
      </c>
      <c r="F21" s="98">
        <v>2</v>
      </c>
      <c r="G21" s="98">
        <v>1</v>
      </c>
      <c r="H21" s="19">
        <v>0</v>
      </c>
      <c r="I21" s="98">
        <v>0</v>
      </c>
      <c r="J21" s="98">
        <v>0</v>
      </c>
      <c r="K21" s="19">
        <v>0</v>
      </c>
      <c r="L21" s="98">
        <v>0</v>
      </c>
      <c r="M21" s="276">
        <v>0</v>
      </c>
      <c r="N21" s="283">
        <v>3</v>
      </c>
      <c r="O21" s="19">
        <v>2</v>
      </c>
      <c r="P21" s="19">
        <v>1</v>
      </c>
      <c r="Q21" s="19">
        <v>3</v>
      </c>
      <c r="R21" s="98">
        <v>2</v>
      </c>
      <c r="S21" s="98">
        <v>1</v>
      </c>
      <c r="T21" s="19">
        <v>0</v>
      </c>
      <c r="U21" s="98">
        <v>0</v>
      </c>
      <c r="V21" s="98">
        <v>0</v>
      </c>
      <c r="W21" s="19">
        <v>0</v>
      </c>
      <c r="X21" s="98">
        <v>0</v>
      </c>
      <c r="Y21" s="98">
        <v>0</v>
      </c>
      <c r="Z21" s="19">
        <v>0</v>
      </c>
      <c r="AA21" s="98">
        <v>0</v>
      </c>
      <c r="AB21" s="98">
        <v>0</v>
      </c>
      <c r="AC21" s="484">
        <v>100</v>
      </c>
    </row>
    <row r="22" spans="1:29" ht="30" hidden="1" customHeight="1" outlineLevel="1">
      <c r="A22" s="275" t="s">
        <v>53</v>
      </c>
      <c r="B22" s="19">
        <v>19</v>
      </c>
      <c r="C22" s="19">
        <v>9</v>
      </c>
      <c r="D22" s="19">
        <v>10</v>
      </c>
      <c r="E22" s="19">
        <v>19</v>
      </c>
      <c r="F22" s="98">
        <v>9</v>
      </c>
      <c r="G22" s="98">
        <v>10</v>
      </c>
      <c r="H22" s="19">
        <v>0</v>
      </c>
      <c r="I22" s="98">
        <v>0</v>
      </c>
      <c r="J22" s="98">
        <v>0</v>
      </c>
      <c r="K22" s="19">
        <v>0</v>
      </c>
      <c r="L22" s="98">
        <v>0</v>
      </c>
      <c r="M22" s="276">
        <v>0</v>
      </c>
      <c r="N22" s="283">
        <v>18</v>
      </c>
      <c r="O22" s="19">
        <v>9</v>
      </c>
      <c r="P22" s="19">
        <v>9</v>
      </c>
      <c r="Q22" s="19">
        <v>18</v>
      </c>
      <c r="R22" s="98">
        <v>9</v>
      </c>
      <c r="S22" s="98">
        <v>9</v>
      </c>
      <c r="T22" s="19">
        <v>0</v>
      </c>
      <c r="U22" s="98">
        <v>0</v>
      </c>
      <c r="V22" s="98">
        <v>0</v>
      </c>
      <c r="W22" s="19">
        <v>0</v>
      </c>
      <c r="X22" s="98">
        <v>0</v>
      </c>
      <c r="Y22" s="98">
        <v>0</v>
      </c>
      <c r="Z22" s="19">
        <v>0</v>
      </c>
      <c r="AA22" s="98">
        <v>0</v>
      </c>
      <c r="AB22" s="98">
        <v>0</v>
      </c>
      <c r="AC22" s="484">
        <v>94.73684210526315</v>
      </c>
    </row>
    <row r="23" spans="1:29" ht="30" hidden="1" customHeight="1" outlineLevel="1">
      <c r="A23" s="275" t="s">
        <v>58</v>
      </c>
      <c r="B23" s="19">
        <v>12</v>
      </c>
      <c r="C23" s="19">
        <v>5</v>
      </c>
      <c r="D23" s="19">
        <v>7</v>
      </c>
      <c r="E23" s="19">
        <v>12</v>
      </c>
      <c r="F23" s="98">
        <v>5</v>
      </c>
      <c r="G23" s="98">
        <v>7</v>
      </c>
      <c r="H23" s="19">
        <v>0</v>
      </c>
      <c r="I23" s="98">
        <v>0</v>
      </c>
      <c r="J23" s="98">
        <v>0</v>
      </c>
      <c r="K23" s="19">
        <v>0</v>
      </c>
      <c r="L23" s="98">
        <v>0</v>
      </c>
      <c r="M23" s="276">
        <v>0</v>
      </c>
      <c r="N23" s="283">
        <v>8</v>
      </c>
      <c r="O23" s="19">
        <v>3</v>
      </c>
      <c r="P23" s="19">
        <v>5</v>
      </c>
      <c r="Q23" s="19">
        <v>8</v>
      </c>
      <c r="R23" s="98">
        <v>3</v>
      </c>
      <c r="S23" s="98">
        <v>5</v>
      </c>
      <c r="T23" s="19">
        <v>0</v>
      </c>
      <c r="U23" s="98">
        <v>0</v>
      </c>
      <c r="V23" s="98">
        <v>0</v>
      </c>
      <c r="W23" s="19">
        <v>0</v>
      </c>
      <c r="X23" s="98">
        <v>0</v>
      </c>
      <c r="Y23" s="98">
        <v>0</v>
      </c>
      <c r="Z23" s="19">
        <v>0</v>
      </c>
      <c r="AA23" s="98">
        <v>0</v>
      </c>
      <c r="AB23" s="98">
        <v>0</v>
      </c>
      <c r="AC23" s="484">
        <v>66.666666666666657</v>
      </c>
    </row>
    <row r="24" spans="1:29" ht="30" hidden="1" customHeight="1" outlineLevel="1">
      <c r="A24" s="275" t="s">
        <v>54</v>
      </c>
      <c r="B24" s="19">
        <v>30</v>
      </c>
      <c r="C24" s="19">
        <v>14</v>
      </c>
      <c r="D24" s="19">
        <v>16</v>
      </c>
      <c r="E24" s="19">
        <v>29</v>
      </c>
      <c r="F24" s="98">
        <v>14</v>
      </c>
      <c r="G24" s="98">
        <v>15</v>
      </c>
      <c r="H24" s="19">
        <v>0</v>
      </c>
      <c r="I24" s="98">
        <v>0</v>
      </c>
      <c r="J24" s="98">
        <v>0</v>
      </c>
      <c r="K24" s="19">
        <v>1</v>
      </c>
      <c r="L24" s="98">
        <v>0</v>
      </c>
      <c r="M24" s="276">
        <v>1</v>
      </c>
      <c r="N24" s="283">
        <v>30</v>
      </c>
      <c r="O24" s="19">
        <v>14</v>
      </c>
      <c r="P24" s="19">
        <v>16</v>
      </c>
      <c r="Q24" s="19">
        <v>29</v>
      </c>
      <c r="R24" s="98">
        <v>14</v>
      </c>
      <c r="S24" s="98">
        <v>15</v>
      </c>
      <c r="T24" s="19">
        <v>0</v>
      </c>
      <c r="U24" s="98">
        <v>0</v>
      </c>
      <c r="V24" s="98">
        <v>0</v>
      </c>
      <c r="W24" s="19">
        <v>1</v>
      </c>
      <c r="X24" s="98">
        <v>0</v>
      </c>
      <c r="Y24" s="98">
        <v>1</v>
      </c>
      <c r="Z24" s="19">
        <v>0</v>
      </c>
      <c r="AA24" s="98">
        <v>0</v>
      </c>
      <c r="AB24" s="98">
        <v>0</v>
      </c>
      <c r="AC24" s="484">
        <v>100</v>
      </c>
    </row>
    <row r="25" spans="1:29" ht="30" hidden="1" customHeight="1" outlineLevel="1">
      <c r="A25" s="275" t="s">
        <v>55</v>
      </c>
      <c r="B25" s="19">
        <v>13</v>
      </c>
      <c r="C25" s="19">
        <v>7</v>
      </c>
      <c r="D25" s="19">
        <v>6</v>
      </c>
      <c r="E25" s="19">
        <v>13</v>
      </c>
      <c r="F25" s="98">
        <v>7</v>
      </c>
      <c r="G25" s="98">
        <v>6</v>
      </c>
      <c r="H25" s="19">
        <v>0</v>
      </c>
      <c r="I25" s="98">
        <v>0</v>
      </c>
      <c r="J25" s="98">
        <v>0</v>
      </c>
      <c r="K25" s="19">
        <v>0</v>
      </c>
      <c r="L25" s="98">
        <v>0</v>
      </c>
      <c r="M25" s="276">
        <v>0</v>
      </c>
      <c r="N25" s="283">
        <v>12</v>
      </c>
      <c r="O25" s="19">
        <v>7</v>
      </c>
      <c r="P25" s="19">
        <v>5</v>
      </c>
      <c r="Q25" s="19">
        <v>12</v>
      </c>
      <c r="R25" s="98">
        <v>7</v>
      </c>
      <c r="S25" s="98">
        <v>5</v>
      </c>
      <c r="T25" s="19">
        <v>0</v>
      </c>
      <c r="U25" s="98">
        <v>0</v>
      </c>
      <c r="V25" s="98">
        <v>0</v>
      </c>
      <c r="W25" s="19">
        <v>0</v>
      </c>
      <c r="X25" s="98">
        <v>0</v>
      </c>
      <c r="Y25" s="98">
        <v>0</v>
      </c>
      <c r="Z25" s="19">
        <v>0</v>
      </c>
      <c r="AA25" s="98">
        <v>0</v>
      </c>
      <c r="AB25" s="98">
        <v>0</v>
      </c>
      <c r="AC25" s="484">
        <v>92.307692307692307</v>
      </c>
    </row>
    <row r="26" spans="1:29" ht="30" hidden="1" customHeight="1" outlineLevel="1">
      <c r="A26" s="275" t="s">
        <v>56</v>
      </c>
      <c r="B26" s="19">
        <v>16</v>
      </c>
      <c r="C26" s="19">
        <v>9</v>
      </c>
      <c r="D26" s="19">
        <v>7</v>
      </c>
      <c r="E26" s="19">
        <v>16</v>
      </c>
      <c r="F26" s="98">
        <v>9</v>
      </c>
      <c r="G26" s="98">
        <v>7</v>
      </c>
      <c r="H26" s="19">
        <v>0</v>
      </c>
      <c r="I26" s="98">
        <v>0</v>
      </c>
      <c r="J26" s="98">
        <v>0</v>
      </c>
      <c r="K26" s="19">
        <v>0</v>
      </c>
      <c r="L26" s="98">
        <v>0</v>
      </c>
      <c r="M26" s="276">
        <v>0</v>
      </c>
      <c r="N26" s="283">
        <v>13</v>
      </c>
      <c r="O26" s="19">
        <v>8</v>
      </c>
      <c r="P26" s="19">
        <v>5</v>
      </c>
      <c r="Q26" s="19">
        <v>13</v>
      </c>
      <c r="R26" s="98">
        <v>8</v>
      </c>
      <c r="S26" s="98">
        <v>5</v>
      </c>
      <c r="T26" s="19">
        <v>0</v>
      </c>
      <c r="U26" s="98">
        <v>0</v>
      </c>
      <c r="V26" s="98">
        <v>0</v>
      </c>
      <c r="W26" s="19">
        <v>0</v>
      </c>
      <c r="X26" s="98">
        <v>0</v>
      </c>
      <c r="Y26" s="98">
        <v>0</v>
      </c>
      <c r="Z26" s="19">
        <v>0</v>
      </c>
      <c r="AA26" s="98">
        <v>0</v>
      </c>
      <c r="AB26" s="98">
        <v>0</v>
      </c>
      <c r="AC26" s="484">
        <v>81.25</v>
      </c>
    </row>
    <row r="27" spans="1:29" ht="30" hidden="1" customHeight="1" outlineLevel="1">
      <c r="A27" s="275" t="s">
        <v>57</v>
      </c>
      <c r="B27" s="19">
        <v>9</v>
      </c>
      <c r="C27" s="19">
        <v>6</v>
      </c>
      <c r="D27" s="19">
        <v>3</v>
      </c>
      <c r="E27" s="19">
        <v>8</v>
      </c>
      <c r="F27" s="98">
        <v>6</v>
      </c>
      <c r="G27" s="98">
        <v>2</v>
      </c>
      <c r="H27" s="19">
        <v>0</v>
      </c>
      <c r="I27" s="98">
        <v>0</v>
      </c>
      <c r="J27" s="98">
        <v>0</v>
      </c>
      <c r="K27" s="19">
        <v>1</v>
      </c>
      <c r="L27" s="98">
        <v>0</v>
      </c>
      <c r="M27" s="276">
        <v>1</v>
      </c>
      <c r="N27" s="283">
        <v>7</v>
      </c>
      <c r="O27" s="19">
        <v>5</v>
      </c>
      <c r="P27" s="19">
        <v>2</v>
      </c>
      <c r="Q27" s="19">
        <v>6</v>
      </c>
      <c r="R27" s="98">
        <v>5</v>
      </c>
      <c r="S27" s="98">
        <v>1</v>
      </c>
      <c r="T27" s="19">
        <v>0</v>
      </c>
      <c r="U27" s="98">
        <v>0</v>
      </c>
      <c r="V27" s="98">
        <v>0</v>
      </c>
      <c r="W27" s="19">
        <v>1</v>
      </c>
      <c r="X27" s="98">
        <v>0</v>
      </c>
      <c r="Y27" s="98">
        <v>1</v>
      </c>
      <c r="Z27" s="19">
        <v>0</v>
      </c>
      <c r="AA27" s="98">
        <v>0</v>
      </c>
      <c r="AB27" s="98">
        <v>0</v>
      </c>
      <c r="AC27" s="484">
        <v>77.777777777777786</v>
      </c>
    </row>
    <row r="28" spans="1:29" s="373" customFormat="1" ht="39.950000000000003" customHeight="1" collapsed="1">
      <c r="A28" s="379" t="s">
        <v>33</v>
      </c>
      <c r="B28" s="375">
        <f>SUM(B29:B38)</f>
        <v>354</v>
      </c>
      <c r="C28" s="375">
        <f>SUM(C29:C38)</f>
        <v>168</v>
      </c>
      <c r="D28" s="375">
        <f t="shared" ref="C28:AB28" si="0">SUM(D29:D38)</f>
        <v>186</v>
      </c>
      <c r="E28" s="375">
        <f t="shared" si="0"/>
        <v>353</v>
      </c>
      <c r="F28" s="375">
        <f t="shared" si="0"/>
        <v>168</v>
      </c>
      <c r="G28" s="375">
        <f t="shared" si="0"/>
        <v>185</v>
      </c>
      <c r="H28" s="375">
        <f t="shared" si="0"/>
        <v>0</v>
      </c>
      <c r="I28" s="375">
        <f t="shared" si="0"/>
        <v>0</v>
      </c>
      <c r="J28" s="375">
        <f t="shared" si="0"/>
        <v>0</v>
      </c>
      <c r="K28" s="375">
        <f t="shared" si="0"/>
        <v>1</v>
      </c>
      <c r="L28" s="375">
        <f t="shared" si="0"/>
        <v>0</v>
      </c>
      <c r="M28" s="404">
        <f t="shared" si="0"/>
        <v>1</v>
      </c>
      <c r="N28" s="425">
        <f>SUM(N29:N38)</f>
        <v>335</v>
      </c>
      <c r="O28" s="375">
        <f t="shared" si="0"/>
        <v>158</v>
      </c>
      <c r="P28" s="375">
        <f>SUM(P29:P38)</f>
        <v>177</v>
      </c>
      <c r="Q28" s="375">
        <f t="shared" si="0"/>
        <v>334</v>
      </c>
      <c r="R28" s="375">
        <f t="shared" si="0"/>
        <v>158</v>
      </c>
      <c r="S28" s="375">
        <f t="shared" si="0"/>
        <v>176</v>
      </c>
      <c r="T28" s="375">
        <f t="shared" si="0"/>
        <v>0</v>
      </c>
      <c r="U28" s="375">
        <f t="shared" si="0"/>
        <v>0</v>
      </c>
      <c r="V28" s="375">
        <f t="shared" si="0"/>
        <v>0</v>
      </c>
      <c r="W28" s="375">
        <f t="shared" si="0"/>
        <v>1</v>
      </c>
      <c r="X28" s="375">
        <f t="shared" si="0"/>
        <v>0</v>
      </c>
      <c r="Y28" s="375">
        <f t="shared" si="0"/>
        <v>1</v>
      </c>
      <c r="Z28" s="375">
        <f t="shared" si="0"/>
        <v>0</v>
      </c>
      <c r="AA28" s="375">
        <f t="shared" si="0"/>
        <v>0</v>
      </c>
      <c r="AB28" s="375">
        <f t="shared" si="0"/>
        <v>0</v>
      </c>
      <c r="AC28" s="486">
        <f t="shared" ref="AC28" si="1">N28/B28*100</f>
        <v>94.632768361581924</v>
      </c>
    </row>
    <row r="29" spans="1:29" ht="24.95" customHeight="1" outlineLevel="1">
      <c r="A29" s="275" t="s">
        <v>49</v>
      </c>
      <c r="B29" s="19">
        <f>SUM(C29:D29)</f>
        <v>239</v>
      </c>
      <c r="C29" s="19">
        <f>SUM(F29,I29,L29)</f>
        <v>108</v>
      </c>
      <c r="D29" s="19">
        <f>SUM(G29,J29,M29)</f>
        <v>131</v>
      </c>
      <c r="E29" s="19">
        <f>SUM(F29:G29)</f>
        <v>239</v>
      </c>
      <c r="F29" s="73">
        <v>108</v>
      </c>
      <c r="G29" s="73">
        <v>131</v>
      </c>
      <c r="H29" s="19">
        <f>SUM(I29:J29)</f>
        <v>0</v>
      </c>
      <c r="I29" s="73">
        <v>0</v>
      </c>
      <c r="J29" s="73">
        <v>0</v>
      </c>
      <c r="K29" s="19">
        <f>SUM(L29:M29)</f>
        <v>0</v>
      </c>
      <c r="L29" s="73">
        <v>0</v>
      </c>
      <c r="M29" s="376">
        <v>0</v>
      </c>
      <c r="N29" s="283">
        <f>SUM(O29:P29)</f>
        <v>234</v>
      </c>
      <c r="O29" s="19">
        <f>SUM(R29,U29,X29,AA29)</f>
        <v>107</v>
      </c>
      <c r="P29" s="19">
        <f>SUM(S29,V29,Y29,AB29)</f>
        <v>127</v>
      </c>
      <c r="Q29" s="19">
        <f>SUM(R29:S29)</f>
        <v>234</v>
      </c>
      <c r="R29" s="73">
        <v>107</v>
      </c>
      <c r="S29" s="73">
        <v>127</v>
      </c>
      <c r="T29" s="19">
        <f>SUM(U29:V29)</f>
        <v>0</v>
      </c>
      <c r="U29" s="73">
        <v>0</v>
      </c>
      <c r="V29" s="73">
        <v>0</v>
      </c>
      <c r="W29" s="19">
        <f>SUM(X29:Y29)</f>
        <v>0</v>
      </c>
      <c r="X29" s="73">
        <v>0</v>
      </c>
      <c r="Y29" s="73">
        <v>0</v>
      </c>
      <c r="Z29" s="19">
        <f>SUM(AA29:AB29)</f>
        <v>0</v>
      </c>
      <c r="AA29" s="73">
        <v>0</v>
      </c>
      <c r="AB29" s="73">
        <v>0</v>
      </c>
      <c r="AC29" s="484">
        <f>N29/B29*100</f>
        <v>97.907949790794973</v>
      </c>
    </row>
    <row r="30" spans="1:29" ht="24.95" customHeight="1" outlineLevel="1">
      <c r="A30" s="275" t="s">
        <v>50</v>
      </c>
      <c r="B30" s="19">
        <f t="shared" ref="B30:B38" si="2">SUM(C30:D30)</f>
        <v>13</v>
      </c>
      <c r="C30" s="19">
        <f t="shared" ref="C30:D38" si="3">SUM(F30,I30,L30)</f>
        <v>5</v>
      </c>
      <c r="D30" s="19">
        <f t="shared" si="3"/>
        <v>8</v>
      </c>
      <c r="E30" s="19">
        <f t="shared" ref="E30:E38" si="4">SUM(F30:G30)</f>
        <v>13</v>
      </c>
      <c r="F30" s="73">
        <v>5</v>
      </c>
      <c r="G30" s="73">
        <v>8</v>
      </c>
      <c r="H30" s="19">
        <f t="shared" ref="H30:H38" si="5">SUM(I30:J30)</f>
        <v>0</v>
      </c>
      <c r="I30" s="73">
        <v>0</v>
      </c>
      <c r="J30" s="73">
        <v>0</v>
      </c>
      <c r="K30" s="19">
        <f t="shared" ref="K30:K38" si="6">SUM(L30:M30)</f>
        <v>0</v>
      </c>
      <c r="L30" s="73">
        <v>0</v>
      </c>
      <c r="M30" s="376">
        <v>0</v>
      </c>
      <c r="N30" s="283">
        <f t="shared" ref="N30:N38" si="7">SUM(O30:P30)</f>
        <v>13</v>
      </c>
      <c r="O30" s="19">
        <f t="shared" ref="O30:P38" si="8">SUM(R30,U30,X30,AA30)</f>
        <v>5</v>
      </c>
      <c r="P30" s="19">
        <f t="shared" si="8"/>
        <v>8</v>
      </c>
      <c r="Q30" s="19">
        <f t="shared" ref="Q30:Q38" si="9">SUM(R30:S30)</f>
        <v>13</v>
      </c>
      <c r="R30" s="73">
        <v>5</v>
      </c>
      <c r="S30" s="73">
        <v>8</v>
      </c>
      <c r="T30" s="19">
        <f t="shared" ref="T30:T38" si="10">SUM(U30:V30)</f>
        <v>0</v>
      </c>
      <c r="U30" s="73">
        <v>0</v>
      </c>
      <c r="V30" s="73">
        <v>0</v>
      </c>
      <c r="W30" s="19">
        <f t="shared" ref="W30:W38" si="11">SUM(X30:Y30)</f>
        <v>0</v>
      </c>
      <c r="X30" s="73">
        <v>0</v>
      </c>
      <c r="Y30" s="73">
        <v>0</v>
      </c>
      <c r="Z30" s="19">
        <f t="shared" ref="Z30:Z38" si="12">SUM(AA30:AB30)</f>
        <v>0</v>
      </c>
      <c r="AA30" s="73">
        <v>0</v>
      </c>
      <c r="AB30" s="73">
        <v>0</v>
      </c>
      <c r="AC30" s="484">
        <f t="shared" ref="AC30:AC38" si="13">N30/B30*100</f>
        <v>100</v>
      </c>
    </row>
    <row r="31" spans="1:29" ht="24.95" customHeight="1" outlineLevel="1">
      <c r="A31" s="275" t="s">
        <v>51</v>
      </c>
      <c r="B31" s="19">
        <f t="shared" si="2"/>
        <v>6</v>
      </c>
      <c r="C31" s="19">
        <f t="shared" si="3"/>
        <v>4</v>
      </c>
      <c r="D31" s="19">
        <f t="shared" si="3"/>
        <v>2</v>
      </c>
      <c r="E31" s="19">
        <f t="shared" si="4"/>
        <v>6</v>
      </c>
      <c r="F31" s="73">
        <v>4</v>
      </c>
      <c r="G31" s="73">
        <v>2</v>
      </c>
      <c r="H31" s="19">
        <f t="shared" si="5"/>
        <v>0</v>
      </c>
      <c r="I31" s="73">
        <v>0</v>
      </c>
      <c r="J31" s="73">
        <v>0</v>
      </c>
      <c r="K31" s="19">
        <f t="shared" si="6"/>
        <v>0</v>
      </c>
      <c r="L31" s="73">
        <v>0</v>
      </c>
      <c r="M31" s="376">
        <v>0</v>
      </c>
      <c r="N31" s="283">
        <f t="shared" si="7"/>
        <v>4</v>
      </c>
      <c r="O31" s="19">
        <f t="shared" si="8"/>
        <v>3</v>
      </c>
      <c r="P31" s="19">
        <f t="shared" si="8"/>
        <v>1</v>
      </c>
      <c r="Q31" s="19">
        <f t="shared" si="9"/>
        <v>4</v>
      </c>
      <c r="R31" s="73">
        <v>3</v>
      </c>
      <c r="S31" s="73">
        <v>1</v>
      </c>
      <c r="T31" s="19">
        <f t="shared" si="10"/>
        <v>0</v>
      </c>
      <c r="U31" s="73">
        <v>0</v>
      </c>
      <c r="V31" s="73">
        <v>0</v>
      </c>
      <c r="W31" s="19">
        <f t="shared" si="11"/>
        <v>0</v>
      </c>
      <c r="X31" s="73">
        <v>0</v>
      </c>
      <c r="Y31" s="73">
        <v>0</v>
      </c>
      <c r="Z31" s="19">
        <f t="shared" si="12"/>
        <v>0</v>
      </c>
      <c r="AA31" s="73">
        <v>0</v>
      </c>
      <c r="AB31" s="73">
        <v>0</v>
      </c>
      <c r="AC31" s="484">
        <f t="shared" si="13"/>
        <v>66.666666666666657</v>
      </c>
    </row>
    <row r="32" spans="1:29" ht="24.95" customHeight="1" outlineLevel="1">
      <c r="A32" s="275" t="s">
        <v>52</v>
      </c>
      <c r="B32" s="19">
        <f t="shared" si="2"/>
        <v>5</v>
      </c>
      <c r="C32" s="19">
        <f t="shared" si="3"/>
        <v>2</v>
      </c>
      <c r="D32" s="19">
        <f t="shared" si="3"/>
        <v>3</v>
      </c>
      <c r="E32" s="19">
        <f t="shared" si="4"/>
        <v>5</v>
      </c>
      <c r="F32" s="73">
        <v>2</v>
      </c>
      <c r="G32" s="73">
        <v>3</v>
      </c>
      <c r="H32" s="19">
        <f t="shared" si="5"/>
        <v>0</v>
      </c>
      <c r="I32" s="73">
        <v>0</v>
      </c>
      <c r="J32" s="73">
        <v>0</v>
      </c>
      <c r="K32" s="19">
        <f t="shared" si="6"/>
        <v>0</v>
      </c>
      <c r="L32" s="73">
        <v>0</v>
      </c>
      <c r="M32" s="376">
        <v>0</v>
      </c>
      <c r="N32" s="283">
        <f t="shared" si="7"/>
        <v>5</v>
      </c>
      <c r="O32" s="19">
        <f t="shared" si="8"/>
        <v>2</v>
      </c>
      <c r="P32" s="19">
        <f t="shared" si="8"/>
        <v>3</v>
      </c>
      <c r="Q32" s="19">
        <f t="shared" si="9"/>
        <v>5</v>
      </c>
      <c r="R32" s="73">
        <v>2</v>
      </c>
      <c r="S32" s="73">
        <v>3</v>
      </c>
      <c r="T32" s="19">
        <f t="shared" si="10"/>
        <v>0</v>
      </c>
      <c r="U32" s="73">
        <v>0</v>
      </c>
      <c r="V32" s="73">
        <v>0</v>
      </c>
      <c r="W32" s="19">
        <f t="shared" si="11"/>
        <v>0</v>
      </c>
      <c r="X32" s="73">
        <v>0</v>
      </c>
      <c r="Y32" s="73">
        <v>0</v>
      </c>
      <c r="Z32" s="19">
        <f t="shared" si="12"/>
        <v>0</v>
      </c>
      <c r="AA32" s="73">
        <v>0</v>
      </c>
      <c r="AB32" s="73">
        <v>0</v>
      </c>
      <c r="AC32" s="484">
        <f t="shared" si="13"/>
        <v>100</v>
      </c>
    </row>
    <row r="33" spans="1:32" ht="24.95" customHeight="1" outlineLevel="1">
      <c r="A33" s="275" t="s">
        <v>53</v>
      </c>
      <c r="B33" s="19">
        <f t="shared" si="2"/>
        <v>17</v>
      </c>
      <c r="C33" s="19">
        <f t="shared" si="3"/>
        <v>10</v>
      </c>
      <c r="D33" s="19">
        <f t="shared" si="3"/>
        <v>7</v>
      </c>
      <c r="E33" s="19">
        <f t="shared" si="4"/>
        <v>17</v>
      </c>
      <c r="F33" s="73">
        <v>10</v>
      </c>
      <c r="G33" s="73">
        <v>7</v>
      </c>
      <c r="H33" s="19">
        <f t="shared" si="5"/>
        <v>0</v>
      </c>
      <c r="I33" s="73">
        <v>0</v>
      </c>
      <c r="J33" s="73">
        <v>0</v>
      </c>
      <c r="K33" s="19">
        <f t="shared" si="6"/>
        <v>0</v>
      </c>
      <c r="L33" s="73">
        <v>0</v>
      </c>
      <c r="M33" s="376">
        <v>0</v>
      </c>
      <c r="N33" s="283">
        <f t="shared" si="7"/>
        <v>16</v>
      </c>
      <c r="O33" s="19">
        <f t="shared" si="8"/>
        <v>9</v>
      </c>
      <c r="P33" s="19">
        <f t="shared" si="8"/>
        <v>7</v>
      </c>
      <c r="Q33" s="19">
        <f t="shared" si="9"/>
        <v>16</v>
      </c>
      <c r="R33" s="73">
        <v>9</v>
      </c>
      <c r="S33" s="73">
        <v>7</v>
      </c>
      <c r="T33" s="19">
        <f t="shared" si="10"/>
        <v>0</v>
      </c>
      <c r="U33" s="73">
        <v>0</v>
      </c>
      <c r="V33" s="73">
        <v>0</v>
      </c>
      <c r="W33" s="19">
        <f t="shared" si="11"/>
        <v>0</v>
      </c>
      <c r="X33" s="73">
        <v>0</v>
      </c>
      <c r="Y33" s="73">
        <v>0</v>
      </c>
      <c r="Z33" s="19">
        <f t="shared" si="12"/>
        <v>0</v>
      </c>
      <c r="AA33" s="73">
        <v>0</v>
      </c>
      <c r="AB33" s="73">
        <v>0</v>
      </c>
      <c r="AC33" s="484">
        <f t="shared" si="13"/>
        <v>94.117647058823522</v>
      </c>
    </row>
    <row r="34" spans="1:32" ht="24.95" customHeight="1" outlineLevel="1">
      <c r="A34" s="275" t="s">
        <v>366</v>
      </c>
      <c r="B34" s="19">
        <f t="shared" si="2"/>
        <v>14</v>
      </c>
      <c r="C34" s="19">
        <f t="shared" si="3"/>
        <v>6</v>
      </c>
      <c r="D34" s="19">
        <f t="shared" si="3"/>
        <v>8</v>
      </c>
      <c r="E34" s="19">
        <f t="shared" si="4"/>
        <v>14</v>
      </c>
      <c r="F34" s="73">
        <v>6</v>
      </c>
      <c r="G34" s="73">
        <v>8</v>
      </c>
      <c r="H34" s="19">
        <f t="shared" si="5"/>
        <v>0</v>
      </c>
      <c r="I34" s="73">
        <v>0</v>
      </c>
      <c r="J34" s="73">
        <v>0</v>
      </c>
      <c r="K34" s="19">
        <f t="shared" si="6"/>
        <v>0</v>
      </c>
      <c r="L34" s="73">
        <v>0</v>
      </c>
      <c r="M34" s="376">
        <v>0</v>
      </c>
      <c r="N34" s="283">
        <f t="shared" si="7"/>
        <v>5</v>
      </c>
      <c r="O34" s="19">
        <f t="shared" si="8"/>
        <v>1</v>
      </c>
      <c r="P34" s="19">
        <f t="shared" si="8"/>
        <v>4</v>
      </c>
      <c r="Q34" s="19">
        <f t="shared" si="9"/>
        <v>5</v>
      </c>
      <c r="R34" s="73">
        <v>1</v>
      </c>
      <c r="S34" s="73">
        <v>4</v>
      </c>
      <c r="T34" s="19">
        <f t="shared" si="10"/>
        <v>0</v>
      </c>
      <c r="U34" s="73">
        <v>0</v>
      </c>
      <c r="V34" s="73">
        <v>0</v>
      </c>
      <c r="W34" s="19">
        <f t="shared" si="11"/>
        <v>0</v>
      </c>
      <c r="X34" s="73">
        <v>0</v>
      </c>
      <c r="Y34" s="73">
        <v>0</v>
      </c>
      <c r="Z34" s="19">
        <f t="shared" si="12"/>
        <v>0</v>
      </c>
      <c r="AA34" s="73">
        <v>0</v>
      </c>
      <c r="AB34" s="73">
        <v>0</v>
      </c>
      <c r="AC34" s="484">
        <f t="shared" si="13"/>
        <v>35.714285714285715</v>
      </c>
    </row>
    <row r="35" spans="1:32" ht="24.95" customHeight="1" outlineLevel="1">
      <c r="A35" s="275" t="s">
        <v>54</v>
      </c>
      <c r="B35" s="19">
        <f t="shared" si="2"/>
        <v>27</v>
      </c>
      <c r="C35" s="19">
        <f t="shared" si="3"/>
        <v>15</v>
      </c>
      <c r="D35" s="19">
        <f t="shared" si="3"/>
        <v>12</v>
      </c>
      <c r="E35" s="19">
        <f t="shared" si="4"/>
        <v>27</v>
      </c>
      <c r="F35" s="73">
        <v>15</v>
      </c>
      <c r="G35" s="73">
        <v>12</v>
      </c>
      <c r="H35" s="19">
        <f t="shared" si="5"/>
        <v>0</v>
      </c>
      <c r="I35" s="73">
        <v>0</v>
      </c>
      <c r="J35" s="73">
        <v>0</v>
      </c>
      <c r="K35" s="19">
        <f t="shared" si="6"/>
        <v>0</v>
      </c>
      <c r="L35" s="73">
        <v>0</v>
      </c>
      <c r="M35" s="376">
        <v>0</v>
      </c>
      <c r="N35" s="283">
        <f t="shared" si="7"/>
        <v>27</v>
      </c>
      <c r="O35" s="19">
        <f t="shared" si="8"/>
        <v>15</v>
      </c>
      <c r="P35" s="19">
        <f t="shared" si="8"/>
        <v>12</v>
      </c>
      <c r="Q35" s="19">
        <f t="shared" si="9"/>
        <v>27</v>
      </c>
      <c r="R35" s="73">
        <v>15</v>
      </c>
      <c r="S35" s="73">
        <v>12</v>
      </c>
      <c r="T35" s="19">
        <f t="shared" si="10"/>
        <v>0</v>
      </c>
      <c r="U35" s="73">
        <v>0</v>
      </c>
      <c r="V35" s="73">
        <v>0</v>
      </c>
      <c r="W35" s="19">
        <f t="shared" si="11"/>
        <v>0</v>
      </c>
      <c r="X35" s="73">
        <v>0</v>
      </c>
      <c r="Y35" s="73">
        <v>0</v>
      </c>
      <c r="Z35" s="19">
        <f t="shared" si="12"/>
        <v>0</v>
      </c>
      <c r="AA35" s="73">
        <v>0</v>
      </c>
      <c r="AB35" s="73">
        <v>0</v>
      </c>
      <c r="AC35" s="484">
        <f t="shared" si="13"/>
        <v>100</v>
      </c>
    </row>
    <row r="36" spans="1:32" ht="24.95" customHeight="1" outlineLevel="1">
      <c r="A36" s="275" t="s">
        <v>55</v>
      </c>
      <c r="B36" s="19">
        <f t="shared" si="2"/>
        <v>12</v>
      </c>
      <c r="C36" s="19">
        <f t="shared" si="3"/>
        <v>8</v>
      </c>
      <c r="D36" s="19">
        <f t="shared" si="3"/>
        <v>4</v>
      </c>
      <c r="E36" s="19">
        <f t="shared" si="4"/>
        <v>11</v>
      </c>
      <c r="F36" s="73">
        <v>8</v>
      </c>
      <c r="G36" s="73">
        <v>3</v>
      </c>
      <c r="H36" s="19">
        <f t="shared" si="5"/>
        <v>0</v>
      </c>
      <c r="I36" s="73">
        <v>0</v>
      </c>
      <c r="J36" s="73">
        <v>0</v>
      </c>
      <c r="K36" s="19">
        <f t="shared" si="6"/>
        <v>1</v>
      </c>
      <c r="L36" s="73">
        <v>0</v>
      </c>
      <c r="M36" s="376">
        <v>1</v>
      </c>
      <c r="N36" s="283">
        <f t="shared" si="7"/>
        <v>12</v>
      </c>
      <c r="O36" s="19">
        <f t="shared" si="8"/>
        <v>8</v>
      </c>
      <c r="P36" s="19">
        <f t="shared" si="8"/>
        <v>4</v>
      </c>
      <c r="Q36" s="19">
        <f t="shared" si="9"/>
        <v>11</v>
      </c>
      <c r="R36" s="73">
        <v>8</v>
      </c>
      <c r="S36" s="73">
        <v>3</v>
      </c>
      <c r="T36" s="19">
        <f t="shared" si="10"/>
        <v>0</v>
      </c>
      <c r="U36" s="73">
        <v>0</v>
      </c>
      <c r="V36" s="73">
        <v>0</v>
      </c>
      <c r="W36" s="19">
        <f t="shared" si="11"/>
        <v>1</v>
      </c>
      <c r="X36" s="73">
        <v>0</v>
      </c>
      <c r="Y36" s="73">
        <v>1</v>
      </c>
      <c r="Z36" s="19">
        <f t="shared" si="12"/>
        <v>0</v>
      </c>
      <c r="AA36" s="73">
        <v>0</v>
      </c>
      <c r="AB36" s="73">
        <v>0</v>
      </c>
      <c r="AC36" s="484">
        <f t="shared" si="13"/>
        <v>100</v>
      </c>
    </row>
    <row r="37" spans="1:32" ht="24.95" customHeight="1" outlineLevel="1">
      <c r="A37" s="275" t="s">
        <v>56</v>
      </c>
      <c r="B37" s="19">
        <f t="shared" si="2"/>
        <v>12</v>
      </c>
      <c r="C37" s="19">
        <f t="shared" si="3"/>
        <v>6</v>
      </c>
      <c r="D37" s="19">
        <f t="shared" si="3"/>
        <v>6</v>
      </c>
      <c r="E37" s="19">
        <f t="shared" si="4"/>
        <v>12</v>
      </c>
      <c r="F37" s="73">
        <v>6</v>
      </c>
      <c r="G37" s="73">
        <v>6</v>
      </c>
      <c r="H37" s="19">
        <f t="shared" si="5"/>
        <v>0</v>
      </c>
      <c r="I37" s="73">
        <v>0</v>
      </c>
      <c r="J37" s="73">
        <v>0</v>
      </c>
      <c r="K37" s="19">
        <f t="shared" si="6"/>
        <v>0</v>
      </c>
      <c r="L37" s="73">
        <v>0</v>
      </c>
      <c r="M37" s="376">
        <v>0</v>
      </c>
      <c r="N37" s="283">
        <f t="shared" si="7"/>
        <v>12</v>
      </c>
      <c r="O37" s="19">
        <f t="shared" si="8"/>
        <v>6</v>
      </c>
      <c r="P37" s="19">
        <f t="shared" si="8"/>
        <v>6</v>
      </c>
      <c r="Q37" s="19">
        <f t="shared" si="9"/>
        <v>12</v>
      </c>
      <c r="R37" s="73">
        <v>6</v>
      </c>
      <c r="S37" s="73">
        <v>6</v>
      </c>
      <c r="T37" s="19">
        <f t="shared" si="10"/>
        <v>0</v>
      </c>
      <c r="U37" s="73">
        <v>0</v>
      </c>
      <c r="V37" s="73">
        <v>0</v>
      </c>
      <c r="W37" s="19">
        <f t="shared" si="11"/>
        <v>0</v>
      </c>
      <c r="X37" s="73">
        <v>0</v>
      </c>
      <c r="Y37" s="73">
        <v>0</v>
      </c>
      <c r="Z37" s="19">
        <f t="shared" si="12"/>
        <v>0</v>
      </c>
      <c r="AA37" s="73">
        <v>0</v>
      </c>
      <c r="AB37" s="73">
        <v>0</v>
      </c>
      <c r="AC37" s="484">
        <f t="shared" si="13"/>
        <v>100</v>
      </c>
    </row>
    <row r="38" spans="1:32" ht="24.95" customHeight="1" outlineLevel="1">
      <c r="A38" s="275" t="s">
        <v>57</v>
      </c>
      <c r="B38" s="19">
        <f t="shared" si="2"/>
        <v>9</v>
      </c>
      <c r="C38" s="19">
        <f t="shared" si="3"/>
        <v>4</v>
      </c>
      <c r="D38" s="19">
        <f t="shared" si="3"/>
        <v>5</v>
      </c>
      <c r="E38" s="19">
        <f t="shared" si="4"/>
        <v>9</v>
      </c>
      <c r="F38" s="73">
        <v>4</v>
      </c>
      <c r="G38" s="73">
        <v>5</v>
      </c>
      <c r="H38" s="19">
        <f t="shared" si="5"/>
        <v>0</v>
      </c>
      <c r="I38" s="73">
        <v>0</v>
      </c>
      <c r="J38" s="73">
        <v>0</v>
      </c>
      <c r="K38" s="19">
        <f t="shared" si="6"/>
        <v>0</v>
      </c>
      <c r="L38" s="73">
        <v>0</v>
      </c>
      <c r="M38" s="376">
        <v>0</v>
      </c>
      <c r="N38" s="283">
        <f t="shared" si="7"/>
        <v>7</v>
      </c>
      <c r="O38" s="19">
        <f t="shared" si="8"/>
        <v>2</v>
      </c>
      <c r="P38" s="19">
        <f t="shared" si="8"/>
        <v>5</v>
      </c>
      <c r="Q38" s="19">
        <f t="shared" si="9"/>
        <v>7</v>
      </c>
      <c r="R38" s="73">
        <v>2</v>
      </c>
      <c r="S38" s="73">
        <v>5</v>
      </c>
      <c r="T38" s="19">
        <f t="shared" si="10"/>
        <v>0</v>
      </c>
      <c r="U38" s="73">
        <v>0</v>
      </c>
      <c r="V38" s="73">
        <v>0</v>
      </c>
      <c r="W38" s="19">
        <f t="shared" si="11"/>
        <v>0</v>
      </c>
      <c r="X38" s="73">
        <v>0</v>
      </c>
      <c r="Y38" s="73">
        <v>0</v>
      </c>
      <c r="Z38" s="19">
        <f t="shared" si="12"/>
        <v>0</v>
      </c>
      <c r="AA38" s="73">
        <v>0</v>
      </c>
      <c r="AB38" s="73">
        <v>0</v>
      </c>
      <c r="AC38" s="484">
        <f t="shared" si="13"/>
        <v>77.777777777777786</v>
      </c>
    </row>
    <row r="39" spans="1:32" s="326" customFormat="1" ht="9.9499999999999993" customHeight="1" outlineLevel="1" thickBot="1">
      <c r="A39" s="429"/>
      <c r="B39" s="477"/>
      <c r="C39" s="431"/>
      <c r="D39" s="431"/>
      <c r="E39" s="330"/>
      <c r="F39" s="330"/>
      <c r="G39" s="330"/>
      <c r="H39" s="330"/>
      <c r="I39" s="330"/>
      <c r="J39" s="330"/>
      <c r="K39" s="330"/>
      <c r="L39" s="330"/>
      <c r="M39" s="331"/>
      <c r="N39" s="437"/>
      <c r="O39" s="431"/>
      <c r="P39" s="431"/>
      <c r="Q39" s="330"/>
      <c r="R39" s="330"/>
      <c r="S39" s="330"/>
      <c r="T39" s="330"/>
      <c r="U39" s="330"/>
      <c r="V39" s="330"/>
      <c r="W39" s="330"/>
      <c r="X39" s="330"/>
      <c r="Y39" s="330"/>
      <c r="Z39" s="330"/>
      <c r="AA39" s="330"/>
      <c r="AB39" s="330"/>
      <c r="AC39" s="599"/>
    </row>
    <row r="40" spans="1:32" ht="9.9499999999999993" customHeight="1" outlineLevel="1">
      <c r="A40" s="84"/>
      <c r="B40" s="19"/>
      <c r="C40" s="19"/>
      <c r="D40" s="19"/>
      <c r="E40" s="73"/>
      <c r="F40" s="73"/>
      <c r="G40" s="73"/>
      <c r="H40" s="73"/>
      <c r="I40" s="73"/>
      <c r="J40" s="73"/>
      <c r="K40" s="73"/>
      <c r="L40" s="73"/>
      <c r="M40" s="73"/>
      <c r="N40" s="19"/>
      <c r="O40" s="19"/>
      <c r="P40" s="19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119"/>
      <c r="AF40" s="505"/>
    </row>
    <row r="41" spans="1:32" ht="15" customHeight="1">
      <c r="A41" s="20" t="s">
        <v>27</v>
      </c>
      <c r="B41" s="145"/>
      <c r="C41" s="145"/>
      <c r="D41" s="145"/>
      <c r="E41" s="145"/>
      <c r="F41" s="145"/>
      <c r="G41" s="145"/>
      <c r="H41" s="145"/>
      <c r="I41" s="145"/>
      <c r="J41" s="145"/>
      <c r="K41" s="145"/>
      <c r="L41" s="145"/>
      <c r="M41" s="145"/>
      <c r="N41" s="145"/>
      <c r="O41" s="145"/>
      <c r="P41" s="145"/>
      <c r="Q41" s="145"/>
      <c r="R41" s="145"/>
      <c r="S41" s="145"/>
      <c r="T41" s="145"/>
      <c r="U41" s="145"/>
      <c r="V41" s="145"/>
      <c r="W41" s="145"/>
      <c r="X41" s="145"/>
      <c r="Y41" s="145"/>
      <c r="Z41" s="145"/>
      <c r="AA41" s="600"/>
      <c r="AB41" s="145"/>
      <c r="AC41" s="601"/>
    </row>
    <row r="42" spans="1:32" s="30" customFormat="1" ht="12" customHeight="1"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</row>
  </sheetData>
  <mergeCells count="13">
    <mergeCell ref="A2:M2"/>
    <mergeCell ref="N2:AC2"/>
    <mergeCell ref="E9:G10"/>
    <mergeCell ref="H9:J10"/>
    <mergeCell ref="K9:M10"/>
    <mergeCell ref="Z9:AB10"/>
    <mergeCell ref="AC10:AC12"/>
    <mergeCell ref="Q9:S10"/>
    <mergeCell ref="T9:V10"/>
    <mergeCell ref="W9:Y10"/>
    <mergeCell ref="N6:AB6"/>
    <mergeCell ref="A11:A12"/>
    <mergeCell ref="A6:A7"/>
  </mergeCells>
  <phoneticPr fontId="2" type="noConversion"/>
  <printOptions horizontalCentered="1"/>
  <pageMargins left="0.39370078740157483" right="0.39370078740157483" top="0.55118110236220474" bottom="0.55118110236220474" header="0.51181102362204722" footer="0.51181102362204722"/>
  <pageSetup paperSize="9" scale="95" pageOrder="overThenDown" orientation="portrait" r:id="rId1"/>
  <headerFooter alignWithMargins="0"/>
  <colBreaks count="1" manualBreakCount="1">
    <brk id="13" max="43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T25"/>
  <sheetViews>
    <sheetView view="pageBreakPreview" topLeftCell="I7" zoomScaleNormal="100" zoomScaleSheetLayoutView="100" workbookViewId="0">
      <selection activeCell="T17" sqref="T17"/>
    </sheetView>
  </sheetViews>
  <sheetFormatPr defaultRowHeight="13.5" outlineLevelRow="1"/>
  <cols>
    <col min="1" max="1" width="10" style="52" customWidth="1"/>
    <col min="2" max="2" width="8.33203125" style="52" customWidth="1"/>
    <col min="3" max="3" width="7.21875" style="52" customWidth="1"/>
    <col min="4" max="4" width="11.77734375" style="52" customWidth="1"/>
    <col min="5" max="5" width="12" style="52" customWidth="1"/>
    <col min="6" max="10" width="8.33203125" style="52" customWidth="1"/>
    <col min="11" max="11" width="6.88671875" style="52" customWidth="1"/>
    <col min="12" max="12" width="10" style="52" customWidth="1"/>
    <col min="13" max="16" width="8.33203125" style="52" customWidth="1"/>
    <col min="17" max="17" width="4.33203125" style="52" customWidth="1"/>
    <col min="18" max="18" width="4.6640625" style="52" customWidth="1"/>
    <col min="19" max="19" width="8.33203125" style="52" customWidth="1"/>
    <col min="20" max="20" width="5.33203125" style="52" customWidth="1"/>
    <col min="21" max="16384" width="8.88671875" style="52"/>
  </cols>
  <sheetData>
    <row r="1" spans="1:20" s="34" customFormat="1" ht="15" customHeight="1">
      <c r="L1" s="35"/>
      <c r="P1" s="35"/>
      <c r="R1" s="35"/>
      <c r="S1" s="35"/>
    </row>
    <row r="2" spans="1:20" s="256" customFormat="1" ht="30" customHeight="1">
      <c r="A2" s="645" t="s">
        <v>388</v>
      </c>
      <c r="B2" s="645"/>
      <c r="C2" s="645"/>
      <c r="D2" s="645"/>
      <c r="E2" s="645"/>
      <c r="F2" s="645"/>
      <c r="G2" s="645"/>
      <c r="H2" s="645"/>
      <c r="I2" s="645"/>
      <c r="J2" s="645" t="s">
        <v>183</v>
      </c>
      <c r="K2" s="645"/>
      <c r="L2" s="645"/>
      <c r="M2" s="645"/>
      <c r="N2" s="645"/>
      <c r="O2" s="645"/>
      <c r="P2" s="645"/>
      <c r="Q2" s="645"/>
      <c r="R2" s="645"/>
      <c r="S2" s="645"/>
      <c r="T2" s="645"/>
    </row>
    <row r="3" spans="1:20" s="261" customFormat="1" ht="30" customHeight="1">
      <c r="A3" s="258"/>
      <c r="B3" s="258"/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</row>
    <row r="4" spans="1:20" s="38" customFormat="1" ht="15" customHeight="1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</row>
    <row r="5" spans="1:20" ht="15" customHeight="1" thickBot="1">
      <c r="A5" s="52" t="s">
        <v>6</v>
      </c>
      <c r="L5" s="327"/>
      <c r="T5" s="327" t="s">
        <v>7</v>
      </c>
    </row>
    <row r="6" spans="1:20" s="39" customFormat="1" ht="20.25" customHeight="1">
      <c r="A6" s="672" t="s">
        <v>370</v>
      </c>
      <c r="B6" s="124" t="s">
        <v>1</v>
      </c>
      <c r="C6" s="125"/>
      <c r="D6" s="125"/>
      <c r="E6" s="125"/>
      <c r="F6" s="125"/>
      <c r="G6" s="125"/>
      <c r="H6" s="125"/>
      <c r="I6" s="488"/>
      <c r="J6" s="672" t="s">
        <v>370</v>
      </c>
      <c r="K6" s="726" t="s">
        <v>1</v>
      </c>
      <c r="L6" s="727"/>
      <c r="M6" s="727"/>
      <c r="N6" s="727"/>
      <c r="O6" s="727"/>
      <c r="P6" s="727"/>
      <c r="Q6" s="727"/>
      <c r="R6" s="727"/>
      <c r="S6" s="727"/>
      <c r="T6" s="728"/>
    </row>
    <row r="7" spans="1:20" s="36" customFormat="1" ht="19.5" customHeight="1">
      <c r="A7" s="663"/>
      <c r="B7" s="126" t="s">
        <v>2</v>
      </c>
      <c r="C7" s="127"/>
      <c r="D7" s="127"/>
      <c r="E7" s="127"/>
      <c r="F7" s="127"/>
      <c r="G7" s="127"/>
      <c r="H7" s="127"/>
      <c r="I7" s="489"/>
      <c r="J7" s="663"/>
      <c r="K7" s="714" t="s">
        <v>2</v>
      </c>
      <c r="L7" s="715"/>
      <c r="M7" s="715"/>
      <c r="N7" s="715"/>
      <c r="O7" s="715"/>
      <c r="P7" s="716"/>
      <c r="Q7" s="722" t="s">
        <v>361</v>
      </c>
      <c r="R7" s="723"/>
      <c r="S7" s="708" t="s">
        <v>371</v>
      </c>
      <c r="T7" s="709"/>
    </row>
    <row r="8" spans="1:20" s="36" customFormat="1" ht="19.5" customHeight="1">
      <c r="A8" s="663"/>
      <c r="B8" s="129" t="s">
        <v>11</v>
      </c>
      <c r="C8" s="130" t="s">
        <v>184</v>
      </c>
      <c r="D8" s="130"/>
      <c r="E8" s="130"/>
      <c r="F8" s="130"/>
      <c r="G8" s="130"/>
      <c r="H8" s="130"/>
      <c r="I8" s="490"/>
      <c r="J8" s="663"/>
      <c r="K8" s="708" t="s">
        <v>172</v>
      </c>
      <c r="L8" s="717"/>
      <c r="M8" s="717"/>
      <c r="N8" s="717"/>
      <c r="O8" s="717"/>
      <c r="P8" s="718"/>
      <c r="Q8" s="724"/>
      <c r="R8" s="725"/>
      <c r="S8" s="131"/>
      <c r="T8" s="496"/>
    </row>
    <row r="9" spans="1:20" s="36" customFormat="1" ht="18.75" customHeight="1">
      <c r="A9" s="663"/>
      <c r="B9" s="129"/>
      <c r="C9" s="132" t="s">
        <v>185</v>
      </c>
      <c r="D9" s="132"/>
      <c r="E9" s="132"/>
      <c r="F9" s="132"/>
      <c r="G9" s="132"/>
      <c r="H9" s="132"/>
      <c r="I9" s="491"/>
      <c r="J9" s="663"/>
      <c r="K9" s="719" t="s">
        <v>190</v>
      </c>
      <c r="L9" s="720"/>
      <c r="M9" s="720"/>
      <c r="N9" s="720"/>
      <c r="O9" s="720"/>
      <c r="P9" s="721"/>
      <c r="Q9" s="142"/>
      <c r="R9" s="141"/>
      <c r="S9" s="131"/>
      <c r="T9" s="496"/>
    </row>
    <row r="10" spans="1:20" s="36" customFormat="1" ht="29.25" customHeight="1">
      <c r="A10" s="663"/>
      <c r="B10" s="129"/>
      <c r="C10" s="128" t="s">
        <v>14</v>
      </c>
      <c r="D10" s="388" t="s">
        <v>385</v>
      </c>
      <c r="E10" s="128" t="s">
        <v>173</v>
      </c>
      <c r="F10" s="128" t="s">
        <v>174</v>
      </c>
      <c r="G10" s="128" t="s">
        <v>175</v>
      </c>
      <c r="H10" s="128" t="s">
        <v>176</v>
      </c>
      <c r="I10" s="496" t="s">
        <v>161</v>
      </c>
      <c r="J10" s="663"/>
      <c r="K10" s="128" t="s">
        <v>14</v>
      </c>
      <c r="L10" s="387" t="s">
        <v>177</v>
      </c>
      <c r="M10" s="605" t="s">
        <v>173</v>
      </c>
      <c r="N10" s="605" t="s">
        <v>178</v>
      </c>
      <c r="O10" s="387" t="s">
        <v>179</v>
      </c>
      <c r="P10" s="387" t="s">
        <v>180</v>
      </c>
      <c r="Q10" s="131"/>
      <c r="R10" s="128"/>
      <c r="S10" s="131"/>
      <c r="T10" s="496"/>
    </row>
    <row r="11" spans="1:20" s="36" customFormat="1" ht="78.75" customHeight="1">
      <c r="A11" s="664"/>
      <c r="B11" s="139" t="s">
        <v>15</v>
      </c>
      <c r="C11" s="363" t="s">
        <v>387</v>
      </c>
      <c r="D11" s="363" t="s">
        <v>186</v>
      </c>
      <c r="E11" s="363" t="s">
        <v>187</v>
      </c>
      <c r="F11" s="361" t="s">
        <v>181</v>
      </c>
      <c r="G11" s="363" t="s">
        <v>188</v>
      </c>
      <c r="H11" s="363" t="s">
        <v>189</v>
      </c>
      <c r="I11" s="492" t="s">
        <v>182</v>
      </c>
      <c r="J11" s="664"/>
      <c r="K11" s="363" t="s">
        <v>387</v>
      </c>
      <c r="L11" s="362" t="s">
        <v>191</v>
      </c>
      <c r="M11" s="140" t="s">
        <v>386</v>
      </c>
      <c r="N11" s="140" t="s">
        <v>192</v>
      </c>
      <c r="O11" s="360" t="s">
        <v>193</v>
      </c>
      <c r="P11" s="362" t="s">
        <v>189</v>
      </c>
      <c r="Q11" s="710" t="s">
        <v>194</v>
      </c>
      <c r="R11" s="711"/>
      <c r="S11" s="712" t="s">
        <v>103</v>
      </c>
      <c r="T11" s="713"/>
    </row>
    <row r="12" spans="1:20" ht="60" customHeight="1">
      <c r="A12" s="416" t="s">
        <v>28</v>
      </c>
      <c r="B12" s="27">
        <v>85</v>
      </c>
      <c r="C12" s="463">
        <v>81</v>
      </c>
      <c r="D12" s="27">
        <v>37</v>
      </c>
      <c r="E12" s="27">
        <v>7</v>
      </c>
      <c r="F12" s="27">
        <v>32</v>
      </c>
      <c r="G12" s="27">
        <v>0</v>
      </c>
      <c r="H12" s="27">
        <v>0</v>
      </c>
      <c r="I12" s="413">
        <v>5</v>
      </c>
      <c r="J12" s="416" t="s">
        <v>28</v>
      </c>
      <c r="K12" s="463">
        <v>4</v>
      </c>
      <c r="L12" s="27">
        <v>4</v>
      </c>
      <c r="M12" s="133">
        <v>0</v>
      </c>
      <c r="N12" s="27">
        <v>0</v>
      </c>
      <c r="O12" s="27">
        <v>0</v>
      </c>
      <c r="P12" s="27">
        <v>0</v>
      </c>
      <c r="Q12" s="27"/>
      <c r="R12" s="27" t="s">
        <v>348</v>
      </c>
      <c r="S12" s="27"/>
      <c r="T12" s="413" t="s">
        <v>348</v>
      </c>
    </row>
    <row r="13" spans="1:20" ht="60" customHeight="1">
      <c r="A13" s="416" t="s">
        <v>29</v>
      </c>
      <c r="B13" s="27">
        <v>80</v>
      </c>
      <c r="C13" s="463">
        <v>76</v>
      </c>
      <c r="D13" s="27">
        <v>38</v>
      </c>
      <c r="E13" s="27">
        <v>5</v>
      </c>
      <c r="F13" s="27">
        <v>30</v>
      </c>
      <c r="G13" s="27">
        <v>0</v>
      </c>
      <c r="H13" s="27">
        <v>0</v>
      </c>
      <c r="I13" s="413">
        <v>3</v>
      </c>
      <c r="J13" s="416" t="s">
        <v>29</v>
      </c>
      <c r="K13" s="463">
        <v>4</v>
      </c>
      <c r="L13" s="27">
        <v>4</v>
      </c>
      <c r="M13" s="133">
        <v>0</v>
      </c>
      <c r="N13" s="27">
        <v>0</v>
      </c>
      <c r="O13" s="27">
        <v>0</v>
      </c>
      <c r="P13" s="27">
        <v>0</v>
      </c>
      <c r="Q13" s="27"/>
      <c r="R13" s="27" t="s">
        <v>348</v>
      </c>
      <c r="S13" s="27"/>
      <c r="T13" s="413" t="s">
        <v>348</v>
      </c>
    </row>
    <row r="14" spans="1:20" ht="60" customHeight="1">
      <c r="A14" s="297" t="s">
        <v>30</v>
      </c>
      <c r="B14" s="27">
        <v>81</v>
      </c>
      <c r="C14" s="463">
        <v>76</v>
      </c>
      <c r="D14" s="27">
        <v>38</v>
      </c>
      <c r="E14" s="27">
        <v>5</v>
      </c>
      <c r="F14" s="27">
        <v>30</v>
      </c>
      <c r="G14" s="27">
        <v>0</v>
      </c>
      <c r="H14" s="27">
        <v>2</v>
      </c>
      <c r="I14" s="413">
        <v>1</v>
      </c>
      <c r="J14" s="297" t="s">
        <v>30</v>
      </c>
      <c r="K14" s="463">
        <v>5</v>
      </c>
      <c r="L14" s="27">
        <v>5</v>
      </c>
      <c r="M14" s="27">
        <v>0</v>
      </c>
      <c r="N14" s="27">
        <v>0</v>
      </c>
      <c r="O14" s="27">
        <v>0</v>
      </c>
      <c r="P14" s="27">
        <v>0</v>
      </c>
      <c r="Q14" s="27"/>
      <c r="R14" s="27" t="s">
        <v>348</v>
      </c>
      <c r="S14" s="27"/>
      <c r="T14" s="413" t="s">
        <v>348</v>
      </c>
    </row>
    <row r="15" spans="1:20" ht="60" customHeight="1">
      <c r="A15" s="297" t="s">
        <v>32</v>
      </c>
      <c r="B15" s="27">
        <v>79</v>
      </c>
      <c r="C15" s="463">
        <v>75</v>
      </c>
      <c r="D15" s="27">
        <v>37</v>
      </c>
      <c r="E15" s="27">
        <v>5</v>
      </c>
      <c r="F15" s="27">
        <v>30</v>
      </c>
      <c r="G15" s="27">
        <v>0</v>
      </c>
      <c r="H15" s="27">
        <v>2</v>
      </c>
      <c r="I15" s="413">
        <v>1</v>
      </c>
      <c r="J15" s="297" t="s">
        <v>32</v>
      </c>
      <c r="K15" s="463">
        <v>4</v>
      </c>
      <c r="L15" s="27">
        <v>4</v>
      </c>
      <c r="M15" s="27">
        <v>0</v>
      </c>
      <c r="N15" s="27">
        <v>0</v>
      </c>
      <c r="O15" s="27">
        <v>0</v>
      </c>
      <c r="P15" s="27">
        <v>0</v>
      </c>
      <c r="Q15" s="27"/>
      <c r="R15" s="27" t="s">
        <v>348</v>
      </c>
      <c r="S15" s="27"/>
      <c r="T15" s="413" t="s">
        <v>348</v>
      </c>
    </row>
    <row r="16" spans="1:20" ht="60" customHeight="1">
      <c r="A16" s="297" t="s">
        <v>31</v>
      </c>
      <c r="B16" s="463">
        <f>SUM(C16,K16)</f>
        <v>73</v>
      </c>
      <c r="C16" s="27">
        <f>SUM(D16:I16)</f>
        <v>69</v>
      </c>
      <c r="D16" s="27">
        <v>37</v>
      </c>
      <c r="E16" s="27">
        <v>6</v>
      </c>
      <c r="F16" s="27">
        <v>24</v>
      </c>
      <c r="G16" s="27">
        <v>0</v>
      </c>
      <c r="H16" s="27">
        <v>0</v>
      </c>
      <c r="I16" s="413">
        <v>2</v>
      </c>
      <c r="J16" s="297" t="s">
        <v>31</v>
      </c>
      <c r="K16" s="27">
        <v>4</v>
      </c>
      <c r="L16" s="27">
        <v>4</v>
      </c>
      <c r="M16" s="27">
        <v>0</v>
      </c>
      <c r="N16" s="27">
        <v>0</v>
      </c>
      <c r="O16" s="27">
        <v>0</v>
      </c>
      <c r="P16" s="27">
        <v>0</v>
      </c>
      <c r="Q16" s="706">
        <v>11292</v>
      </c>
      <c r="R16" s="706"/>
      <c r="S16" s="27"/>
      <c r="T16" s="413">
        <v>161</v>
      </c>
    </row>
    <row r="17" spans="1:20" s="326" customFormat="1" ht="60" customHeight="1">
      <c r="A17" s="342" t="s">
        <v>33</v>
      </c>
      <c r="B17" s="469">
        <f>SUM(C17,K17)</f>
        <v>74</v>
      </c>
      <c r="C17" s="374">
        <f>SUM(D17:I17)</f>
        <v>69</v>
      </c>
      <c r="D17" s="374">
        <v>37</v>
      </c>
      <c r="E17" s="374">
        <v>6</v>
      </c>
      <c r="F17" s="374">
        <v>24</v>
      </c>
      <c r="G17" s="374">
        <v>0</v>
      </c>
      <c r="H17" s="374">
        <v>2</v>
      </c>
      <c r="I17" s="419">
        <v>0</v>
      </c>
      <c r="J17" s="342" t="s">
        <v>33</v>
      </c>
      <c r="K17" s="374">
        <f>SUM(L17,M17:P17)</f>
        <v>5</v>
      </c>
      <c r="L17" s="374">
        <v>4</v>
      </c>
      <c r="M17" s="374">
        <v>0</v>
      </c>
      <c r="N17" s="374">
        <v>0</v>
      </c>
      <c r="O17" s="374">
        <v>1</v>
      </c>
      <c r="P17" s="374">
        <v>0</v>
      </c>
      <c r="Q17" s="707">
        <v>11598</v>
      </c>
      <c r="R17" s="707"/>
      <c r="S17" s="374"/>
      <c r="T17" s="419">
        <v>300</v>
      </c>
    </row>
    <row r="18" spans="1:20" ht="9.9499999999999993" customHeight="1" outlineLevel="1" thickBot="1">
      <c r="A18" s="460"/>
      <c r="B18" s="493"/>
      <c r="C18" s="487"/>
      <c r="D18" s="494"/>
      <c r="E18" s="494"/>
      <c r="F18" s="494"/>
      <c r="G18" s="494"/>
      <c r="H18" s="494"/>
      <c r="I18" s="495"/>
      <c r="J18" s="497"/>
      <c r="K18" s="494"/>
      <c r="L18" s="494"/>
      <c r="M18" s="498"/>
      <c r="N18" s="471"/>
      <c r="O18" s="471"/>
      <c r="P18" s="471"/>
      <c r="Q18" s="471"/>
      <c r="R18" s="471"/>
      <c r="S18" s="471"/>
      <c r="T18" s="313"/>
    </row>
    <row r="19" spans="1:20" ht="9.9499999999999993" customHeight="1" outlineLevel="1">
      <c r="A19" s="54"/>
      <c r="B19" s="27"/>
      <c r="C19" s="27"/>
      <c r="D19" s="135"/>
      <c r="E19" s="135"/>
      <c r="F19" s="135"/>
      <c r="G19" s="135"/>
      <c r="H19" s="135"/>
      <c r="I19" s="135"/>
      <c r="J19" s="135"/>
      <c r="K19" s="135"/>
      <c r="L19" s="135"/>
      <c r="M19" s="54"/>
      <c r="N19" s="55"/>
      <c r="O19" s="55"/>
      <c r="P19" s="55"/>
      <c r="Q19" s="55"/>
      <c r="R19" s="55"/>
      <c r="S19" s="55"/>
      <c r="T19" s="134"/>
    </row>
    <row r="20" spans="1:20" ht="15" customHeight="1" outlineLevel="1">
      <c r="A20" s="602" t="s">
        <v>195</v>
      </c>
      <c r="B20" s="27"/>
      <c r="C20" s="27"/>
      <c r="D20" s="135"/>
      <c r="E20" s="135"/>
      <c r="F20" s="135"/>
      <c r="G20" s="135"/>
      <c r="H20" s="135"/>
      <c r="I20" s="135"/>
      <c r="J20" s="135"/>
      <c r="K20" s="135"/>
      <c r="L20" s="135"/>
      <c r="M20" s="54"/>
      <c r="N20" s="55"/>
      <c r="O20" s="55"/>
      <c r="P20" s="55"/>
      <c r="Q20" s="55"/>
      <c r="R20" s="55"/>
      <c r="S20" s="55"/>
      <c r="T20" s="134"/>
    </row>
    <row r="21" spans="1:20" s="186" customFormat="1" ht="15" customHeight="1">
      <c r="A21" s="20" t="s">
        <v>27</v>
      </c>
      <c r="B21" s="603"/>
      <c r="C21" s="603"/>
      <c r="D21" s="603"/>
      <c r="E21" s="603"/>
      <c r="F21" s="603"/>
      <c r="G21" s="603"/>
      <c r="H21" s="603"/>
      <c r="I21" s="603"/>
      <c r="J21" s="603"/>
      <c r="K21" s="603"/>
      <c r="L21" s="603"/>
      <c r="Q21" s="603"/>
      <c r="R21" s="603"/>
      <c r="S21" s="604"/>
      <c r="T21" s="604"/>
    </row>
    <row r="22" spans="1:20">
      <c r="A22" s="137"/>
      <c r="B22" s="137"/>
      <c r="C22" s="137"/>
      <c r="D22" s="137"/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</row>
    <row r="25" spans="1:20">
      <c r="B25" s="138"/>
    </row>
  </sheetData>
  <mergeCells count="14">
    <mergeCell ref="Q16:R16"/>
    <mergeCell ref="Q17:R17"/>
    <mergeCell ref="A2:I2"/>
    <mergeCell ref="J2:T2"/>
    <mergeCell ref="S7:T7"/>
    <mergeCell ref="Q11:R11"/>
    <mergeCell ref="S11:T11"/>
    <mergeCell ref="K7:P7"/>
    <mergeCell ref="K8:P8"/>
    <mergeCell ref="K9:P9"/>
    <mergeCell ref="Q7:R8"/>
    <mergeCell ref="K6:T6"/>
    <mergeCell ref="A6:A11"/>
    <mergeCell ref="J6:J11"/>
  </mergeCells>
  <phoneticPr fontId="2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5" pageOrder="overThenDown" orientation="portrait" r:id="rId1"/>
  <headerFooter alignWithMargins="0"/>
  <colBreaks count="1" manualBreakCount="1">
    <brk id="9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15</vt:i4>
      </vt:variant>
      <vt:variant>
        <vt:lpstr>이름이 지정된 범위</vt:lpstr>
      </vt:variant>
      <vt:variant>
        <vt:i4>14</vt:i4>
      </vt:variant>
    </vt:vector>
  </HeadingPairs>
  <TitlesOfParts>
    <vt:vector size="29" baseType="lpstr">
      <vt:lpstr>ⅩⅣ. 교육 및 문화</vt:lpstr>
      <vt:lpstr>1.학교총개황</vt:lpstr>
      <vt:lpstr>2.유치원</vt:lpstr>
      <vt:lpstr>3.초등학교</vt:lpstr>
      <vt:lpstr>4.중학교</vt:lpstr>
      <vt:lpstr>5.일반고등학교</vt:lpstr>
      <vt:lpstr>6. 특성화고등학교</vt:lpstr>
      <vt:lpstr>7.적령아동취학</vt:lpstr>
      <vt:lpstr>8.사설학원</vt:lpstr>
      <vt:lpstr>9.공공도서관</vt:lpstr>
      <vt:lpstr>10.문화재</vt:lpstr>
      <vt:lpstr>11-가.공공체육시설</vt:lpstr>
      <vt:lpstr>11-나.신고등록체육시설</vt:lpstr>
      <vt:lpstr>12.청소년수련시설</vt:lpstr>
      <vt:lpstr>13.언론매체</vt:lpstr>
      <vt:lpstr>'1.학교총개황'!Print_Area</vt:lpstr>
      <vt:lpstr>'10.문화재'!Print_Area</vt:lpstr>
      <vt:lpstr>'11-가.공공체육시설'!Print_Area</vt:lpstr>
      <vt:lpstr>'11-나.신고등록체육시설'!Print_Area</vt:lpstr>
      <vt:lpstr>'12.청소년수련시설'!Print_Area</vt:lpstr>
      <vt:lpstr>'13.언론매체'!Print_Area</vt:lpstr>
      <vt:lpstr>'2.유치원'!Print_Area</vt:lpstr>
      <vt:lpstr>'3.초등학교'!Print_Area</vt:lpstr>
      <vt:lpstr>'5.일반고등학교'!Print_Area</vt:lpstr>
      <vt:lpstr>'6. 특성화고등학교'!Print_Area</vt:lpstr>
      <vt:lpstr>'7.적령아동취학'!Print_Area</vt:lpstr>
      <vt:lpstr>'8.사설학원'!Print_Area</vt:lpstr>
      <vt:lpstr>'9.공공도서관'!Print_Area</vt:lpstr>
      <vt:lpstr>'ⅩⅣ. 교육 및 문화'!Print_Area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2022-12-05T05:42:31Z</cp:lastPrinted>
  <dcterms:created xsi:type="dcterms:W3CDTF">2010-03-04T02:06:50Z</dcterms:created>
  <dcterms:modified xsi:type="dcterms:W3CDTF">2022-12-27T06:49:27Z</dcterms:modified>
</cp:coreProperties>
</file>