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현재_통합_문서" defaultThemeVersion="124226"/>
  <mc:AlternateContent xmlns:mc="http://schemas.openxmlformats.org/markup-compatibility/2006">
    <mc:Choice Requires="x15">
      <x15ac:absPath xmlns:x15ac="http://schemas.microsoft.com/office/spreadsheetml/2010/11/ac" url="D:\22년도\통계연보\2020년 기준\2021년도 통계연보\"/>
    </mc:Choice>
  </mc:AlternateContent>
  <bookViews>
    <workbookView xWindow="8730" yWindow="195" windowWidth="13530" windowHeight="8610" tabRatio="644"/>
  </bookViews>
  <sheets>
    <sheet name="Ⅲ. 인구" sheetId="41" r:id="rId1"/>
    <sheet name="1.인구추이" sheetId="42" r:id="rId2"/>
    <sheet name="2.읍면별세대및인구" sheetId="43" r:id="rId3"/>
    <sheet name="3.리별 세대 및 인구(2020)" sheetId="44" r:id="rId4"/>
    <sheet name="4.연령(5세계급)및성별인구 " sheetId="45" r:id="rId5"/>
    <sheet name="5.인구동태" sheetId="47" r:id="rId6"/>
    <sheet name="6.인구이동(월별)" sheetId="49" r:id="rId7"/>
    <sheet name="7.주민등록전입지별인구이동" sheetId="51" r:id="rId8"/>
    <sheet name="8.주민등록전출지별인구이동" sheetId="52" r:id="rId9"/>
    <sheet name="9.외국인 국적별 등록현황" sheetId="53" r:id="rId10"/>
    <sheet name="10.외국인과의 혼인" sheetId="54" r:id="rId11"/>
    <sheet name="11.사망원인별 사망" sheetId="55" r:id="rId12"/>
    <sheet name="12. 다문화 가구 및 가구원" sheetId="57" r:id="rId13"/>
    <sheet name="13. 가구원수별 가구(일반가구1)" sheetId="58" r:id="rId14"/>
  </sheets>
  <externalReferences>
    <externalReference r:id="rId15"/>
  </externalReferences>
  <definedNames>
    <definedName name="______32" localSheetId="4">#REF!</definedName>
    <definedName name="______32">#REF!</definedName>
    <definedName name="_____32" localSheetId="4">#REF!</definedName>
    <definedName name="_____32">#REF!</definedName>
    <definedName name="____32" localSheetId="4">#REF!</definedName>
    <definedName name="____32">#REF!</definedName>
    <definedName name="___32" localSheetId="4">#REF!</definedName>
    <definedName name="___32">#REF!</definedName>
    <definedName name="__1_32" localSheetId="4">#REF!</definedName>
    <definedName name="__1_32">#REF!</definedName>
    <definedName name="__32" localSheetId="4">#REF!</definedName>
    <definedName name="__32">#REF!</definedName>
    <definedName name="_1_32" localSheetId="4">#REF!</definedName>
    <definedName name="_1_32">#REF!</definedName>
    <definedName name="_3_32" localSheetId="4">#REF!</definedName>
    <definedName name="_3_32">#REF!</definedName>
    <definedName name="_32" localSheetId="4">#REF!</definedName>
    <definedName name="_32">#REF!</definedName>
    <definedName name="_6_32" localSheetId="4">#REF!</definedName>
    <definedName name="_6_32">#REF!</definedName>
    <definedName name="a" localSheetId="4">#REF!</definedName>
    <definedName name="a">#REF!</definedName>
    <definedName name="a2qer">[1]Template_1!#REF!</definedName>
    <definedName name="aaa" localSheetId="4">#REF!</definedName>
    <definedName name="aaa">#REF!</definedName>
    <definedName name="aaaaaaaaaaaaaaaf">#REF!</definedName>
    <definedName name="ad" localSheetId="4">#REF!</definedName>
    <definedName name="ad">#REF!</definedName>
    <definedName name="as" localSheetId="4">#REF!</definedName>
    <definedName name="as">#REF!</definedName>
    <definedName name="CopyRange" localSheetId="4">#REF!</definedName>
    <definedName name="CopyRange">#REF!</definedName>
    <definedName name="d">#REF!</definedName>
    <definedName name="ddasdas">[1]Template_1!#REF!</definedName>
    <definedName name="ddddddddddddddddddddd">#REF!</definedName>
    <definedName name="FileName" localSheetId="4">#REF!</definedName>
    <definedName name="FileName">#REF!</definedName>
    <definedName name="Hidden_Range" localSheetId="4">#REF!</definedName>
    <definedName name="Hidden_Range">#REF!</definedName>
    <definedName name="IP" localSheetId="4">#REF!</definedName>
    <definedName name="IP">#REF!</definedName>
    <definedName name="k" localSheetId="4">#REF!</definedName>
    <definedName name="k">#REF!</definedName>
    <definedName name="PasteRange" localSheetId="4">#REF!</definedName>
    <definedName name="PasteRange">#REF!</definedName>
    <definedName name="_xlnm.Print_Area" localSheetId="1">'1.인구추이'!$A$1:$P$52</definedName>
    <definedName name="_xlnm.Print_Area" localSheetId="10">'10.외국인과의 혼인'!$A$1:$E$18</definedName>
    <definedName name="_xlnm.Print_Area" localSheetId="11">'11.사망원인별 사망'!$A$1:$AG$28</definedName>
    <definedName name="_xlnm.Print_Area" localSheetId="12">'12. 다문화 가구 및 가구원'!$A$1:$G$23</definedName>
    <definedName name="_xlnm.Print_Area" localSheetId="13">'13. 가구원수별 가구(일반가구1)'!$A$1:$V$23</definedName>
    <definedName name="_xlnm.Print_Area" localSheetId="2">'2.읍면별세대및인구'!$A$1:$O$39</definedName>
    <definedName name="_xlnm.Print_Area" localSheetId="3">'3.리별 세대 및 인구(2020)'!$A$1:$BH$38</definedName>
    <definedName name="_xlnm.Print_Area" localSheetId="4">'4.연령(5세계급)및성별인구 '!$A$1:$Z$48</definedName>
    <definedName name="_xlnm.Print_Area" localSheetId="5">'5.인구동태'!$A$1:$I$39</definedName>
    <definedName name="_xlnm.Print_Area" localSheetId="6">'6.인구이동(월별)'!$A$1:$Y$43</definedName>
    <definedName name="_xlnm.Print_Area" localSheetId="7">'7.주민등록전입지별인구이동'!$A$1:$T$41</definedName>
    <definedName name="_xlnm.Print_Area" localSheetId="8">'8.주민등록전출지별인구이동'!$A$1:$T$41</definedName>
    <definedName name="_xlnm.Print_Area" localSheetId="9">'9.외국인 국적별 등록현황'!$A$1:$AM$40</definedName>
    <definedName name="_xlnm.Print_Area" localSheetId="0">'Ⅲ. 인구'!$A$1:$J$42</definedName>
    <definedName name="Print_Time" localSheetId="4">#REF!</definedName>
    <definedName name="Print_Time">#REF!</definedName>
    <definedName name="PrintYN" localSheetId="4">#REF!</definedName>
    <definedName name="PrintYN">#REF!</definedName>
    <definedName name="QueryID" localSheetId="4">#REF!</definedName>
    <definedName name="QueryID">#REF!</definedName>
    <definedName name="Range" localSheetId="4">#REF!</definedName>
    <definedName name="Range">#REF!</definedName>
    <definedName name="s" localSheetId="4">#REF!</definedName>
    <definedName name="s">#REF!</definedName>
    <definedName name="sssdqwesz">#REF!</definedName>
    <definedName name="ssssssssssssssssss">#REF!</definedName>
    <definedName name="StartRow" localSheetId="4">#REF!</definedName>
    <definedName name="StartRow">#REF!</definedName>
    <definedName name="tnwjd" localSheetId="4">#REF!</definedName>
    <definedName name="tnwjd">#REF!</definedName>
    <definedName name="YEAR" localSheetId="4">#REF!</definedName>
    <definedName name="YEAR">#REF!</definedName>
    <definedName name="교육" localSheetId="4">[1]Template_1!#REF!</definedName>
    <definedName name="교육">[1]Template_1!#REF!</definedName>
    <definedName name="글로벌" localSheetId="4">#REF!</definedName>
    <definedName name="글로벌">#REF!</definedName>
    <definedName name="ㄴ">[1]Template_1!$I$3</definedName>
    <definedName name="노인" localSheetId="4">#REF!</definedName>
    <definedName name="노인">#REF!</definedName>
    <definedName name="ㄹ" localSheetId="4">[1]Template_1!#REF!</definedName>
    <definedName name="ㄹ">[1]Template_1!#REF!</definedName>
    <definedName name="ㅁ">[1]Template_1!$H$3</definedName>
    <definedName name="ㅁㅁㅁㅁㅁㅁㅁㅁㅁㅁ">#REF!</definedName>
    <definedName name="ㅁㅁㅁㅁㅁㅁㅁㅁㅁㅁㅁㅁㅁㅁㅁㅁㅁㅁㅁㅁㅁㅁ">#REF!</definedName>
    <definedName name="ㅁㅁㅁㅁㅁㅁㅁㅁㅁㅁㅁㅁㅁㅁㅁㅁㅁㅁㅁㅁㅁㅁㅁㅁㅁㅁㅁㅁ">#REF!</definedName>
    <definedName name="ㅁㅁㅁㅁㅁㅁㅁㅁㅁㅁㅁㅁㅁㅁㅁㅁㅁㅁㅁㅁㅁㅁㅁㅁㅁㅁㅁㅁㅁㅁㅁㅁㅁㅁㅁㅁㅁㅁ">#REF!</definedName>
    <definedName name="맑은물" localSheetId="4">#REF!</definedName>
    <definedName name="맑은물">#REF!</definedName>
    <definedName name="뭐" localSheetId="4">[1]Template_1!#REF!</definedName>
    <definedName name="뭐">[1]Template_1!#REF!</definedName>
    <definedName name="ㅂㅂㅂㅂㅂㅂㅂㅂㅂㅂㅂㅂㅂㅂㅂㅂㅂㅂㅂㅂㅂㅂㅂㅂㅂㅂㅂㅂ">#REF!</definedName>
    <definedName name="복사" localSheetId="4">#REF!</definedName>
    <definedName name="복사">#REF!</definedName>
    <definedName name="수정" localSheetId="4">#REF!</definedName>
    <definedName name="수정">#REF!</definedName>
    <definedName name="수정본" localSheetId="4">#REF!</definedName>
    <definedName name="수정본">#REF!</definedName>
    <definedName name="ㅇ">[1]Template_1!$D$3</definedName>
    <definedName name="ㅇㅇㄴㄹ" localSheetId="4">#REF!</definedName>
    <definedName name="ㅇㅇㄴㄹ">#REF!</definedName>
    <definedName name="유통" localSheetId="4">[1]Template_1!#REF!</definedName>
    <definedName name="유통">[1]Template_1!#REF!</definedName>
    <definedName name="이름" localSheetId="4">#REF!</definedName>
    <definedName name="이름">#REF!</definedName>
    <definedName name="인구수정" localSheetId="4">[1]Template_1!#REF!</definedName>
    <definedName name="인구수정">[1]Template_1!#REF!</definedName>
    <definedName name="재가" localSheetId="4">#REF!</definedName>
    <definedName name="재가">#REF!</definedName>
    <definedName name="재수정" localSheetId="4">#REF!</definedName>
    <definedName name="재수정">#REF!</definedName>
    <definedName name="통계" localSheetId="4">#REF!</definedName>
    <definedName name="통계">#REF!</definedName>
    <definedName name="ㅎ">[1]Template_1!$E$3</definedName>
    <definedName name="화물수송" localSheetId="4">#REF!</definedName>
    <definedName name="화물수송">#REF!</definedName>
    <definedName name="회계" localSheetId="4">#REF!</definedName>
    <definedName name="회계">#REF!</definedName>
    <definedName name="ㅕㅕ" localSheetId="4">#REF!</definedName>
    <definedName name="ㅕㅕ">#REF!</definedName>
    <definedName name="ㅗㅗㅗㅗㅗㅗㅗㅗㅗㅗㅗㅗㅗㅗ">#REF!</definedName>
    <definedName name="ㅛㅕㅕㅕㅕㅕㅕㅕㅕㅕㅕㅕㅕ">#REF!</definedName>
  </definedNames>
  <calcPr calcId="162913"/>
</workbook>
</file>

<file path=xl/calcChain.xml><?xml version="1.0" encoding="utf-8"?>
<calcChain xmlns="http://schemas.openxmlformats.org/spreadsheetml/2006/main">
  <c r="E25" i="47" l="1"/>
  <c r="B27" i="52" l="1"/>
  <c r="B26" i="52"/>
  <c r="B10" i="44" l="1"/>
  <c r="B11" i="44"/>
  <c r="B26" i="44"/>
  <c r="G26" i="44"/>
  <c r="D26" i="44" s="1"/>
  <c r="H26" i="44"/>
  <c r="E26" i="44" s="1"/>
  <c r="L26" i="44"/>
  <c r="C27" i="44"/>
  <c r="F27" i="44"/>
  <c r="F26" i="44" s="1"/>
  <c r="C26" i="44" s="1"/>
  <c r="C28" i="44"/>
  <c r="F28" i="44"/>
  <c r="C29" i="44"/>
  <c r="F29" i="44"/>
  <c r="C30" i="44"/>
  <c r="F30" i="44"/>
  <c r="C31" i="44"/>
  <c r="F31" i="44"/>
  <c r="C32" i="44"/>
  <c r="F32" i="44"/>
  <c r="C33" i="44"/>
  <c r="F33" i="44"/>
  <c r="C34" i="44"/>
  <c r="F34" i="44"/>
  <c r="C35" i="44"/>
  <c r="F35" i="44"/>
  <c r="C36" i="44"/>
  <c r="F36" i="44"/>
  <c r="C37" i="44"/>
  <c r="F37" i="44"/>
  <c r="O12" i="44"/>
  <c r="R12" i="44"/>
  <c r="O13" i="44"/>
  <c r="R13" i="44"/>
  <c r="O14" i="44"/>
  <c r="R14" i="44"/>
  <c r="O15" i="44"/>
  <c r="R15" i="44"/>
  <c r="O16" i="44"/>
  <c r="R16" i="44"/>
  <c r="O17" i="44"/>
  <c r="R17" i="44"/>
  <c r="AZ17" i="44" l="1"/>
  <c r="BA17" i="44"/>
  <c r="AY17" i="44"/>
  <c r="AN26" i="44"/>
  <c r="AO26" i="44"/>
  <c r="AM26" i="44"/>
  <c r="AN12" i="44"/>
  <c r="AO12" i="44"/>
  <c r="AM12" i="44"/>
  <c r="AB27" i="44"/>
  <c r="AC27" i="44"/>
  <c r="AA27" i="44"/>
  <c r="AB14" i="44"/>
  <c r="AC14" i="44"/>
  <c r="AA14" i="44"/>
  <c r="P31" i="44"/>
  <c r="Q31" i="44"/>
  <c r="O31" i="44"/>
  <c r="P20" i="44"/>
  <c r="Q20" i="44"/>
  <c r="O20" i="44"/>
  <c r="E11" i="44"/>
  <c r="D11" i="44"/>
  <c r="C11" i="44" s="1"/>
  <c r="I10" i="44"/>
  <c r="Y43" i="45" l="1"/>
  <c r="Y42" i="45"/>
  <c r="W42" i="45"/>
  <c r="W43" i="45"/>
  <c r="W25" i="45"/>
  <c r="W17" i="45"/>
  <c r="J29" i="45"/>
  <c r="C13" i="47" l="1"/>
  <c r="L11" i="45" l="1"/>
  <c r="L10" i="45"/>
  <c r="J11" i="45"/>
  <c r="J10" i="45"/>
  <c r="L47" i="42"/>
  <c r="L9" i="45" l="1"/>
  <c r="AE24" i="55"/>
  <c r="AB24" i="55"/>
  <c r="Y24" i="55"/>
  <c r="AE13" i="55"/>
  <c r="AB13" i="55"/>
  <c r="Y13" i="55"/>
  <c r="U24" i="55"/>
  <c r="R24" i="55"/>
  <c r="O24" i="55"/>
  <c r="L24" i="55"/>
  <c r="H24" i="55"/>
  <c r="E24" i="55"/>
  <c r="B24" i="55"/>
  <c r="U13" i="55"/>
  <c r="R13" i="55"/>
  <c r="O13" i="55"/>
  <c r="L13" i="55"/>
  <c r="H13" i="55"/>
  <c r="E13" i="55"/>
  <c r="D13" i="55"/>
  <c r="C13" i="55"/>
  <c r="AE14" i="55"/>
  <c r="AE25" i="55"/>
  <c r="AB25" i="55"/>
  <c r="Y25" i="55"/>
  <c r="AB14" i="55"/>
  <c r="Y14" i="55"/>
  <c r="U14" i="55"/>
  <c r="R14" i="55"/>
  <c r="O14" i="55"/>
  <c r="L14" i="55"/>
  <c r="U25" i="55"/>
  <c r="R25" i="55"/>
  <c r="O25" i="55"/>
  <c r="L25" i="55"/>
  <c r="H25" i="55"/>
  <c r="E25" i="55"/>
  <c r="B25" i="55"/>
  <c r="H14" i="55"/>
  <c r="E14" i="55"/>
  <c r="C14" i="55"/>
  <c r="D14" i="55"/>
  <c r="AK24" i="53"/>
  <c r="AH24" i="53"/>
  <c r="AE24" i="53"/>
  <c r="AB24" i="53"/>
  <c r="X24" i="53"/>
  <c r="U24" i="53"/>
  <c r="AK23" i="53"/>
  <c r="AH23" i="53"/>
  <c r="AE23" i="53"/>
  <c r="AB23" i="53"/>
  <c r="X23" i="53"/>
  <c r="U23" i="53"/>
  <c r="AK22" i="53"/>
  <c r="AH22" i="53"/>
  <c r="AE22" i="53"/>
  <c r="AB22" i="53"/>
  <c r="X22" i="53"/>
  <c r="U22" i="53"/>
  <c r="AK21" i="53"/>
  <c r="AH21" i="53"/>
  <c r="AE21" i="53"/>
  <c r="AB21" i="53"/>
  <c r="X21" i="53"/>
  <c r="U21" i="53"/>
  <c r="AK20" i="53"/>
  <c r="AH20" i="53"/>
  <c r="AE20" i="53"/>
  <c r="AB20" i="53"/>
  <c r="X20" i="53"/>
  <c r="U20" i="53"/>
  <c r="AK19" i="53"/>
  <c r="AH19" i="53"/>
  <c r="AE19" i="53"/>
  <c r="AB19" i="53"/>
  <c r="X19" i="53"/>
  <c r="U19" i="53"/>
  <c r="AK18" i="53"/>
  <c r="AH18" i="53"/>
  <c r="AE18" i="53"/>
  <c r="AB18" i="53"/>
  <c r="X18" i="53"/>
  <c r="U18" i="53"/>
  <c r="AK17" i="53"/>
  <c r="AH17" i="53"/>
  <c r="AE17" i="53"/>
  <c r="AB17" i="53"/>
  <c r="X17" i="53"/>
  <c r="U17" i="53"/>
  <c r="AK16" i="53"/>
  <c r="AK14" i="53" s="1"/>
  <c r="AH16" i="53"/>
  <c r="AE16" i="53"/>
  <c r="AE14" i="53" s="1"/>
  <c r="AB16" i="53"/>
  <c r="X16" i="53"/>
  <c r="U16" i="53"/>
  <c r="AK15" i="53"/>
  <c r="AH15" i="53"/>
  <c r="AE15" i="53"/>
  <c r="AB15" i="53"/>
  <c r="X15" i="53"/>
  <c r="U15" i="53"/>
  <c r="AM14" i="53"/>
  <c r="AL14" i="53"/>
  <c r="AJ14" i="53"/>
  <c r="AI14" i="53"/>
  <c r="AG14" i="53"/>
  <c r="AF14" i="53"/>
  <c r="AD14" i="53"/>
  <c r="AC14" i="53"/>
  <c r="Z14" i="53"/>
  <c r="Y14" i="53"/>
  <c r="W14" i="53"/>
  <c r="V14" i="53"/>
  <c r="R24" i="53"/>
  <c r="O24" i="53"/>
  <c r="K24" i="53"/>
  <c r="H24" i="53"/>
  <c r="E24" i="53"/>
  <c r="B24" i="53"/>
  <c r="R23" i="53"/>
  <c r="O23" i="53"/>
  <c r="K23" i="53"/>
  <c r="H23" i="53"/>
  <c r="E23" i="53"/>
  <c r="B23" i="53"/>
  <c r="R22" i="53"/>
  <c r="O22" i="53"/>
  <c r="K22" i="53"/>
  <c r="H22" i="53"/>
  <c r="E22" i="53"/>
  <c r="B22" i="53"/>
  <c r="R21" i="53"/>
  <c r="O21" i="53"/>
  <c r="K21" i="53"/>
  <c r="H21" i="53"/>
  <c r="E21" i="53"/>
  <c r="B21" i="53"/>
  <c r="R20" i="53"/>
  <c r="O20" i="53"/>
  <c r="K20" i="53"/>
  <c r="H20" i="53"/>
  <c r="E20" i="53"/>
  <c r="B20" i="53"/>
  <c r="R19" i="53"/>
  <c r="O19" i="53"/>
  <c r="K19" i="53"/>
  <c r="H19" i="53"/>
  <c r="E19" i="53"/>
  <c r="B19" i="53"/>
  <c r="R18" i="53"/>
  <c r="O18" i="53"/>
  <c r="K18" i="53"/>
  <c r="H18" i="53"/>
  <c r="E18" i="53"/>
  <c r="B18" i="53"/>
  <c r="R17" i="53"/>
  <c r="O17" i="53"/>
  <c r="K17" i="53"/>
  <c r="H17" i="53"/>
  <c r="E17" i="53"/>
  <c r="B17" i="53"/>
  <c r="R16" i="53"/>
  <c r="O16" i="53"/>
  <c r="K16" i="53"/>
  <c r="H16" i="53"/>
  <c r="E16" i="53"/>
  <c r="B16" i="53"/>
  <c r="R15" i="53"/>
  <c r="O15" i="53"/>
  <c r="K15" i="53"/>
  <c r="H15" i="53"/>
  <c r="E15" i="53"/>
  <c r="B15" i="53"/>
  <c r="T14" i="53"/>
  <c r="S14" i="53"/>
  <c r="Q14" i="53"/>
  <c r="P14" i="53"/>
  <c r="M14" i="53"/>
  <c r="L14" i="53"/>
  <c r="J14" i="53"/>
  <c r="I14" i="53"/>
  <c r="G14" i="53"/>
  <c r="F14" i="53"/>
  <c r="D14" i="53"/>
  <c r="C14" i="53"/>
  <c r="C25" i="53"/>
  <c r="C13" i="52"/>
  <c r="T26" i="52"/>
  <c r="S26" i="52"/>
  <c r="R26" i="52"/>
  <c r="Q26" i="52"/>
  <c r="P26" i="52"/>
  <c r="O26" i="52"/>
  <c r="N26" i="52"/>
  <c r="M26" i="52"/>
  <c r="L26" i="52"/>
  <c r="T13" i="52"/>
  <c r="S13" i="52"/>
  <c r="R13" i="52"/>
  <c r="Q13" i="52"/>
  <c r="P13" i="52"/>
  <c r="O13" i="52"/>
  <c r="N13" i="52"/>
  <c r="M13" i="52"/>
  <c r="L13" i="52"/>
  <c r="B38" i="52"/>
  <c r="B37" i="52"/>
  <c r="B36" i="52"/>
  <c r="B35" i="52"/>
  <c r="B34" i="52"/>
  <c r="B33" i="52"/>
  <c r="B32" i="52"/>
  <c r="B31" i="52"/>
  <c r="B30" i="52"/>
  <c r="B29" i="52"/>
  <c r="B28" i="52"/>
  <c r="J26" i="52"/>
  <c r="I26" i="52"/>
  <c r="H26" i="52"/>
  <c r="G26" i="52"/>
  <c r="F26" i="52"/>
  <c r="E26" i="52"/>
  <c r="D26" i="52"/>
  <c r="C26" i="52"/>
  <c r="B25" i="52"/>
  <c r="B24" i="52"/>
  <c r="B23" i="52"/>
  <c r="B22" i="52"/>
  <c r="B21" i="52"/>
  <c r="B20" i="52"/>
  <c r="B19" i="52"/>
  <c r="B18" i="52"/>
  <c r="B17" i="52"/>
  <c r="B16" i="52"/>
  <c r="B15" i="52"/>
  <c r="B14" i="52"/>
  <c r="J13" i="52"/>
  <c r="I13" i="52"/>
  <c r="H13" i="52"/>
  <c r="G13" i="52"/>
  <c r="F13" i="52"/>
  <c r="E13" i="52"/>
  <c r="D13" i="52"/>
  <c r="B9" i="51"/>
  <c r="B10" i="51"/>
  <c r="B11" i="51"/>
  <c r="B12" i="51"/>
  <c r="T26" i="51"/>
  <c r="S26" i="51"/>
  <c r="R26" i="51"/>
  <c r="Q26" i="51"/>
  <c r="P26" i="51"/>
  <c r="O26" i="51"/>
  <c r="N26" i="51"/>
  <c r="M26" i="51"/>
  <c r="L26" i="51"/>
  <c r="B38" i="51"/>
  <c r="B37" i="51"/>
  <c r="B36" i="51"/>
  <c r="B35" i="51"/>
  <c r="B34" i="51"/>
  <c r="B33" i="51"/>
  <c r="B32" i="51"/>
  <c r="B31" i="51"/>
  <c r="B30" i="51"/>
  <c r="B29" i="51"/>
  <c r="B28" i="51"/>
  <c r="B27" i="51"/>
  <c r="J26" i="51"/>
  <c r="I26" i="51"/>
  <c r="H26" i="51"/>
  <c r="G26" i="51"/>
  <c r="F26" i="51"/>
  <c r="E26" i="51"/>
  <c r="D26" i="51"/>
  <c r="C26" i="51"/>
  <c r="N13" i="51"/>
  <c r="M13" i="51"/>
  <c r="L13" i="51"/>
  <c r="J13" i="51"/>
  <c r="O13" i="51"/>
  <c r="P13" i="51"/>
  <c r="Q13" i="51"/>
  <c r="R13" i="51"/>
  <c r="S13" i="51"/>
  <c r="T13" i="51"/>
  <c r="B15" i="51"/>
  <c r="B16" i="51"/>
  <c r="B17" i="51"/>
  <c r="B18" i="51"/>
  <c r="B19" i="51"/>
  <c r="B20" i="51"/>
  <c r="B21" i="51"/>
  <c r="B22" i="51"/>
  <c r="B23" i="51"/>
  <c r="B24" i="51"/>
  <c r="B25" i="51"/>
  <c r="B14" i="51"/>
  <c r="D13" i="51"/>
  <c r="E13" i="51"/>
  <c r="F13" i="51"/>
  <c r="G13" i="51"/>
  <c r="H13" i="51"/>
  <c r="I13" i="51"/>
  <c r="C13" i="51"/>
  <c r="W39" i="49"/>
  <c r="T39" i="49"/>
  <c r="Q39" i="49"/>
  <c r="N39" i="49"/>
  <c r="W38" i="49"/>
  <c r="T38" i="49"/>
  <c r="Q38" i="49"/>
  <c r="N38" i="49"/>
  <c r="W37" i="49"/>
  <c r="T37" i="49"/>
  <c r="Q37" i="49"/>
  <c r="N37" i="49"/>
  <c r="W36" i="49"/>
  <c r="T36" i="49"/>
  <c r="Q36" i="49"/>
  <c r="N36" i="49"/>
  <c r="W35" i="49"/>
  <c r="T35" i="49"/>
  <c r="Q35" i="49"/>
  <c r="N35" i="49"/>
  <c r="W34" i="49"/>
  <c r="T34" i="49"/>
  <c r="Q34" i="49"/>
  <c r="N34" i="49"/>
  <c r="W33" i="49"/>
  <c r="T33" i="49"/>
  <c r="Q33" i="49"/>
  <c r="N33" i="49"/>
  <c r="W32" i="49"/>
  <c r="T32" i="49"/>
  <c r="Q32" i="49"/>
  <c r="N32" i="49"/>
  <c r="W31" i="49"/>
  <c r="T31" i="49"/>
  <c r="Q31" i="49"/>
  <c r="N31" i="49"/>
  <c r="W30" i="49"/>
  <c r="T30" i="49"/>
  <c r="Q30" i="49"/>
  <c r="N30" i="49"/>
  <c r="W29" i="49"/>
  <c r="T29" i="49"/>
  <c r="Q29" i="49"/>
  <c r="N29" i="49"/>
  <c r="W28" i="49"/>
  <c r="T28" i="49"/>
  <c r="Q28" i="49"/>
  <c r="N28" i="49"/>
  <c r="Y27" i="49"/>
  <c r="X27" i="49"/>
  <c r="V27" i="49"/>
  <c r="U27" i="49"/>
  <c r="T27" i="49" s="1"/>
  <c r="S27" i="49"/>
  <c r="R27" i="49"/>
  <c r="P27" i="49"/>
  <c r="O27" i="49"/>
  <c r="K39" i="49"/>
  <c r="H39" i="49"/>
  <c r="G39" i="49"/>
  <c r="F39" i="49"/>
  <c r="D39" i="49"/>
  <c r="C39" i="49"/>
  <c r="K38" i="49"/>
  <c r="H38" i="49"/>
  <c r="G38" i="49"/>
  <c r="F38" i="49"/>
  <c r="D38" i="49"/>
  <c r="C38" i="49"/>
  <c r="K37" i="49"/>
  <c r="H37" i="49"/>
  <c r="G37" i="49"/>
  <c r="F37" i="49"/>
  <c r="E37" i="49" s="1"/>
  <c r="D37" i="49"/>
  <c r="C37" i="49"/>
  <c r="B37" i="49" s="1"/>
  <c r="K36" i="49"/>
  <c r="H36" i="49"/>
  <c r="G36" i="49"/>
  <c r="F36" i="49"/>
  <c r="D36" i="49"/>
  <c r="C36" i="49"/>
  <c r="K35" i="49"/>
  <c r="H35" i="49"/>
  <c r="G35" i="49"/>
  <c r="F35" i="49"/>
  <c r="D35" i="49"/>
  <c r="C35" i="49"/>
  <c r="K34" i="49"/>
  <c r="H34" i="49"/>
  <c r="G34" i="49"/>
  <c r="F34" i="49"/>
  <c r="D34" i="49"/>
  <c r="C34" i="49"/>
  <c r="K33" i="49"/>
  <c r="H33" i="49"/>
  <c r="G33" i="49"/>
  <c r="F33" i="49"/>
  <c r="D33" i="49"/>
  <c r="C33" i="49"/>
  <c r="B33" i="49" s="1"/>
  <c r="K32" i="49"/>
  <c r="H32" i="49"/>
  <c r="G32" i="49"/>
  <c r="F32" i="49"/>
  <c r="D32" i="49"/>
  <c r="C32" i="49"/>
  <c r="K31" i="49"/>
  <c r="H31" i="49"/>
  <c r="G31" i="49"/>
  <c r="F31" i="49"/>
  <c r="D31" i="49"/>
  <c r="C31" i="49"/>
  <c r="B31" i="49" s="1"/>
  <c r="K30" i="49"/>
  <c r="H30" i="49"/>
  <c r="G30" i="49"/>
  <c r="F30" i="49"/>
  <c r="D30" i="49"/>
  <c r="C30" i="49"/>
  <c r="K29" i="49"/>
  <c r="H29" i="49"/>
  <c r="G29" i="49"/>
  <c r="F29" i="49"/>
  <c r="D29" i="49"/>
  <c r="C29" i="49"/>
  <c r="B29" i="49" s="1"/>
  <c r="K28" i="49"/>
  <c r="H28" i="49"/>
  <c r="G28" i="49"/>
  <c r="F28" i="49"/>
  <c r="D28" i="49"/>
  <c r="C28" i="49"/>
  <c r="M27" i="49"/>
  <c r="L27" i="49"/>
  <c r="J27" i="49"/>
  <c r="I27" i="49"/>
  <c r="F16" i="49"/>
  <c r="G16" i="49"/>
  <c r="F17" i="49"/>
  <c r="G17" i="49"/>
  <c r="F18" i="49"/>
  <c r="G18" i="49"/>
  <c r="F19" i="49"/>
  <c r="G19" i="49"/>
  <c r="F20" i="49"/>
  <c r="G20" i="49"/>
  <c r="F21" i="49"/>
  <c r="G21" i="49"/>
  <c r="F22" i="49"/>
  <c r="G22" i="49"/>
  <c r="F23" i="49"/>
  <c r="G23" i="49"/>
  <c r="F24" i="49"/>
  <c r="G24" i="49"/>
  <c r="F25" i="49"/>
  <c r="G25" i="49"/>
  <c r="F26" i="49"/>
  <c r="G26" i="49"/>
  <c r="C16" i="49"/>
  <c r="D16" i="49"/>
  <c r="C17" i="49"/>
  <c r="D17" i="49"/>
  <c r="C18" i="49"/>
  <c r="D18" i="49"/>
  <c r="C19" i="49"/>
  <c r="D19" i="49"/>
  <c r="C20" i="49"/>
  <c r="D20" i="49"/>
  <c r="C21" i="49"/>
  <c r="D21" i="49"/>
  <c r="C22" i="49"/>
  <c r="D22" i="49"/>
  <c r="C23" i="49"/>
  <c r="D23" i="49"/>
  <c r="C24" i="49"/>
  <c r="D24" i="49"/>
  <c r="C25" i="49"/>
  <c r="D25" i="49"/>
  <c r="C26" i="49"/>
  <c r="D26" i="49"/>
  <c r="F15" i="49"/>
  <c r="G15" i="49"/>
  <c r="D15" i="49"/>
  <c r="C15" i="49"/>
  <c r="W26" i="49"/>
  <c r="W25" i="49"/>
  <c r="W24" i="49"/>
  <c r="W23" i="49"/>
  <c r="W22" i="49"/>
  <c r="W21" i="49"/>
  <c r="W20" i="49"/>
  <c r="W19" i="49"/>
  <c r="W18" i="49"/>
  <c r="W17" i="49"/>
  <c r="W16" i="49"/>
  <c r="W15" i="49"/>
  <c r="Y14" i="49"/>
  <c r="X14" i="49"/>
  <c r="T26" i="49"/>
  <c r="T25" i="49"/>
  <c r="T24" i="49"/>
  <c r="T23" i="49"/>
  <c r="T22" i="49"/>
  <c r="T21" i="49"/>
  <c r="T20" i="49"/>
  <c r="T19" i="49"/>
  <c r="T18" i="49"/>
  <c r="T17" i="49"/>
  <c r="T16" i="49"/>
  <c r="T15" i="49"/>
  <c r="V14" i="49"/>
  <c r="U14" i="49"/>
  <c r="Q26" i="49"/>
  <c r="Q25" i="49"/>
  <c r="Q24" i="49"/>
  <c r="Q23" i="49"/>
  <c r="Q22" i="49"/>
  <c r="Q21" i="49"/>
  <c r="Q20" i="49"/>
  <c r="Q19" i="49"/>
  <c r="Q18" i="49"/>
  <c r="Q17" i="49"/>
  <c r="Q16" i="49"/>
  <c r="Q15" i="49"/>
  <c r="S14" i="49"/>
  <c r="R14" i="49"/>
  <c r="N26" i="49"/>
  <c r="N25" i="49"/>
  <c r="N24" i="49"/>
  <c r="N23" i="49"/>
  <c r="N22" i="49"/>
  <c r="N21" i="49"/>
  <c r="N20" i="49"/>
  <c r="N19" i="49"/>
  <c r="N18" i="49"/>
  <c r="N17" i="49"/>
  <c r="N16" i="49"/>
  <c r="N15" i="49"/>
  <c r="P14" i="49"/>
  <c r="O14" i="49"/>
  <c r="K26" i="49"/>
  <c r="K25" i="49"/>
  <c r="K24" i="49"/>
  <c r="K23" i="49"/>
  <c r="K22" i="49"/>
  <c r="K21" i="49"/>
  <c r="K20" i="49"/>
  <c r="K19" i="49"/>
  <c r="K18" i="49"/>
  <c r="K17" i="49"/>
  <c r="K16" i="49"/>
  <c r="K15" i="49"/>
  <c r="M14" i="49"/>
  <c r="L14" i="49"/>
  <c r="H26" i="49"/>
  <c r="H25" i="49"/>
  <c r="H24" i="49"/>
  <c r="H23" i="49"/>
  <c r="H22" i="49"/>
  <c r="H21" i="49"/>
  <c r="H20" i="49"/>
  <c r="H19" i="49"/>
  <c r="H18" i="49"/>
  <c r="H17" i="49"/>
  <c r="H16" i="49"/>
  <c r="H15" i="49"/>
  <c r="J14" i="49"/>
  <c r="I14" i="49"/>
  <c r="C24" i="47"/>
  <c r="E34" i="47"/>
  <c r="B34" i="47"/>
  <c r="E33" i="47"/>
  <c r="B33" i="47"/>
  <c r="E32" i="47"/>
  <c r="B32" i="47"/>
  <c r="E31" i="47"/>
  <c r="B31" i="47"/>
  <c r="E30" i="47"/>
  <c r="B30" i="47"/>
  <c r="E29" i="47"/>
  <c r="B29" i="47"/>
  <c r="E28" i="47"/>
  <c r="B28" i="47"/>
  <c r="E27" i="47"/>
  <c r="B27" i="47"/>
  <c r="E26" i="47"/>
  <c r="B26" i="47"/>
  <c r="B25" i="47"/>
  <c r="I24" i="47"/>
  <c r="H24" i="47"/>
  <c r="G24" i="47"/>
  <c r="F24" i="47"/>
  <c r="D24" i="47"/>
  <c r="I13" i="47"/>
  <c r="H13" i="47"/>
  <c r="E23" i="47"/>
  <c r="E22" i="47"/>
  <c r="E21" i="47"/>
  <c r="E20" i="47"/>
  <c r="E19" i="47"/>
  <c r="E18" i="47"/>
  <c r="E17" i="47"/>
  <c r="E16" i="47"/>
  <c r="E15" i="47"/>
  <c r="E14" i="47"/>
  <c r="G13" i="47"/>
  <c r="F13" i="47"/>
  <c r="D13" i="47"/>
  <c r="B15" i="47"/>
  <c r="B16" i="47"/>
  <c r="B17" i="47"/>
  <c r="B18" i="47"/>
  <c r="B19" i="47"/>
  <c r="B20" i="47"/>
  <c r="B21" i="47"/>
  <c r="B22" i="47"/>
  <c r="B23" i="47"/>
  <c r="B14" i="47"/>
  <c r="Z43" i="45"/>
  <c r="Z42" i="45"/>
  <c r="Y41" i="45"/>
  <c r="Z39" i="45"/>
  <c r="Z38" i="45"/>
  <c r="Y37" i="45"/>
  <c r="Z35" i="45"/>
  <c r="Z34" i="45"/>
  <c r="Y33" i="45"/>
  <c r="Z31" i="45"/>
  <c r="Z30" i="45"/>
  <c r="Y29" i="45"/>
  <c r="Z27" i="45"/>
  <c r="Z26" i="45"/>
  <c r="Y25" i="45"/>
  <c r="Z23" i="45"/>
  <c r="Z22" i="45"/>
  <c r="Y21" i="45"/>
  <c r="Z19" i="45"/>
  <c r="Z18" i="45"/>
  <c r="Y17" i="45"/>
  <c r="Z15" i="45"/>
  <c r="Z14" i="45"/>
  <c r="Y13" i="45"/>
  <c r="Z11" i="45"/>
  <c r="Z10" i="45"/>
  <c r="Y9" i="45"/>
  <c r="M47" i="45"/>
  <c r="M46" i="45"/>
  <c r="L45" i="45"/>
  <c r="M43" i="45"/>
  <c r="M42" i="45"/>
  <c r="L41" i="45"/>
  <c r="M39" i="45"/>
  <c r="M38" i="45"/>
  <c r="L37" i="45"/>
  <c r="M35" i="45"/>
  <c r="M34" i="45"/>
  <c r="L33" i="45"/>
  <c r="M31" i="45"/>
  <c r="M30" i="45"/>
  <c r="L29" i="45"/>
  <c r="M27" i="45"/>
  <c r="M26" i="45"/>
  <c r="L25" i="45"/>
  <c r="M23" i="45"/>
  <c r="M22" i="45"/>
  <c r="L21" i="45"/>
  <c r="M19" i="45"/>
  <c r="M18" i="45"/>
  <c r="L17" i="45"/>
  <c r="M15" i="45"/>
  <c r="M14" i="45"/>
  <c r="L13" i="45"/>
  <c r="W41" i="45"/>
  <c r="W37" i="45"/>
  <c r="W33" i="45"/>
  <c r="W29" i="45"/>
  <c r="W21" i="45"/>
  <c r="W13" i="45"/>
  <c r="W9" i="45"/>
  <c r="J45" i="45"/>
  <c r="J41" i="45"/>
  <c r="J37" i="45"/>
  <c r="J33" i="45"/>
  <c r="J25" i="45"/>
  <c r="J21" i="45"/>
  <c r="J17" i="45"/>
  <c r="J13" i="45"/>
  <c r="K35" i="45"/>
  <c r="K34" i="45"/>
  <c r="BH17" i="44"/>
  <c r="BB23" i="44"/>
  <c r="BB22" i="44"/>
  <c r="BB21" i="44"/>
  <c r="BB20" i="44"/>
  <c r="BB19" i="44"/>
  <c r="BB18" i="44"/>
  <c r="BD17" i="44"/>
  <c r="BC17" i="44"/>
  <c r="AY19" i="44"/>
  <c r="AY20" i="44"/>
  <c r="AY21" i="44"/>
  <c r="AY22" i="44"/>
  <c r="AY23" i="44"/>
  <c r="AY18" i="44"/>
  <c r="AX17" i="44"/>
  <c r="AV26" i="44"/>
  <c r="AP37" i="44"/>
  <c r="AP36" i="44"/>
  <c r="AP35" i="44"/>
  <c r="AP34" i="44"/>
  <c r="AP33" i="44"/>
  <c r="AP32" i="44"/>
  <c r="AP31" i="44"/>
  <c r="AP30" i="44"/>
  <c r="AP29" i="44"/>
  <c r="AP28" i="44"/>
  <c r="AP27" i="44"/>
  <c r="AR26" i="44"/>
  <c r="AQ26" i="44"/>
  <c r="BB15" i="44"/>
  <c r="BB14" i="44"/>
  <c r="BB13" i="44"/>
  <c r="BB12" i="44"/>
  <c r="BB11" i="44"/>
  <c r="BB10" i="44"/>
  <c r="AY15" i="44"/>
  <c r="AL26" i="44"/>
  <c r="AY11" i="44"/>
  <c r="AY12" i="44"/>
  <c r="AY13" i="44"/>
  <c r="AY14" i="44"/>
  <c r="AY10" i="44"/>
  <c r="AM28" i="44"/>
  <c r="AM29" i="44"/>
  <c r="AM30" i="44"/>
  <c r="AM31" i="44"/>
  <c r="AM32" i="44"/>
  <c r="AM33" i="44"/>
  <c r="AM34" i="44"/>
  <c r="AM35" i="44"/>
  <c r="AM36" i="44"/>
  <c r="AM37" i="44"/>
  <c r="AM27" i="44"/>
  <c r="AV12" i="44"/>
  <c r="AP24" i="44"/>
  <c r="AP23" i="44"/>
  <c r="AP22" i="44"/>
  <c r="AP21" i="44"/>
  <c r="AP20" i="44"/>
  <c r="AP19" i="44"/>
  <c r="AP18" i="44"/>
  <c r="AP17" i="44"/>
  <c r="AP16" i="44"/>
  <c r="AP15" i="44"/>
  <c r="AP14" i="44"/>
  <c r="AP13" i="44"/>
  <c r="AR12" i="44"/>
  <c r="AQ12" i="44"/>
  <c r="AM14" i="44"/>
  <c r="AM15" i="44"/>
  <c r="AM16" i="44"/>
  <c r="AM17" i="44"/>
  <c r="AM18" i="44"/>
  <c r="AM19" i="44"/>
  <c r="AM20" i="44"/>
  <c r="AM21" i="44"/>
  <c r="AM22" i="44"/>
  <c r="AM23" i="44"/>
  <c r="AM24" i="44"/>
  <c r="AM13" i="44"/>
  <c r="AL12" i="44"/>
  <c r="AJ27" i="44"/>
  <c r="AD37" i="44"/>
  <c r="AD36" i="44"/>
  <c r="AD35" i="44"/>
  <c r="AD34" i="44"/>
  <c r="AD33" i="44"/>
  <c r="AD32" i="44"/>
  <c r="AD31" i="44"/>
  <c r="AD30" i="44"/>
  <c r="AD29" i="44"/>
  <c r="AD28" i="44"/>
  <c r="AF27" i="44"/>
  <c r="AE27" i="44"/>
  <c r="AP10" i="44"/>
  <c r="AM10" i="44"/>
  <c r="AA29" i="44"/>
  <c r="AA30" i="44"/>
  <c r="AA31" i="44"/>
  <c r="AA32" i="44"/>
  <c r="AA33" i="44"/>
  <c r="AA34" i="44"/>
  <c r="AA35" i="44"/>
  <c r="AA36" i="44"/>
  <c r="AA37" i="44"/>
  <c r="AA28" i="44"/>
  <c r="Z27" i="44"/>
  <c r="AJ14" i="44"/>
  <c r="AD25" i="44"/>
  <c r="AD24" i="44"/>
  <c r="AD23" i="44"/>
  <c r="AD22" i="44"/>
  <c r="AD21" i="44"/>
  <c r="AD20" i="44"/>
  <c r="AD19" i="44"/>
  <c r="AD18" i="44"/>
  <c r="AD17" i="44"/>
  <c r="AD16" i="44"/>
  <c r="AD15" i="44"/>
  <c r="AF14" i="44"/>
  <c r="AE14" i="44"/>
  <c r="AA16" i="44"/>
  <c r="AA17" i="44"/>
  <c r="AA18" i="44"/>
  <c r="AA19" i="44"/>
  <c r="AA20" i="44"/>
  <c r="AA21" i="44"/>
  <c r="AA22" i="44"/>
  <c r="AA23" i="44"/>
  <c r="AA24" i="44"/>
  <c r="AA25" i="44"/>
  <c r="AA15" i="44"/>
  <c r="Z14" i="44"/>
  <c r="X31" i="44"/>
  <c r="R37" i="44"/>
  <c r="R36" i="44"/>
  <c r="R35" i="44"/>
  <c r="R34" i="44"/>
  <c r="R33" i="44"/>
  <c r="T31" i="44"/>
  <c r="S31" i="44"/>
  <c r="AD12" i="44"/>
  <c r="AD11" i="44"/>
  <c r="AD10" i="44"/>
  <c r="AA11" i="44"/>
  <c r="AA12" i="44"/>
  <c r="AA10" i="44"/>
  <c r="O34" i="44"/>
  <c r="O35" i="44"/>
  <c r="O36" i="44"/>
  <c r="O37" i="44"/>
  <c r="O33" i="44"/>
  <c r="N31" i="44"/>
  <c r="X20" i="44"/>
  <c r="R29" i="44"/>
  <c r="R28" i="44"/>
  <c r="R27" i="44"/>
  <c r="R26" i="44"/>
  <c r="R25" i="44"/>
  <c r="R24" i="44"/>
  <c r="R23" i="44"/>
  <c r="R22" i="44"/>
  <c r="T20" i="44"/>
  <c r="S20" i="44"/>
  <c r="O23" i="44"/>
  <c r="O24" i="44"/>
  <c r="O25" i="44"/>
  <c r="O26" i="44"/>
  <c r="O27" i="44"/>
  <c r="O28" i="44"/>
  <c r="O29" i="44"/>
  <c r="O22" i="44"/>
  <c r="N20" i="44"/>
  <c r="X10" i="44"/>
  <c r="R18" i="44"/>
  <c r="T10" i="44"/>
  <c r="Q10" i="44" s="1"/>
  <c r="S10" i="44"/>
  <c r="P10" i="44" s="1"/>
  <c r="O18" i="44"/>
  <c r="N10" i="44"/>
  <c r="L11" i="44"/>
  <c r="J10" i="44"/>
  <c r="F12" i="44"/>
  <c r="F13" i="44"/>
  <c r="F14" i="44"/>
  <c r="F15" i="44"/>
  <c r="F16" i="44"/>
  <c r="F17" i="44"/>
  <c r="F18" i="44"/>
  <c r="F19" i="44"/>
  <c r="F20" i="44"/>
  <c r="F21" i="44"/>
  <c r="F22" i="44"/>
  <c r="F23" i="44"/>
  <c r="F24" i="44"/>
  <c r="H11" i="44"/>
  <c r="G11" i="44"/>
  <c r="C13" i="44"/>
  <c r="C14" i="44"/>
  <c r="C15" i="44"/>
  <c r="C16" i="44"/>
  <c r="C17" i="44"/>
  <c r="C18" i="44"/>
  <c r="C19" i="44"/>
  <c r="C20" i="44"/>
  <c r="C21" i="44"/>
  <c r="C22" i="44"/>
  <c r="C23" i="44"/>
  <c r="C24" i="44"/>
  <c r="C12" i="44"/>
  <c r="X14" i="53" l="1"/>
  <c r="H10" i="44"/>
  <c r="E18" i="49"/>
  <c r="E15" i="49"/>
  <c r="E33" i="49"/>
  <c r="N27" i="49"/>
  <c r="K27" i="49"/>
  <c r="K14" i="49"/>
  <c r="B39" i="49"/>
  <c r="H14" i="49"/>
  <c r="B15" i="49"/>
  <c r="H27" i="49"/>
  <c r="E16" i="49"/>
  <c r="E24" i="49"/>
  <c r="E28" i="49"/>
  <c r="E34" i="49"/>
  <c r="B28" i="49"/>
  <c r="W27" i="49"/>
  <c r="W14" i="49"/>
  <c r="E39" i="49"/>
  <c r="E38" i="49"/>
  <c r="E36" i="49"/>
  <c r="E32" i="49"/>
  <c r="E31" i="49"/>
  <c r="E22" i="49"/>
  <c r="E21" i="49"/>
  <c r="T14" i="49"/>
  <c r="B38" i="49"/>
  <c r="B36" i="49"/>
  <c r="B34" i="49"/>
  <c r="B30" i="49"/>
  <c r="Q27" i="49"/>
  <c r="Q14" i="49"/>
  <c r="AB14" i="53"/>
  <c r="E14" i="53"/>
  <c r="K14" i="53"/>
  <c r="U14" i="53"/>
  <c r="O14" i="53"/>
  <c r="R14" i="53"/>
  <c r="H14" i="53"/>
  <c r="N14" i="49"/>
  <c r="E29" i="49"/>
  <c r="C27" i="49"/>
  <c r="D27" i="49"/>
  <c r="B35" i="49"/>
  <c r="E30" i="49"/>
  <c r="B32" i="49"/>
  <c r="B14" i="55"/>
  <c r="B13" i="55"/>
  <c r="AH14" i="53"/>
  <c r="B14" i="53"/>
  <c r="B13" i="52"/>
  <c r="B26" i="51"/>
  <c r="B13" i="51"/>
  <c r="E35" i="49"/>
  <c r="G27" i="49"/>
  <c r="F27" i="49"/>
  <c r="E25" i="49"/>
  <c r="E19" i="49"/>
  <c r="E17" i="49"/>
  <c r="G14" i="49"/>
  <c r="C14" i="49"/>
  <c r="F14" i="49"/>
  <c r="E23" i="49"/>
  <c r="E26" i="49"/>
  <c r="E20" i="49"/>
  <c r="D14" i="49"/>
  <c r="B13" i="47"/>
  <c r="E13" i="47"/>
  <c r="B24" i="47"/>
  <c r="E24" i="47"/>
  <c r="E10" i="44"/>
  <c r="R31" i="44"/>
  <c r="AD27" i="44"/>
  <c r="G10" i="44"/>
  <c r="F11" i="44"/>
  <c r="R10" i="44"/>
  <c r="O10" i="44" s="1"/>
  <c r="AP26" i="44"/>
  <c r="K10" i="44"/>
  <c r="L10" i="44"/>
  <c r="R20" i="44"/>
  <c r="C10" i="44"/>
  <c r="AP12" i="44"/>
  <c r="D10" i="44"/>
  <c r="BB17" i="44"/>
  <c r="AD14" i="44"/>
  <c r="K23" i="45"/>
  <c r="K38" i="45"/>
  <c r="K22" i="45"/>
  <c r="K39" i="45"/>
  <c r="K42" i="45"/>
  <c r="X14" i="45"/>
  <c r="X15" i="45"/>
  <c r="X18" i="45"/>
  <c r="X30" i="45"/>
  <c r="X31" i="45"/>
  <c r="X34" i="45"/>
  <c r="K26" i="45"/>
  <c r="K43" i="45"/>
  <c r="X19" i="45"/>
  <c r="X35" i="45"/>
  <c r="K27" i="45"/>
  <c r="K14" i="45"/>
  <c r="K46" i="45"/>
  <c r="X22" i="45"/>
  <c r="X38" i="45"/>
  <c r="J9" i="45"/>
  <c r="Z9" i="45" s="1"/>
  <c r="K15" i="45"/>
  <c r="K30" i="45"/>
  <c r="K47" i="45"/>
  <c r="X23" i="45"/>
  <c r="X39" i="45"/>
  <c r="K18" i="45"/>
  <c r="K31" i="45"/>
  <c r="K19" i="45"/>
  <c r="X10" i="45"/>
  <c r="X26" i="45"/>
  <c r="X42" i="45"/>
  <c r="X11" i="45"/>
  <c r="X27" i="45"/>
  <c r="X43" i="45"/>
  <c r="E27" i="49" l="1"/>
  <c r="E14" i="49"/>
  <c r="B27" i="49"/>
  <c r="M37" i="45"/>
  <c r="M21" i="45"/>
  <c r="M13" i="45"/>
  <c r="M33" i="45"/>
  <c r="M17" i="45"/>
  <c r="M45" i="45"/>
  <c r="Z17" i="45"/>
  <c r="Z41" i="45"/>
  <c r="Z29" i="45"/>
  <c r="Z21" i="45"/>
  <c r="M41" i="45"/>
  <c r="Z33" i="45"/>
  <c r="Z37" i="45"/>
  <c r="M25" i="45"/>
  <c r="Z25" i="45"/>
  <c r="M29" i="45"/>
  <c r="Z13" i="45"/>
  <c r="B14" i="49"/>
  <c r="F10" i="44"/>
  <c r="K37" i="45"/>
  <c r="X29" i="45"/>
  <c r="X13" i="45"/>
  <c r="K21" i="45"/>
  <c r="K17" i="45"/>
  <c r="X17" i="45"/>
  <c r="K33" i="45"/>
  <c r="K41" i="45"/>
  <c r="X41" i="45"/>
  <c r="X25" i="45"/>
  <c r="X9" i="45"/>
  <c r="X33" i="45"/>
  <c r="K29" i="45"/>
  <c r="K25" i="45"/>
  <c r="X37" i="45"/>
  <c r="X21" i="45"/>
  <c r="K45" i="45"/>
  <c r="K13" i="45"/>
  <c r="I35" i="43" l="1"/>
  <c r="F35" i="43"/>
  <c r="C35" i="43"/>
  <c r="N35" i="43" s="1"/>
  <c r="I34" i="43"/>
  <c r="F34" i="43"/>
  <c r="C34" i="43"/>
  <c r="N34" i="43" s="1"/>
  <c r="I33" i="43"/>
  <c r="F33" i="43"/>
  <c r="C33" i="43"/>
  <c r="N33" i="43" s="1"/>
  <c r="I32" i="43"/>
  <c r="F32" i="43"/>
  <c r="C32" i="43"/>
  <c r="L32" i="43" s="1"/>
  <c r="I31" i="43"/>
  <c r="F31" i="43"/>
  <c r="C31" i="43"/>
  <c r="N31" i="43" s="1"/>
  <c r="I30" i="43"/>
  <c r="F30" i="43"/>
  <c r="C30" i="43"/>
  <c r="L30" i="43" s="1"/>
  <c r="I29" i="43"/>
  <c r="F29" i="43"/>
  <c r="C29" i="43"/>
  <c r="N29" i="43" s="1"/>
  <c r="I28" i="43"/>
  <c r="F28" i="43"/>
  <c r="C28" i="43"/>
  <c r="L28" i="43" s="1"/>
  <c r="I27" i="43"/>
  <c r="F27" i="43"/>
  <c r="C27" i="43"/>
  <c r="N27" i="43" s="1"/>
  <c r="I26" i="43"/>
  <c r="F26" i="43"/>
  <c r="C26" i="43"/>
  <c r="O25" i="43"/>
  <c r="M25" i="43"/>
  <c r="K25" i="43"/>
  <c r="J25" i="43"/>
  <c r="H25" i="43"/>
  <c r="G25" i="43"/>
  <c r="E25" i="43"/>
  <c r="D25" i="43"/>
  <c r="B25" i="43"/>
  <c r="C15" i="43"/>
  <c r="L15" i="43" s="1"/>
  <c r="D14" i="43"/>
  <c r="C16" i="43"/>
  <c r="L16" i="43" s="1"/>
  <c r="M14" i="43"/>
  <c r="I24" i="43"/>
  <c r="F24" i="43"/>
  <c r="C24" i="43"/>
  <c r="L24" i="43" s="1"/>
  <c r="I23" i="43"/>
  <c r="F23" i="43"/>
  <c r="C23" i="43"/>
  <c r="L23" i="43" s="1"/>
  <c r="I22" i="43"/>
  <c r="F22" i="43"/>
  <c r="C22" i="43"/>
  <c r="L22" i="43" s="1"/>
  <c r="I21" i="43"/>
  <c r="F21" i="43"/>
  <c r="C21" i="43"/>
  <c r="L21" i="43" s="1"/>
  <c r="I20" i="43"/>
  <c r="F20" i="43"/>
  <c r="C20" i="43"/>
  <c r="N20" i="43" s="1"/>
  <c r="I19" i="43"/>
  <c r="F19" i="43"/>
  <c r="C19" i="43"/>
  <c r="N19" i="43" s="1"/>
  <c r="I18" i="43"/>
  <c r="F18" i="43"/>
  <c r="C18" i="43"/>
  <c r="N18" i="43" s="1"/>
  <c r="I17" i="43"/>
  <c r="F17" i="43"/>
  <c r="C17" i="43"/>
  <c r="N17" i="43" s="1"/>
  <c r="I16" i="43"/>
  <c r="F16" i="43"/>
  <c r="I15" i="43"/>
  <c r="F15" i="43"/>
  <c r="O14" i="43"/>
  <c r="K14" i="43"/>
  <c r="J14" i="43"/>
  <c r="H14" i="43"/>
  <c r="G14" i="43"/>
  <c r="E14" i="43"/>
  <c r="B14" i="43"/>
  <c r="O47" i="42"/>
  <c r="M47" i="42"/>
  <c r="N24" i="43" l="1"/>
  <c r="N16" i="43"/>
  <c r="F25" i="43"/>
  <c r="L33" i="43"/>
  <c r="N30" i="43"/>
  <c r="F14" i="43"/>
  <c r="L20" i="43"/>
  <c r="C14" i="43"/>
  <c r="N14" i="43" s="1"/>
  <c r="L19" i="43"/>
  <c r="L17" i="43"/>
  <c r="L18" i="43"/>
  <c r="L31" i="43"/>
  <c r="N28" i="43"/>
  <c r="C25" i="43"/>
  <c r="N25" i="43" s="1"/>
  <c r="N23" i="43"/>
  <c r="N22" i="43"/>
  <c r="N21" i="43"/>
  <c r="I25" i="43"/>
  <c r="L26" i="43"/>
  <c r="N32" i="43"/>
  <c r="L35" i="43"/>
  <c r="I14" i="43"/>
  <c r="N26" i="43"/>
  <c r="L29" i="43"/>
  <c r="L34" i="43"/>
  <c r="L27" i="43"/>
  <c r="N15" i="43"/>
  <c r="L25" i="43" l="1"/>
  <c r="L14" i="43"/>
  <c r="I48" i="42" l="1"/>
  <c r="I47" i="42"/>
  <c r="F48" i="42"/>
  <c r="F47" i="42"/>
  <c r="C48" i="42"/>
  <c r="O48" i="42" s="1"/>
  <c r="L48" i="42" l="1"/>
  <c r="M48" i="42"/>
  <c r="AK26" i="53"/>
  <c r="AK35" i="53"/>
  <c r="AH35" i="53"/>
  <c r="AE35" i="53"/>
  <c r="AB35" i="53"/>
  <c r="X35" i="53"/>
  <c r="U35" i="53"/>
  <c r="AK34" i="53"/>
  <c r="AH34" i="53"/>
  <c r="AE34" i="53"/>
  <c r="AB34" i="53"/>
  <c r="X34" i="53"/>
  <c r="U34" i="53"/>
  <c r="AK33" i="53"/>
  <c r="AH33" i="53"/>
  <c r="AE33" i="53"/>
  <c r="AB33" i="53"/>
  <c r="X33" i="53"/>
  <c r="U33" i="53"/>
  <c r="AK32" i="53"/>
  <c r="AH32" i="53"/>
  <c r="AE32" i="53"/>
  <c r="AB32" i="53"/>
  <c r="X32" i="53"/>
  <c r="U32" i="53"/>
  <c r="AK31" i="53"/>
  <c r="AH31" i="53"/>
  <c r="AE31" i="53"/>
  <c r="AB31" i="53"/>
  <c r="X31" i="53"/>
  <c r="U31" i="53"/>
  <c r="AK30" i="53"/>
  <c r="AH30" i="53"/>
  <c r="AE30" i="53"/>
  <c r="AB30" i="53"/>
  <c r="X30" i="53"/>
  <c r="U30" i="53"/>
  <c r="AK29" i="53"/>
  <c r="AH29" i="53"/>
  <c r="AE29" i="53"/>
  <c r="AB29" i="53"/>
  <c r="X29" i="53"/>
  <c r="U29" i="53"/>
  <c r="AK28" i="53"/>
  <c r="AH28" i="53"/>
  <c r="AE28" i="53"/>
  <c r="AB28" i="53"/>
  <c r="X28" i="53"/>
  <c r="U28" i="53"/>
  <c r="AK27" i="53"/>
  <c r="AH27" i="53"/>
  <c r="AE27" i="53"/>
  <c r="AB27" i="53"/>
  <c r="X27" i="53"/>
  <c r="U27" i="53"/>
  <c r="AH26" i="53"/>
  <c r="AE26" i="53"/>
  <c r="AB26" i="53"/>
  <c r="X26" i="53"/>
  <c r="U26" i="53"/>
  <c r="B26" i="53"/>
  <c r="R35" i="53"/>
  <c r="O35" i="53"/>
  <c r="K35" i="53"/>
  <c r="H35" i="53"/>
  <c r="E35" i="53"/>
  <c r="B35" i="53"/>
  <c r="R34" i="53"/>
  <c r="O34" i="53"/>
  <c r="K34" i="53"/>
  <c r="H34" i="53"/>
  <c r="E34" i="53"/>
  <c r="B34" i="53"/>
  <c r="R33" i="53"/>
  <c r="O33" i="53"/>
  <c r="K33" i="53"/>
  <c r="H33" i="53"/>
  <c r="E33" i="53"/>
  <c r="B33" i="53"/>
  <c r="R32" i="53"/>
  <c r="O32" i="53"/>
  <c r="K32" i="53"/>
  <c r="H32" i="53"/>
  <c r="E32" i="53"/>
  <c r="B32" i="53"/>
  <c r="R31" i="53"/>
  <c r="O31" i="53"/>
  <c r="K31" i="53"/>
  <c r="H31" i="53"/>
  <c r="E31" i="53"/>
  <c r="B31" i="53"/>
  <c r="R30" i="53"/>
  <c r="O30" i="53"/>
  <c r="K30" i="53"/>
  <c r="H30" i="53"/>
  <c r="E30" i="53"/>
  <c r="B30" i="53"/>
  <c r="R29" i="53"/>
  <c r="O29" i="53"/>
  <c r="K29" i="53"/>
  <c r="H29" i="53"/>
  <c r="E29" i="53"/>
  <c r="B29" i="53"/>
  <c r="R28" i="53"/>
  <c r="O28" i="53"/>
  <c r="K28" i="53"/>
  <c r="H28" i="53"/>
  <c r="E28" i="53"/>
  <c r="B28" i="53"/>
  <c r="R27" i="53"/>
  <c r="O27" i="53"/>
  <c r="K27" i="53"/>
  <c r="H27" i="53"/>
  <c r="E27" i="53"/>
  <c r="B27" i="53"/>
  <c r="R26" i="53"/>
  <c r="O26" i="53"/>
  <c r="K26" i="53"/>
  <c r="H26" i="53"/>
  <c r="E26" i="53"/>
  <c r="B25" i="53" l="1"/>
  <c r="AK25" i="53"/>
  <c r="AH25" i="53"/>
  <c r="AB25" i="53"/>
  <c r="X25" i="53"/>
  <c r="E25" i="53"/>
  <c r="AM25" i="53"/>
  <c r="AL25" i="53"/>
  <c r="AJ25" i="53"/>
  <c r="AI25" i="53"/>
  <c r="AG25" i="53"/>
  <c r="AF25" i="53"/>
  <c r="AE25" i="53"/>
  <c r="AD25" i="53"/>
  <c r="AC25" i="53"/>
  <c r="Z25" i="53"/>
  <c r="Y25" i="53"/>
  <c r="W25" i="53"/>
  <c r="V25" i="53"/>
  <c r="U25" i="53"/>
  <c r="T25" i="53"/>
  <c r="S25" i="53"/>
  <c r="R25" i="53"/>
  <c r="Q25" i="53"/>
  <c r="P25" i="53"/>
  <c r="M25" i="53"/>
  <c r="L25" i="53"/>
  <c r="J25" i="53"/>
  <c r="I25" i="53"/>
  <c r="H25" i="53"/>
  <c r="G25" i="53"/>
  <c r="F25" i="53"/>
  <c r="D25" i="53"/>
  <c r="O25" i="53" l="1"/>
  <c r="K25" i="53"/>
  <c r="B16" i="49"/>
  <c r="B17" i="49"/>
  <c r="B18" i="49"/>
  <c r="B19" i="49"/>
  <c r="B20" i="49"/>
  <c r="B21" i="49"/>
  <c r="B22" i="49"/>
  <c r="B23" i="49"/>
  <c r="B24" i="49"/>
  <c r="B25" i="49"/>
  <c r="B26" i="49"/>
</calcChain>
</file>

<file path=xl/sharedStrings.xml><?xml version="1.0" encoding="utf-8"?>
<sst xmlns="http://schemas.openxmlformats.org/spreadsheetml/2006/main" count="1143" uniqueCount="472">
  <si>
    <t>단위 : 세대, 명</t>
  </si>
  <si>
    <t>단위 : 명</t>
  </si>
  <si>
    <t>단위 : 가구</t>
  </si>
  <si>
    <t>단위 : 명, %</t>
  </si>
  <si>
    <t>Total</t>
    <phoneticPr fontId="3" type="noConversion"/>
  </si>
  <si>
    <t>남
Male</t>
    <phoneticPr fontId="2" type="noConversion"/>
  </si>
  <si>
    <t>여
Female</t>
    <phoneticPr fontId="2" type="noConversion"/>
  </si>
  <si>
    <t>…</t>
  </si>
  <si>
    <t>단위 : 가구, 명</t>
  </si>
  <si>
    <t>아내-전체혼인건수
Bride-Marriage</t>
    <phoneticPr fontId="2" type="noConversion"/>
  </si>
  <si>
    <t>일반가구
Type of occupancy (household)</t>
    <phoneticPr fontId="2" type="noConversion"/>
  </si>
  <si>
    <t>Ⅲ. 인    구</t>
    <phoneticPr fontId="65" type="noConversion"/>
  </si>
  <si>
    <t>Population</t>
  </si>
  <si>
    <t>1. 인 구 추 이</t>
    <phoneticPr fontId="3" type="noConversion"/>
  </si>
  <si>
    <t>단위 : 세대, 명</t>
    <phoneticPr fontId="3" type="noConversion"/>
  </si>
  <si>
    <t xml:space="preserve"> </t>
  </si>
  <si>
    <t>unit : household, person</t>
    <phoneticPr fontId="3" type="noConversion"/>
  </si>
  <si>
    <t>인구증가율</t>
    <phoneticPr fontId="3" type="noConversion"/>
  </si>
  <si>
    <t>세대당</t>
    <phoneticPr fontId="3" type="noConversion"/>
  </si>
  <si>
    <t>65세이상</t>
  </si>
  <si>
    <t>인구밀도</t>
  </si>
  <si>
    <t>(%)</t>
    <phoneticPr fontId="3" type="noConversion"/>
  </si>
  <si>
    <t>인  구</t>
    <phoneticPr fontId="3" type="noConversion"/>
  </si>
  <si>
    <t>고 령 자</t>
    <phoneticPr fontId="3" type="noConversion"/>
  </si>
  <si>
    <t>Population density</t>
    <phoneticPr fontId="3" type="noConversion"/>
  </si>
  <si>
    <t>No. of</t>
    <phoneticPr fontId="3" type="noConversion"/>
  </si>
  <si>
    <t>합 계</t>
    <phoneticPr fontId="3" type="noConversion"/>
  </si>
  <si>
    <t>남</t>
  </si>
  <si>
    <t>여</t>
  </si>
  <si>
    <t>한국인</t>
    <phoneticPr fontId="3" type="noConversion"/>
  </si>
  <si>
    <t>외국인</t>
    <phoneticPr fontId="3" type="noConversion"/>
  </si>
  <si>
    <t>Population</t>
    <phoneticPr fontId="3" type="noConversion"/>
  </si>
  <si>
    <t>면적 Area</t>
  </si>
  <si>
    <t>households</t>
  </si>
  <si>
    <t>Male</t>
  </si>
  <si>
    <t>Female</t>
  </si>
  <si>
    <t>Korean</t>
    <phoneticPr fontId="3" type="noConversion"/>
  </si>
  <si>
    <t>Foreigner</t>
    <phoneticPr fontId="3" type="noConversion"/>
  </si>
  <si>
    <t>increase rate</t>
    <phoneticPr fontId="3" type="noConversion"/>
  </si>
  <si>
    <t>household</t>
  </si>
  <si>
    <t>(㎢)</t>
  </si>
  <si>
    <t> 47.4</t>
  </si>
  <si>
    <t xml:space="preserve">  주 : 1) 외국인 세대수 제외(1998년부터 적용)</t>
    <phoneticPr fontId="3" type="noConversion"/>
  </si>
  <si>
    <t>Population Trends</t>
    <phoneticPr fontId="3" type="noConversion"/>
  </si>
  <si>
    <t>Persons per</t>
    <phoneticPr fontId="3" type="noConversion"/>
  </si>
  <si>
    <t>and older</t>
    <phoneticPr fontId="3" type="noConversion"/>
  </si>
  <si>
    <t xml:space="preserve"> 자료 : 「주민등록인구현황」 행정안전부, 「지적통계」 국토교통부</t>
    <phoneticPr fontId="3" type="noConversion"/>
  </si>
  <si>
    <t>고령자</t>
    <phoneticPr fontId="3" type="noConversion"/>
  </si>
  <si>
    <t>계</t>
    <phoneticPr fontId="65" type="noConversion"/>
  </si>
  <si>
    <t>Person 65</t>
    <phoneticPr fontId="3" type="noConversion"/>
  </si>
  <si>
    <t>읍면별</t>
    <phoneticPr fontId="3" type="noConversion"/>
  </si>
  <si>
    <t>홍천읍</t>
    <phoneticPr fontId="3" type="noConversion"/>
  </si>
  <si>
    <t>화촌면</t>
  </si>
  <si>
    <t>두촌면</t>
  </si>
  <si>
    <t>내촌면</t>
  </si>
  <si>
    <t>서석면</t>
  </si>
  <si>
    <t>동면</t>
  </si>
  <si>
    <t>남면</t>
  </si>
  <si>
    <t>서면</t>
  </si>
  <si>
    <t>북방면</t>
  </si>
  <si>
    <t>내면</t>
  </si>
  <si>
    <t>.</t>
    <phoneticPr fontId="3" type="noConversion"/>
  </si>
  <si>
    <t xml:space="preserve">  </t>
    <phoneticPr fontId="91" type="noConversion"/>
  </si>
  <si>
    <t xml:space="preserve">(Resident Register Based) </t>
    <phoneticPr fontId="2" type="noConversion"/>
  </si>
  <si>
    <t>Households and Population by Eup·Myeon</t>
    <phoneticPr fontId="2" type="noConversion"/>
  </si>
  <si>
    <t>총   계          Total</t>
    <phoneticPr fontId="3" type="noConversion"/>
  </si>
  <si>
    <t>등록인구  Population</t>
    <phoneticPr fontId="3" type="noConversion"/>
  </si>
  <si>
    <t>인구</t>
    <phoneticPr fontId="3" type="noConversion"/>
  </si>
  <si>
    <t>years old
and over</t>
    <phoneticPr fontId="3" type="noConversion"/>
  </si>
  <si>
    <t>홍천읍</t>
  </si>
  <si>
    <t>진리</t>
  </si>
  <si>
    <t>신장대리</t>
  </si>
  <si>
    <t>희망리</t>
  </si>
  <si>
    <t>갈마곡리</t>
  </si>
  <si>
    <t>검율리</t>
  </si>
  <si>
    <t>와동리</t>
  </si>
  <si>
    <t>결운리</t>
  </si>
  <si>
    <t>태학리</t>
  </si>
  <si>
    <t>연봉리</t>
  </si>
  <si>
    <t>하오안리</t>
  </si>
  <si>
    <t>상오안리</t>
  </si>
  <si>
    <t>장전평리</t>
  </si>
  <si>
    <t>삼마치리</t>
  </si>
  <si>
    <t>송정리</t>
  </si>
  <si>
    <t>내삼포리</t>
  </si>
  <si>
    <t>성산리</t>
  </si>
  <si>
    <t>야시대리</t>
  </si>
  <si>
    <t>주음치리</t>
  </si>
  <si>
    <t>군업리</t>
  </si>
  <si>
    <t>장평리</t>
  </si>
  <si>
    <t>굴운리</t>
  </si>
  <si>
    <t>구성포리</t>
  </si>
  <si>
    <t>풍천리</t>
  </si>
  <si>
    <t>외삼포리</t>
  </si>
  <si>
    <t xml:space="preserve">철 정 리 </t>
  </si>
  <si>
    <t>역 내 리</t>
  </si>
  <si>
    <t>천 현 리</t>
  </si>
  <si>
    <t>자 은 리</t>
  </si>
  <si>
    <t>원 동 리</t>
  </si>
  <si>
    <t>장 남 리</t>
  </si>
  <si>
    <t>괘 석 리</t>
  </si>
  <si>
    <t>내 촌 면</t>
  </si>
  <si>
    <t>물 걸 리</t>
  </si>
  <si>
    <t>와 야 리</t>
  </si>
  <si>
    <t>서 곡 리</t>
  </si>
  <si>
    <t>도 관 리</t>
  </si>
  <si>
    <t>답 풍 리</t>
  </si>
  <si>
    <t>화상대리</t>
  </si>
  <si>
    <t>문 현 리</t>
  </si>
  <si>
    <t>광 암 리</t>
  </si>
  <si>
    <t>서 석 면</t>
  </si>
  <si>
    <t>풍 암 리</t>
  </si>
  <si>
    <t>검 산 리</t>
  </si>
  <si>
    <t>생 곡 리</t>
  </si>
  <si>
    <t>상군두리</t>
  </si>
  <si>
    <t>하군두리</t>
  </si>
  <si>
    <t>청 량 리</t>
  </si>
  <si>
    <t>어 론 리</t>
  </si>
  <si>
    <t>수 하 리</t>
  </si>
  <si>
    <t>속 초 리</t>
  </si>
  <si>
    <t>신 봉 리</t>
  </si>
  <si>
    <t>덕 치 리</t>
  </si>
  <si>
    <t>성 수 리</t>
  </si>
  <si>
    <t>삼 현 리</t>
  </si>
  <si>
    <t>방 량 리</t>
  </si>
  <si>
    <t>월 운 리</t>
  </si>
  <si>
    <t>후 동 리</t>
  </si>
  <si>
    <t>개 운 리</t>
  </si>
  <si>
    <t>노 천 리</t>
  </si>
  <si>
    <t>좌 운 리</t>
  </si>
  <si>
    <t>남    면</t>
  </si>
  <si>
    <t>양덕원리</t>
  </si>
  <si>
    <t>유목정리</t>
  </si>
  <si>
    <t>신 대 리</t>
  </si>
  <si>
    <t>시 동 리</t>
  </si>
  <si>
    <t>유 치 리</t>
  </si>
  <si>
    <t>월 천 리</t>
  </si>
  <si>
    <t>명 동 리</t>
  </si>
  <si>
    <t>제 곡 리</t>
  </si>
  <si>
    <t>용 수 리</t>
  </si>
  <si>
    <t>남노일리</t>
  </si>
  <si>
    <t>화 전 리</t>
  </si>
  <si>
    <t>서    면</t>
  </si>
  <si>
    <t>반 곡 리</t>
  </si>
  <si>
    <t>어유포리</t>
  </si>
  <si>
    <t>팔 봉 리</t>
  </si>
  <si>
    <t>굴 업 리</t>
  </si>
  <si>
    <t>대 곡 리</t>
  </si>
  <si>
    <t>중방대리</t>
  </si>
  <si>
    <t>길 곡 리</t>
  </si>
  <si>
    <t>동 막 리</t>
  </si>
  <si>
    <t>모 곡 리</t>
  </si>
  <si>
    <t>마 곡 리</t>
  </si>
  <si>
    <t>개 야 리</t>
  </si>
  <si>
    <t>두 미 리</t>
  </si>
  <si>
    <t>상화계리</t>
  </si>
  <si>
    <t>화 동 리</t>
  </si>
  <si>
    <t>중화계리</t>
  </si>
  <si>
    <t>성 동 리</t>
  </si>
  <si>
    <t>북 방 리</t>
  </si>
  <si>
    <t>능 평 리</t>
  </si>
  <si>
    <t>부사원리</t>
  </si>
  <si>
    <t>본 궁 리</t>
  </si>
  <si>
    <t>역전평리</t>
  </si>
  <si>
    <t>원 소 리</t>
  </si>
  <si>
    <t>구 만 리</t>
  </si>
  <si>
    <t>노 일 리</t>
  </si>
  <si>
    <t>장 항 리</t>
  </si>
  <si>
    <t>굴 지 리</t>
  </si>
  <si>
    <t>도사곡리</t>
  </si>
  <si>
    <t>소매곡리</t>
  </si>
  <si>
    <t>하화계리</t>
  </si>
  <si>
    <t>내  면</t>
  </si>
  <si>
    <t>창 촌 리</t>
  </si>
  <si>
    <t>광 원 리</t>
  </si>
  <si>
    <t>명 개 리</t>
  </si>
  <si>
    <t>율 전 리</t>
  </si>
  <si>
    <t>자 운 리</t>
  </si>
  <si>
    <t>방 내 리</t>
  </si>
  <si>
    <r>
      <t>4. 연령(5세 계급) 및 성별 인구</t>
    </r>
    <r>
      <rPr>
        <b/>
        <vertAlign val="superscript"/>
        <sz val="23"/>
        <color theme="1"/>
        <rFont val="HY헤드라인M"/>
        <family val="1"/>
        <charset val="129"/>
      </rPr>
      <t>1)</t>
    </r>
    <phoneticPr fontId="3" type="noConversion"/>
  </si>
  <si>
    <t>unit : person, %</t>
    <phoneticPr fontId="3" type="noConversion"/>
  </si>
  <si>
    <t>인  구</t>
  </si>
  <si>
    <t>구성비</t>
  </si>
  <si>
    <t>구성비</t>
    <phoneticPr fontId="3" type="noConversion"/>
  </si>
  <si>
    <t xml:space="preserve">  주 : 주민등록인구통계자료임</t>
    <phoneticPr fontId="3" type="noConversion"/>
  </si>
  <si>
    <t xml:space="preserve">       1) 외국인 제외</t>
    <phoneticPr fontId="3" type="noConversion"/>
  </si>
  <si>
    <t>85세 이상</t>
  </si>
  <si>
    <t>단위 : 명, 건</t>
    <phoneticPr fontId="100" type="noConversion"/>
  </si>
  <si>
    <t>사       망       Death</t>
    <phoneticPr fontId="3" type="noConversion"/>
  </si>
  <si>
    <t>남</t>
    <phoneticPr fontId="3" type="noConversion"/>
  </si>
  <si>
    <t>여</t>
    <phoneticPr fontId="3" type="noConversion"/>
  </si>
  <si>
    <t>Male</t>
    <phoneticPr fontId="100" type="noConversion"/>
  </si>
  <si>
    <t>출       생     Live  Birth</t>
    <phoneticPr fontId="3" type="noConversion"/>
  </si>
  <si>
    <t>혼    인</t>
    <phoneticPr fontId="3" type="noConversion"/>
  </si>
  <si>
    <t>이    혼</t>
    <phoneticPr fontId="3" type="noConversion"/>
  </si>
  <si>
    <t>계</t>
    <phoneticPr fontId="3" type="noConversion"/>
  </si>
  <si>
    <t>Marriages</t>
    <phoneticPr fontId="100" type="noConversion"/>
  </si>
  <si>
    <t>Divorces</t>
    <phoneticPr fontId="100" type="noConversion"/>
  </si>
  <si>
    <t>1월</t>
    <phoneticPr fontId="3" type="noConversion"/>
  </si>
  <si>
    <t>3월</t>
  </si>
  <si>
    <t>4월</t>
  </si>
  <si>
    <t>5월</t>
  </si>
  <si>
    <t>6월</t>
  </si>
  <si>
    <t>7월</t>
  </si>
  <si>
    <t>8월</t>
  </si>
  <si>
    <t>9월</t>
  </si>
  <si>
    <t>10월</t>
  </si>
  <si>
    <t>11월</t>
  </si>
  <si>
    <t>12월</t>
  </si>
  <si>
    <t xml:space="preserve"> </t>
    <phoneticPr fontId="3" type="noConversion"/>
  </si>
  <si>
    <r>
      <t xml:space="preserve">6. 인 구 이 동(월별) </t>
    </r>
    <r>
      <rPr>
        <b/>
        <vertAlign val="superscript"/>
        <sz val="23"/>
        <color theme="1"/>
        <rFont val="HY헤드라인M"/>
        <family val="1"/>
        <charset val="129"/>
      </rPr>
      <t>1)</t>
    </r>
    <phoneticPr fontId="3" type="noConversion"/>
  </si>
  <si>
    <t>단위 : 명, %</t>
    <phoneticPr fontId="3" type="noConversion"/>
  </si>
  <si>
    <t>연   별</t>
    <phoneticPr fontId="3" type="noConversion"/>
  </si>
  <si>
    <t>총      이      동         
Total migrants</t>
    <phoneticPr fontId="3" type="noConversion"/>
  </si>
  <si>
    <t>시·군내 이동  
Intra-Si and Gun</t>
    <phoneticPr fontId="3" type="noConversion"/>
  </si>
  <si>
    <t>시·군 간
Inter-Si, Gun</t>
    <phoneticPr fontId="3" type="noConversion"/>
  </si>
  <si>
    <t>시·도간  이동        
 Inter-Province</t>
    <phoneticPr fontId="3" type="noConversion"/>
  </si>
  <si>
    <t>전    입
 In-migrants</t>
    <phoneticPr fontId="3" type="noConversion"/>
  </si>
  <si>
    <t>전 출
Out-migrants</t>
    <phoneticPr fontId="3" type="noConversion"/>
  </si>
  <si>
    <t>남자</t>
    <phoneticPr fontId="3" type="noConversion"/>
  </si>
  <si>
    <t>여자</t>
    <phoneticPr fontId="3" type="noConversion"/>
  </si>
  <si>
    <t>월   별</t>
    <phoneticPr fontId="3" type="noConversion"/>
  </si>
  <si>
    <t>2월</t>
  </si>
  <si>
    <t>자료 : 통계청 국내인구이동통계</t>
    <phoneticPr fontId="65" type="noConversion"/>
  </si>
  <si>
    <t>unit : person</t>
    <phoneticPr fontId="3" type="noConversion"/>
  </si>
  <si>
    <t>Migrants by Sex for province(by Month)</t>
    <phoneticPr fontId="3" type="noConversion"/>
  </si>
  <si>
    <t>단위 : 명</t>
    <phoneticPr fontId="65" type="noConversion"/>
  </si>
  <si>
    <t>도 내</t>
    <phoneticPr fontId="65" type="noConversion"/>
  </si>
  <si>
    <t>서울</t>
    <phoneticPr fontId="65" type="noConversion"/>
  </si>
  <si>
    <t>부산</t>
    <phoneticPr fontId="65" type="noConversion"/>
  </si>
  <si>
    <t>대구</t>
    <phoneticPr fontId="65" type="noConversion"/>
  </si>
  <si>
    <t>인천</t>
    <phoneticPr fontId="65" type="noConversion"/>
  </si>
  <si>
    <t>광주</t>
    <phoneticPr fontId="65" type="noConversion"/>
  </si>
  <si>
    <t>대전</t>
    <phoneticPr fontId="65" type="noConversion"/>
  </si>
  <si>
    <t>울산</t>
    <phoneticPr fontId="65" type="noConversion"/>
  </si>
  <si>
    <t>Total</t>
    <phoneticPr fontId="65" type="noConversion"/>
  </si>
  <si>
    <t>Seoul</t>
    <phoneticPr fontId="65" type="noConversion"/>
  </si>
  <si>
    <t>Busan</t>
    <phoneticPr fontId="65" type="noConversion"/>
  </si>
  <si>
    <t>Daegu</t>
    <phoneticPr fontId="65" type="noConversion"/>
  </si>
  <si>
    <t>Incheon</t>
    <phoneticPr fontId="65" type="noConversion"/>
  </si>
  <si>
    <t>Gwangju</t>
    <phoneticPr fontId="65" type="noConversion"/>
  </si>
  <si>
    <t>Daejeon</t>
    <phoneticPr fontId="65" type="noConversion"/>
  </si>
  <si>
    <t>Ulsan</t>
    <phoneticPr fontId="65" type="noConversion"/>
  </si>
  <si>
    <t>세종</t>
    <phoneticPr fontId="65" type="noConversion"/>
  </si>
  <si>
    <t>경기</t>
    <phoneticPr fontId="65" type="noConversion"/>
  </si>
  <si>
    <t>충북</t>
    <phoneticPr fontId="65" type="noConversion"/>
  </si>
  <si>
    <t>충남</t>
    <phoneticPr fontId="65" type="noConversion"/>
  </si>
  <si>
    <t>전북</t>
    <phoneticPr fontId="65" type="noConversion"/>
  </si>
  <si>
    <t>전남</t>
    <phoneticPr fontId="65" type="noConversion"/>
  </si>
  <si>
    <t>경북</t>
    <phoneticPr fontId="65" type="noConversion"/>
  </si>
  <si>
    <t>경남</t>
    <phoneticPr fontId="65" type="noConversion"/>
  </si>
  <si>
    <t>제주</t>
    <phoneticPr fontId="65" type="noConversion"/>
  </si>
  <si>
    <t>Sejong</t>
    <phoneticPr fontId="65" type="noConversion"/>
  </si>
  <si>
    <t>Jeju</t>
    <phoneticPr fontId="65" type="noConversion"/>
  </si>
  <si>
    <t>(타시도 → 홍천군)</t>
    <phoneticPr fontId="3" type="noConversion"/>
  </si>
  <si>
    <t>7. 주민등록 전입지별 인구이동</t>
    <phoneticPr fontId="3" type="noConversion"/>
  </si>
  <si>
    <t>Migrants by Place of Origin</t>
    <phoneticPr fontId="65" type="noConversion"/>
  </si>
  <si>
    <t>(Other Regions → Hongcheon-gun)</t>
    <phoneticPr fontId="65" type="noConversion"/>
  </si>
  <si>
    <t>(홍천군 → 타시도)</t>
    <phoneticPr fontId="3" type="noConversion"/>
  </si>
  <si>
    <t>8. 주민등록 전출지별 인구이동</t>
    <phoneticPr fontId="3" type="noConversion"/>
  </si>
  <si>
    <t>Migrants by Place of Destination</t>
    <phoneticPr fontId="65" type="noConversion"/>
  </si>
  <si>
    <t>연  별</t>
    <phoneticPr fontId="91" type="noConversion"/>
  </si>
  <si>
    <t>총    계</t>
    <phoneticPr fontId="91" type="noConversion"/>
  </si>
  <si>
    <t>베 트 남</t>
    <phoneticPr fontId="91" type="noConversion"/>
  </si>
  <si>
    <t>네팔</t>
    <phoneticPr fontId="91" type="noConversion"/>
  </si>
  <si>
    <t>캄보디아</t>
    <phoneticPr fontId="91" type="noConversion"/>
  </si>
  <si>
    <t>미얀마</t>
    <phoneticPr fontId="91" type="noConversion"/>
  </si>
  <si>
    <t>중    국</t>
    <phoneticPr fontId="91" type="noConversion"/>
  </si>
  <si>
    <t>타이(태국)</t>
    <phoneticPr fontId="91" type="noConversion"/>
  </si>
  <si>
    <t>필 리 핀</t>
  </si>
  <si>
    <t>일    본</t>
    <phoneticPr fontId="91" type="noConversion"/>
  </si>
  <si>
    <t>미    국</t>
    <phoneticPr fontId="91" type="noConversion"/>
  </si>
  <si>
    <t>우즈베키스탄</t>
    <phoneticPr fontId="91" type="noConversion"/>
  </si>
  <si>
    <t xml:space="preserve"> 기    타</t>
    <phoneticPr fontId="91" type="noConversion"/>
  </si>
  <si>
    <t>Total</t>
    <phoneticPr fontId="91" type="noConversion"/>
  </si>
  <si>
    <t>Vietnam</t>
    <phoneticPr fontId="91" type="noConversion"/>
  </si>
  <si>
    <t>Nepal</t>
    <phoneticPr fontId="91" type="noConversion"/>
  </si>
  <si>
    <t>Cambodia</t>
    <phoneticPr fontId="91" type="noConversion"/>
  </si>
  <si>
    <t>Republic of the 
Union of Myanmar</t>
    <phoneticPr fontId="91" type="noConversion"/>
  </si>
  <si>
    <t>China</t>
    <phoneticPr fontId="91" type="noConversion"/>
  </si>
  <si>
    <t>Thailand</t>
    <phoneticPr fontId="91" type="noConversion"/>
  </si>
  <si>
    <t>Philippines</t>
    <phoneticPr fontId="91" type="noConversion"/>
  </si>
  <si>
    <t>Japan</t>
    <phoneticPr fontId="91" type="noConversion"/>
  </si>
  <si>
    <t>America</t>
    <phoneticPr fontId="91" type="noConversion"/>
  </si>
  <si>
    <t>Uzbekistan</t>
    <phoneticPr fontId="91" type="noConversion"/>
  </si>
  <si>
    <t>Others</t>
    <phoneticPr fontId="91" type="noConversion"/>
  </si>
  <si>
    <t>남</t>
    <phoneticPr fontId="91" type="noConversion"/>
  </si>
  <si>
    <t>여</t>
    <phoneticPr fontId="91" type="noConversion"/>
  </si>
  <si>
    <t>읍면별</t>
    <phoneticPr fontId="91" type="noConversion"/>
  </si>
  <si>
    <t>단위 : 건</t>
    <phoneticPr fontId="91" type="noConversion"/>
  </si>
  <si>
    <t>Unit : cases</t>
    <phoneticPr fontId="91" type="noConversion"/>
  </si>
  <si>
    <t>9. 외국인 국적별 등록현황</t>
    <phoneticPr fontId="3" type="noConversion"/>
  </si>
  <si>
    <t>Total Domestic and International Marriages</t>
    <phoneticPr fontId="91" type="noConversion"/>
  </si>
  <si>
    <t>남편-전체혼인건수
Bridegroom-Marriage</t>
    <phoneticPr fontId="91" type="noConversion"/>
  </si>
  <si>
    <t>한국인 남편+외국인 아내
Korean bridegroom
+Foreigner bride</t>
    <phoneticPr fontId="2" type="noConversion"/>
  </si>
  <si>
    <t>한국인 아내+외국인 남편
Korean bride
+Foreigner bridegroom</t>
    <phoneticPr fontId="2" type="noConversion"/>
  </si>
  <si>
    <t xml:space="preserve">단위 : 인구 십만명당 명 </t>
    <phoneticPr fontId="2" type="noConversion"/>
  </si>
  <si>
    <t>unit : deaths, per 100 thousand population</t>
    <phoneticPr fontId="65" type="noConversion"/>
  </si>
  <si>
    <t>계</t>
    <phoneticPr fontId="2" type="noConversion"/>
  </si>
  <si>
    <t xml:space="preserve">신생물
</t>
    <phoneticPr fontId="2" type="noConversion"/>
  </si>
  <si>
    <t>신경계통의
질환</t>
    <phoneticPr fontId="2" type="noConversion"/>
  </si>
  <si>
    <t>내분비, 영양 및 
대사질환</t>
    <phoneticPr fontId="2" type="noConversion"/>
  </si>
  <si>
    <t>정신 및 행동장애</t>
    <phoneticPr fontId="2" type="noConversion"/>
  </si>
  <si>
    <t>질병이환 및 
사망의 외인</t>
    <phoneticPr fontId="2" type="noConversion"/>
  </si>
  <si>
    <t>Diseases of the skin and subcutaneous tissue</t>
    <phoneticPr fontId="91" type="noConversion"/>
  </si>
  <si>
    <t>Diseases of the musculoskeletal system and connective tissue</t>
    <phoneticPr fontId="91" type="noConversion"/>
  </si>
  <si>
    <t>Unit : household, person</t>
    <phoneticPr fontId="65" type="noConversion"/>
  </si>
  <si>
    <t>Unit: household</t>
    <phoneticPr fontId="65" type="noConversion"/>
  </si>
  <si>
    <t>가구원수 Number of household by size</t>
    <phoneticPr fontId="2" type="noConversion"/>
  </si>
  <si>
    <t>1
1 household Member</t>
    <phoneticPr fontId="2" type="noConversion"/>
  </si>
  <si>
    <t>2
2 household Member</t>
    <phoneticPr fontId="2" type="noConversion"/>
  </si>
  <si>
    <t>4
4 household Member</t>
    <phoneticPr fontId="2" type="noConversion"/>
  </si>
  <si>
    <t>5
5 household Member</t>
    <phoneticPr fontId="65" type="noConversion"/>
  </si>
  <si>
    <t>6
6 household Member</t>
    <phoneticPr fontId="65" type="noConversion"/>
  </si>
  <si>
    <t>7인이상
7 and More household Members</t>
    <phoneticPr fontId="2" type="noConversion"/>
  </si>
  <si>
    <t>Average number 
of household members</t>
    <phoneticPr fontId="2" type="noConversion"/>
  </si>
  <si>
    <t>11. 사망원인별 사망</t>
    <phoneticPr fontId="2" type="noConversion"/>
  </si>
  <si>
    <t>Number of deaths by Cause of Death</t>
    <phoneticPr fontId="100" type="noConversion"/>
  </si>
  <si>
    <t>눈 및 눈 부속기의 
질환</t>
    <phoneticPr fontId="2" type="noConversion"/>
  </si>
  <si>
    <t>귀 및 유돌의
 질환</t>
    <phoneticPr fontId="2" type="noConversion"/>
  </si>
  <si>
    <t>순환계통의 
질환</t>
    <phoneticPr fontId="2" type="noConversion"/>
  </si>
  <si>
    <t>호흡 계통의 
질환</t>
    <phoneticPr fontId="2" type="noConversion"/>
  </si>
  <si>
    <t>근골격 계통 및 
결합조직의 질환</t>
    <phoneticPr fontId="2" type="noConversion"/>
  </si>
  <si>
    <t>비뇨생식
계통의 질환</t>
    <phoneticPr fontId="2" type="noConversion"/>
  </si>
  <si>
    <t>임신, 출산 및 
산후기</t>
    <phoneticPr fontId="2" type="noConversion"/>
  </si>
  <si>
    <t>선천기형, 변형 및 
염색체 이상</t>
    <phoneticPr fontId="2" type="noConversion"/>
  </si>
  <si>
    <t>Neoplasms</t>
    <phoneticPr fontId="91" type="noConversion"/>
  </si>
  <si>
    <t xml:space="preserve"> Diseases of the blood and blood-forming organs and certain disorders involving the immune mechanism</t>
    <phoneticPr fontId="91" type="noConversion"/>
  </si>
  <si>
    <t xml:space="preserve"> Endocrine, nutritional and metabolic diseases</t>
    <phoneticPr fontId="91" type="noConversion"/>
  </si>
  <si>
    <t>Diseases of the eye and adnexa</t>
    <phoneticPr fontId="2" type="noConversion"/>
  </si>
  <si>
    <t>Diseases of the ear and mastoid process</t>
    <phoneticPr fontId="2" type="noConversion"/>
  </si>
  <si>
    <t>Symptoms, singns and abnormal clinical and laboratory findings, not elseswhere classified</t>
    <phoneticPr fontId="91" type="noConversion"/>
  </si>
  <si>
    <t>Households by Household Members</t>
    <phoneticPr fontId="2" type="noConversion"/>
  </si>
  <si>
    <t xml:space="preserve"> Persons 65 </t>
    <phoneticPr fontId="3" type="noConversion"/>
  </si>
  <si>
    <t>2. 읍·면별 세대 및 인구(주민등록)</t>
    <phoneticPr fontId="3" type="noConversion"/>
  </si>
  <si>
    <r>
      <t xml:space="preserve">세대 </t>
    </r>
    <r>
      <rPr>
        <vertAlign val="superscript"/>
        <sz val="11"/>
        <color theme="1"/>
        <rFont val="맑은 고딕"/>
        <family val="3"/>
        <charset val="129"/>
        <scheme val="minor"/>
      </rPr>
      <t>1)</t>
    </r>
    <phoneticPr fontId="3" type="noConversion"/>
  </si>
  <si>
    <t>외국인    Foreigner</t>
    <phoneticPr fontId="3" type="noConversion"/>
  </si>
  <si>
    <t>한국인      Korean</t>
    <phoneticPr fontId="3" type="noConversion"/>
  </si>
  <si>
    <t>Households and Population by Ri(2020)</t>
    <phoneticPr fontId="3" type="noConversion"/>
  </si>
  <si>
    <t>3. 리별 세대 및 인구(2020)</t>
    <phoneticPr fontId="3" type="noConversion"/>
  </si>
  <si>
    <t>동면</t>
    <phoneticPr fontId="2" type="noConversion"/>
  </si>
  <si>
    <t>10. 외국인과의 혼인</t>
    <phoneticPr fontId="3" type="noConversion"/>
  </si>
  <si>
    <t>.</t>
    <phoneticPr fontId="2" type="noConversion"/>
  </si>
  <si>
    <t xml:space="preserve">등록인구 Registered Population </t>
    <phoneticPr fontId="3" type="noConversion"/>
  </si>
  <si>
    <t>등록인구 Registered Population</t>
    <phoneticPr fontId="2" type="noConversion"/>
  </si>
  <si>
    <t xml:space="preserve"> 주 : 1) 외국인 세대수 제외(1998년부터 적용)</t>
    <phoneticPr fontId="3" type="noConversion"/>
  </si>
  <si>
    <t>등록인구  Registered population</t>
    <phoneticPr fontId="3" type="noConversion"/>
  </si>
  <si>
    <t>등록인구  Registered population</t>
    <phoneticPr fontId="2" type="noConversion"/>
  </si>
  <si>
    <t>한국인  Korean</t>
    <phoneticPr fontId="3" type="noConversion"/>
  </si>
  <si>
    <t>외국인  Foreigner</t>
    <phoneticPr fontId="3" type="noConversion"/>
  </si>
  <si>
    <r>
      <t xml:space="preserve">세대 </t>
    </r>
    <r>
      <rPr>
        <vertAlign val="superscript"/>
        <sz val="10"/>
        <color theme="1"/>
        <rFont val="맑은 고딕"/>
        <family val="3"/>
        <charset val="129"/>
        <scheme val="minor"/>
      </rPr>
      <t>1)</t>
    </r>
    <phoneticPr fontId="3" type="noConversion"/>
  </si>
  <si>
    <t xml:space="preserve"> 주 : 1) 작성기준년도의 세대 및 인구를 작성, 외국인 세대수 제외</t>
    <phoneticPr fontId="2" type="noConversion"/>
  </si>
  <si>
    <t>…</t>
    <phoneticPr fontId="2" type="noConversion"/>
  </si>
  <si>
    <t>남   자</t>
    <phoneticPr fontId="3" type="noConversion"/>
  </si>
  <si>
    <t>여   자</t>
    <phoneticPr fontId="3" type="noConversion"/>
  </si>
  <si>
    <t>합   계</t>
    <phoneticPr fontId="3" type="noConversion"/>
  </si>
  <si>
    <t>5세
계급별</t>
    <phoneticPr fontId="2" type="noConversion"/>
  </si>
  <si>
    <t>Population 
by Age (5-year Age Group) and Gender</t>
    <phoneticPr fontId="3" type="noConversion"/>
  </si>
  <si>
    <t>5. 인 구 동 태</t>
    <phoneticPr fontId="3" type="noConversion"/>
  </si>
  <si>
    <t>Unit : persons, cases</t>
    <phoneticPr fontId="65" type="noConversion"/>
  </si>
  <si>
    <t>Vital Statistics</t>
    <phoneticPr fontId="3" type="noConversion"/>
  </si>
  <si>
    <t>Female</t>
    <phoneticPr fontId="100" type="noConversion"/>
  </si>
  <si>
    <t>Total</t>
    <phoneticPr fontId="2" type="noConversion"/>
  </si>
  <si>
    <t xml:space="preserve"> 주 : 1) 주민등록 전입신고에 의한 자료이며 시도내 이동은 전입인구 기준, 국외이동은 제외</t>
    <phoneticPr fontId="3" type="noConversion"/>
  </si>
  <si>
    <t>순이동
Net-migrants</t>
    <phoneticPr fontId="3" type="noConversion"/>
  </si>
  <si>
    <t>Gyeong
-nam</t>
    <phoneticPr fontId="65" type="noConversion"/>
  </si>
  <si>
    <t>Gyeong
-buk</t>
    <phoneticPr fontId="65" type="noConversion"/>
  </si>
  <si>
    <t>Intra
-provin</t>
    <phoneticPr fontId="65" type="noConversion"/>
  </si>
  <si>
    <t>Chung
-nam</t>
    <phoneticPr fontId="65" type="noConversion"/>
  </si>
  <si>
    <t>Chung
-buk</t>
    <phoneticPr fontId="65" type="noConversion"/>
  </si>
  <si>
    <t>Jeon
-nam</t>
    <phoneticPr fontId="65" type="noConversion"/>
  </si>
  <si>
    <t>Gyeong
-gi</t>
    <phoneticPr fontId="65" type="noConversion"/>
  </si>
  <si>
    <t>Jeon
-buk</t>
    <phoneticPr fontId="65" type="noConversion"/>
  </si>
  <si>
    <t>(Hongcheon-gun→Other Regions)</t>
    <phoneticPr fontId="65" type="noConversion"/>
  </si>
  <si>
    <t>Unit : person</t>
    <phoneticPr fontId="2" type="noConversion"/>
  </si>
  <si>
    <t>Registered Foreigners by Nationality(Cont'd)</t>
    <phoneticPr fontId="2" type="noConversion"/>
  </si>
  <si>
    <t xml:space="preserve"> 주 : '남편혼인건수'는 아내의 국적과 상관없는 남자의 전체 혼인건수, 아내 혼인건수도 마찬가지임
</t>
    <phoneticPr fontId="91" type="noConversion"/>
  </si>
  <si>
    <t xml:space="preserve"> </t>
    <phoneticPr fontId="2" type="noConversion"/>
  </si>
  <si>
    <t>피부 및 
피하조직의 질환</t>
    <phoneticPr fontId="2" type="noConversion"/>
  </si>
  <si>
    <t>자료 : 종합민원과</t>
    <phoneticPr fontId="65" type="noConversion"/>
  </si>
  <si>
    <t xml:space="preserve"> </t>
    <phoneticPr fontId="2" type="noConversion"/>
  </si>
  <si>
    <t>연  별</t>
    <phoneticPr fontId="65" type="noConversion"/>
  </si>
  <si>
    <t>Multicultural
Households</t>
    <phoneticPr fontId="2" type="noConversion"/>
  </si>
  <si>
    <t>Total</t>
  </si>
  <si>
    <t>총 계</t>
    <phoneticPr fontId="2" type="noConversion"/>
  </si>
  <si>
    <t>다문화 가구</t>
    <phoneticPr fontId="2" type="noConversion"/>
  </si>
  <si>
    <t>Foreigner(etc)</t>
  </si>
  <si>
    <t>Korean
(naturalized)</t>
    <phoneticPr fontId="2" type="noConversion"/>
  </si>
  <si>
    <t>Korean
(natural)</t>
    <phoneticPr fontId="2" type="noConversion"/>
  </si>
  <si>
    <t>Foreigner(marriage-based immigrants)</t>
    <phoneticPr fontId="2" type="noConversion"/>
  </si>
  <si>
    <t>Multicultural Households 
and Household Members</t>
    <phoneticPr fontId="2" type="noConversion"/>
  </si>
  <si>
    <t xml:space="preserve">      2) 국적법상 귀화에 의한 국적취득자로 현재 대한민국 국민인 자</t>
    <phoneticPr fontId="2" type="noConversion"/>
  </si>
  <si>
    <t xml:space="preserve"> 주 : 1) 출생에 의한 대한민국 국민인 자이며, 한국인 배우자 또는 한국인 자녀</t>
    <phoneticPr fontId="2" type="noConversion"/>
  </si>
  <si>
    <t xml:space="preserve">      4) 그 외 가구 내 외국인</t>
    <phoneticPr fontId="2" type="noConversion"/>
  </si>
  <si>
    <t xml:space="preserve">      3) 내국인(귀화자 포함)과 결혼한 외국인 </t>
    <phoneticPr fontId="2" type="noConversion"/>
  </si>
  <si>
    <t>평균
가구원수</t>
    <phoneticPr fontId="2" type="noConversion"/>
  </si>
  <si>
    <t>주 : 1) 일반가구*를 대상으로 집계.</t>
  </si>
  <si>
    <t xml:space="preserve">          단, 집단가구(6인이상 비혈연가구, 기숙사, 사회시설 등) 및 외국인가구 제외</t>
  </si>
  <si>
    <t xml:space="preserve">          * 일반가구( 일반가구내 외국인도 포함)</t>
  </si>
  <si>
    <t xml:space="preserve">           - 가족으로 이루어진 가구                               - 가족과 5인 이하의 남남이 함께 사는 가구                        </t>
  </si>
  <si>
    <t xml:space="preserve">           - 1인가구                                                    - 가족이 아닌 남남끼리 함께 사는 5인 이하의 가구</t>
  </si>
  <si>
    <t>자료 : 「인구총조사」통계청 인구총조사과</t>
  </si>
  <si>
    <r>
      <t>13. 가구원수별 가구(일반가구</t>
    </r>
    <r>
      <rPr>
        <b/>
        <vertAlign val="superscript"/>
        <sz val="23"/>
        <rFont val="HY헤드라인M"/>
        <family val="1"/>
        <charset val="129"/>
      </rPr>
      <t>1)</t>
    </r>
    <r>
      <rPr>
        <b/>
        <sz val="23"/>
        <rFont val="HY헤드라인M"/>
        <family val="1"/>
        <charset val="129"/>
      </rPr>
      <t xml:space="preserve">)  </t>
    </r>
    <phoneticPr fontId="2" type="noConversion"/>
  </si>
  <si>
    <t xml:space="preserve">12. 다문화 가구 및 가구원  </t>
    <phoneticPr fontId="2" type="noConversion"/>
  </si>
  <si>
    <t>3
3 household Member</t>
    <phoneticPr fontId="65" type="noConversion"/>
  </si>
  <si>
    <t>자료 : 통계청 국내인구이동통계</t>
    <phoneticPr fontId="2" type="noConversion"/>
  </si>
  <si>
    <t>Number of deaths by Cause of Death(Cont'd)</t>
    <phoneticPr fontId="2" type="noConversion"/>
  </si>
  <si>
    <t>자료 : 통계청 &lt;주민등록인구통계&gt;</t>
    <phoneticPr fontId="3" type="noConversion"/>
  </si>
  <si>
    <t>…</t>
    <phoneticPr fontId="2" type="noConversion"/>
  </si>
  <si>
    <t>연   별</t>
    <phoneticPr fontId="2" type="noConversion"/>
  </si>
  <si>
    <t>리   별</t>
    <phoneticPr fontId="3" type="noConversion"/>
  </si>
  <si>
    <t xml:space="preserve">  자료 : 종합민원과, 각 읍면, 주민등록인구통계</t>
    <phoneticPr fontId="3" type="noConversion"/>
  </si>
  <si>
    <t>성   별</t>
    <phoneticPr fontId="3" type="noConversion"/>
  </si>
  <si>
    <t>0~4세</t>
    <phoneticPr fontId="2" type="noConversion"/>
  </si>
  <si>
    <t>5~9세</t>
    <phoneticPr fontId="2" type="noConversion"/>
  </si>
  <si>
    <t>10~14세</t>
    <phoneticPr fontId="2" type="noConversion"/>
  </si>
  <si>
    <t>15~19세</t>
    <phoneticPr fontId="2" type="noConversion"/>
  </si>
  <si>
    <t>20~24세</t>
    <phoneticPr fontId="2" type="noConversion"/>
  </si>
  <si>
    <t>25~29세</t>
    <phoneticPr fontId="2" type="noConversion"/>
  </si>
  <si>
    <t>30~34세</t>
    <phoneticPr fontId="2" type="noConversion"/>
  </si>
  <si>
    <t>35~39세</t>
    <phoneticPr fontId="2" type="noConversion"/>
  </si>
  <si>
    <t>40~44세</t>
    <phoneticPr fontId="2" type="noConversion"/>
  </si>
  <si>
    <t>45~49세</t>
    <phoneticPr fontId="2" type="noConversion"/>
  </si>
  <si>
    <t>50~54세</t>
    <phoneticPr fontId="2" type="noConversion"/>
  </si>
  <si>
    <t>55~59세</t>
    <phoneticPr fontId="2" type="noConversion"/>
  </si>
  <si>
    <t>60~64세</t>
    <phoneticPr fontId="2" type="noConversion"/>
  </si>
  <si>
    <t>65~69세</t>
    <phoneticPr fontId="2" type="noConversion"/>
  </si>
  <si>
    <t>70~74세</t>
    <phoneticPr fontId="2" type="noConversion"/>
  </si>
  <si>
    <t>75~79세</t>
    <phoneticPr fontId="2" type="noConversion"/>
  </si>
  <si>
    <t>80~84세</t>
    <phoneticPr fontId="2" type="noConversion"/>
  </si>
  <si>
    <t>자료 : 통계청 국내인구이동통계</t>
    <phoneticPr fontId="2" type="noConversion"/>
  </si>
  <si>
    <t>연   별</t>
    <phoneticPr fontId="91" type="noConversion"/>
  </si>
  <si>
    <t>Registered Foreigners by Nationality</t>
    <phoneticPr fontId="2" type="noConversion"/>
  </si>
  <si>
    <t>외국인 국적별 등록현황(속)</t>
    <phoneticPr fontId="3" type="noConversion"/>
  </si>
  <si>
    <t>사망원인별 사망(속)</t>
    <phoneticPr fontId="2" type="noConversion"/>
  </si>
  <si>
    <t xml:space="preserve"> 자료 : 통계청 「사망원인통계」  </t>
    <phoneticPr fontId="2" type="noConversion"/>
  </si>
  <si>
    <r>
      <t>내국인(출생)</t>
    </r>
    <r>
      <rPr>
        <vertAlign val="superscript"/>
        <sz val="11"/>
        <rFont val="맑은 고딕"/>
        <family val="3"/>
        <charset val="129"/>
        <scheme val="minor"/>
      </rPr>
      <t>1)</t>
    </r>
    <phoneticPr fontId="2" type="noConversion"/>
  </si>
  <si>
    <r>
      <t>내국인(귀화)</t>
    </r>
    <r>
      <rPr>
        <vertAlign val="superscript"/>
        <sz val="11"/>
        <rFont val="맑은 고딕"/>
        <family val="3"/>
        <charset val="129"/>
        <scheme val="minor"/>
      </rPr>
      <t>2)</t>
    </r>
    <phoneticPr fontId="2" type="noConversion"/>
  </si>
  <si>
    <r>
      <t>외국인(결혼이민자)</t>
    </r>
    <r>
      <rPr>
        <vertAlign val="superscript"/>
        <sz val="11"/>
        <rFont val="맑은 고딕"/>
        <family val="3"/>
        <charset val="129"/>
        <scheme val="minor"/>
      </rPr>
      <t>3)</t>
    </r>
    <phoneticPr fontId="2" type="noConversion"/>
  </si>
  <si>
    <r>
      <t>외국인(기타)</t>
    </r>
    <r>
      <rPr>
        <vertAlign val="superscript"/>
        <sz val="11"/>
        <rFont val="맑은 고딕"/>
        <family val="3"/>
        <charset val="129"/>
        <scheme val="minor"/>
      </rPr>
      <t>4)</t>
    </r>
    <phoneticPr fontId="2" type="noConversion"/>
  </si>
  <si>
    <t>연   별</t>
    <phoneticPr fontId="65" type="noConversion"/>
  </si>
  <si>
    <t>Diseases of 
the circulatory system</t>
    <phoneticPr fontId="91" type="noConversion"/>
  </si>
  <si>
    <t xml:space="preserve"> Diseases of 
the genitourinary system</t>
    <phoneticPr fontId="91" type="noConversion"/>
  </si>
  <si>
    <t>Certain conditions originating
in the perinatal period</t>
    <phoneticPr fontId="91" type="noConversion"/>
  </si>
  <si>
    <t>Pregnancy, childbirth 
and the puerperium</t>
    <phoneticPr fontId="91" type="noConversion"/>
  </si>
  <si>
    <t>External causes of 
morbidity and mortality</t>
    <phoneticPr fontId="91" type="noConversion"/>
  </si>
  <si>
    <t>Diseases of 
the respiratory system</t>
    <phoneticPr fontId="91" type="noConversion"/>
  </si>
  <si>
    <t>Diseases of 
the digestive system</t>
    <phoneticPr fontId="91" type="noConversion"/>
  </si>
  <si>
    <t>Certain infectious 
and parasitic diseases</t>
    <phoneticPr fontId="91" type="noConversion"/>
  </si>
  <si>
    <t>특정 감염성 및 
기생충성 질환</t>
    <phoneticPr fontId="2" type="noConversion"/>
  </si>
  <si>
    <t>자료 : 통계청 「인구동향조사」</t>
    <phoneticPr fontId="91" type="noConversion"/>
  </si>
  <si>
    <r>
      <t>세대수</t>
    </r>
    <r>
      <rPr>
        <vertAlign val="superscript"/>
        <sz val="10"/>
        <color theme="1"/>
        <rFont val="맑은 고딕"/>
        <family val="3"/>
        <charset val="129"/>
        <scheme val="minor"/>
      </rPr>
      <t>1)</t>
    </r>
    <phoneticPr fontId="3" type="noConversion"/>
  </si>
  <si>
    <t>리별 세대 및 인구(2020)(속)</t>
    <phoneticPr fontId="2" type="noConversion"/>
  </si>
  <si>
    <t>Households and Population by Ri(2020)(Cont'd)</t>
    <phoneticPr fontId="2" type="noConversion"/>
  </si>
  <si>
    <t xml:space="preserve"> 주 : 각 년도의 통계수치는 해마다 변경되고 있는데,</t>
    <phoneticPr fontId="101" type="noConversion"/>
  </si>
  <si>
    <t xml:space="preserve">      이는 사건발생 연도를 지나서 신고되는 지연신고 등이 추가되고 있기 때문임.</t>
    <phoneticPr fontId="3" type="noConversion"/>
  </si>
  <si>
    <t xml:space="preserve"> 자료 : 통계청 「인구동향조사」</t>
    <phoneticPr fontId="3" type="noConversion"/>
  </si>
  <si>
    <t>12월</t>
    <phoneticPr fontId="2" type="noConversion"/>
  </si>
  <si>
    <t>2월</t>
    <phoneticPr fontId="2" type="noConversion"/>
  </si>
  <si>
    <t xml:space="preserve"> 자료 : 종합민원과, 「출입국자 및 체류외국인통계」 법무부 이민정보과</t>
    <phoneticPr fontId="91" type="noConversion"/>
  </si>
  <si>
    <t xml:space="preserve"> 주 : 2017년부터 외국인 등록수가 많은 네팔, 캄보디아, 미얀마, 타이(태국), 우즈베키스탄 항목 추가</t>
    <phoneticPr fontId="2" type="noConversion"/>
  </si>
  <si>
    <t xml:space="preserve">      상대적으로 등록외국인 수가 적은 항목 삭제(대만,인도네시아,캐나다,방글라데시)</t>
    <phoneticPr fontId="3" type="noConversion"/>
  </si>
  <si>
    <t xml:space="preserve">  자료 : 종합민원과, 「출입국자 및 체류외국인통계」 법무부 이민정보과</t>
    <phoneticPr fontId="91" type="noConversion"/>
  </si>
  <si>
    <t xml:space="preserve">연  별
</t>
    <phoneticPr fontId="91" type="noConversion"/>
  </si>
  <si>
    <t>출생전후기에 
기원한 특정병태</t>
    <phoneticPr fontId="2" type="noConversion"/>
  </si>
  <si>
    <t>혈액 및 조혈기관 질환과 
면역기전을 침범하는 특정장애</t>
    <phoneticPr fontId="2" type="noConversion"/>
  </si>
  <si>
    <t>소화 계통의 
질환</t>
    <phoneticPr fontId="2" type="noConversion"/>
  </si>
  <si>
    <t>달리 분류되지 않은 
증상, 징후</t>
    <phoneticPr fontId="2" type="noConversion"/>
  </si>
  <si>
    <t>Congenital malformations, defoformations and 
chromosomal abnormalities</t>
    <phoneticPr fontId="91" type="noConversion"/>
  </si>
  <si>
    <t>Diseases of 
the nervous system</t>
    <phoneticPr fontId="91" type="noConversion"/>
  </si>
  <si>
    <t xml:space="preserve"> 자료 : 통계청 「인구총조사」</t>
    <phoneticPr fontId="2" type="noConversion"/>
  </si>
  <si>
    <t>Mental and behavioural
disorders</t>
    <phoneticPr fontId="9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</si>
</sst>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7">
    <numFmt numFmtId="42" formatCode="_-&quot;₩&quot;* #,##0_-;\-&quot;₩&quot;* #,##0_-;_-&quot;₩&quot;* &quot;-&quot;_-;_-@_-"/>
    <numFmt numFmtId="41" formatCode="_-* #,##0_-;\-* #,##0_-;_-* &quot;-&quot;_-;_-@_-"/>
    <numFmt numFmtId="43" formatCode="_-* #,##0.00_-;\-* #,##0.00_-;_-* &quot;-&quot;??_-;_-@_-"/>
    <numFmt numFmtId="176" formatCode="_ * #,##0_ ;_ * \-#,##0_ ;_ * &quot;-&quot;_ ;_ @_ "/>
    <numFmt numFmtId="177" formatCode="0.00_);[Red]\(0.00\)"/>
    <numFmt numFmtId="178" formatCode="0.0"/>
    <numFmt numFmtId="179" formatCode="#,##0_);[Red]\(#,##0\)"/>
    <numFmt numFmtId="180" formatCode="_ * #,##0.00_ ;_ * \-#,##0.00_ ;_ * &quot;-&quot;??_ ;_ @_ "/>
    <numFmt numFmtId="181" formatCode="&quot;₩&quot;#,##0;&quot;₩&quot;&quot;₩&quot;&quot;₩&quot;&quot;₩&quot;&quot;₩&quot;&quot;₩&quot;&quot;₩&quot;&quot;₩&quot;\-#,##0"/>
    <numFmt numFmtId="182" formatCode="&quot;₩&quot;#,##0.00;&quot;₩&quot;&quot;₩&quot;&quot;₩&quot;&quot;₩&quot;&quot;₩&quot;&quot;₩&quot;&quot;₩&quot;&quot;₩&quot;\-#,##0.00"/>
    <numFmt numFmtId="183" formatCode="&quot;₩&quot;#,##0.00;&quot;₩&quot;&quot;₩&quot;&quot;₩&quot;&quot;₩&quot;&quot;₩&quot;&quot;₩&quot;\-#,##0.00"/>
    <numFmt numFmtId="184" formatCode="_ &quot;₩&quot;* #,##0.00_ ;_ &quot;₩&quot;* &quot;₩&quot;\-#,##0.00_ ;_ &quot;₩&quot;* &quot;-&quot;??_ ;_ @_ "/>
    <numFmt numFmtId="185" formatCode="&quot;₩&quot;#,##0;&quot;₩&quot;&quot;₩&quot;&quot;₩&quot;\-#,##0"/>
    <numFmt numFmtId="186" formatCode="&quot;₩&quot;#,##0;[Red]&quot;₩&quot;&quot;₩&quot;&quot;₩&quot;&quot;₩&quot;&quot;₩&quot;&quot;₩&quot;&quot;₩&quot;&quot;₩&quot;&quot;₩&quot;&quot;₩&quot;&quot;₩&quot;&quot;₩&quot;&quot;₩&quot;&quot;₩&quot;&quot;₩&quot;&quot;₩&quot;&quot;₩&quot;&quot;₩&quot;&quot;₩&quot;&quot;₩&quot;&quot;₩&quot;&quot;₩&quot;&quot;₩&quot;\-#,##0"/>
    <numFmt numFmtId="187" formatCode="&quot;₩&quot;#,##0;[Red]&quot;₩&quot;&quot;₩&quot;\-#,##0"/>
    <numFmt numFmtId="188" formatCode="&quot;₩&quot;#,##0.00;&quot;₩&quot;&quot;₩&quot;&quot;₩&quot;&quot;₩&quot;&quot;₩&quot;&quot;₩&quot;&quot;₩&quot;&quot;₩&quot;&quot;₩&quot;&quot;₩&quot;&quot;₩&quot;&quot;₩&quot;&quot;₩&quot;&quot;₩&quot;&quot;₩&quot;&quot;₩&quot;&quot;₩&quot;&quot;₩&quot;&quot;₩&quot;&quot;₩&quot;&quot;₩&quot;&quot;₩&quot;&quot;₩&quot;\-#,##0.00"/>
    <numFmt numFmtId="189" formatCode="&quot;₩&quot;#,##0;&quot;₩&quot;&quot;₩&quot;&quot;₩&quot;&quot;₩&quot;&quot;₩&quot;&quot;₩&quot;&quot;₩&quot;&quot;₩&quot;&quot;₩&quot;&quot;₩&quot;&quot;₩&quot;&quot;₩&quot;&quot;₩&quot;&quot;₩&quot;&quot;₩&quot;&quot;₩&quot;&quot;₩&quot;&quot;₩&quot;&quot;₩&quot;&quot;₩&quot;&quot;₩&quot;&quot;₩&quot;&quot;₩&quot;\-#,##0"/>
    <numFmt numFmtId="190" formatCode="_ * #,##0.00_ ;_ * &quot;₩&quot;&quot;₩&quot;&quot;₩&quot;&quot;₩&quot;&quot;₩&quot;&quot;₩&quot;&quot;₩&quot;&quot;₩&quot;&quot;₩&quot;&quot;₩&quot;&quot;₩&quot;&quot;₩&quot;&quot;₩&quot;&quot;₩&quot;&quot;₩&quot;&quot;₩&quot;&quot;₩&quot;&quot;₩&quot;&quot;₩&quot;&quot;₩&quot;&quot;₩&quot;\-#,##0.00_ ;_ * &quot;-&quot;??_ ;_ @_ "/>
    <numFmt numFmtId="191" formatCode="&quot;₩&quot;#,##0.00;[Red]&quot;₩&quot;&quot;₩&quot;&quot;₩&quot;&quot;₩&quot;&quot;₩&quot;&quot;₩&quot;&quot;₩&quot;&quot;₩&quot;&quot;₩&quot;&quot;₩&quot;&quot;₩&quot;&quot;₩&quot;&quot;₩&quot;&quot;₩&quot;&quot;₩&quot;&quot;₩&quot;&quot;₩&quot;&quot;₩&quot;&quot;₩&quot;&quot;₩&quot;&quot;₩&quot;&quot;₩&quot;&quot;₩&quot;\-#,##0.00"/>
    <numFmt numFmtId="192" formatCode="&quot;₩&quot;#,##0.00;&quot;₩&quot;\-#,##0.00"/>
    <numFmt numFmtId="193" formatCode="_-[$€-2]* #,##0.00_-;\-[$€-2]* #,##0.00_-;_-[$€-2]* &quot;-&quot;??_-"/>
    <numFmt numFmtId="194" formatCode="#,##0.0_ "/>
    <numFmt numFmtId="195" formatCode="_ * #,##0.0_ ;_ * \-#,##0.0_ ;_ * &quot;-&quot;_ ;_ @_ "/>
    <numFmt numFmtId="196" formatCode="_ * #,##0.00_ ;_ * \-#,##0.00_ ;_ * &quot;-&quot;_ ;_ @_ "/>
    <numFmt numFmtId="197" formatCode="_-* #,##0.0_-;\-* #,##0.0_-;_-* &quot;-&quot;?_-;_-@_-"/>
    <numFmt numFmtId="198" formatCode="#,##0.00_ "/>
    <numFmt numFmtId="199" formatCode="#,##0_ "/>
    <numFmt numFmtId="200" formatCode="#,##0.0"/>
    <numFmt numFmtId="201" formatCode="_ * #,##0_ ;_ * \-#,##0_ ;_ * &quot;-&quot;??_ ;_ @_ "/>
    <numFmt numFmtId="202" formatCode="0_ "/>
    <numFmt numFmtId="203" formatCode="_ * #,##0.0_ ;_ * \-#,##0.0_ ;_ * &quot;-&quot;??_ ;_ @_ "/>
    <numFmt numFmtId="204" formatCode="###\ ###\ ##0\ "/>
    <numFmt numFmtId="205" formatCode="0_);[Red]\(0\)"/>
    <numFmt numFmtId="206" formatCode="_-* #,##0.0_-;\-* #,##0.0_-;_-* &quot;-&quot;_-;_-@_-"/>
    <numFmt numFmtId="207" formatCode="0.0_ "/>
    <numFmt numFmtId="208" formatCode="#,##0.00_);[Red]\(#,##0.00\)"/>
    <numFmt numFmtId="209" formatCode="#,##0.0_);[Red]\(#,##0.0\)"/>
  </numFmts>
  <fonts count="126">
    <font>
      <sz val="11"/>
      <name val="돋움"/>
      <family val="3"/>
      <charset val="129"/>
    </font>
    <font>
      <sz val="11"/>
      <name val="돋움"/>
      <family val="3"/>
      <charset val="129"/>
    </font>
    <font>
      <sz val="8"/>
      <name val="돋움"/>
      <family val="3"/>
      <charset val="129"/>
    </font>
    <font>
      <sz val="8"/>
      <name val="바탕"/>
      <family val="1"/>
      <charset val="129"/>
    </font>
    <font>
      <sz val="12"/>
      <name val="바탕체"/>
      <family val="1"/>
      <charset val="129"/>
    </font>
    <font>
      <sz val="9"/>
      <name val="돋움"/>
      <family val="3"/>
      <charset val="129"/>
    </font>
    <font>
      <b/>
      <sz val="18"/>
      <color indexed="56"/>
      <name val="맑은 고딕"/>
      <family val="3"/>
      <charset val="129"/>
    </font>
    <font>
      <u/>
      <sz val="11"/>
      <color indexed="36"/>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b/>
      <sz val="10"/>
      <name val="돋움"/>
      <family val="3"/>
      <charset val="129"/>
    </font>
    <font>
      <sz val="12"/>
      <name val="뼻뮝"/>
      <family val="1"/>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sz val="8"/>
      <name val="바탕체"/>
      <family val="1"/>
      <charset val="129"/>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9"/>
      <name val="HY중고딕"/>
      <family val="1"/>
      <charset val="129"/>
    </font>
    <font>
      <sz val="11"/>
      <color theme="1"/>
      <name val="맑은 고딕"/>
      <family val="3"/>
      <charset val="129"/>
      <scheme val="minor"/>
    </font>
    <font>
      <sz val="12"/>
      <color theme="1"/>
      <name val="맑은 고딕"/>
      <family val="3"/>
      <charset val="129"/>
      <scheme val="minor"/>
    </font>
    <font>
      <sz val="10"/>
      <name val="바탕체"/>
      <family val="1"/>
      <charset val="129"/>
    </font>
    <font>
      <b/>
      <sz val="26"/>
      <color theme="1"/>
      <name val="맑은 고딕"/>
      <family val="3"/>
      <charset val="129"/>
      <scheme val="minor"/>
    </font>
    <font>
      <b/>
      <sz val="20"/>
      <color theme="1"/>
      <name val="맑은 고딕"/>
      <family val="3"/>
      <charset val="129"/>
      <scheme val="minor"/>
    </font>
    <font>
      <sz val="11"/>
      <color theme="1"/>
      <name val="함초롬돋움"/>
      <family val="3"/>
      <charset val="129"/>
    </font>
    <font>
      <sz val="10"/>
      <color theme="1"/>
      <name val="맑은 고딕"/>
      <family val="3"/>
      <charset val="129"/>
      <scheme val="minor"/>
    </font>
    <font>
      <b/>
      <sz val="23"/>
      <color theme="1"/>
      <name val="HY헤드라인M"/>
      <family val="1"/>
      <charset val="129"/>
    </font>
    <font>
      <sz val="20"/>
      <color theme="1"/>
      <name val="함초롬돋움"/>
      <family val="3"/>
      <charset val="129"/>
    </font>
    <font>
      <b/>
      <sz val="20"/>
      <color theme="1"/>
      <name val="경기천년제목V Bold"/>
      <family val="1"/>
      <charset val="129"/>
    </font>
    <font>
      <b/>
      <sz val="22"/>
      <color theme="1"/>
      <name val="HY헤드라인M"/>
      <family val="1"/>
      <charset val="129"/>
    </font>
    <font>
      <sz val="9"/>
      <color theme="1"/>
      <name val="맑은 고딕"/>
      <family val="3"/>
      <charset val="129"/>
      <scheme val="minor"/>
    </font>
    <font>
      <b/>
      <sz val="11"/>
      <color theme="1"/>
      <name val="함초롬돋움"/>
      <family val="3"/>
      <charset val="129"/>
    </font>
    <font>
      <sz val="11"/>
      <name val="함초롬돋움"/>
      <family val="3"/>
      <charset val="129"/>
    </font>
    <font>
      <b/>
      <sz val="10"/>
      <color theme="1"/>
      <name val="맑은 고딕"/>
      <family val="3"/>
      <charset val="129"/>
      <scheme val="minor"/>
    </font>
    <font>
      <b/>
      <sz val="12"/>
      <color theme="1"/>
      <name val="함초롬돋움"/>
      <family val="3"/>
      <charset val="129"/>
    </font>
    <font>
      <sz val="23"/>
      <color theme="1"/>
      <name val="HY헤드라인M"/>
      <family val="1"/>
      <charset val="129"/>
    </font>
    <font>
      <b/>
      <sz val="20"/>
      <color theme="1"/>
      <name val="함초롬돋움"/>
      <family val="3"/>
      <charset val="129"/>
    </font>
    <font>
      <sz val="11"/>
      <color rgb="FFFF0000"/>
      <name val="함초롬돋움"/>
      <family val="3"/>
      <charset val="129"/>
    </font>
    <font>
      <b/>
      <sz val="20"/>
      <name val="바탕체"/>
      <family val="1"/>
      <charset val="129"/>
    </font>
    <font>
      <b/>
      <sz val="11"/>
      <color theme="1"/>
      <name val="맑은 고딕"/>
      <family val="3"/>
      <charset val="129"/>
      <scheme val="minor"/>
    </font>
    <font>
      <b/>
      <sz val="11"/>
      <color rgb="FF0000FF"/>
      <name val="맑은 고딕"/>
      <family val="3"/>
      <charset val="129"/>
      <scheme val="minor"/>
    </font>
    <font>
      <sz val="11"/>
      <color rgb="FF0000FF"/>
      <name val="맑은 고딕"/>
      <family val="3"/>
      <charset val="129"/>
      <scheme val="minor"/>
    </font>
    <font>
      <b/>
      <sz val="11"/>
      <name val="맑은 고딕"/>
      <family val="3"/>
      <charset val="129"/>
      <scheme val="minor"/>
    </font>
    <font>
      <sz val="10"/>
      <color indexed="8"/>
      <name val="가는둥근제목체"/>
      <family val="1"/>
      <charset val="129"/>
    </font>
    <font>
      <b/>
      <vertAlign val="superscript"/>
      <sz val="23"/>
      <color theme="1"/>
      <name val="HY헤드라인M"/>
      <family val="1"/>
      <charset val="129"/>
    </font>
    <font>
      <sz val="11"/>
      <name val="맑은 고딕"/>
      <family val="3"/>
      <charset val="129"/>
      <scheme val="minor"/>
    </font>
    <font>
      <sz val="10"/>
      <color theme="1"/>
      <name val="바탕체"/>
      <family val="1"/>
      <charset val="129"/>
    </font>
    <font>
      <sz val="8"/>
      <name val="맑은 고딕"/>
      <family val="2"/>
      <charset val="129"/>
      <scheme val="minor"/>
    </font>
    <font>
      <sz val="8"/>
      <name val="돋움"/>
      <family val="2"/>
      <charset val="129"/>
    </font>
    <font>
      <b/>
      <sz val="20"/>
      <color theme="1"/>
      <name val="HY헤드라인M"/>
      <family val="1"/>
      <charset val="129"/>
    </font>
    <font>
      <sz val="10"/>
      <color theme="1"/>
      <name val="함초롬돋움"/>
      <family val="3"/>
      <charset val="129"/>
    </font>
    <font>
      <b/>
      <sz val="18"/>
      <name val="함초롬돋움"/>
      <family val="3"/>
      <charset val="129"/>
    </font>
    <font>
      <b/>
      <sz val="25"/>
      <name val="함초롬돋움"/>
      <family val="3"/>
      <charset val="129"/>
    </font>
    <font>
      <vertAlign val="superscript"/>
      <sz val="11"/>
      <color theme="1"/>
      <name val="맑은 고딕"/>
      <family val="3"/>
      <charset val="129"/>
      <scheme val="minor"/>
    </font>
    <font>
      <vertAlign val="superscript"/>
      <sz val="10"/>
      <color theme="1"/>
      <name val="맑은 고딕"/>
      <family val="3"/>
      <charset val="129"/>
      <scheme val="minor"/>
    </font>
    <font>
      <b/>
      <sz val="23"/>
      <color theme="1"/>
      <name val="맑은 고딕"/>
      <family val="3"/>
      <charset val="129"/>
      <scheme val="major"/>
    </font>
    <font>
      <b/>
      <sz val="20"/>
      <color theme="1"/>
      <name val="맑은 고딕"/>
      <family val="3"/>
      <charset val="129"/>
      <scheme val="major"/>
    </font>
    <font>
      <b/>
      <sz val="23"/>
      <color theme="1"/>
      <name val="맑은 고딕"/>
      <family val="3"/>
      <charset val="129"/>
    </font>
    <font>
      <sz val="23"/>
      <color theme="1"/>
      <name val="함초롬돋움"/>
      <family val="3"/>
      <charset val="129"/>
    </font>
    <font>
      <sz val="23"/>
      <color theme="1"/>
      <name val="맑은 고딕"/>
      <family val="3"/>
      <charset val="129"/>
    </font>
    <font>
      <sz val="23"/>
      <color theme="1"/>
      <name val="맑은 고딕"/>
      <family val="3"/>
      <charset val="129"/>
      <scheme val="minor"/>
    </font>
    <font>
      <b/>
      <sz val="17"/>
      <color theme="1"/>
      <name val="HY헤드라인M"/>
      <family val="1"/>
      <charset val="129"/>
    </font>
    <font>
      <b/>
      <sz val="23"/>
      <name val="HY헤드라인M"/>
      <family val="1"/>
      <charset val="129"/>
    </font>
    <font>
      <sz val="23"/>
      <name val="HY헤드라인M"/>
      <family val="1"/>
      <charset val="129"/>
    </font>
    <font>
      <b/>
      <sz val="22"/>
      <name val="HY헤드라인M"/>
      <family val="1"/>
      <charset val="129"/>
    </font>
    <font>
      <sz val="10"/>
      <name val="맑은 고딕"/>
      <family val="3"/>
      <charset val="129"/>
      <scheme val="minor"/>
    </font>
    <font>
      <b/>
      <vertAlign val="superscript"/>
      <sz val="23"/>
      <name val="HY헤드라인M"/>
      <family val="1"/>
      <charset val="129"/>
    </font>
    <font>
      <b/>
      <sz val="10"/>
      <color rgb="FF0000FF"/>
      <name val="맑은 고딕"/>
      <family val="3"/>
      <charset val="129"/>
      <scheme val="minor"/>
    </font>
    <font>
      <b/>
      <sz val="10"/>
      <color theme="1"/>
      <name val="함초롬돋움"/>
      <family val="3"/>
      <charset val="129"/>
    </font>
    <font>
      <b/>
      <sz val="10"/>
      <color rgb="FF0000FF"/>
      <name val="함초롬돋움"/>
      <family val="3"/>
      <charset val="129"/>
    </font>
    <font>
      <b/>
      <sz val="11"/>
      <color rgb="FFFF0000"/>
      <name val="맑은 고딕"/>
      <family val="3"/>
      <charset val="129"/>
      <scheme val="minor"/>
    </font>
    <font>
      <sz val="10"/>
      <name val="HY중고딕"/>
      <family val="1"/>
      <charset val="129"/>
    </font>
    <font>
      <vertAlign val="superscript"/>
      <sz val="11"/>
      <name val="맑은 고딕"/>
      <family val="3"/>
      <charset val="129"/>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79998168889431442"/>
        <bgColor indexed="14"/>
      </patternFill>
    </fill>
  </fills>
  <borders count="6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indexed="64"/>
      </left>
      <right/>
      <top style="thin">
        <color auto="1"/>
      </top>
      <bottom/>
      <diagonal/>
    </border>
    <border>
      <left/>
      <right style="thin">
        <color indexed="64"/>
      </right>
      <top style="thin">
        <color auto="1"/>
      </top>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auto="1"/>
      </top>
      <bottom style="thin">
        <color auto="1"/>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auto="1"/>
      </top>
      <bottom/>
      <diagonal/>
    </border>
    <border>
      <left style="medium">
        <color indexed="64"/>
      </left>
      <right/>
      <top/>
      <bottom/>
      <diagonal/>
    </border>
    <border>
      <left style="thin">
        <color indexed="64"/>
      </left>
      <right style="medium">
        <color indexed="64"/>
      </right>
      <top style="thin">
        <color auto="1"/>
      </top>
      <bottom/>
      <diagonal/>
    </border>
    <border>
      <left style="medium">
        <color indexed="64"/>
      </left>
      <right/>
      <top/>
      <bottom style="medium">
        <color indexed="64"/>
      </bottom>
      <diagonal/>
    </border>
    <border>
      <left/>
      <right style="medium">
        <color indexed="64"/>
      </right>
      <top style="thin">
        <color auto="1"/>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s>
  <cellStyleXfs count="421">
    <xf numFmtId="0" fontId="0" fillId="0" borderId="0">
      <alignment vertical="center"/>
    </xf>
    <xf numFmtId="0" fontId="4" fillId="0" borderId="0"/>
    <xf numFmtId="0" fontId="4" fillId="0" borderId="0"/>
    <xf numFmtId="0" fontId="4" fillId="0" borderId="0"/>
    <xf numFmtId="0" fontId="25" fillId="0" borderId="0"/>
    <xf numFmtId="0" fontId="25" fillId="0" borderId="0"/>
    <xf numFmtId="0" fontId="24" fillId="0" borderId="0" applyNumberFormat="0" applyFill="0" applyBorder="0" applyAlignment="0" applyProtection="0"/>
    <xf numFmtId="0" fontId="4" fillId="0" borderId="0"/>
    <xf numFmtId="0" fontId="4" fillId="0" borderId="0"/>
    <xf numFmtId="0" fontId="68"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26" fillId="2" borderId="0" applyNumberFormat="0" applyBorder="0" applyAlignment="0" applyProtection="0">
      <alignment vertical="center"/>
    </xf>
    <xf numFmtId="0" fontId="8" fillId="2" borderId="0" applyNumberFormat="0" applyBorder="0" applyAlignment="0" applyProtection="0">
      <alignment vertical="center"/>
    </xf>
    <xf numFmtId="0" fontId="26" fillId="2" borderId="0" applyNumberFormat="0" applyBorder="0" applyAlignment="0" applyProtection="0">
      <alignment vertical="center"/>
    </xf>
    <xf numFmtId="0" fontId="26" fillId="3" borderId="0" applyNumberFormat="0" applyBorder="0" applyAlignment="0" applyProtection="0">
      <alignment vertical="center"/>
    </xf>
    <xf numFmtId="0" fontId="8" fillId="3" borderId="0" applyNumberFormat="0" applyBorder="0" applyAlignment="0" applyProtection="0">
      <alignment vertical="center"/>
    </xf>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8" fillId="4"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8" fillId="6"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8" fillId="7" borderId="0" applyNumberFormat="0" applyBorder="0" applyAlignment="0" applyProtection="0">
      <alignment vertical="center"/>
    </xf>
    <xf numFmtId="0" fontId="26"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8" fillId="9"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8" fillId="10" borderId="0" applyNumberFormat="0" applyBorder="0" applyAlignment="0" applyProtection="0">
      <alignment vertical="center"/>
    </xf>
    <xf numFmtId="0" fontId="26" fillId="10" borderId="0" applyNumberFormat="0" applyBorder="0" applyAlignment="0" applyProtection="0">
      <alignment vertical="center"/>
    </xf>
    <xf numFmtId="0" fontId="26" fillId="5" borderId="0" applyNumberFormat="0" applyBorder="0" applyAlignment="0" applyProtection="0">
      <alignment vertical="center"/>
    </xf>
    <xf numFmtId="0" fontId="8" fillId="5" borderId="0" applyNumberFormat="0" applyBorder="0" applyAlignment="0" applyProtection="0">
      <alignment vertical="center"/>
    </xf>
    <xf numFmtId="0" fontId="26" fillId="5" borderId="0" applyNumberFormat="0" applyBorder="0" applyAlignment="0" applyProtection="0">
      <alignment vertical="center"/>
    </xf>
    <xf numFmtId="0" fontId="26" fillId="8" borderId="0" applyNumberFormat="0" applyBorder="0" applyAlignment="0" applyProtection="0">
      <alignment vertical="center"/>
    </xf>
    <xf numFmtId="0" fontId="8" fillId="8" borderId="0" applyNumberFormat="0" applyBorder="0" applyAlignment="0" applyProtection="0">
      <alignment vertical="center"/>
    </xf>
    <xf numFmtId="0" fontId="26" fillId="8" borderId="0" applyNumberFormat="0" applyBorder="0" applyAlignment="0" applyProtection="0">
      <alignment vertical="center"/>
    </xf>
    <xf numFmtId="0" fontId="26" fillId="11" borderId="0" applyNumberFormat="0" applyBorder="0" applyAlignment="0" applyProtection="0">
      <alignment vertical="center"/>
    </xf>
    <xf numFmtId="0" fontId="8" fillId="11" borderId="0" applyNumberFormat="0" applyBorder="0" applyAlignment="0" applyProtection="0">
      <alignment vertical="center"/>
    </xf>
    <xf numFmtId="0" fontId="26"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27" fillId="12" borderId="0" applyNumberFormat="0" applyBorder="0" applyAlignment="0" applyProtection="0">
      <alignment vertical="center"/>
    </xf>
    <xf numFmtId="0" fontId="9" fillId="12" borderId="0" applyNumberFormat="0" applyBorder="0" applyAlignment="0" applyProtection="0">
      <alignment vertical="center"/>
    </xf>
    <xf numFmtId="0" fontId="27" fillId="12" borderId="0" applyNumberFormat="0" applyBorder="0" applyAlignment="0" applyProtection="0">
      <alignment vertical="center"/>
    </xf>
    <xf numFmtId="0" fontId="27" fillId="9" borderId="0" applyNumberFormat="0" applyBorder="0" applyAlignment="0" applyProtection="0">
      <alignment vertical="center"/>
    </xf>
    <xf numFmtId="0" fontId="9" fillId="9" borderId="0" applyNumberFormat="0" applyBorder="0" applyAlignment="0" applyProtection="0">
      <alignment vertical="center"/>
    </xf>
    <xf numFmtId="0" fontId="27" fillId="9" borderId="0" applyNumberFormat="0" applyBorder="0" applyAlignment="0" applyProtection="0">
      <alignment vertical="center"/>
    </xf>
    <xf numFmtId="0" fontId="27" fillId="10" borderId="0" applyNumberFormat="0" applyBorder="0" applyAlignment="0" applyProtection="0">
      <alignment vertical="center"/>
    </xf>
    <xf numFmtId="0" fontId="9" fillId="10" borderId="0" applyNumberFormat="0" applyBorder="0" applyAlignment="0" applyProtection="0">
      <alignment vertical="center"/>
    </xf>
    <xf numFmtId="0" fontId="27" fillId="10"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9" fillId="15" borderId="0" applyNumberFormat="0" applyBorder="0" applyAlignment="0" applyProtection="0">
      <alignment vertical="center"/>
    </xf>
    <xf numFmtId="0" fontId="27" fillId="15" borderId="0" applyNumberFormat="0" applyBorder="0" applyAlignment="0" applyProtection="0">
      <alignment vertical="center"/>
    </xf>
    <xf numFmtId="0" fontId="59" fillId="0" borderId="0" applyFont="0" applyFill="0" applyBorder="0" applyAlignment="0" applyProtection="0"/>
    <xf numFmtId="0" fontId="60" fillId="0" borderId="0" applyFont="0" applyFill="0" applyBorder="0" applyAlignment="0" applyProtection="0"/>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47" fillId="0" borderId="0" applyFont="0" applyFill="0" applyBorder="0" applyAlignment="0" applyProtection="0"/>
    <xf numFmtId="0" fontId="47" fillId="0" borderId="0" applyFont="0" applyFill="0" applyBorder="0" applyAlignment="0" applyProtection="0"/>
    <xf numFmtId="0" fontId="59" fillId="0" borderId="0" applyFont="0" applyFill="0" applyBorder="0" applyAlignment="0" applyProtection="0"/>
    <xf numFmtId="0" fontId="59" fillId="0" borderId="0" applyFont="0" applyFill="0" applyBorder="0" applyAlignment="0" applyProtection="0"/>
    <xf numFmtId="0" fontId="48" fillId="0" borderId="0"/>
    <xf numFmtId="0" fontId="47" fillId="0" borderId="0" applyFont="0" applyFill="0" applyBorder="0" applyAlignment="0" applyProtection="0"/>
    <xf numFmtId="0" fontId="47" fillId="0" borderId="0" applyFont="0" applyFill="0" applyBorder="0" applyAlignment="0" applyProtection="0"/>
    <xf numFmtId="0" fontId="12" fillId="3" borderId="0" applyNumberFormat="0" applyBorder="0" applyAlignment="0" applyProtection="0">
      <alignment vertical="center"/>
    </xf>
    <xf numFmtId="0" fontId="61" fillId="0" borderId="0"/>
    <xf numFmtId="0" fontId="49" fillId="0" borderId="0"/>
    <xf numFmtId="0" fontId="11" fillId="20" borderId="1" applyNumberFormat="0" applyAlignment="0" applyProtection="0">
      <alignment vertical="center"/>
    </xf>
    <xf numFmtId="0" fontId="62" fillId="0" borderId="0"/>
    <xf numFmtId="0" fontId="15" fillId="21" borderId="2" applyNumberFormat="0" applyAlignment="0" applyProtection="0">
      <alignment vertical="center"/>
    </xf>
    <xf numFmtId="176" fontId="24" fillId="0" borderId="0" applyFont="0" applyFill="0" applyBorder="0" applyAlignment="0" applyProtection="0"/>
    <xf numFmtId="0" fontId="1" fillId="0" borderId="0"/>
    <xf numFmtId="180" fontId="24" fillId="0" borderId="0" applyFont="0" applyFill="0" applyBorder="0" applyAlignment="0" applyProtection="0"/>
    <xf numFmtId="3" fontId="24" fillId="0" borderId="0" applyFont="0" applyFill="0" applyBorder="0" applyAlignment="0" applyProtection="0"/>
    <xf numFmtId="0" fontId="57" fillId="0" borderId="0" applyFont="0" applyFill="0" applyBorder="0" applyAlignment="0" applyProtection="0"/>
    <xf numFmtId="181" fontId="24" fillId="0" borderId="0" applyFont="0" applyFill="0" applyBorder="0" applyAlignment="0" applyProtection="0"/>
    <xf numFmtId="182" fontId="24" fillId="0" borderId="0" applyFont="0" applyFill="0" applyBorder="0" applyAlignment="0" applyProtection="0"/>
    <xf numFmtId="192" fontId="1" fillId="0" borderId="0" applyFont="0" applyFill="0" applyBorder="0" applyAlignment="0" applyProtection="0"/>
    <xf numFmtId="0" fontId="50" fillId="0" borderId="0"/>
    <xf numFmtId="0" fontId="24" fillId="0" borderId="0" applyFont="0" applyFill="0" applyBorder="0" applyAlignment="0" applyProtection="0"/>
    <xf numFmtId="0" fontId="50" fillId="0" borderId="0"/>
    <xf numFmtId="193" fontId="4" fillId="0" borderId="0" applyFont="0" applyFill="0" applyBorder="0" applyAlignment="0" applyProtection="0"/>
    <xf numFmtId="0" fontId="14" fillId="0" borderId="0" applyNumberFormat="0" applyFill="0" applyBorder="0" applyAlignment="0" applyProtection="0">
      <alignment vertical="center"/>
    </xf>
    <xf numFmtId="2" fontId="24" fillId="0" borderId="0" applyFont="0" applyFill="0" applyBorder="0" applyAlignment="0" applyProtection="0"/>
    <xf numFmtId="0" fontId="22" fillId="4" borderId="0" applyNumberFormat="0" applyBorder="0" applyAlignment="0" applyProtection="0">
      <alignment vertical="center"/>
    </xf>
    <xf numFmtId="38" fontId="51" fillId="22" borderId="0" applyNumberFormat="0" applyBorder="0" applyAlignment="0" applyProtection="0"/>
    <xf numFmtId="38" fontId="51" fillId="23" borderId="0" applyNumberFormat="0" applyBorder="0" applyAlignment="0" applyProtection="0"/>
    <xf numFmtId="0" fontId="63" fillId="0" borderId="0">
      <alignment horizontal="left"/>
    </xf>
    <xf numFmtId="0" fontId="52" fillId="0" borderId="3" applyNumberFormat="0" applyAlignment="0" applyProtection="0">
      <alignment horizontal="left" vertical="center"/>
    </xf>
    <xf numFmtId="0" fontId="52" fillId="0" borderId="4">
      <alignment horizontal="left" vertical="center"/>
    </xf>
    <xf numFmtId="0" fontId="19" fillId="0" borderId="5" applyNumberFormat="0" applyFill="0" applyAlignment="0" applyProtection="0">
      <alignment vertical="center"/>
    </xf>
    <xf numFmtId="0" fontId="67" fillId="0" borderId="0" applyNumberFormat="0" applyFill="0" applyBorder="0" applyAlignment="0" applyProtection="0"/>
    <xf numFmtId="0" fontId="20" fillId="0" borderId="6" applyNumberFormat="0" applyFill="0" applyAlignment="0" applyProtection="0">
      <alignment vertical="center"/>
    </xf>
    <xf numFmtId="0" fontId="52" fillId="0" borderId="0" applyNumberFormat="0" applyFill="0" applyBorder="0" applyAlignment="0" applyProtection="0"/>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53" fillId="0" borderId="0" applyNumberFormat="0" applyFill="0" applyBorder="0" applyAlignment="0" applyProtection="0">
      <alignment vertical="top"/>
      <protection locked="0"/>
    </xf>
    <xf numFmtId="0" fontId="18" fillId="7" borderId="1" applyNumberFormat="0" applyAlignment="0" applyProtection="0">
      <alignment vertical="center"/>
    </xf>
    <xf numFmtId="10" fontId="51" fillId="24" borderId="8" applyNumberFormat="0" applyBorder="0" applyAlignment="0" applyProtection="0"/>
    <xf numFmtId="10" fontId="51" fillId="23" borderId="8" applyNumberFormat="0" applyBorder="0" applyAlignment="0" applyProtection="0"/>
    <xf numFmtId="0" fontId="16" fillId="0" borderId="9" applyNumberFormat="0" applyFill="0" applyAlignment="0" applyProtection="0">
      <alignment vertical="center"/>
    </xf>
    <xf numFmtId="176" fontId="24" fillId="0" borderId="0" applyFont="0" applyFill="0" applyBorder="0" applyAlignment="0" applyProtection="0"/>
    <xf numFmtId="184" fontId="1" fillId="0" borderId="0" applyFont="0" applyFill="0" applyBorder="0" applyAlignment="0" applyProtection="0"/>
    <xf numFmtId="185" fontId="1" fillId="0" borderId="0" applyFont="0" applyFill="0" applyBorder="0" applyAlignment="0" applyProtection="0"/>
    <xf numFmtId="0" fontId="64" fillId="0" borderId="1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0" fontId="13" fillId="25" borderId="0" applyNumberFormat="0" applyBorder="0" applyAlignment="0" applyProtection="0">
      <alignment vertical="center"/>
    </xf>
    <xf numFmtId="183" fontId="4" fillId="0" borderId="0"/>
    <xf numFmtId="0" fontId="4" fillId="0" borderId="0"/>
    <xf numFmtId="0" fontId="24" fillId="0" borderId="0"/>
    <xf numFmtId="0" fontId="1" fillId="26" borderId="11" applyNumberFormat="0" applyFont="0" applyAlignment="0" applyProtection="0">
      <alignment vertical="center"/>
    </xf>
    <xf numFmtId="0" fontId="23" fillId="20" borderId="12" applyNumberFormat="0" applyAlignment="0" applyProtection="0">
      <alignment vertical="center"/>
    </xf>
    <xf numFmtId="10" fontId="24" fillId="0" borderId="0" applyFont="0" applyFill="0" applyBorder="0" applyAlignment="0" applyProtection="0"/>
    <xf numFmtId="0" fontId="64" fillId="0" borderId="0"/>
    <xf numFmtId="0" fontId="6" fillId="0" borderId="0" applyNumberFormat="0" applyFill="0" applyBorder="0" applyAlignment="0" applyProtection="0">
      <alignment vertical="center"/>
    </xf>
    <xf numFmtId="0" fontId="17" fillId="0" borderId="13" applyNumberFormat="0" applyFill="0" applyAlignment="0" applyProtection="0">
      <alignment vertical="center"/>
    </xf>
    <xf numFmtId="0" fontId="24" fillId="0" borderId="14" applyNumberFormat="0" applyFont="0" applyFill="0" applyAlignment="0" applyProtection="0"/>
    <xf numFmtId="0" fontId="65" fillId="0" borderId="15">
      <alignment horizontal="left"/>
    </xf>
    <xf numFmtId="0" fontId="10" fillId="0" borderId="0" applyNumberFormat="0" applyFill="0" applyBorder="0" applyAlignment="0" applyProtection="0">
      <alignment vertical="center"/>
    </xf>
    <xf numFmtId="0" fontId="27" fillId="16" borderId="0" applyNumberFormat="0" applyBorder="0" applyAlignment="0" applyProtection="0">
      <alignment vertical="center"/>
    </xf>
    <xf numFmtId="0" fontId="9" fillId="16"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9" fillId="17"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9" fillId="18" borderId="0" applyNumberFormat="0" applyBorder="0" applyAlignment="0" applyProtection="0">
      <alignment vertical="center"/>
    </xf>
    <xf numFmtId="0" fontId="27" fillId="18" borderId="0" applyNumberFormat="0" applyBorder="0" applyAlignment="0" applyProtection="0">
      <alignment vertical="center"/>
    </xf>
    <xf numFmtId="0" fontId="27" fillId="13" borderId="0" applyNumberFormat="0" applyBorder="0" applyAlignment="0" applyProtection="0">
      <alignment vertical="center"/>
    </xf>
    <xf numFmtId="0" fontId="9" fillId="13"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9" fillId="14" borderId="0" applyNumberFormat="0" applyBorder="0" applyAlignment="0" applyProtection="0">
      <alignment vertical="center"/>
    </xf>
    <xf numFmtId="0" fontId="27" fillId="14" borderId="0" applyNumberFormat="0" applyBorder="0" applyAlignment="0" applyProtection="0">
      <alignment vertical="center"/>
    </xf>
    <xf numFmtId="0" fontId="27" fillId="19" borderId="0" applyNumberFormat="0" applyBorder="0" applyAlignment="0" applyProtection="0">
      <alignment vertical="center"/>
    </xf>
    <xf numFmtId="0" fontId="9" fillId="19" borderId="0" applyNumberFormat="0" applyBorder="0" applyAlignment="0" applyProtection="0">
      <alignment vertical="center"/>
    </xf>
    <xf numFmtId="0" fontId="27" fillId="19" borderId="0" applyNumberFormat="0" applyBorder="0" applyAlignment="0" applyProtection="0">
      <alignment vertical="center"/>
    </xf>
    <xf numFmtId="0" fontId="2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20" borderId="1" applyNumberFormat="0" applyAlignment="0" applyProtection="0">
      <alignment vertical="center"/>
    </xf>
    <xf numFmtId="0" fontId="11" fillId="20" borderId="1" applyNumberFormat="0" applyAlignment="0" applyProtection="0">
      <alignment vertical="center"/>
    </xf>
    <xf numFmtId="0" fontId="29" fillId="20" borderId="1" applyNumberFormat="0" applyAlignment="0" applyProtection="0">
      <alignment vertical="center"/>
    </xf>
    <xf numFmtId="186" fontId="4" fillId="0" borderId="0">
      <protection locked="0"/>
    </xf>
    <xf numFmtId="0" fontId="54" fillId="0" borderId="0">
      <protection locked="0"/>
    </xf>
    <xf numFmtId="0" fontId="54" fillId="0" borderId="0">
      <protection locked="0"/>
    </xf>
    <xf numFmtId="0" fontId="30" fillId="3" borderId="0" applyNumberFormat="0" applyBorder="0" applyAlignment="0" applyProtection="0">
      <alignment vertical="center"/>
    </xf>
    <xf numFmtId="0" fontId="12" fillId="3" borderId="0" applyNumberFormat="0" applyBorder="0" applyAlignment="0" applyProtection="0">
      <alignment vertical="center"/>
    </xf>
    <xf numFmtId="0" fontId="30" fillId="3" borderId="0" applyNumberFormat="0" applyBorder="0" applyAlignment="0" applyProtection="0">
      <alignment vertical="center"/>
    </xf>
    <xf numFmtId="0" fontId="55" fillId="0" borderId="0">
      <protection locked="0"/>
    </xf>
    <xf numFmtId="0" fontId="55" fillId="0" borderId="0">
      <protection locked="0"/>
    </xf>
    <xf numFmtId="0" fontId="7" fillId="0" borderId="0" applyNumberFormat="0" applyFill="0" applyBorder="0" applyAlignment="0" applyProtection="0">
      <alignment vertical="top"/>
      <protection locked="0"/>
    </xf>
    <xf numFmtId="40" fontId="31" fillId="0" borderId="0" applyFont="0" applyFill="0" applyBorder="0" applyAlignment="0" applyProtection="0"/>
    <xf numFmtId="38" fontId="31" fillId="0" borderId="0" applyFont="0" applyFill="0" applyBorder="0" applyAlignment="0" applyProtection="0"/>
    <xf numFmtId="0" fontId="1" fillId="26" borderId="11" applyNumberFormat="0" applyFont="0" applyAlignment="0" applyProtection="0">
      <alignment vertical="center"/>
    </xf>
    <xf numFmtId="0" fontId="8" fillId="26" borderId="11" applyNumberFormat="0" applyFont="0" applyAlignment="0" applyProtection="0">
      <alignment vertical="center"/>
    </xf>
    <xf numFmtId="0" fontId="1" fillId="26" borderId="11" applyNumberFormat="0" applyFont="0" applyAlignment="0" applyProtection="0">
      <alignment vertical="center"/>
    </xf>
    <xf numFmtId="0" fontId="4" fillId="26" borderId="11" applyNumberFormat="0" applyFont="0" applyAlignment="0" applyProtection="0">
      <alignment vertical="center"/>
    </xf>
    <xf numFmtId="0" fontId="31" fillId="0" borderId="0" applyFont="0" applyFill="0" applyBorder="0" applyAlignment="0" applyProtection="0"/>
    <xf numFmtId="0" fontId="31" fillId="0" borderId="0" applyFont="0" applyFill="0" applyBorder="0" applyAlignment="0" applyProtection="0"/>
    <xf numFmtId="0" fontId="56" fillId="0" borderId="0">
      <alignment vertical="center"/>
    </xf>
    <xf numFmtId="9" fontId="1" fillId="0" borderId="0" applyFont="0" applyFill="0" applyBorder="0" applyAlignment="0" applyProtection="0"/>
    <xf numFmtId="0" fontId="32" fillId="25" borderId="0" applyNumberFormat="0" applyBorder="0" applyAlignment="0" applyProtection="0">
      <alignment vertical="center"/>
    </xf>
    <xf numFmtId="0" fontId="13" fillId="25" borderId="0" applyNumberFormat="0" applyBorder="0" applyAlignment="0" applyProtection="0">
      <alignment vertical="center"/>
    </xf>
    <xf numFmtId="0" fontId="32" fillId="25" borderId="0" applyNumberFormat="0" applyBorder="0" applyAlignment="0" applyProtection="0">
      <alignment vertical="center"/>
    </xf>
    <xf numFmtId="0" fontId="5" fillId="0" borderId="0">
      <alignment horizontal="center" vertical="center"/>
    </xf>
    <xf numFmtId="0" fontId="33" fillId="0" borderId="0">
      <alignment horizontal="center" vertical="center"/>
    </xf>
    <xf numFmtId="0" fontId="34" fillId="0" borderId="0"/>
    <xf numFmtId="0" fontId="3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21" borderId="2" applyNumberFormat="0" applyAlignment="0" applyProtection="0">
      <alignment vertical="center"/>
    </xf>
    <xf numFmtId="0" fontId="15" fillId="21" borderId="2" applyNumberFormat="0" applyAlignment="0" applyProtection="0">
      <alignment vertical="center"/>
    </xf>
    <xf numFmtId="0" fontId="36" fillId="21" borderId="2" applyNumberFormat="0" applyAlignment="0" applyProtection="0">
      <alignment vertical="center"/>
    </xf>
    <xf numFmtId="187" fontId="24"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0" fontId="4" fillId="0" borderId="0" applyFont="0" applyFill="0" applyBorder="0" applyAlignment="0" applyProtection="0"/>
    <xf numFmtId="41" fontId="1" fillId="0" borderId="0" applyFont="0" applyFill="0" applyBorder="0" applyAlignment="0" applyProtection="0"/>
    <xf numFmtId="41" fontId="70"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8" fillId="0" borderId="0" applyFont="0" applyFill="0" applyBorder="0" applyAlignment="0" applyProtection="0">
      <alignment vertical="center"/>
    </xf>
    <xf numFmtId="41" fontId="8"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24" fillId="0" borderId="0"/>
    <xf numFmtId="0" fontId="57" fillId="0" borderId="0" applyFont="0" applyFill="0" applyBorder="0" applyAlignment="0" applyProtection="0"/>
    <xf numFmtId="0" fontId="38" fillId="0" borderId="9" applyNumberFormat="0" applyFill="0" applyAlignment="0" applyProtection="0">
      <alignment vertical="center"/>
    </xf>
    <xf numFmtId="0" fontId="16" fillId="0" borderId="9" applyNumberFormat="0" applyFill="0" applyAlignment="0" applyProtection="0">
      <alignment vertical="center"/>
    </xf>
    <xf numFmtId="0" fontId="38" fillId="0" borderId="9" applyNumberFormat="0" applyFill="0" applyAlignment="0" applyProtection="0">
      <alignment vertical="center"/>
    </xf>
    <xf numFmtId="0" fontId="39" fillId="0" borderId="13" applyNumberFormat="0" applyFill="0" applyAlignment="0" applyProtection="0">
      <alignment vertical="center"/>
    </xf>
    <xf numFmtId="0" fontId="17" fillId="0" borderId="13" applyNumberFormat="0" applyFill="0" applyAlignment="0" applyProtection="0">
      <alignment vertical="center"/>
    </xf>
    <xf numFmtId="0" fontId="39" fillId="0" borderId="13" applyNumberFormat="0" applyFill="0" applyAlignment="0" applyProtection="0">
      <alignment vertical="center"/>
    </xf>
    <xf numFmtId="0" fontId="40" fillId="7" borderId="1" applyNumberFormat="0" applyAlignment="0" applyProtection="0">
      <alignment vertical="center"/>
    </xf>
    <xf numFmtId="0" fontId="18" fillId="7" borderId="1" applyNumberFormat="0" applyAlignment="0" applyProtection="0">
      <alignment vertical="center"/>
    </xf>
    <xf numFmtId="0" fontId="40" fillId="7" borderId="1" applyNumberFormat="0" applyAlignment="0" applyProtection="0">
      <alignment vertical="center"/>
    </xf>
    <xf numFmtId="4" fontId="55" fillId="0" borderId="0">
      <protection locked="0"/>
    </xf>
    <xf numFmtId="188" fontId="4" fillId="0" borderId="0">
      <protection locked="0"/>
    </xf>
    <xf numFmtId="0" fontId="58" fillId="0" borderId="0">
      <alignment vertical="center"/>
    </xf>
    <xf numFmtId="0" fontId="42" fillId="0" borderId="5" applyNumberFormat="0" applyFill="0" applyAlignment="0" applyProtection="0">
      <alignment vertical="center"/>
    </xf>
    <xf numFmtId="0" fontId="19" fillId="0" borderId="5" applyNumberFormat="0" applyFill="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20" fillId="0" borderId="6"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21" fillId="0" borderId="7"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5" fillId="4" borderId="0" applyNumberFormat="0" applyBorder="0" applyAlignment="0" applyProtection="0">
      <alignment vertical="center"/>
    </xf>
    <xf numFmtId="0" fontId="22" fillId="4" borderId="0" applyNumberFormat="0" applyBorder="0" applyAlignment="0" applyProtection="0">
      <alignment vertical="center"/>
    </xf>
    <xf numFmtId="0" fontId="45" fillId="4" borderId="0" applyNumberFormat="0" applyBorder="0" applyAlignment="0" applyProtection="0">
      <alignment vertical="center"/>
    </xf>
    <xf numFmtId="0" fontId="46" fillId="20" borderId="12" applyNumberFormat="0" applyAlignment="0" applyProtection="0">
      <alignment vertical="center"/>
    </xf>
    <xf numFmtId="0" fontId="23" fillId="20" borderId="12" applyNumberFormat="0" applyAlignment="0" applyProtection="0">
      <alignment vertical="center"/>
    </xf>
    <xf numFmtId="0" fontId="46" fillId="20" borderId="12" applyNumberFormat="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0" fontId="4" fillId="0" borderId="0" applyFont="0" applyFill="0" applyBorder="0" applyAlignment="0" applyProtection="0"/>
    <xf numFmtId="0" fontId="41" fillId="0" borderId="0"/>
    <xf numFmtId="0" fontId="66" fillId="0" borderId="0">
      <alignment vertical="center"/>
    </xf>
    <xf numFmtId="42" fontId="1" fillId="0" borderId="0" applyFont="0" applyFill="0" applyBorder="0" applyAlignment="0" applyProtection="0"/>
    <xf numFmtId="42" fontId="1" fillId="0" borderId="0" applyFont="0" applyFill="0" applyBorder="0" applyAlignment="0" applyProtection="0"/>
    <xf numFmtId="189" fontId="4" fillId="0" borderId="0">
      <protection locked="0"/>
    </xf>
    <xf numFmtId="0" fontId="1" fillId="0" borderId="0">
      <alignment vertical="center"/>
    </xf>
    <xf numFmtId="0" fontId="8" fillId="0" borderId="0">
      <alignment vertical="center"/>
    </xf>
    <xf numFmtId="0" fontId="24" fillId="0" borderId="0"/>
    <xf numFmtId="0" fontId="24" fillId="0" borderId="0"/>
    <xf numFmtId="0" fontId="24" fillId="0" borderId="0"/>
    <xf numFmtId="0" fontId="24" fillId="0" borderId="0"/>
    <xf numFmtId="0" fontId="72" fillId="0" borderId="0">
      <alignment vertical="center"/>
    </xf>
    <xf numFmtId="0" fontId="1" fillId="0" borderId="0">
      <alignment vertical="center"/>
    </xf>
    <xf numFmtId="0" fontId="8" fillId="0" borderId="0">
      <alignment vertical="center"/>
    </xf>
    <xf numFmtId="0" fontId="72" fillId="0" borderId="0">
      <alignment vertical="center"/>
    </xf>
    <xf numFmtId="0" fontId="72"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2" fillId="0" borderId="0">
      <alignment vertical="center"/>
    </xf>
    <xf numFmtId="0" fontId="24" fillId="0" borderId="0"/>
    <xf numFmtId="0" fontId="24" fillId="0" borderId="0"/>
    <xf numFmtId="0" fontId="24" fillId="0" borderId="0"/>
    <xf numFmtId="0" fontId="24" fillId="0" borderId="0"/>
    <xf numFmtId="0" fontId="1" fillId="0" borderId="0">
      <alignment vertical="center"/>
    </xf>
    <xf numFmtId="0" fontId="1" fillId="0" borderId="0">
      <alignment vertical="center"/>
    </xf>
    <xf numFmtId="0" fontId="37" fillId="0" borderId="0"/>
    <xf numFmtId="0" fontId="1" fillId="0" borderId="0">
      <alignment vertical="center"/>
    </xf>
    <xf numFmtId="0" fontId="4" fillId="0" borderId="0"/>
    <xf numFmtId="0" fontId="8" fillId="0" borderId="0">
      <alignment vertical="center"/>
    </xf>
    <xf numFmtId="0" fontId="72" fillId="0" borderId="0">
      <alignment vertical="center"/>
    </xf>
    <xf numFmtId="0" fontId="72" fillId="0" borderId="0">
      <alignment vertical="center"/>
    </xf>
    <xf numFmtId="0" fontId="72" fillId="0" borderId="0">
      <alignment vertical="center"/>
    </xf>
    <xf numFmtId="0" fontId="72" fillId="0" borderId="0">
      <alignment vertical="center"/>
    </xf>
    <xf numFmtId="0" fontId="8" fillId="0" borderId="0">
      <alignment vertical="center"/>
    </xf>
    <xf numFmtId="0" fontId="1" fillId="0" borderId="0">
      <alignment vertical="center"/>
    </xf>
    <xf numFmtId="0" fontId="1" fillId="0" borderId="0">
      <alignment vertical="center"/>
    </xf>
    <xf numFmtId="0" fontId="72"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24" fillId="0" borderId="0"/>
    <xf numFmtId="0" fontId="1" fillId="0" borderId="0"/>
    <xf numFmtId="0" fontId="1" fillId="0" borderId="0">
      <alignment vertical="center"/>
    </xf>
    <xf numFmtId="0" fontId="72" fillId="0" borderId="0">
      <alignment vertical="center"/>
    </xf>
    <xf numFmtId="0" fontId="72" fillId="0" borderId="0">
      <alignment vertical="center"/>
    </xf>
    <xf numFmtId="0" fontId="72" fillId="0" borderId="0">
      <alignment vertical="center"/>
    </xf>
    <xf numFmtId="0" fontId="2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72"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 fillId="0" borderId="0">
      <alignment vertical="center"/>
    </xf>
    <xf numFmtId="0" fontId="72" fillId="0" borderId="0">
      <alignment vertical="center"/>
    </xf>
    <xf numFmtId="0" fontId="1" fillId="0" borderId="0">
      <alignment vertical="center"/>
    </xf>
    <xf numFmtId="0" fontId="72" fillId="0" borderId="0">
      <alignment vertical="center"/>
    </xf>
    <xf numFmtId="0" fontId="24" fillId="0" borderId="0"/>
    <xf numFmtId="0" fontId="24" fillId="0" borderId="0"/>
    <xf numFmtId="0" fontId="24" fillId="0" borderId="0"/>
    <xf numFmtId="0" fontId="1"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9" fillId="0" borderId="0" applyNumberFormat="0" applyFill="0" applyBorder="0" applyAlignment="0" applyProtection="0">
      <alignment vertical="top"/>
      <protection locked="0"/>
    </xf>
    <xf numFmtId="0" fontId="55" fillId="0" borderId="14">
      <protection locked="0"/>
    </xf>
    <xf numFmtId="190" fontId="4" fillId="0" borderId="0">
      <protection locked="0"/>
    </xf>
    <xf numFmtId="191" fontId="4" fillId="0" borderId="0">
      <protection locked="0"/>
    </xf>
    <xf numFmtId="0" fontId="4" fillId="0" borderId="0"/>
    <xf numFmtId="0" fontId="74" fillId="0" borderId="0"/>
    <xf numFmtId="176" fontId="74" fillId="0" borderId="0" applyFont="0" applyFill="0" applyBorder="0" applyAlignment="0" applyProtection="0"/>
    <xf numFmtId="176" fontId="74" fillId="0" borderId="0" applyFont="0" applyFill="0" applyBorder="0" applyAlignment="0" applyProtection="0"/>
    <xf numFmtId="0" fontId="74" fillId="0" borderId="0"/>
    <xf numFmtId="176" fontId="74" fillId="0" borderId="0" applyFont="0" applyFill="0" applyBorder="0" applyAlignment="0" applyProtection="0"/>
    <xf numFmtId="41" fontId="1" fillId="0" borderId="0" applyFont="0" applyFill="0" applyBorder="0" applyAlignment="0" applyProtection="0">
      <alignment vertical="center"/>
    </xf>
    <xf numFmtId="176" fontId="74" fillId="0" borderId="0" applyFont="0" applyFill="0" applyBorder="0" applyAlignment="0" applyProtection="0"/>
    <xf numFmtId="0" fontId="4" fillId="0" borderId="0"/>
    <xf numFmtId="0" fontId="96" fillId="0" borderId="0">
      <alignment vertical="center"/>
    </xf>
    <xf numFmtId="0" fontId="4" fillId="0" borderId="0"/>
    <xf numFmtId="0" fontId="74" fillId="0" borderId="0"/>
    <xf numFmtId="176" fontId="74" fillId="0" borderId="0" applyFont="0" applyFill="0" applyBorder="0" applyAlignment="0" applyProtection="0"/>
    <xf numFmtId="0" fontId="72" fillId="0" borderId="0">
      <alignment vertical="center"/>
    </xf>
    <xf numFmtId="0" fontId="1" fillId="0" borderId="0"/>
    <xf numFmtId="0" fontId="1" fillId="0" borderId="0">
      <alignment vertical="center"/>
    </xf>
    <xf numFmtId="41" fontId="1" fillId="0" borderId="0" applyFont="0" applyFill="0" applyBorder="0" applyAlignment="0" applyProtection="0">
      <alignment vertical="center"/>
    </xf>
  </cellStyleXfs>
  <cellXfs count="939">
    <xf numFmtId="0" fontId="0" fillId="0" borderId="0" xfId="0">
      <alignment vertical="center"/>
    </xf>
    <xf numFmtId="0" fontId="73" fillId="0" borderId="0" xfId="404" applyFont="1"/>
    <xf numFmtId="0" fontId="75" fillId="0" borderId="0" xfId="405" applyFont="1" applyAlignment="1">
      <alignment horizontal="centerContinuous"/>
    </xf>
    <xf numFmtId="0" fontId="73" fillId="0" borderId="0" xfId="404" applyFont="1" applyAlignment="1">
      <alignment horizontal="centerContinuous"/>
    </xf>
    <xf numFmtId="0" fontId="76" fillId="0" borderId="0" xfId="405" applyFont="1" applyAlignment="1">
      <alignment horizontal="centerContinuous"/>
    </xf>
    <xf numFmtId="0" fontId="77" fillId="0" borderId="0" xfId="405" applyFont="1" applyFill="1" applyAlignment="1">
      <alignment vertical="top"/>
    </xf>
    <xf numFmtId="0" fontId="77" fillId="0" borderId="0" xfId="405" applyFont="1" applyFill="1" applyAlignment="1">
      <alignment horizontal="right" vertical="top"/>
    </xf>
    <xf numFmtId="0" fontId="78" fillId="0" borderId="0" xfId="405" applyFont="1" applyFill="1" applyAlignment="1">
      <alignment vertical="top"/>
    </xf>
    <xf numFmtId="0" fontId="80" fillId="0" borderId="0" xfId="405" applyFont="1" applyFill="1" applyAlignment="1">
      <alignment horizontal="centerContinuous" vertical="center"/>
    </xf>
    <xf numFmtId="0" fontId="78" fillId="0" borderId="0" xfId="405" applyFont="1" applyFill="1" applyAlignment="1">
      <alignment vertical="center"/>
    </xf>
    <xf numFmtId="0" fontId="80" fillId="0" borderId="0" xfId="405" applyFont="1" applyFill="1" applyAlignment="1">
      <alignment horizontal="centerContinuous"/>
    </xf>
    <xf numFmtId="0" fontId="81" fillId="0" borderId="0" xfId="405" applyFont="1" applyFill="1" applyAlignment="1">
      <alignment horizontal="centerContinuous"/>
    </xf>
    <xf numFmtId="0" fontId="78" fillId="0" borderId="0" xfId="405" applyFont="1" applyFill="1"/>
    <xf numFmtId="0" fontId="83" fillId="0" borderId="0" xfId="405" applyFont="1" applyFill="1"/>
    <xf numFmtId="0" fontId="78" fillId="0" borderId="0" xfId="405" applyFont="1" applyFill="1" applyAlignment="1">
      <alignment horizontal="center" vertical="center"/>
    </xf>
    <xf numFmtId="176" fontId="77" fillId="0" borderId="0" xfId="406" applyFont="1" applyFill="1" applyBorder="1" applyProtection="1"/>
    <xf numFmtId="176" fontId="77" fillId="0" borderId="0" xfId="406" applyFont="1" applyFill="1" applyBorder="1"/>
    <xf numFmtId="0" fontId="86" fillId="0" borderId="0" xfId="405" applyFont="1" applyFill="1" applyBorder="1"/>
    <xf numFmtId="43" fontId="86" fillId="0" borderId="0" xfId="405" applyNumberFormat="1" applyFont="1" applyFill="1" applyBorder="1"/>
    <xf numFmtId="0" fontId="83" fillId="0" borderId="0" xfId="405" applyFont="1" applyFill="1" applyAlignment="1"/>
    <xf numFmtId="0" fontId="78" fillId="0" borderId="0" xfId="405" applyFont="1" applyFill="1" applyAlignment="1">
      <alignment horizontal="center"/>
    </xf>
    <xf numFmtId="0" fontId="87" fillId="0" borderId="0" xfId="408" applyFont="1" applyFill="1" applyAlignment="1">
      <alignment vertical="top"/>
    </xf>
    <xf numFmtId="0" fontId="77" fillId="0" borderId="0" xfId="408" applyFont="1" applyFill="1" applyAlignment="1">
      <alignment vertical="top"/>
    </xf>
    <xf numFmtId="0" fontId="87" fillId="0" borderId="0" xfId="405" applyFont="1" applyFill="1" applyAlignment="1">
      <alignment horizontal="right" vertical="top"/>
    </xf>
    <xf numFmtId="0" fontId="78" fillId="0" borderId="0" xfId="408" applyFont="1" applyFill="1" applyAlignment="1">
      <alignment vertical="top"/>
    </xf>
    <xf numFmtId="0" fontId="78" fillId="0" borderId="0" xfId="408" applyFont="1" applyFill="1" applyAlignment="1">
      <alignment vertical="center"/>
    </xf>
    <xf numFmtId="0" fontId="89" fillId="0" borderId="0" xfId="408" applyFont="1" applyFill="1" applyAlignment="1" applyProtection="1">
      <alignment horizontal="centerContinuous"/>
    </xf>
    <xf numFmtId="0" fontId="80" fillId="0" borderId="0" xfId="408" applyFont="1" applyFill="1" applyAlignment="1" applyProtection="1">
      <alignment horizontal="centerContinuous"/>
    </xf>
    <xf numFmtId="0" fontId="78" fillId="0" borderId="0" xfId="408" applyFont="1" applyFill="1"/>
    <xf numFmtId="0" fontId="77" fillId="0" borderId="0" xfId="408" applyFont="1" applyFill="1" applyProtection="1"/>
    <xf numFmtId="0" fontId="77" fillId="0" borderId="0" xfId="408" applyFont="1" applyFill="1" applyAlignment="1" applyProtection="1">
      <alignment horizontal="right"/>
    </xf>
    <xf numFmtId="0" fontId="83" fillId="0" borderId="0" xfId="408" applyFont="1" applyFill="1"/>
    <xf numFmtId="0" fontId="78" fillId="0" borderId="0" xfId="408" applyFont="1" applyFill="1" applyAlignment="1">
      <alignment horizontal="center" vertical="center"/>
    </xf>
    <xf numFmtId="0" fontId="78" fillId="0" borderId="0" xfId="408" applyFont="1" applyFill="1" applyAlignment="1">
      <alignment horizontal="center"/>
    </xf>
    <xf numFmtId="0" fontId="86" fillId="0" borderId="0" xfId="408" applyFont="1" applyFill="1" applyAlignment="1">
      <alignment horizontal="center"/>
    </xf>
    <xf numFmtId="196" fontId="78" fillId="0" borderId="0" xfId="409" applyNumberFormat="1" applyFont="1" applyFill="1" applyAlignment="1">
      <alignment horizontal="center"/>
    </xf>
    <xf numFmtId="196" fontId="78" fillId="0" borderId="0" xfId="409" applyNumberFormat="1" applyFont="1" applyFill="1"/>
    <xf numFmtId="196" fontId="78" fillId="0" borderId="0" xfId="409" applyNumberFormat="1" applyFont="1" applyFill="1" applyAlignment="1">
      <alignment vertical="center"/>
    </xf>
    <xf numFmtId="0" fontId="77" fillId="0" borderId="0" xfId="408" applyFont="1" applyFill="1" applyBorder="1" applyAlignment="1">
      <alignment horizontal="left"/>
    </xf>
    <xf numFmtId="0" fontId="83" fillId="0" borderId="0" xfId="408" applyFont="1" applyFill="1" applyBorder="1"/>
    <xf numFmtId="0" fontId="77" fillId="0" borderId="0" xfId="408" applyFont="1" applyFill="1" applyAlignment="1">
      <alignment horizontal="center"/>
    </xf>
    <xf numFmtId="0" fontId="77" fillId="0" borderId="0" xfId="408" applyFont="1" applyFill="1"/>
    <xf numFmtId="0" fontId="77" fillId="0" borderId="0" xfId="408" applyFont="1" applyFill="1" applyAlignment="1"/>
    <xf numFmtId="0" fontId="87" fillId="0" borderId="0" xfId="405" applyFont="1" applyFill="1" applyAlignment="1">
      <alignment vertical="top"/>
    </xf>
    <xf numFmtId="0" fontId="72" fillId="0" borderId="0" xfId="405" applyFont="1" applyFill="1" applyAlignment="1">
      <alignment vertical="top"/>
    </xf>
    <xf numFmtId="0" fontId="77" fillId="0" borderId="0" xfId="405" applyFont="1" applyFill="1" applyAlignment="1">
      <alignment horizontal="centerContinuous" vertical="center"/>
    </xf>
    <xf numFmtId="0" fontId="77" fillId="0" borderId="0" xfId="405" applyFont="1" applyFill="1" applyAlignment="1">
      <alignment vertical="center"/>
    </xf>
    <xf numFmtId="0" fontId="72" fillId="0" borderId="0" xfId="405" applyFont="1" applyFill="1" applyAlignment="1">
      <alignment vertical="center"/>
    </xf>
    <xf numFmtId="0" fontId="77" fillId="0" borderId="0" xfId="405" applyFont="1" applyFill="1"/>
    <xf numFmtId="0" fontId="72" fillId="0" borderId="0" xfId="405" applyFont="1" applyFill="1"/>
    <xf numFmtId="0" fontId="92" fillId="0" borderId="0" xfId="405" applyFont="1" applyFill="1"/>
    <xf numFmtId="0" fontId="77" fillId="0" borderId="0" xfId="405" applyFont="1" applyFill="1" applyBorder="1" applyAlignment="1">
      <alignment vertical="center"/>
    </xf>
    <xf numFmtId="176" fontId="77" fillId="0" borderId="0" xfId="406" applyFont="1" applyFill="1" applyBorder="1" applyAlignment="1" applyProtection="1">
      <alignment vertical="center"/>
      <protection locked="0"/>
    </xf>
    <xf numFmtId="176" fontId="77" fillId="0" borderId="0" xfId="406" applyFont="1" applyFill="1" applyBorder="1" applyAlignment="1">
      <alignment vertical="center"/>
    </xf>
    <xf numFmtId="176" fontId="77" fillId="0" borderId="0" xfId="406" applyFont="1" applyFill="1" applyBorder="1" applyAlignment="1" applyProtection="1">
      <alignment vertical="center"/>
    </xf>
    <xf numFmtId="0" fontId="90" fillId="0" borderId="0" xfId="405" applyFont="1" applyFill="1" applyAlignment="1">
      <alignment horizontal="right"/>
    </xf>
    <xf numFmtId="0" fontId="85" fillId="0" borderId="0" xfId="405" applyFont="1" applyFill="1" applyBorder="1" applyAlignment="1">
      <alignment horizontal="left"/>
    </xf>
    <xf numFmtId="0" fontId="77" fillId="0" borderId="0" xfId="405" applyFont="1" applyFill="1" applyBorder="1" applyAlignment="1">
      <alignment horizontal="left" vertical="top"/>
    </xf>
    <xf numFmtId="176" fontId="77" fillId="0" borderId="0" xfId="406" applyFont="1" applyFill="1" applyBorder="1" applyAlignment="1">
      <alignment vertical="top"/>
    </xf>
    <xf numFmtId="176" fontId="77" fillId="0" borderId="0" xfId="406" applyFont="1" applyFill="1" applyBorder="1" applyAlignment="1" applyProtection="1">
      <alignment vertical="top"/>
    </xf>
    <xf numFmtId="0" fontId="89" fillId="0" borderId="0" xfId="405" applyFont="1" applyFill="1" applyAlignment="1">
      <alignment horizontal="centerContinuous" vertical="center"/>
    </xf>
    <xf numFmtId="176" fontId="72" fillId="0" borderId="0" xfId="406" applyFont="1" applyFill="1" applyBorder="1"/>
    <xf numFmtId="179" fontId="72" fillId="0" borderId="0" xfId="405" applyNumberFormat="1" applyFont="1" applyFill="1" applyAlignment="1">
      <alignment horizontal="right"/>
    </xf>
    <xf numFmtId="176" fontId="72" fillId="0" borderId="0" xfId="406" applyFont="1" applyFill="1" applyBorder="1" applyProtection="1"/>
    <xf numFmtId="176" fontId="72" fillId="0" borderId="0" xfId="406" applyFont="1" applyFill="1" applyBorder="1" applyAlignment="1">
      <alignment vertical="top"/>
    </xf>
    <xf numFmtId="176" fontId="72" fillId="0" borderId="0" xfId="406" applyFont="1" applyFill="1" applyBorder="1" applyAlignment="1" applyProtection="1">
      <alignment vertical="top"/>
    </xf>
    <xf numFmtId="0" fontId="72" fillId="27" borderId="33" xfId="405" applyFont="1" applyFill="1" applyBorder="1" applyAlignment="1">
      <alignment horizontal="centerContinuous" vertical="center"/>
    </xf>
    <xf numFmtId="0" fontId="72" fillId="27" borderId="34" xfId="405" applyFont="1" applyFill="1" applyBorder="1" applyAlignment="1">
      <alignment horizontal="centerContinuous" vertical="center"/>
    </xf>
    <xf numFmtId="0" fontId="72" fillId="27" borderId="0" xfId="405" applyFont="1" applyFill="1" applyBorder="1" applyAlignment="1">
      <alignment horizontal="centerContinuous" vertical="center"/>
    </xf>
    <xf numFmtId="0" fontId="72" fillId="27" borderId="17" xfId="405" applyFont="1" applyFill="1" applyBorder="1" applyAlignment="1">
      <alignment horizontal="centerContinuous" vertical="center"/>
    </xf>
    <xf numFmtId="0" fontId="72" fillId="27" borderId="22" xfId="405" applyFont="1" applyFill="1" applyBorder="1" applyAlignment="1">
      <alignment horizontal="centerContinuous" vertical="center"/>
    </xf>
    <xf numFmtId="0" fontId="72" fillId="27" borderId="26" xfId="405" applyFont="1" applyFill="1" applyBorder="1" applyAlignment="1">
      <alignment horizontal="center" vertical="center"/>
    </xf>
    <xf numFmtId="0" fontId="72" fillId="27" borderId="29" xfId="405" applyFont="1" applyFill="1" applyBorder="1" applyAlignment="1">
      <alignment horizontal="center" vertical="center"/>
    </xf>
    <xf numFmtId="0" fontId="72" fillId="27" borderId="27" xfId="405" applyFont="1" applyFill="1" applyBorder="1" applyAlignment="1">
      <alignment horizontal="center" vertical="center"/>
    </xf>
    <xf numFmtId="0" fontId="72" fillId="27" borderId="19" xfId="405" applyFont="1" applyFill="1" applyBorder="1" applyAlignment="1">
      <alignment horizontal="center" vertical="center"/>
    </xf>
    <xf numFmtId="176" fontId="72" fillId="0" borderId="0" xfId="406" applyFont="1" applyFill="1"/>
    <xf numFmtId="176" fontId="72" fillId="0" borderId="0" xfId="406" applyFont="1" applyFill="1" applyBorder="1" applyProtection="1">
      <protection locked="0"/>
    </xf>
    <xf numFmtId="176" fontId="72" fillId="0" borderId="0" xfId="406" applyFont="1" applyFill="1" applyBorder="1" applyAlignment="1" applyProtection="1">
      <alignment vertical="top"/>
      <protection locked="0"/>
    </xf>
    <xf numFmtId="0" fontId="72" fillId="0" borderId="0" xfId="405" applyFont="1" applyFill="1" applyAlignment="1">
      <alignment horizontal="right" vertical="top"/>
    </xf>
    <xf numFmtId="0" fontId="92" fillId="0" borderId="0" xfId="405" applyFont="1" applyFill="1" applyAlignment="1">
      <alignment horizontal="centerContinuous"/>
    </xf>
    <xf numFmtId="0" fontId="72" fillId="0" borderId="0" xfId="405" applyFont="1" applyFill="1" applyAlignment="1">
      <alignment horizontal="centerContinuous"/>
    </xf>
    <xf numFmtId="0" fontId="84" fillId="0" borderId="0" xfId="405" applyFont="1" applyFill="1" applyAlignment="1" applyProtection="1">
      <alignment horizontal="centerContinuous" vertical="center"/>
    </xf>
    <xf numFmtId="0" fontId="77" fillId="0" borderId="0" xfId="405" applyFont="1" applyFill="1" applyAlignment="1" applyProtection="1">
      <alignment horizontal="centerContinuous" vertical="center"/>
    </xf>
    <xf numFmtId="0" fontId="86" fillId="0" borderId="0" xfId="405" applyFont="1" applyFill="1"/>
    <xf numFmtId="0" fontId="77" fillId="0" borderId="0" xfId="405" applyFont="1" applyFill="1" applyBorder="1" applyAlignment="1" applyProtection="1">
      <alignment horizontal="left" vertical="top"/>
    </xf>
    <xf numFmtId="196" fontId="77" fillId="0" borderId="0" xfId="406" applyNumberFormat="1" applyFont="1" applyFill="1" applyBorder="1" applyAlignment="1" applyProtection="1">
      <alignment vertical="top"/>
    </xf>
    <xf numFmtId="176" fontId="84" fillId="0" borderId="0" xfId="406" applyFont="1" applyFill="1" applyBorder="1" applyAlignment="1" applyProtection="1">
      <alignment vertical="top"/>
    </xf>
    <xf numFmtId="0" fontId="84" fillId="0" borderId="0" xfId="405" applyFont="1" applyFill="1" applyAlignment="1">
      <alignment horizontal="right" vertical="top"/>
    </xf>
    <xf numFmtId="0" fontId="77" fillId="0" borderId="0" xfId="405" applyFont="1" applyFill="1" applyAlignment="1" applyProtection="1">
      <alignment horizontal="center" vertical="center"/>
    </xf>
    <xf numFmtId="0" fontId="84" fillId="0" borderId="0" xfId="405" applyFont="1" applyFill="1" applyAlignment="1" applyProtection="1">
      <alignment horizontal="center" vertical="center"/>
    </xf>
    <xf numFmtId="196" fontId="72" fillId="0" borderId="0" xfId="406" applyNumberFormat="1" applyFont="1" applyFill="1" applyBorder="1" applyProtection="1"/>
    <xf numFmtId="0" fontId="72" fillId="0" borderId="0" xfId="405" applyFont="1" applyFill="1" applyBorder="1" applyProtection="1"/>
    <xf numFmtId="196" fontId="72" fillId="0" borderId="0" xfId="406" applyNumberFormat="1" applyFont="1" applyFill="1" applyBorder="1"/>
    <xf numFmtId="0" fontId="98" fillId="0" borderId="0" xfId="405" applyFont="1" applyFill="1" applyBorder="1" applyAlignment="1" applyProtection="1">
      <alignment horizontal="left"/>
    </xf>
    <xf numFmtId="176" fontId="78" fillId="0" borderId="0" xfId="406" applyFont="1" applyFill="1"/>
    <xf numFmtId="0" fontId="77" fillId="0" borderId="0" xfId="414" applyFont="1" applyFill="1" applyAlignment="1">
      <alignment horizontal="center" vertical="top"/>
    </xf>
    <xf numFmtId="0" fontId="77" fillId="0" borderId="0" xfId="414" applyFont="1" applyFill="1" applyAlignment="1">
      <alignment vertical="top"/>
    </xf>
    <xf numFmtId="0" fontId="99" fillId="0" borderId="0" xfId="415" applyFont="1"/>
    <xf numFmtId="0" fontId="77" fillId="0" borderId="0" xfId="415" applyFont="1"/>
    <xf numFmtId="0" fontId="77" fillId="0" borderId="0" xfId="414" applyNumberFormat="1" applyFont="1" applyFill="1" applyAlignment="1">
      <alignment horizontal="left" vertical="top"/>
    </xf>
    <xf numFmtId="0" fontId="77" fillId="0" borderId="0" xfId="415" applyFont="1" applyFill="1" applyAlignment="1">
      <alignment vertical="top"/>
    </xf>
    <xf numFmtId="0" fontId="78" fillId="0" borderId="0" xfId="414" applyFont="1" applyFill="1" applyAlignment="1"/>
    <xf numFmtId="0" fontId="77" fillId="0" borderId="0" xfId="408" applyFont="1" applyFill="1" applyAlignment="1">
      <alignment horizontal="right" vertical="top"/>
    </xf>
    <xf numFmtId="0" fontId="84" fillId="0" borderId="0" xfId="408" applyFont="1" applyFill="1" applyAlignment="1" applyProtection="1">
      <alignment horizontal="centerContinuous" vertical="center"/>
    </xf>
    <xf numFmtId="176" fontId="77" fillId="0" borderId="0" xfId="408" applyNumberFormat="1" applyFont="1" applyFill="1" applyAlignment="1">
      <alignment horizontal="centerContinuous" vertical="center"/>
    </xf>
    <xf numFmtId="0" fontId="77" fillId="0" borderId="0" xfId="408" applyFont="1" applyFill="1" applyAlignment="1">
      <alignment horizontal="centerContinuous" vertical="center"/>
    </xf>
    <xf numFmtId="0" fontId="78" fillId="0" borderId="0" xfId="408" applyFont="1" applyFill="1" applyAlignment="1">
      <alignment horizontal="centerContinuous" vertical="center"/>
    </xf>
    <xf numFmtId="176" fontId="77" fillId="0" borderId="0" xfId="408" applyNumberFormat="1" applyFont="1" applyFill="1"/>
    <xf numFmtId="176" fontId="98" fillId="0" borderId="0" xfId="408" applyNumberFormat="1" applyFont="1" applyFill="1" applyBorder="1" applyAlignment="1" applyProtection="1">
      <alignment horizontal="center"/>
    </xf>
    <xf numFmtId="176" fontId="78" fillId="0" borderId="0" xfId="408" applyNumberFormat="1" applyFont="1" applyFill="1"/>
    <xf numFmtId="176" fontId="86" fillId="0" borderId="0" xfId="408" applyNumberFormat="1" applyFont="1" applyFill="1"/>
    <xf numFmtId="0" fontId="86" fillId="0" borderId="0" xfId="408" applyFont="1" applyFill="1"/>
    <xf numFmtId="203" fontId="78" fillId="0" borderId="0" xfId="414" applyNumberFormat="1" applyFont="1" applyFill="1" applyBorder="1" applyAlignment="1" applyProtection="1">
      <protection locked="0"/>
    </xf>
    <xf numFmtId="3" fontId="78" fillId="0" borderId="0" xfId="414" applyNumberFormat="1" applyFont="1" applyFill="1" applyBorder="1" applyAlignment="1"/>
    <xf numFmtId="0" fontId="78" fillId="0" borderId="0" xfId="414" applyFont="1" applyFill="1" applyBorder="1" applyAlignment="1"/>
    <xf numFmtId="198" fontId="78" fillId="0" borderId="0" xfId="414" applyNumberFormat="1" applyFont="1" applyFill="1" applyBorder="1" applyAlignment="1" applyProtection="1">
      <protection locked="0"/>
    </xf>
    <xf numFmtId="203" fontId="86" fillId="0" borderId="0" xfId="414" applyNumberFormat="1" applyFont="1" applyFill="1" applyBorder="1" applyAlignment="1" applyProtection="1">
      <protection locked="0"/>
    </xf>
    <xf numFmtId="0" fontId="78" fillId="0" borderId="0" xfId="409" applyNumberFormat="1" applyFont="1" applyFill="1" applyBorder="1" applyAlignment="1" applyProtection="1">
      <alignment horizontal="right"/>
    </xf>
    <xf numFmtId="176" fontId="78" fillId="0" borderId="0" xfId="409" applyNumberFormat="1" applyFont="1" applyFill="1" applyBorder="1" applyAlignment="1" applyProtection="1">
      <alignment horizontal="right"/>
    </xf>
    <xf numFmtId="0" fontId="78" fillId="0" borderId="0" xfId="409" applyNumberFormat="1" applyFont="1" applyFill="1" applyBorder="1" applyAlignment="1">
      <alignment horizontal="right"/>
    </xf>
    <xf numFmtId="0" fontId="77" fillId="0" borderId="0" xfId="415" applyFont="1" applyFill="1" applyProtection="1"/>
    <xf numFmtId="0" fontId="78" fillId="0" borderId="0" xfId="415" applyFont="1" applyFill="1" applyAlignment="1">
      <alignment vertical="top"/>
    </xf>
    <xf numFmtId="0" fontId="76" fillId="0" borderId="0" xfId="415" applyFont="1" applyFill="1" applyAlignment="1">
      <alignment vertical="center"/>
    </xf>
    <xf numFmtId="0" fontId="78" fillId="0" borderId="0" xfId="415" applyFont="1" applyFill="1" applyAlignment="1">
      <alignment vertical="center"/>
    </xf>
    <xf numFmtId="0" fontId="77" fillId="0" borderId="0" xfId="415" applyFont="1" applyFill="1" applyAlignment="1"/>
    <xf numFmtId="0" fontId="78" fillId="0" borderId="0" xfId="415" applyFont="1" applyFill="1" applyAlignment="1"/>
    <xf numFmtId="0" fontId="77" fillId="0" borderId="0" xfId="415" applyFont="1" applyFill="1"/>
    <xf numFmtId="0" fontId="83" fillId="0" borderId="0" xfId="415" applyFont="1" applyFill="1"/>
    <xf numFmtId="0" fontId="78" fillId="0" borderId="0" xfId="415" applyFont="1" applyFill="1"/>
    <xf numFmtId="0" fontId="86" fillId="0" borderId="0" xfId="415" applyFont="1" applyFill="1"/>
    <xf numFmtId="0" fontId="77" fillId="0" borderId="0" xfId="415" applyFont="1" applyFill="1" applyAlignment="1">
      <alignment horizontal="right" vertical="top"/>
    </xf>
    <xf numFmtId="0" fontId="77" fillId="0" borderId="0" xfId="415" applyFont="1" applyFill="1" applyBorder="1" applyProtection="1"/>
    <xf numFmtId="0" fontId="72" fillId="0" borderId="0" xfId="415" applyFont="1" applyFill="1" applyAlignment="1">
      <alignment vertical="top"/>
    </xf>
    <xf numFmtId="0" fontId="77" fillId="0" borderId="0" xfId="415" applyFont="1" applyFill="1" applyBorder="1" applyAlignment="1">
      <alignment vertical="top"/>
    </xf>
    <xf numFmtId="0" fontId="77" fillId="0" borderId="0" xfId="415" applyFont="1" applyFill="1" applyBorder="1" applyAlignment="1">
      <alignment horizontal="right" vertical="top"/>
    </xf>
    <xf numFmtId="0" fontId="72" fillId="0" borderId="0" xfId="415" applyFont="1" applyFill="1" applyBorder="1" applyAlignment="1">
      <alignment horizontal="right" vertical="top"/>
    </xf>
    <xf numFmtId="0" fontId="79" fillId="0" borderId="0" xfId="415" applyFont="1" applyFill="1" applyAlignment="1" applyProtection="1">
      <alignment horizontal="centerContinuous" vertical="center"/>
    </xf>
    <xf numFmtId="0" fontId="79" fillId="0" borderId="0" xfId="415" applyFont="1" applyFill="1" applyAlignment="1">
      <alignment horizontal="centerContinuous" vertical="center"/>
    </xf>
    <xf numFmtId="0" fontId="76" fillId="0" borderId="0" xfId="415" applyFont="1" applyFill="1" applyAlignment="1">
      <alignment horizontal="centerContinuous" vertical="center"/>
    </xf>
    <xf numFmtId="0" fontId="79" fillId="0" borderId="0" xfId="415" applyFont="1" applyFill="1" applyAlignment="1">
      <alignment horizontal="center" vertical="center"/>
    </xf>
    <xf numFmtId="0" fontId="77" fillId="0" borderId="0" xfId="415" applyFont="1" applyFill="1" applyBorder="1"/>
    <xf numFmtId="0" fontId="72" fillId="27" borderId="31" xfId="415" applyFont="1" applyFill="1" applyBorder="1" applyAlignment="1">
      <alignment horizontal="centerContinuous" vertical="center"/>
    </xf>
    <xf numFmtId="0" fontId="72" fillId="27" borderId="35" xfId="415" applyFont="1" applyFill="1" applyBorder="1" applyAlignment="1">
      <alignment horizontal="centerContinuous" vertical="center"/>
    </xf>
    <xf numFmtId="0" fontId="72" fillId="29" borderId="31" xfId="415" applyFont="1" applyFill="1" applyBorder="1" applyAlignment="1">
      <alignment horizontal="centerContinuous" vertical="center"/>
    </xf>
    <xf numFmtId="0" fontId="72" fillId="29" borderId="30" xfId="415" applyFont="1" applyFill="1" applyBorder="1" applyAlignment="1">
      <alignment horizontal="centerContinuous" vertical="center"/>
    </xf>
    <xf numFmtId="0" fontId="72" fillId="27" borderId="30" xfId="415" applyFont="1" applyFill="1" applyBorder="1" applyAlignment="1">
      <alignment horizontal="centerContinuous" vertical="center"/>
    </xf>
    <xf numFmtId="176" fontId="78" fillId="0" borderId="0" xfId="415" applyNumberFormat="1" applyFont="1" applyFill="1" applyAlignment="1"/>
    <xf numFmtId="0" fontId="78" fillId="0" borderId="0" xfId="415" applyFont="1" applyFill="1" applyBorder="1"/>
    <xf numFmtId="0" fontId="77" fillId="0" borderId="0" xfId="415" applyFont="1" applyFill="1" applyAlignment="1" applyProtection="1">
      <alignment vertical="top"/>
    </xf>
    <xf numFmtId="0" fontId="78" fillId="0" borderId="0" xfId="415" applyFont="1" applyFill="1" applyAlignment="1" applyProtection="1">
      <alignment vertical="top"/>
    </xf>
    <xf numFmtId="0" fontId="84" fillId="0" borderId="0" xfId="415" applyFont="1" applyFill="1" applyAlignment="1" applyProtection="1">
      <alignment horizontal="centerContinuous" vertical="center"/>
    </xf>
    <xf numFmtId="0" fontId="77" fillId="0" borderId="0" xfId="415" applyFont="1" applyFill="1" applyAlignment="1" applyProtection="1">
      <alignment vertical="center"/>
    </xf>
    <xf numFmtId="0" fontId="78" fillId="0" borderId="0" xfId="415" applyFont="1" applyFill="1" applyAlignment="1" applyProtection="1">
      <alignment vertical="center"/>
    </xf>
    <xf numFmtId="0" fontId="79" fillId="0" borderId="0" xfId="415" applyFont="1" applyFill="1" applyAlignment="1" applyProtection="1">
      <alignment horizontal="centerContinuous"/>
    </xf>
    <xf numFmtId="0" fontId="88" fillId="0" borderId="0" xfId="415" applyFont="1" applyFill="1" applyAlignment="1" applyProtection="1">
      <alignment horizontal="centerContinuous"/>
    </xf>
    <xf numFmtId="0" fontId="77" fillId="0" borderId="0" xfId="415" applyFont="1" applyFill="1" applyAlignment="1" applyProtection="1">
      <alignment horizontal="centerContinuous"/>
    </xf>
    <xf numFmtId="0" fontId="78" fillId="0" borderId="0" xfId="415" applyFont="1" applyFill="1" applyProtection="1"/>
    <xf numFmtId="0" fontId="83" fillId="0" borderId="0" xfId="415" applyFont="1" applyFill="1" applyProtection="1"/>
    <xf numFmtId="41" fontId="77" fillId="0" borderId="0" xfId="406" applyNumberFormat="1" applyFont="1" applyFill="1" applyBorder="1" applyAlignment="1" applyProtection="1">
      <protection locked="0"/>
    </xf>
    <xf numFmtId="0" fontId="86" fillId="0" borderId="0" xfId="415" applyFont="1" applyFill="1" applyProtection="1"/>
    <xf numFmtId="41" fontId="86" fillId="0" borderId="0" xfId="415" applyNumberFormat="1" applyFont="1" applyFill="1" applyProtection="1"/>
    <xf numFmtId="0" fontId="78" fillId="0" borderId="0" xfId="415" applyFont="1" applyFill="1" applyBorder="1" applyProtection="1"/>
    <xf numFmtId="0" fontId="83" fillId="0" borderId="0" xfId="415" applyFont="1" applyFill="1" applyBorder="1" applyProtection="1"/>
    <xf numFmtId="0" fontId="86" fillId="0" borderId="0" xfId="415" applyFont="1" applyFill="1" applyBorder="1" applyProtection="1"/>
    <xf numFmtId="41" fontId="86" fillId="0" borderId="0" xfId="415" applyNumberFormat="1" applyFont="1" applyFill="1" applyBorder="1" applyProtection="1"/>
    <xf numFmtId="0" fontId="77" fillId="0" borderId="0" xfId="419" applyFont="1" applyFill="1" applyAlignment="1">
      <alignment vertical="center"/>
    </xf>
    <xf numFmtId="0" fontId="72" fillId="0" borderId="0" xfId="419" applyFont="1" applyFill="1" applyAlignment="1">
      <alignment vertical="center"/>
    </xf>
    <xf numFmtId="0" fontId="78" fillId="0" borderId="0" xfId="415" applyFont="1"/>
    <xf numFmtId="0" fontId="88" fillId="0" borderId="0" xfId="415" applyFont="1"/>
    <xf numFmtId="0" fontId="79" fillId="0" borderId="0" xfId="419" applyFont="1" applyFill="1" applyAlignment="1">
      <alignment horizontal="center" vertical="center"/>
    </xf>
    <xf numFmtId="0" fontId="78" fillId="27" borderId="18" xfId="419" applyFont="1" applyFill="1" applyBorder="1" applyAlignment="1">
      <alignment horizontal="center" vertical="center"/>
    </xf>
    <xf numFmtId="0" fontId="78" fillId="27" borderId="19" xfId="419" applyFont="1" applyFill="1" applyBorder="1" applyAlignment="1">
      <alignment horizontal="center" vertical="center"/>
    </xf>
    <xf numFmtId="0" fontId="78" fillId="0" borderId="10" xfId="415" applyFont="1" applyBorder="1"/>
    <xf numFmtId="0" fontId="74" fillId="0" borderId="0" xfId="415" applyFont="1"/>
    <xf numFmtId="0" fontId="74" fillId="0" borderId="0" xfId="415" applyFont="1" applyBorder="1"/>
    <xf numFmtId="0" fontId="71" fillId="0" borderId="0" xfId="415" applyFont="1" applyFill="1" applyBorder="1" applyAlignment="1">
      <alignment wrapText="1"/>
    </xf>
    <xf numFmtId="0" fontId="85" fillId="0" borderId="0" xfId="415" applyFont="1"/>
    <xf numFmtId="205" fontId="85" fillId="0" borderId="0" xfId="0" applyNumberFormat="1" applyFont="1" applyFill="1" applyBorder="1" applyAlignment="1">
      <alignment horizontal="right" vertical="center" wrapText="1"/>
    </xf>
    <xf numFmtId="0" fontId="72" fillId="27" borderId="22" xfId="405" applyFont="1" applyFill="1" applyBorder="1" applyAlignment="1">
      <alignment horizontal="center" vertical="center"/>
    </xf>
    <xf numFmtId="0" fontId="79" fillId="0" borderId="0" xfId="414" applyFont="1" applyFill="1" applyAlignment="1" applyProtection="1">
      <alignment horizontal="center" vertical="center"/>
    </xf>
    <xf numFmtId="0" fontId="79" fillId="0" borderId="0" xfId="415" applyFont="1" applyFill="1" applyAlignment="1" applyProtection="1">
      <alignment horizontal="center"/>
    </xf>
    <xf numFmtId="0" fontId="79" fillId="0" borderId="0" xfId="415" applyFont="1" applyFill="1" applyAlignment="1" applyProtection="1">
      <alignment horizontal="center" wrapText="1"/>
    </xf>
    <xf numFmtId="0" fontId="79" fillId="0" borderId="0" xfId="415" applyFont="1" applyFill="1" applyAlignment="1">
      <alignment horizontal="center" vertical="center"/>
    </xf>
    <xf numFmtId="0" fontId="78" fillId="27" borderId="22" xfId="405" applyFont="1" applyFill="1" applyBorder="1" applyAlignment="1">
      <alignment horizontal="center" vertical="center"/>
    </xf>
    <xf numFmtId="0" fontId="78" fillId="27" borderId="17" xfId="405" applyFont="1" applyFill="1" applyBorder="1" applyAlignment="1" applyProtection="1">
      <alignment horizontal="center" vertical="center"/>
    </xf>
    <xf numFmtId="0" fontId="78" fillId="27" borderId="0" xfId="405" applyFont="1" applyFill="1" applyBorder="1" applyAlignment="1">
      <alignment horizontal="center" vertical="center"/>
    </xf>
    <xf numFmtId="0" fontId="78" fillId="27" borderId="28" xfId="405" applyFont="1" applyFill="1" applyBorder="1" applyAlignment="1" applyProtection="1">
      <alignment horizontal="left" vertical="center"/>
    </xf>
    <xf numFmtId="0" fontId="78" fillId="27" borderId="23" xfId="405" applyFont="1" applyFill="1" applyBorder="1" applyAlignment="1" applyProtection="1">
      <alignment horizontal="center" vertical="center"/>
    </xf>
    <xf numFmtId="0" fontId="78" fillId="27" borderId="24" xfId="405" applyFont="1" applyFill="1" applyBorder="1" applyAlignment="1" applyProtection="1">
      <alignment horizontal="centerContinuous" vertical="center"/>
    </xf>
    <xf numFmtId="0" fontId="78" fillId="27" borderId="27" xfId="405" applyFont="1" applyFill="1" applyBorder="1" applyAlignment="1" applyProtection="1">
      <alignment vertical="center"/>
    </xf>
    <xf numFmtId="0" fontId="78" fillId="27" borderId="24" xfId="405" applyFont="1" applyFill="1" applyBorder="1" applyAlignment="1" applyProtection="1">
      <alignment vertical="center"/>
    </xf>
    <xf numFmtId="0" fontId="78" fillId="27" borderId="0" xfId="405" applyFont="1" applyFill="1" applyBorder="1" applyAlignment="1" applyProtection="1">
      <alignment horizontal="center" vertical="center"/>
    </xf>
    <xf numFmtId="0" fontId="78" fillId="27" borderId="0" xfId="405" applyFont="1" applyFill="1" applyBorder="1" applyAlignment="1">
      <alignment horizontal="center"/>
    </xf>
    <xf numFmtId="0" fontId="78" fillId="27" borderId="17" xfId="405" applyFont="1" applyFill="1" applyBorder="1" applyAlignment="1">
      <alignment horizontal="center"/>
    </xf>
    <xf numFmtId="0" fontId="78" fillId="27" borderId="26" xfId="405" applyFont="1" applyFill="1" applyBorder="1" applyAlignment="1" applyProtection="1">
      <alignment horizontal="center" vertical="center"/>
    </xf>
    <xf numFmtId="0" fontId="78" fillId="27" borderId="17" xfId="405" applyFont="1" applyFill="1" applyBorder="1" applyAlignment="1">
      <alignment horizontal="center" vertical="center" wrapText="1"/>
    </xf>
    <xf numFmtId="0" fontId="78" fillId="27" borderId="19" xfId="405" applyFont="1" applyFill="1" applyBorder="1" applyAlignment="1">
      <alignment horizontal="center" vertical="center" shrinkToFit="1"/>
    </xf>
    <xf numFmtId="0" fontId="78" fillId="27" borderId="18" xfId="405" applyFont="1" applyFill="1" applyBorder="1" applyAlignment="1" applyProtection="1">
      <alignment horizontal="center" vertical="center"/>
    </xf>
    <xf numFmtId="0" fontId="78" fillId="27" borderId="21" xfId="405" applyFont="1" applyFill="1" applyBorder="1" applyAlignment="1">
      <alignment horizontal="center" vertical="center"/>
    </xf>
    <xf numFmtId="0" fontId="78" fillId="27" borderId="18" xfId="405" applyFont="1" applyFill="1" applyBorder="1" applyAlignment="1">
      <alignment horizontal="center" vertical="center"/>
    </xf>
    <xf numFmtId="0" fontId="108" fillId="0" borderId="0" xfId="408" applyFont="1" applyFill="1" applyAlignment="1" applyProtection="1">
      <alignment horizontal="centerContinuous" vertical="center"/>
    </xf>
    <xf numFmtId="0" fontId="109" fillId="0" borderId="0" xfId="408" applyFont="1" applyFill="1" applyAlignment="1" applyProtection="1">
      <alignment horizontal="centerContinuous"/>
    </xf>
    <xf numFmtId="0" fontId="109" fillId="0" borderId="0" xfId="408" applyFont="1" applyFill="1" applyAlignment="1" applyProtection="1">
      <alignment horizontal="centerContinuous" vertical="center"/>
    </xf>
    <xf numFmtId="0" fontId="78" fillId="27" borderId="20" xfId="405" applyFont="1" applyFill="1" applyBorder="1" applyAlignment="1" applyProtection="1">
      <alignment horizontal="center" vertical="center"/>
    </xf>
    <xf numFmtId="0" fontId="78" fillId="27" borderId="21" xfId="405" applyFont="1" applyFill="1" applyBorder="1" applyAlignment="1" applyProtection="1">
      <alignment horizontal="center" vertical="center"/>
    </xf>
    <xf numFmtId="0" fontId="78" fillId="27" borderId="30" xfId="405" applyFont="1" applyFill="1" applyBorder="1" applyAlignment="1">
      <alignment horizontal="center" vertical="center"/>
    </xf>
    <xf numFmtId="0" fontId="78" fillId="27" borderId="37" xfId="405" applyFont="1" applyFill="1" applyBorder="1" applyAlignment="1" applyProtection="1">
      <alignment horizontal="center" vertical="center"/>
    </xf>
    <xf numFmtId="0" fontId="78" fillId="27" borderId="37" xfId="405" applyFont="1" applyFill="1" applyBorder="1" applyAlignment="1">
      <alignment horizontal="center" vertical="center"/>
    </xf>
    <xf numFmtId="0" fontId="78" fillId="27" borderId="31" xfId="405" applyFont="1" applyFill="1" applyBorder="1" applyAlignment="1">
      <alignment horizontal="center" vertical="center"/>
    </xf>
    <xf numFmtId="176" fontId="72" fillId="0" borderId="0" xfId="406" applyFont="1" applyFill="1" applyBorder="1" applyAlignment="1">
      <alignment horizontal="left"/>
    </xf>
    <xf numFmtId="0" fontId="104" fillId="0" borderId="0" xfId="415" applyFont="1" applyFill="1" applyBorder="1" applyAlignment="1">
      <alignment horizontal="center" vertical="top"/>
    </xf>
    <xf numFmtId="0" fontId="105" fillId="0" borderId="0" xfId="415" applyFont="1" applyFill="1" applyBorder="1" applyAlignment="1">
      <alignment horizontal="center" vertical="top"/>
    </xf>
    <xf numFmtId="0" fontId="78" fillId="27" borderId="41" xfId="405" applyFont="1" applyFill="1" applyBorder="1" applyAlignment="1" applyProtection="1">
      <alignment vertical="center"/>
    </xf>
    <xf numFmtId="0" fontId="78" fillId="27" borderId="42" xfId="405" applyFont="1" applyFill="1" applyBorder="1" applyAlignment="1" applyProtection="1">
      <alignment horizontal="center" vertical="center"/>
    </xf>
    <xf numFmtId="0" fontId="78" fillId="27" borderId="44" xfId="405" applyFont="1" applyFill="1" applyBorder="1" applyAlignment="1" applyProtection="1">
      <alignment horizontal="center" vertical="center"/>
    </xf>
    <xf numFmtId="0" fontId="78" fillId="27" borderId="50" xfId="405" applyFont="1" applyFill="1" applyBorder="1" applyAlignment="1" applyProtection="1">
      <alignment vertical="center"/>
    </xf>
    <xf numFmtId="0" fontId="78" fillId="27" borderId="51" xfId="405" applyFont="1" applyFill="1" applyBorder="1" applyAlignment="1" applyProtection="1">
      <alignment horizontal="center" vertical="center"/>
    </xf>
    <xf numFmtId="0" fontId="78" fillId="27" borderId="52" xfId="405" applyFont="1" applyFill="1" applyBorder="1" applyAlignment="1">
      <alignment horizontal="center" vertical="center"/>
    </xf>
    <xf numFmtId="0" fontId="78" fillId="27" borderId="43" xfId="405" applyFont="1" applyFill="1" applyBorder="1" applyAlignment="1" applyProtection="1">
      <alignment horizontal="center" vertical="center" shrinkToFit="1"/>
    </xf>
    <xf numFmtId="0" fontId="78" fillId="27" borderId="44" xfId="405" applyFont="1" applyFill="1" applyBorder="1" applyAlignment="1">
      <alignment horizontal="center" vertical="center"/>
    </xf>
    <xf numFmtId="0" fontId="72" fillId="27" borderId="38" xfId="408" applyFont="1" applyFill="1" applyBorder="1" applyAlignment="1" applyProtection="1">
      <alignment horizontal="center" vertical="center"/>
    </xf>
    <xf numFmtId="0" fontId="72" fillId="27" borderId="40" xfId="408" applyFont="1" applyFill="1" applyBorder="1" applyAlignment="1" applyProtection="1">
      <alignment horizontal="center" vertical="center"/>
    </xf>
    <xf numFmtId="0" fontId="78" fillId="27" borderId="52" xfId="405" applyFont="1" applyFill="1" applyBorder="1" applyAlignment="1" applyProtection="1">
      <alignment horizontal="center" vertical="center"/>
    </xf>
    <xf numFmtId="0" fontId="72" fillId="27" borderId="43" xfId="408" applyFont="1" applyFill="1" applyBorder="1" applyAlignment="1" applyProtection="1">
      <alignment horizontal="center" vertical="center"/>
    </xf>
    <xf numFmtId="0" fontId="111" fillId="0" borderId="0" xfId="405" applyFont="1" applyFill="1" applyAlignment="1">
      <alignment horizontal="centerContinuous" vertical="center"/>
    </xf>
    <xf numFmtId="0" fontId="112" fillId="0" borderId="0" xfId="405" applyFont="1" applyFill="1" applyAlignment="1">
      <alignment horizontal="centerContinuous" vertical="center"/>
    </xf>
    <xf numFmtId="0" fontId="113" fillId="0" borderId="0" xfId="405" applyFont="1" applyFill="1" applyAlignment="1">
      <alignment vertical="top"/>
    </xf>
    <xf numFmtId="0" fontId="79" fillId="0" borderId="0" xfId="408" applyFont="1" applyFill="1" applyAlignment="1" applyProtection="1">
      <alignment horizontal="centerContinuous" vertical="center"/>
    </xf>
    <xf numFmtId="0" fontId="102" fillId="0" borderId="0" xfId="408" applyFont="1" applyFill="1" applyAlignment="1" applyProtection="1">
      <alignment horizontal="centerContinuous"/>
    </xf>
    <xf numFmtId="0" fontId="79" fillId="0" borderId="0" xfId="405" applyFont="1" applyFill="1" applyAlignment="1">
      <alignment horizontal="centerContinuous" vertical="center"/>
    </xf>
    <xf numFmtId="0" fontId="72" fillId="0" borderId="0" xfId="405" applyFont="1" applyFill="1" applyBorder="1" applyAlignment="1">
      <alignment horizontal="distributed"/>
    </xf>
    <xf numFmtId="176" fontId="72" fillId="0" borderId="0" xfId="406" applyFont="1" applyFill="1" applyProtection="1">
      <protection locked="0"/>
    </xf>
    <xf numFmtId="176" fontId="72" fillId="0" borderId="0" xfId="406" applyFont="1" applyFill="1" applyAlignment="1">
      <alignment horizontal="right"/>
    </xf>
    <xf numFmtId="176" fontId="72" fillId="0" borderId="0" xfId="406" applyFont="1" applyFill="1" applyBorder="1" applyAlignment="1" applyProtection="1">
      <alignment vertical="center"/>
      <protection locked="0"/>
    </xf>
    <xf numFmtId="176" fontId="72" fillId="0" borderId="0" xfId="406" applyFont="1" applyFill="1" applyBorder="1" applyAlignment="1">
      <alignment vertical="center"/>
    </xf>
    <xf numFmtId="176" fontId="72" fillId="0" borderId="0" xfId="406" applyFont="1" applyFill="1" applyBorder="1" applyAlignment="1" applyProtection="1">
      <alignment vertical="center"/>
    </xf>
    <xf numFmtId="0" fontId="72" fillId="27" borderId="55" xfId="405" applyFont="1" applyFill="1" applyBorder="1" applyAlignment="1" applyProtection="1">
      <alignment horizontal="center" vertical="center"/>
    </xf>
    <xf numFmtId="0" fontId="72" fillId="27" borderId="42" xfId="405" applyFont="1" applyFill="1" applyBorder="1" applyAlignment="1" applyProtection="1">
      <alignment horizontal="center" vertical="center"/>
    </xf>
    <xf numFmtId="0" fontId="72" fillId="27" borderId="44" xfId="405" applyFont="1" applyFill="1" applyBorder="1" applyAlignment="1">
      <alignment horizontal="center" vertical="center" wrapText="1"/>
    </xf>
    <xf numFmtId="0" fontId="92" fillId="0" borderId="40" xfId="405" applyFont="1" applyFill="1" applyBorder="1" applyAlignment="1">
      <alignment horizontal="distributed"/>
    </xf>
    <xf numFmtId="0" fontId="72" fillId="0" borderId="40" xfId="405" applyFont="1" applyFill="1" applyBorder="1" applyAlignment="1">
      <alignment horizontal="distributed"/>
    </xf>
    <xf numFmtId="0" fontId="77" fillId="0" borderId="46" xfId="405" applyFont="1" applyFill="1" applyBorder="1" applyAlignment="1">
      <alignment horizontal="center" vertical="center"/>
    </xf>
    <xf numFmtId="176" fontId="77" fillId="0" borderId="10" xfId="406" applyFont="1" applyFill="1" applyBorder="1" applyAlignment="1" applyProtection="1">
      <alignment vertical="center"/>
      <protection locked="0"/>
    </xf>
    <xf numFmtId="176" fontId="77" fillId="0" borderId="10" xfId="406" applyFont="1" applyFill="1" applyBorder="1" applyAlignment="1">
      <alignment vertical="center"/>
    </xf>
    <xf numFmtId="176" fontId="77" fillId="0" borderId="10" xfId="406" applyFont="1" applyFill="1" applyBorder="1" applyAlignment="1" applyProtection="1">
      <alignment vertical="center"/>
    </xf>
    <xf numFmtId="176" fontId="77" fillId="0" borderId="47" xfId="406" applyFont="1" applyFill="1" applyBorder="1" applyAlignment="1" applyProtection="1">
      <alignment vertical="center"/>
    </xf>
    <xf numFmtId="0" fontId="72" fillId="0" borderId="0" xfId="405" applyFont="1" applyFill="1" applyBorder="1" applyAlignment="1">
      <alignment vertical="center"/>
    </xf>
    <xf numFmtId="176" fontId="77" fillId="0" borderId="31" xfId="406" applyFont="1" applyFill="1" applyBorder="1" applyAlignment="1">
      <alignment vertical="center"/>
    </xf>
    <xf numFmtId="176" fontId="77" fillId="0" borderId="31" xfId="406" applyFont="1" applyFill="1" applyBorder="1" applyAlignment="1" applyProtection="1">
      <alignment vertical="center"/>
    </xf>
    <xf numFmtId="0" fontId="77" fillId="0" borderId="0" xfId="405" applyFont="1" applyFill="1" applyBorder="1" applyAlignment="1">
      <alignment horizontal="center" vertical="center"/>
    </xf>
    <xf numFmtId="176" fontId="77" fillId="0" borderId="31" xfId="406" applyFont="1" applyFill="1" applyBorder="1" applyAlignment="1" applyProtection="1">
      <alignment vertical="center"/>
      <protection locked="0"/>
    </xf>
    <xf numFmtId="199" fontId="72" fillId="0" borderId="0" xfId="413" applyNumberFormat="1" applyFont="1" applyFill="1" applyBorder="1" applyAlignment="1">
      <alignment horizontal="right"/>
    </xf>
    <xf numFmtId="176" fontId="72" fillId="0" borderId="31" xfId="406" applyFont="1" applyFill="1" applyBorder="1" applyProtection="1">
      <protection locked="0"/>
    </xf>
    <xf numFmtId="0" fontId="77" fillId="0" borderId="31" xfId="405" applyFont="1" applyFill="1" applyBorder="1" applyAlignment="1">
      <alignment horizontal="center" vertical="center"/>
    </xf>
    <xf numFmtId="0" fontId="87" fillId="0" borderId="0" xfId="405" applyFont="1" applyFill="1" applyBorder="1" applyAlignment="1" applyProtection="1">
      <alignment horizontal="center" vertical="center"/>
    </xf>
    <xf numFmtId="0" fontId="78" fillId="0" borderId="0" xfId="405" applyFont="1" applyFill="1" applyBorder="1" applyAlignment="1">
      <alignment horizontal="center" vertical="center"/>
    </xf>
    <xf numFmtId="0" fontId="72" fillId="0" borderId="40" xfId="405" applyFont="1" applyFill="1" applyBorder="1" applyAlignment="1" applyProtection="1">
      <alignment horizontal="center"/>
    </xf>
    <xf numFmtId="0" fontId="72" fillId="0" borderId="46" xfId="405" applyFont="1" applyFill="1" applyBorder="1" applyProtection="1"/>
    <xf numFmtId="176" fontId="72" fillId="0" borderId="10" xfId="406" applyFont="1" applyFill="1" applyBorder="1" applyProtection="1"/>
    <xf numFmtId="196" fontId="72" fillId="0" borderId="10" xfId="406" applyNumberFormat="1" applyFont="1" applyFill="1" applyBorder="1" applyProtection="1"/>
    <xf numFmtId="176" fontId="92" fillId="0" borderId="10" xfId="406" applyFont="1" applyFill="1" applyBorder="1" applyProtection="1"/>
    <xf numFmtId="196" fontId="92" fillId="0" borderId="47" xfId="406" applyNumberFormat="1" applyFont="1" applyFill="1" applyBorder="1" applyProtection="1"/>
    <xf numFmtId="176" fontId="72" fillId="0" borderId="0" xfId="406" applyFont="1" applyFill="1" applyBorder="1" applyAlignment="1">
      <alignment horizontal="right"/>
    </xf>
    <xf numFmtId="179" fontId="72" fillId="0" borderId="45" xfId="405" applyNumberFormat="1" applyFont="1" applyFill="1" applyBorder="1" applyAlignment="1">
      <alignment horizontal="right"/>
    </xf>
    <xf numFmtId="176" fontId="95" fillId="0" borderId="0" xfId="406" applyFont="1" applyFill="1" applyBorder="1"/>
    <xf numFmtId="0" fontId="72" fillId="0" borderId="47" xfId="415" applyFont="1" applyFill="1" applyBorder="1"/>
    <xf numFmtId="176" fontId="78" fillId="0" borderId="0" xfId="406" applyFont="1" applyFill="1" applyBorder="1" applyAlignment="1" applyProtection="1"/>
    <xf numFmtId="0" fontId="72" fillId="27" borderId="49" xfId="415" applyFont="1" applyFill="1" applyBorder="1" applyAlignment="1">
      <alignment horizontal="centerContinuous" vertical="center"/>
    </xf>
    <xf numFmtId="0" fontId="79" fillId="0" borderId="0" xfId="415" applyFont="1" applyFill="1" applyAlignment="1">
      <alignment vertical="center"/>
    </xf>
    <xf numFmtId="0" fontId="72" fillId="27" borderId="16" xfId="415" applyFont="1" applyFill="1" applyBorder="1" applyAlignment="1">
      <alignment horizontal="centerContinuous"/>
    </xf>
    <xf numFmtId="0" fontId="72" fillId="27" borderId="21" xfId="415" applyFont="1" applyFill="1" applyBorder="1" applyAlignment="1">
      <alignment horizontal="centerContinuous"/>
    </xf>
    <xf numFmtId="0" fontId="72" fillId="27" borderId="56" xfId="415" applyFont="1" applyFill="1" applyBorder="1" applyAlignment="1">
      <alignment horizontal="centerContinuous"/>
    </xf>
    <xf numFmtId="205" fontId="86" fillId="0" borderId="10" xfId="419" applyNumberFormat="1" applyFont="1" applyFill="1" applyBorder="1" applyAlignment="1">
      <alignment horizontal="right"/>
    </xf>
    <xf numFmtId="205" fontId="86" fillId="0" borderId="47" xfId="419" applyNumberFormat="1" applyFont="1" applyFill="1" applyBorder="1" applyAlignment="1">
      <alignment horizontal="right"/>
    </xf>
    <xf numFmtId="205" fontId="72" fillId="0" borderId="10" xfId="407" applyNumberFormat="1" applyFont="1" applyFill="1" applyBorder="1" applyAlignment="1" applyProtection="1">
      <protection locked="0"/>
    </xf>
    <xf numFmtId="205" fontId="72" fillId="0" borderId="47" xfId="407" applyNumberFormat="1" applyFont="1" applyFill="1" applyBorder="1" applyAlignment="1" applyProtection="1">
      <protection locked="0"/>
    </xf>
    <xf numFmtId="194" fontId="72" fillId="0" borderId="0" xfId="406" applyNumberFormat="1" applyFont="1" applyFill="1" applyBorder="1" applyProtection="1"/>
    <xf numFmtId="176" fontId="72" fillId="0" borderId="0" xfId="406" applyFont="1" applyFill="1" applyBorder="1" applyAlignment="1"/>
    <xf numFmtId="41" fontId="72" fillId="0" borderId="0" xfId="407" applyNumberFormat="1" applyFont="1" applyFill="1" applyBorder="1" applyAlignment="1" applyProtection="1"/>
    <xf numFmtId="0" fontId="72" fillId="0" borderId="46" xfId="405" applyFont="1" applyFill="1" applyBorder="1" applyAlignment="1">
      <alignment horizontal="center"/>
    </xf>
    <xf numFmtId="179" fontId="72" fillId="0" borderId="10" xfId="407" applyNumberFormat="1" applyFont="1" applyFill="1" applyBorder="1" applyAlignment="1"/>
    <xf numFmtId="41" fontId="72" fillId="0" borderId="10" xfId="407" applyNumberFormat="1" applyFont="1" applyFill="1" applyBorder="1" applyAlignment="1" applyProtection="1"/>
    <xf numFmtId="179" fontId="72" fillId="0" borderId="47" xfId="407" applyNumberFormat="1" applyFont="1" applyFill="1" applyBorder="1" applyAlignment="1"/>
    <xf numFmtId="41" fontId="72" fillId="0" borderId="53" xfId="407" applyNumberFormat="1" applyFont="1" applyFill="1" applyBorder="1" applyAlignment="1" applyProtection="1"/>
    <xf numFmtId="0" fontId="72" fillId="0" borderId="0" xfId="405" applyFont="1" applyFill="1" applyBorder="1" applyAlignment="1">
      <alignment horizontal="center"/>
    </xf>
    <xf numFmtId="179" fontId="72" fillId="0" borderId="0" xfId="407" applyNumberFormat="1" applyFont="1" applyFill="1" applyBorder="1" applyAlignment="1"/>
    <xf numFmtId="0" fontId="78" fillId="0" borderId="0" xfId="405" applyFont="1" applyFill="1" applyBorder="1" applyAlignment="1">
      <alignment horizontal="left"/>
    </xf>
    <xf numFmtId="0" fontId="72" fillId="0" borderId="0" xfId="405" applyFont="1" applyFill="1" applyAlignment="1"/>
    <xf numFmtId="177" fontId="83" fillId="0" borderId="0" xfId="405" applyNumberFormat="1" applyFont="1"/>
    <xf numFmtId="195" fontId="72" fillId="0" borderId="0" xfId="406" applyNumberFormat="1" applyFont="1" applyFill="1" applyAlignment="1">
      <alignment horizontal="right"/>
    </xf>
    <xf numFmtId="0" fontId="72" fillId="0" borderId="0" xfId="405" applyFont="1" applyFill="1" applyAlignment="1">
      <alignment horizontal="right"/>
    </xf>
    <xf numFmtId="195" fontId="72" fillId="0" borderId="0" xfId="406" applyNumberFormat="1" applyFont="1" applyFill="1" applyBorder="1" applyAlignment="1"/>
    <xf numFmtId="196" fontId="72" fillId="0" borderId="0" xfId="406" applyNumberFormat="1" applyFont="1" applyFill="1" applyBorder="1" applyAlignment="1"/>
    <xf numFmtId="0" fontId="116" fillId="0" borderId="0" xfId="415" applyFont="1"/>
    <xf numFmtId="0" fontId="116" fillId="0" borderId="0" xfId="415" applyFont="1" applyBorder="1"/>
    <xf numFmtId="0" fontId="74" fillId="0" borderId="46" xfId="415" applyFont="1" applyBorder="1"/>
    <xf numFmtId="0" fontId="74" fillId="0" borderId="10" xfId="415" applyFont="1" applyBorder="1"/>
    <xf numFmtId="0" fontId="74" fillId="0" borderId="47" xfId="415" applyFont="1" applyBorder="1"/>
    <xf numFmtId="0" fontId="118" fillId="0" borderId="0" xfId="415" applyFont="1"/>
    <xf numFmtId="0" fontId="118" fillId="0" borderId="0" xfId="415" applyFont="1" applyBorder="1"/>
    <xf numFmtId="0" fontId="120" fillId="0" borderId="0" xfId="408" applyFont="1" applyFill="1" applyAlignment="1">
      <alignment horizontal="center"/>
    </xf>
    <xf numFmtId="41" fontId="120" fillId="0" borderId="0" xfId="420" applyFont="1" applyFill="1" applyAlignment="1"/>
    <xf numFmtId="0" fontId="120" fillId="0" borderId="0" xfId="415" applyFont="1" applyFill="1"/>
    <xf numFmtId="0" fontId="78" fillId="0" borderId="0" xfId="414" applyFont="1" applyFill="1" applyBorder="1" applyAlignment="1" applyProtection="1"/>
    <xf numFmtId="41" fontId="78" fillId="0" borderId="0" xfId="406" applyNumberFormat="1" applyFont="1" applyFill="1" applyBorder="1" applyAlignment="1" applyProtection="1">
      <protection locked="0"/>
    </xf>
    <xf numFmtId="0" fontId="78" fillId="0" borderId="0" xfId="414" applyFont="1" applyFill="1" applyBorder="1" applyAlignment="1" applyProtection="1">
      <alignment horizontal="left"/>
    </xf>
    <xf numFmtId="0" fontId="78" fillId="0" borderId="0" xfId="414" applyFont="1" applyFill="1" applyBorder="1" applyAlignment="1" applyProtection="1">
      <alignment horizontal="left" vertical="center"/>
    </xf>
    <xf numFmtId="0" fontId="120" fillId="0" borderId="0" xfId="415" applyFont="1" applyFill="1" applyBorder="1" applyProtection="1"/>
    <xf numFmtId="0" fontId="120" fillId="0" borderId="0" xfId="415" applyFont="1" applyFill="1" applyProtection="1"/>
    <xf numFmtId="0" fontId="120" fillId="0" borderId="0" xfId="408" applyFont="1" applyFill="1"/>
    <xf numFmtId="196" fontId="120" fillId="0" borderId="0" xfId="409" applyNumberFormat="1" applyFont="1" applyFill="1" applyAlignment="1">
      <alignment horizontal="center"/>
    </xf>
    <xf numFmtId="196" fontId="120" fillId="0" borderId="0" xfId="409" applyNumberFormat="1" applyFont="1" applyFill="1"/>
    <xf numFmtId="0" fontId="103" fillId="0" borderId="0" xfId="405" applyFont="1" applyFill="1"/>
    <xf numFmtId="0" fontId="103" fillId="0" borderId="0" xfId="405" applyFont="1" applyFill="1" applyBorder="1"/>
    <xf numFmtId="0" fontId="121" fillId="0" borderId="0" xfId="405" applyFont="1" applyFill="1" applyBorder="1"/>
    <xf numFmtId="43" fontId="122" fillId="0" borderId="0" xfId="405" applyNumberFormat="1" applyFont="1" applyFill="1" applyBorder="1" applyAlignment="1">
      <alignment horizontal="right"/>
    </xf>
    <xf numFmtId="0" fontId="122" fillId="0" borderId="0" xfId="405" applyFont="1" applyFill="1" applyBorder="1" applyAlignment="1">
      <alignment horizontal="right"/>
    </xf>
    <xf numFmtId="0" fontId="86" fillId="28" borderId="0" xfId="415" applyFont="1" applyFill="1"/>
    <xf numFmtId="0" fontId="72" fillId="27" borderId="0" xfId="415" applyFont="1" applyFill="1" applyBorder="1" applyAlignment="1">
      <alignment horizontal="center"/>
    </xf>
    <xf numFmtId="0" fontId="72" fillId="27" borderId="31" xfId="415" applyFont="1" applyFill="1" applyBorder="1" applyAlignment="1">
      <alignment horizontal="center" vertical="center"/>
    </xf>
    <xf numFmtId="0" fontId="78" fillId="0" borderId="0" xfId="405" applyFont="1" applyFill="1" applyBorder="1"/>
    <xf numFmtId="0" fontId="78" fillId="0" borderId="0" xfId="405" applyFont="1" applyFill="1" applyBorder="1" applyAlignment="1">
      <alignment horizontal="right"/>
    </xf>
    <xf numFmtId="0" fontId="72" fillId="0" borderId="40" xfId="405" applyFont="1" applyFill="1" applyBorder="1" applyAlignment="1">
      <alignment horizontal="center"/>
    </xf>
    <xf numFmtId="176" fontId="72" fillId="0" borderId="0" xfId="406" applyFont="1" applyFill="1" applyBorder="1" applyAlignment="1" applyProtection="1"/>
    <xf numFmtId="176" fontId="72" fillId="0" borderId="45" xfId="406" applyFont="1" applyFill="1" applyBorder="1" applyProtection="1"/>
    <xf numFmtId="176" fontId="72" fillId="0" borderId="51" xfId="406" applyFont="1" applyFill="1" applyBorder="1" applyAlignment="1" applyProtection="1">
      <alignment horizontal="right"/>
    </xf>
    <xf numFmtId="176" fontId="72" fillId="0" borderId="0" xfId="406" applyFont="1" applyFill="1" applyBorder="1" applyAlignment="1" applyProtection="1">
      <alignment horizontal="right"/>
    </xf>
    <xf numFmtId="195" fontId="72" fillId="0" borderId="0" xfId="406" applyNumberFormat="1" applyFont="1" applyFill="1" applyBorder="1" applyProtection="1"/>
    <xf numFmtId="196" fontId="72" fillId="0" borderId="45" xfId="406" applyNumberFormat="1" applyFont="1" applyFill="1" applyBorder="1" applyProtection="1"/>
    <xf numFmtId="176" fontId="72" fillId="0" borderId="51" xfId="406" applyFont="1" applyFill="1" applyBorder="1" applyProtection="1"/>
    <xf numFmtId="176" fontId="72" fillId="0" borderId="45" xfId="406" applyFont="1" applyFill="1" applyBorder="1" applyAlignment="1"/>
    <xf numFmtId="196" fontId="72" fillId="0" borderId="45" xfId="406" applyNumberFormat="1" applyFont="1" applyFill="1" applyBorder="1" applyAlignment="1"/>
    <xf numFmtId="176" fontId="72" fillId="0" borderId="16" xfId="406" applyFont="1" applyFill="1" applyBorder="1" applyAlignment="1"/>
    <xf numFmtId="176" fontId="72" fillId="0" borderId="45" xfId="406" applyFont="1" applyFill="1" applyBorder="1"/>
    <xf numFmtId="176" fontId="98" fillId="0" borderId="0" xfId="406" applyFont="1" applyFill="1" applyBorder="1" applyAlignment="1"/>
    <xf numFmtId="179" fontId="72" fillId="0" borderId="16" xfId="407" applyNumberFormat="1" applyFont="1" applyFill="1" applyBorder="1" applyAlignment="1"/>
    <xf numFmtId="179" fontId="72" fillId="0" borderId="45" xfId="407" applyNumberFormat="1" applyFont="1" applyFill="1" applyBorder="1" applyAlignment="1"/>
    <xf numFmtId="41" fontId="72" fillId="0" borderId="51" xfId="407" applyNumberFormat="1" applyFont="1" applyFill="1" applyBorder="1" applyAlignment="1" applyProtection="1"/>
    <xf numFmtId="207" fontId="72" fillId="0" borderId="0" xfId="407" applyNumberFormat="1" applyFont="1" applyFill="1" applyBorder="1" applyAlignment="1"/>
    <xf numFmtId="0" fontId="95" fillId="28" borderId="40" xfId="405" applyFont="1" applyFill="1" applyBorder="1" applyAlignment="1">
      <alignment horizontal="center"/>
    </xf>
    <xf numFmtId="179" fontId="95" fillId="28" borderId="16" xfId="407" applyNumberFormat="1" applyFont="1" applyFill="1" applyBorder="1" applyAlignment="1">
      <alignment horizontal="right"/>
    </xf>
    <xf numFmtId="41" fontId="95" fillId="28" borderId="0" xfId="407" applyNumberFormat="1" applyFont="1" applyFill="1" applyBorder="1" applyAlignment="1" applyProtection="1">
      <alignment horizontal="right"/>
    </xf>
    <xf numFmtId="179" fontId="95" fillId="28" borderId="0" xfId="407" applyNumberFormat="1" applyFont="1" applyFill="1" applyBorder="1" applyAlignment="1">
      <alignment horizontal="right"/>
    </xf>
    <xf numFmtId="179" fontId="95" fillId="28" borderId="45" xfId="407" applyNumberFormat="1" applyFont="1" applyFill="1" applyBorder="1" applyAlignment="1">
      <alignment horizontal="right"/>
    </xf>
    <xf numFmtId="41" fontId="95" fillId="28" borderId="51" xfId="407" applyNumberFormat="1" applyFont="1" applyFill="1" applyBorder="1" applyAlignment="1" applyProtection="1">
      <alignment horizontal="right"/>
    </xf>
    <xf numFmtId="207" fontId="95" fillId="28" borderId="0" xfId="407" applyNumberFormat="1" applyFont="1" applyFill="1" applyBorder="1" applyAlignment="1">
      <alignment horizontal="right"/>
    </xf>
    <xf numFmtId="208" fontId="72" fillId="0" borderId="45" xfId="407" applyNumberFormat="1" applyFont="1" applyFill="1" applyBorder="1" applyAlignment="1"/>
    <xf numFmtId="208" fontId="95" fillId="28" borderId="45" xfId="407" applyNumberFormat="1" applyFont="1" applyFill="1" applyBorder="1" applyAlignment="1">
      <alignment horizontal="right"/>
    </xf>
    <xf numFmtId="0" fontId="72" fillId="0" borderId="40" xfId="408" applyFont="1" applyFill="1" applyBorder="1" applyAlignment="1" applyProtection="1">
      <alignment horizontal="center"/>
    </xf>
    <xf numFmtId="176" fontId="72" fillId="0" borderId="0" xfId="409" applyFont="1" applyFill="1" applyBorder="1" applyProtection="1"/>
    <xf numFmtId="176" fontId="72" fillId="0" borderId="45" xfId="409" applyFont="1" applyFill="1" applyBorder="1" applyProtection="1"/>
    <xf numFmtId="176" fontId="72" fillId="0" borderId="51" xfId="409" applyFont="1" applyFill="1" applyBorder="1" applyProtection="1"/>
    <xf numFmtId="195" fontId="72" fillId="0" borderId="0" xfId="409" applyNumberFormat="1" applyFont="1" applyFill="1" applyBorder="1" applyProtection="1"/>
    <xf numFmtId="176" fontId="98" fillId="0" borderId="0" xfId="409" applyFont="1" applyFill="1" applyBorder="1" applyProtection="1"/>
    <xf numFmtId="197" fontId="72" fillId="0" borderId="0" xfId="409" applyNumberFormat="1" applyFont="1" applyFill="1" applyBorder="1" applyProtection="1"/>
    <xf numFmtId="0" fontId="72" fillId="0" borderId="40" xfId="408" applyFont="1" applyFill="1" applyBorder="1" applyAlignment="1">
      <alignment horizontal="distributed"/>
    </xf>
    <xf numFmtId="41" fontId="72" fillId="28" borderId="16" xfId="410" applyFont="1" applyFill="1" applyBorder="1" applyAlignment="1" applyProtection="1">
      <protection locked="0"/>
    </xf>
    <xf numFmtId="41" fontId="72" fillId="0" borderId="0" xfId="411" applyNumberFormat="1" applyFont="1" applyFill="1" applyBorder="1" applyAlignment="1"/>
    <xf numFmtId="41" fontId="72" fillId="28" borderId="0" xfId="411" applyNumberFormat="1" applyFont="1" applyFill="1" applyBorder="1" applyAlignment="1"/>
    <xf numFmtId="41" fontId="72" fillId="28" borderId="0" xfId="407" applyNumberFormat="1" applyFont="1" applyFill="1" applyBorder="1" applyAlignment="1" applyProtection="1">
      <protection locked="0"/>
    </xf>
    <xf numFmtId="41" fontId="72" fillId="28" borderId="45" xfId="407" applyNumberFormat="1" applyFont="1" applyFill="1" applyBorder="1" applyAlignment="1" applyProtection="1">
      <protection locked="0"/>
    </xf>
    <xf numFmtId="41" fontId="72" fillId="0" borderId="51" xfId="411" applyNumberFormat="1" applyFont="1" applyFill="1" applyBorder="1" applyAlignment="1"/>
    <xf numFmtId="199" fontId="72" fillId="28" borderId="0" xfId="409" applyNumberFormat="1" applyFont="1" applyFill="1" applyBorder="1" applyProtection="1"/>
    <xf numFmtId="0" fontId="95" fillId="28" borderId="40" xfId="408" applyFont="1" applyFill="1" applyBorder="1" applyAlignment="1" applyProtection="1">
      <alignment horizontal="center"/>
    </xf>
    <xf numFmtId="41" fontId="95" fillId="28" borderId="0" xfId="409" applyNumberFormat="1" applyFont="1" applyFill="1" applyBorder="1" applyProtection="1"/>
    <xf numFmtId="41" fontId="95" fillId="28" borderId="45" xfId="409" applyNumberFormat="1" applyFont="1" applyFill="1" applyBorder="1" applyProtection="1"/>
    <xf numFmtId="41" fontId="95" fillId="28" borderId="51" xfId="409" applyNumberFormat="1" applyFont="1" applyFill="1" applyBorder="1" applyProtection="1"/>
    <xf numFmtId="197" fontId="95" fillId="28" borderId="0" xfId="409" applyNumberFormat="1" applyFont="1" applyFill="1" applyBorder="1" applyProtection="1"/>
    <xf numFmtId="195" fontId="95" fillId="28" borderId="0" xfId="409" applyNumberFormat="1" applyFont="1" applyFill="1" applyBorder="1" applyProtection="1"/>
    <xf numFmtId="0" fontId="98" fillId="0" borderId="40" xfId="408" applyFont="1" applyFill="1" applyBorder="1" applyAlignment="1">
      <alignment horizontal="distributed"/>
    </xf>
    <xf numFmtId="41" fontId="98" fillId="0" borderId="16" xfId="410" applyFont="1" applyFill="1" applyBorder="1" applyAlignment="1" applyProtection="1">
      <protection locked="0"/>
    </xf>
    <xf numFmtId="41" fontId="98" fillId="0" borderId="0" xfId="411" applyNumberFormat="1" applyFont="1" applyFill="1" applyBorder="1" applyAlignment="1"/>
    <xf numFmtId="41" fontId="98" fillId="0" borderId="0" xfId="407" applyNumberFormat="1" applyFont="1" applyFill="1" applyBorder="1" applyAlignment="1" applyProtection="1">
      <protection locked="0"/>
    </xf>
    <xf numFmtId="41" fontId="98" fillId="0" borderId="45" xfId="407" applyNumberFormat="1" applyFont="1" applyFill="1" applyBorder="1" applyAlignment="1" applyProtection="1">
      <protection locked="0"/>
    </xf>
    <xf numFmtId="41" fontId="98" fillId="0" borderId="51" xfId="411" applyNumberFormat="1" applyFont="1" applyFill="1" applyBorder="1" applyAlignment="1"/>
    <xf numFmtId="197" fontId="98" fillId="0" borderId="0" xfId="409" applyNumberFormat="1" applyFont="1" applyFill="1" applyBorder="1" applyProtection="1"/>
    <xf numFmtId="199" fontId="98" fillId="0" borderId="0" xfId="409" applyNumberFormat="1" applyFont="1" applyFill="1" applyBorder="1" applyProtection="1"/>
    <xf numFmtId="195" fontId="98" fillId="0" borderId="0" xfId="409" applyNumberFormat="1" applyFont="1" applyFill="1" applyBorder="1" applyProtection="1"/>
    <xf numFmtId="0" fontId="72" fillId="0" borderId="46" xfId="408" applyFont="1" applyFill="1" applyBorder="1" applyAlignment="1" applyProtection="1">
      <alignment horizontal="center" vertical="center"/>
    </xf>
    <xf numFmtId="176" fontId="72" fillId="0" borderId="10" xfId="409" applyFont="1" applyFill="1" applyBorder="1" applyAlignment="1" applyProtection="1">
      <alignment vertical="center"/>
    </xf>
    <xf numFmtId="176" fontId="72" fillId="0" borderId="47" xfId="409" applyFont="1" applyFill="1" applyBorder="1" applyAlignment="1" applyProtection="1">
      <alignment vertical="center"/>
    </xf>
    <xf numFmtId="176" fontId="72" fillId="0" borderId="53" xfId="409" applyFont="1" applyFill="1" applyBorder="1" applyAlignment="1" applyProtection="1">
      <alignment vertical="center"/>
    </xf>
    <xf numFmtId="195" fontId="72" fillId="0" borderId="10" xfId="409" applyNumberFormat="1" applyFont="1" applyFill="1" applyBorder="1" applyAlignment="1" applyProtection="1">
      <alignment vertical="center"/>
    </xf>
    <xf numFmtId="180" fontId="72" fillId="0" borderId="47" xfId="408" applyNumberFormat="1" applyFont="1" applyFill="1" applyBorder="1" applyAlignment="1" applyProtection="1">
      <alignment vertical="center"/>
    </xf>
    <xf numFmtId="0" fontId="72" fillId="0" borderId="0" xfId="408" applyFont="1" applyFill="1" applyBorder="1" applyAlignment="1" applyProtection="1">
      <alignment horizontal="center" vertical="center"/>
    </xf>
    <xf numFmtId="176" fontId="72" fillId="0" borderId="0" xfId="409" applyFont="1" applyFill="1" applyBorder="1" applyAlignment="1" applyProtection="1">
      <alignment vertical="center"/>
    </xf>
    <xf numFmtId="195" fontId="72" fillId="0" borderId="0" xfId="409" applyNumberFormat="1" applyFont="1" applyFill="1" applyBorder="1" applyAlignment="1" applyProtection="1">
      <alignment vertical="center"/>
    </xf>
    <xf numFmtId="180" fontId="72" fillId="0" borderId="0" xfId="408" applyNumberFormat="1" applyFont="1" applyFill="1" applyBorder="1" applyAlignment="1" applyProtection="1">
      <alignment vertical="center"/>
    </xf>
    <xf numFmtId="0" fontId="78" fillId="0" borderId="0" xfId="408" applyFont="1" applyFill="1" applyBorder="1" applyAlignment="1" applyProtection="1">
      <alignment vertical="center"/>
    </xf>
    <xf numFmtId="0" fontId="72" fillId="0" borderId="0" xfId="408" applyFont="1" applyFill="1" applyBorder="1" applyAlignment="1" applyProtection="1">
      <alignment vertical="center"/>
    </xf>
    <xf numFmtId="0" fontId="78" fillId="0" borderId="0" xfId="408" applyFont="1" applyFill="1" applyBorder="1" applyAlignment="1">
      <alignment horizontal="left"/>
    </xf>
    <xf numFmtId="209" fontId="72" fillId="0" borderId="45" xfId="409" applyNumberFormat="1" applyFont="1" applyFill="1" applyBorder="1" applyProtection="1"/>
    <xf numFmtId="209" fontId="72" fillId="28" borderId="45" xfId="412" applyNumberFormat="1" applyFont="1" applyFill="1" applyBorder="1" applyAlignment="1" applyProtection="1"/>
    <xf numFmtId="209" fontId="95" fillId="28" borderId="45" xfId="409" applyNumberFormat="1" applyFont="1" applyFill="1" applyBorder="1" applyProtection="1"/>
    <xf numFmtId="209" fontId="98" fillId="0" borderId="45" xfId="412" applyNumberFormat="1" applyFont="1" applyFill="1" applyBorder="1" applyAlignment="1" applyProtection="1"/>
    <xf numFmtId="0" fontId="78" fillId="0" borderId="21" xfId="405" applyFont="1" applyFill="1" applyBorder="1"/>
    <xf numFmtId="0" fontId="78" fillId="0" borderId="0" xfId="405" applyFont="1" applyFill="1" applyAlignment="1">
      <alignment horizontal="right"/>
    </xf>
    <xf numFmtId="176" fontId="92" fillId="0" borderId="0" xfId="406" applyFont="1" applyFill="1" applyBorder="1"/>
    <xf numFmtId="41" fontId="92" fillId="0" borderId="45" xfId="405" applyNumberFormat="1" applyFont="1" applyFill="1" applyBorder="1" applyAlignment="1">
      <alignment horizontal="right"/>
    </xf>
    <xf numFmtId="0" fontId="72" fillId="0" borderId="46" xfId="405" applyFont="1" applyFill="1" applyBorder="1" applyAlignment="1">
      <alignment horizontal="center" vertical="center"/>
    </xf>
    <xf numFmtId="176" fontId="72" fillId="0" borderId="10" xfId="406" applyFont="1" applyFill="1" applyBorder="1" applyAlignment="1" applyProtection="1">
      <alignment vertical="center"/>
      <protection locked="0"/>
    </xf>
    <xf numFmtId="176" fontId="72" fillId="0" borderId="10" xfId="406" applyFont="1" applyFill="1" applyBorder="1" applyAlignment="1">
      <alignment vertical="center"/>
    </xf>
    <xf numFmtId="176" fontId="72" fillId="0" borderId="10" xfId="406" applyFont="1" applyFill="1" applyBorder="1" applyAlignment="1" applyProtection="1">
      <alignment vertical="center"/>
    </xf>
    <xf numFmtId="176" fontId="72" fillId="0" borderId="47" xfId="406" applyFont="1" applyFill="1" applyBorder="1" applyAlignment="1" applyProtection="1">
      <alignment vertical="center"/>
    </xf>
    <xf numFmtId="176" fontId="95" fillId="0" borderId="45" xfId="406" applyFont="1" applyFill="1" applyBorder="1"/>
    <xf numFmtId="0" fontId="78" fillId="0" borderId="0" xfId="405" applyFont="1" applyFill="1" applyBorder="1" applyAlignment="1">
      <alignment vertical="center"/>
    </xf>
    <xf numFmtId="0" fontId="118" fillId="0" borderId="0" xfId="405" applyFont="1" applyFill="1" applyBorder="1" applyAlignment="1">
      <alignment horizontal="left"/>
    </xf>
    <xf numFmtId="176" fontId="72" fillId="0" borderId="0" xfId="406" applyFont="1" applyFill="1" applyBorder="1" applyAlignment="1" applyProtection="1">
      <protection locked="0"/>
    </xf>
    <xf numFmtId="0" fontId="92" fillId="28" borderId="40" xfId="405" applyFont="1" applyFill="1" applyBorder="1" applyAlignment="1">
      <alignment horizontal="center"/>
    </xf>
    <xf numFmtId="176" fontId="92" fillId="28" borderId="0" xfId="406" applyFont="1" applyFill="1" applyBorder="1"/>
    <xf numFmtId="41" fontId="95" fillId="0" borderId="45" xfId="405" applyNumberFormat="1" applyFont="1" applyFill="1" applyBorder="1"/>
    <xf numFmtId="176" fontId="92" fillId="28" borderId="45" xfId="406" applyFont="1" applyFill="1" applyBorder="1"/>
    <xf numFmtId="176" fontId="92" fillId="0" borderId="45" xfId="406" applyFont="1" applyFill="1" applyBorder="1"/>
    <xf numFmtId="176" fontId="123" fillId="0" borderId="45" xfId="406" applyFont="1" applyFill="1" applyBorder="1"/>
    <xf numFmtId="176" fontId="72" fillId="0" borderId="45" xfId="406" applyFont="1" applyFill="1" applyBorder="1" applyAlignment="1">
      <alignment horizontal="right"/>
    </xf>
    <xf numFmtId="0" fontId="93" fillId="0" borderId="40" xfId="405" applyFont="1" applyFill="1" applyBorder="1" applyAlignment="1">
      <alignment horizontal="distributed"/>
    </xf>
    <xf numFmtId="176" fontId="94" fillId="0" borderId="0" xfId="406" applyFont="1" applyFill="1" applyBorder="1"/>
    <xf numFmtId="179" fontId="93" fillId="0" borderId="45" xfId="405" applyNumberFormat="1" applyFont="1" applyFill="1" applyBorder="1"/>
    <xf numFmtId="0" fontId="72" fillId="0" borderId="45" xfId="405" applyFont="1" applyFill="1" applyBorder="1"/>
    <xf numFmtId="176" fontId="93" fillId="0" borderId="0" xfId="406" applyFont="1" applyFill="1" applyBorder="1"/>
    <xf numFmtId="179" fontId="95" fillId="0" borderId="45" xfId="405" applyNumberFormat="1" applyFont="1" applyFill="1" applyBorder="1"/>
    <xf numFmtId="0" fontId="72" fillId="0" borderId="40" xfId="405" applyFont="1" applyFill="1" applyBorder="1" applyAlignment="1">
      <alignment horizontal="center" vertical="center"/>
    </xf>
    <xf numFmtId="179" fontId="72" fillId="0" borderId="45" xfId="406" applyNumberFormat="1" applyFont="1" applyFill="1" applyBorder="1" applyAlignment="1" applyProtection="1">
      <alignment vertical="center"/>
    </xf>
    <xf numFmtId="0" fontId="72" fillId="0" borderId="40" xfId="0" applyFont="1" applyFill="1" applyBorder="1" applyAlignment="1">
      <alignment horizontal="distributed"/>
    </xf>
    <xf numFmtId="179" fontId="72" fillId="0" borderId="45" xfId="0" applyNumberFormat="1" applyFont="1" applyFill="1" applyBorder="1" applyAlignment="1">
      <alignment horizontal="right"/>
    </xf>
    <xf numFmtId="176" fontId="72" fillId="0" borderId="0" xfId="406" applyFont="1" applyFill="1" applyBorder="1" applyAlignment="1">
      <alignment horizontal="center"/>
    </xf>
    <xf numFmtId="0" fontId="78" fillId="0" borderId="0" xfId="408" applyFont="1" applyFill="1" applyProtection="1"/>
    <xf numFmtId="0" fontId="78" fillId="0" borderId="10" xfId="408" applyFont="1" applyFill="1" applyBorder="1" applyProtection="1"/>
    <xf numFmtId="0" fontId="78" fillId="0" borderId="10" xfId="405" applyFont="1" applyFill="1" applyBorder="1" applyAlignment="1">
      <alignment horizontal="right"/>
    </xf>
    <xf numFmtId="0" fontId="78" fillId="0" borderId="10" xfId="408" applyFont="1" applyFill="1" applyBorder="1" applyAlignment="1" applyProtection="1">
      <alignment horizontal="right"/>
    </xf>
    <xf numFmtId="41" fontId="72" fillId="0" borderId="0" xfId="409" applyNumberFormat="1" applyFont="1" applyFill="1" applyBorder="1" applyProtection="1"/>
    <xf numFmtId="41" fontId="72" fillId="0" borderId="45" xfId="409" applyNumberFormat="1" applyFont="1" applyFill="1" applyBorder="1" applyProtection="1"/>
    <xf numFmtId="41" fontId="72" fillId="0" borderId="51" xfId="409" applyNumberFormat="1" applyFont="1" applyFill="1" applyBorder="1" applyProtection="1"/>
    <xf numFmtId="0" fontId="118" fillId="0" borderId="0" xfId="405" applyFont="1" applyFill="1" applyBorder="1" applyAlignment="1" applyProtection="1">
      <alignment vertical="center"/>
    </xf>
    <xf numFmtId="0" fontId="78" fillId="0" borderId="0" xfId="405" applyFont="1" applyFill="1" applyAlignment="1" applyProtection="1">
      <alignment horizontal="left" vertical="center"/>
    </xf>
    <xf numFmtId="0" fontId="72" fillId="0" borderId="0" xfId="405" applyFont="1" applyFill="1" applyProtection="1"/>
    <xf numFmtId="0" fontId="72" fillId="0" borderId="0" xfId="415" applyFont="1"/>
    <xf numFmtId="0" fontId="72" fillId="27" borderId="38" xfId="414" applyFont="1" applyFill="1" applyBorder="1" applyAlignment="1" applyProtection="1">
      <alignment horizontal="center" vertical="center"/>
    </xf>
    <xf numFmtId="0" fontId="72" fillId="27" borderId="37" xfId="414" applyFont="1" applyFill="1" applyBorder="1" applyAlignment="1" applyProtection="1">
      <alignment horizontal="center" vertical="center"/>
    </xf>
    <xf numFmtId="0" fontId="72" fillId="27" borderId="55" xfId="414" applyFont="1" applyFill="1" applyBorder="1" applyAlignment="1" applyProtection="1">
      <alignment horizontal="center" vertical="center"/>
    </xf>
    <xf numFmtId="0" fontId="72" fillId="27" borderId="40" xfId="414" applyFont="1" applyFill="1" applyBorder="1" applyAlignment="1" applyProtection="1">
      <alignment horizontal="center" vertical="center"/>
    </xf>
    <xf numFmtId="0" fontId="72" fillId="27" borderId="26" xfId="414" applyFont="1" applyFill="1" applyBorder="1" applyAlignment="1" applyProtection="1">
      <alignment horizontal="center" vertical="center"/>
    </xf>
    <xf numFmtId="0" fontId="72" fillId="27" borderId="26" xfId="415" applyFont="1" applyFill="1" applyBorder="1" applyAlignment="1">
      <alignment horizontal="center" vertical="center"/>
    </xf>
    <xf numFmtId="0" fontId="72" fillId="27" borderId="29" xfId="415" applyFont="1" applyFill="1" applyBorder="1" applyAlignment="1">
      <alignment horizontal="center" vertical="center"/>
    </xf>
    <xf numFmtId="0" fontId="72" fillId="27" borderId="22" xfId="414" applyFont="1" applyFill="1" applyBorder="1" applyAlignment="1" applyProtection="1">
      <alignment horizontal="center" vertical="center"/>
    </xf>
    <xf numFmtId="0" fontId="72" fillId="27" borderId="42" xfId="414" applyFont="1" applyFill="1" applyBorder="1" applyAlignment="1" applyProtection="1">
      <alignment horizontal="center" vertical="center"/>
    </xf>
    <xf numFmtId="0" fontId="72" fillId="27" borderId="43" xfId="414" applyFont="1" applyFill="1" applyBorder="1" applyAlignment="1" applyProtection="1">
      <alignment horizontal="center" vertical="center"/>
    </xf>
    <xf numFmtId="0" fontId="72" fillId="27" borderId="18" xfId="414" applyFont="1" applyFill="1" applyBorder="1" applyAlignment="1" applyProtection="1">
      <alignment horizontal="center"/>
    </xf>
    <xf numFmtId="0" fontId="72" fillId="27" borderId="18" xfId="415" applyFont="1" applyFill="1" applyBorder="1" applyAlignment="1" applyProtection="1">
      <alignment horizontal="center"/>
    </xf>
    <xf numFmtId="0" fontId="72" fillId="27" borderId="19" xfId="414" applyFont="1" applyFill="1" applyBorder="1" applyAlignment="1" applyProtection="1">
      <alignment horizontal="center"/>
    </xf>
    <xf numFmtId="0" fontId="72" fillId="27" borderId="44" xfId="414" applyFont="1" applyFill="1" applyBorder="1" applyAlignment="1" applyProtection="1">
      <alignment horizontal="center"/>
    </xf>
    <xf numFmtId="0" fontId="72" fillId="0" borderId="40" xfId="414" applyFont="1" applyFill="1" applyBorder="1" applyAlignment="1" applyProtection="1">
      <alignment horizontal="center"/>
    </xf>
    <xf numFmtId="41" fontId="72" fillId="0" borderId="0" xfId="414" applyNumberFormat="1" applyFont="1" applyFill="1" applyBorder="1" applyAlignment="1" applyProtection="1">
      <alignment horizontal="center"/>
    </xf>
    <xf numFmtId="41" fontId="72" fillId="0" borderId="0" xfId="407" applyNumberFormat="1" applyFont="1" applyFill="1" applyBorder="1" applyAlignment="1" applyProtection="1">
      <alignment horizontal="center"/>
      <protection locked="0"/>
    </xf>
    <xf numFmtId="41" fontId="72" fillId="0" borderId="0" xfId="414" applyNumberFormat="1" applyFont="1" applyFill="1" applyBorder="1" applyAlignment="1" applyProtection="1">
      <protection locked="0"/>
    </xf>
    <xf numFmtId="41" fontId="72" fillId="0" borderId="45" xfId="414" applyNumberFormat="1" applyFont="1" applyFill="1" applyBorder="1" applyAlignment="1" applyProtection="1">
      <protection locked="0"/>
    </xf>
    <xf numFmtId="41" fontId="72" fillId="0" borderId="45" xfId="414" applyNumberFormat="1" applyFont="1" applyFill="1" applyBorder="1" applyAlignment="1" applyProtection="1">
      <alignment horizontal="center"/>
    </xf>
    <xf numFmtId="176" fontId="72" fillId="28" borderId="0" xfId="407" applyFont="1" applyFill="1" applyBorder="1" applyAlignment="1" applyProtection="1">
      <alignment horizontal="center"/>
      <protection locked="0"/>
    </xf>
    <xf numFmtId="201" fontId="72" fillId="28" borderId="0" xfId="414" applyNumberFormat="1" applyFont="1" applyFill="1" applyBorder="1" applyAlignment="1" applyProtection="1">
      <protection locked="0"/>
    </xf>
    <xf numFmtId="201" fontId="72" fillId="28" borderId="45" xfId="414" applyNumberFormat="1" applyFont="1" applyFill="1" applyBorder="1" applyAlignment="1" applyProtection="1">
      <protection locked="0"/>
    </xf>
    <xf numFmtId="0" fontId="92" fillId="28" borderId="40" xfId="414" applyFont="1" applyFill="1" applyBorder="1" applyAlignment="1" applyProtection="1">
      <alignment horizontal="center"/>
    </xf>
    <xf numFmtId="41" fontId="92" fillId="28" borderId="0" xfId="414" applyNumberFormat="1" applyFont="1" applyFill="1" applyBorder="1" applyAlignment="1" applyProtection="1">
      <alignment horizontal="center"/>
    </xf>
    <xf numFmtId="41" fontId="92" fillId="28" borderId="45" xfId="414" applyNumberFormat="1" applyFont="1" applyFill="1" applyBorder="1" applyAlignment="1" applyProtection="1">
      <alignment horizontal="center"/>
    </xf>
    <xf numFmtId="176" fontId="72" fillId="0" borderId="0" xfId="407" applyFont="1" applyFill="1" applyBorder="1" applyAlignment="1" applyProtection="1">
      <alignment horizontal="center"/>
      <protection locked="0"/>
    </xf>
    <xf numFmtId="201" fontId="72" fillId="0" borderId="0" xfId="414" applyNumberFormat="1" applyFont="1" applyFill="1" applyBorder="1" applyAlignment="1" applyProtection="1">
      <protection locked="0"/>
    </xf>
    <xf numFmtId="201" fontId="72" fillId="0" borderId="45" xfId="414" applyNumberFormat="1" applyFont="1" applyFill="1" applyBorder="1" applyAlignment="1" applyProtection="1">
      <protection locked="0"/>
    </xf>
    <xf numFmtId="0" fontId="93" fillId="0" borderId="46" xfId="408" applyFont="1" applyFill="1" applyBorder="1" applyAlignment="1">
      <alignment horizontal="distributed"/>
    </xf>
    <xf numFmtId="41" fontId="93" fillId="0" borderId="10" xfId="414" applyNumberFormat="1" applyFont="1" applyFill="1" applyBorder="1" applyAlignment="1" applyProtection="1">
      <alignment horizontal="center" vertical="center"/>
    </xf>
    <xf numFmtId="176" fontId="93" fillId="0" borderId="10" xfId="407" applyFont="1" applyFill="1" applyBorder="1" applyAlignment="1" applyProtection="1">
      <alignment horizontal="center" vertical="center"/>
    </xf>
    <xf numFmtId="201" fontId="93" fillId="0" borderId="10" xfId="414" applyNumberFormat="1" applyFont="1" applyFill="1" applyBorder="1" applyAlignment="1" applyProtection="1">
      <alignment horizontal="center" vertical="center"/>
    </xf>
    <xf numFmtId="201" fontId="93" fillId="0" borderId="10" xfId="414" applyNumberFormat="1" applyFont="1" applyFill="1" applyBorder="1" applyAlignment="1" applyProtection="1">
      <alignment vertical="center"/>
    </xf>
    <xf numFmtId="201" fontId="93" fillId="0" borderId="47" xfId="414" applyNumberFormat="1" applyFont="1" applyFill="1" applyBorder="1" applyAlignment="1" applyProtection="1">
      <alignment horizontal="center" vertical="center"/>
    </xf>
    <xf numFmtId="0" fontId="93" fillId="0" borderId="0" xfId="415" applyFont="1"/>
    <xf numFmtId="0" fontId="120" fillId="0" borderId="0" xfId="415" applyFont="1"/>
    <xf numFmtId="0" fontId="72" fillId="0" borderId="0" xfId="414" applyFont="1" applyFill="1" applyBorder="1" applyAlignment="1" applyProtection="1">
      <alignment horizontal="center"/>
    </xf>
    <xf numFmtId="41" fontId="72" fillId="0" borderId="0" xfId="414" applyNumberFormat="1" applyFont="1" applyFill="1" applyBorder="1" applyAlignment="1" applyProtection="1">
      <alignment horizontal="center" vertical="center"/>
    </xf>
    <xf numFmtId="176" fontId="72" fillId="0" borderId="0" xfId="407" applyFont="1" applyFill="1" applyBorder="1" applyAlignment="1" applyProtection="1">
      <alignment horizontal="center" vertical="center"/>
    </xf>
    <xf numFmtId="201" fontId="72" fillId="0" borderId="0" xfId="414" applyNumberFormat="1" applyFont="1" applyFill="1" applyBorder="1" applyAlignment="1" applyProtection="1">
      <alignment horizontal="center" vertical="center"/>
    </xf>
    <xf numFmtId="201" fontId="72" fillId="0" borderId="0" xfId="414" applyNumberFormat="1" applyFont="1" applyFill="1" applyBorder="1" applyAlignment="1" applyProtection="1">
      <alignment vertical="center"/>
    </xf>
    <xf numFmtId="0" fontId="78" fillId="0" borderId="0" xfId="414" applyFont="1" applyFill="1" applyAlignment="1" applyProtection="1">
      <alignment horizontal="left"/>
    </xf>
    <xf numFmtId="0" fontId="78" fillId="0" borderId="0" xfId="414" applyFont="1" applyFill="1" applyProtection="1"/>
    <xf numFmtId="3" fontId="78" fillId="0" borderId="0" xfId="414" applyNumberFormat="1" applyFont="1" applyFill="1" applyBorder="1" applyAlignment="1" applyProtection="1">
      <alignment horizontal="left"/>
    </xf>
    <xf numFmtId="200" fontId="78" fillId="0" borderId="0" xfId="414" applyNumberFormat="1" applyFont="1" applyFill="1" applyProtection="1"/>
    <xf numFmtId="3" fontId="78" fillId="0" borderId="0" xfId="414" applyNumberFormat="1" applyFont="1" applyFill="1" applyAlignment="1" applyProtection="1">
      <alignment horizontal="left"/>
    </xf>
    <xf numFmtId="0" fontId="78" fillId="0" borderId="0" xfId="414" applyFont="1" applyFill="1"/>
    <xf numFmtId="0" fontId="78" fillId="0" borderId="0" xfId="414" applyFont="1" applyFill="1" applyAlignment="1">
      <alignment horizontal="left"/>
    </xf>
    <xf numFmtId="0" fontId="78" fillId="0" borderId="0" xfId="414" applyFont="1" applyFill="1" applyAlignment="1">
      <alignment horizontal="center"/>
    </xf>
    <xf numFmtId="3" fontId="78" fillId="0" borderId="0" xfId="414" applyNumberFormat="1" applyFont="1" applyFill="1"/>
    <xf numFmtId="0" fontId="78" fillId="0" borderId="0" xfId="414" applyFont="1" applyFill="1" applyAlignment="1" applyProtection="1">
      <alignment horizontal="right"/>
    </xf>
    <xf numFmtId="0" fontId="72" fillId="27" borderId="32" xfId="408" applyFont="1" applyFill="1" applyBorder="1" applyAlignment="1" applyProtection="1">
      <alignment horizontal="center" vertical="center"/>
    </xf>
    <xf numFmtId="0" fontId="72" fillId="27" borderId="22" xfId="408" applyFont="1" applyFill="1" applyBorder="1" applyAlignment="1" applyProtection="1">
      <alignment horizontal="center" vertical="center"/>
    </xf>
    <xf numFmtId="0" fontId="98" fillId="27" borderId="16" xfId="408" applyFont="1" applyFill="1" applyBorder="1" applyAlignment="1">
      <alignment horizontal="centerContinuous" vertical="center"/>
    </xf>
    <xf numFmtId="0" fontId="98" fillId="27" borderId="21" xfId="408" applyFont="1" applyFill="1" applyBorder="1" applyAlignment="1">
      <alignment horizontal="centerContinuous" vertical="center"/>
    </xf>
    <xf numFmtId="0" fontId="72" fillId="27" borderId="26" xfId="408" applyFont="1" applyFill="1" applyBorder="1" applyAlignment="1">
      <alignment horizontal="center" vertical="center"/>
    </xf>
    <xf numFmtId="0" fontId="72" fillId="27" borderId="29" xfId="408" applyFont="1" applyFill="1" applyBorder="1" applyAlignment="1">
      <alignment horizontal="center" vertical="center"/>
    </xf>
    <xf numFmtId="0" fontId="72" fillId="27" borderId="17" xfId="408" applyFont="1" applyFill="1" applyBorder="1" applyAlignment="1">
      <alignment horizontal="center" vertical="center"/>
    </xf>
    <xf numFmtId="0" fontId="98" fillId="27" borderId="17" xfId="408" applyFont="1" applyFill="1" applyBorder="1" applyAlignment="1">
      <alignment horizontal="center" vertical="center"/>
    </xf>
    <xf numFmtId="0" fontId="98" fillId="27" borderId="26" xfId="408" applyFont="1" applyFill="1" applyBorder="1" applyAlignment="1">
      <alignment horizontal="center" vertical="center"/>
    </xf>
    <xf numFmtId="0" fontId="72" fillId="27" borderId="19" xfId="408" applyFont="1" applyFill="1" applyBorder="1" applyAlignment="1" applyProtection="1">
      <alignment horizontal="center" vertical="center"/>
    </xf>
    <xf numFmtId="0" fontId="72" fillId="27" borderId="18" xfId="408" applyFont="1" applyFill="1" applyBorder="1" applyAlignment="1">
      <alignment horizontal="center" vertical="center"/>
    </xf>
    <xf numFmtId="0" fontId="98" fillId="27" borderId="18" xfId="408" applyFont="1" applyFill="1" applyBorder="1" applyAlignment="1">
      <alignment horizontal="center" vertical="center"/>
    </xf>
    <xf numFmtId="176" fontId="72" fillId="0" borderId="0" xfId="408" applyNumberFormat="1" applyFont="1" applyFill="1" applyBorder="1" applyAlignment="1" applyProtection="1">
      <alignment horizontal="center"/>
    </xf>
    <xf numFmtId="176" fontId="72" fillId="0" borderId="27" xfId="409" applyNumberFormat="1" applyFont="1" applyFill="1" applyBorder="1" applyAlignment="1" applyProtection="1">
      <alignment horizontal="right"/>
    </xf>
    <xf numFmtId="176" fontId="72" fillId="0" borderId="0" xfId="406" applyFont="1" applyFill="1" applyBorder="1" applyAlignment="1" applyProtection="1">
      <alignment horizontal="center"/>
    </xf>
    <xf numFmtId="176" fontId="72" fillId="0" borderId="0" xfId="406" applyFont="1" applyFill="1" applyBorder="1" applyAlignment="1">
      <alignment horizontal="right" shrinkToFit="1"/>
    </xf>
    <xf numFmtId="176" fontId="72" fillId="28" borderId="0" xfId="406" applyFont="1" applyFill="1" applyBorder="1" applyAlignment="1">
      <alignment horizontal="right" shrinkToFit="1"/>
    </xf>
    <xf numFmtId="0" fontId="72" fillId="0" borderId="0" xfId="408" applyFont="1" applyFill="1" applyBorder="1" applyAlignment="1" applyProtection="1">
      <alignment horizontal="center"/>
    </xf>
    <xf numFmtId="176" fontId="72" fillId="0" borderId="0" xfId="409" applyNumberFormat="1" applyFont="1" applyFill="1" applyBorder="1" applyAlignment="1" applyProtection="1">
      <alignment horizontal="right"/>
    </xf>
    <xf numFmtId="43" fontId="72" fillId="0" borderId="0" xfId="409" applyNumberFormat="1" applyFont="1" applyFill="1" applyBorder="1" applyAlignment="1">
      <alignment horizontal="right"/>
    </xf>
    <xf numFmtId="196" fontId="72" fillId="0" borderId="0" xfId="409" applyNumberFormat="1" applyFont="1" applyFill="1" applyBorder="1" applyAlignment="1">
      <alignment horizontal="right"/>
    </xf>
    <xf numFmtId="0" fontId="72" fillId="0" borderId="0" xfId="409" applyNumberFormat="1" applyFont="1" applyFill="1" applyBorder="1" applyAlignment="1">
      <alignment horizontal="right"/>
    </xf>
    <xf numFmtId="0" fontId="72" fillId="0" borderId="0" xfId="415" applyFont="1" applyFill="1" applyProtection="1"/>
    <xf numFmtId="0" fontId="118" fillId="0" borderId="0" xfId="415" applyFont="1" applyFill="1" applyProtection="1"/>
    <xf numFmtId="43" fontId="78" fillId="0" borderId="0" xfId="408" applyNumberFormat="1" applyFont="1" applyFill="1" applyProtection="1"/>
    <xf numFmtId="0" fontId="72" fillId="27" borderId="54" xfId="408" applyFont="1" applyFill="1" applyBorder="1" applyAlignment="1">
      <alignment horizontal="center" vertical="center"/>
    </xf>
    <xf numFmtId="0" fontId="72" fillId="27" borderId="56" xfId="414" applyFont="1" applyFill="1" applyBorder="1" applyAlignment="1" applyProtection="1">
      <alignment horizontal="center"/>
    </xf>
    <xf numFmtId="176" fontId="72" fillId="0" borderId="0" xfId="409" applyNumberFormat="1" applyFont="1" applyFill="1" applyBorder="1" applyProtection="1"/>
    <xf numFmtId="176" fontId="72" fillId="0" borderId="45" xfId="409" applyNumberFormat="1" applyFont="1" applyFill="1" applyBorder="1" applyProtection="1"/>
    <xf numFmtId="176" fontId="98" fillId="0" borderId="0" xfId="409" applyNumberFormat="1" applyFont="1" applyFill="1" applyBorder="1" applyProtection="1"/>
    <xf numFmtId="176" fontId="98" fillId="0" borderId="0" xfId="409" applyNumberFormat="1" applyFont="1" applyFill="1" applyBorder="1" applyAlignment="1" applyProtection="1">
      <alignment horizontal="right"/>
    </xf>
    <xf numFmtId="176" fontId="98" fillId="0" borderId="45" xfId="409" applyNumberFormat="1" applyFont="1" applyFill="1" applyBorder="1" applyProtection="1"/>
    <xf numFmtId="41" fontId="72" fillId="0" borderId="0" xfId="416" applyNumberFormat="1" applyFont="1" applyFill="1" applyBorder="1" applyAlignment="1" applyProtection="1">
      <alignment horizontal="right"/>
      <protection locked="0"/>
    </xf>
    <xf numFmtId="41" fontId="72" fillId="0" borderId="0" xfId="416" applyNumberFormat="1" applyFont="1" applyFill="1" applyBorder="1" applyAlignment="1">
      <alignment horizontal="right"/>
    </xf>
    <xf numFmtId="41" fontId="72" fillId="0" borderId="45" xfId="416" applyNumberFormat="1" applyFont="1" applyFill="1" applyBorder="1" applyAlignment="1">
      <alignment horizontal="right"/>
    </xf>
    <xf numFmtId="176" fontId="72" fillId="28" borderId="45" xfId="406" applyFont="1" applyFill="1" applyBorder="1" applyAlignment="1">
      <alignment horizontal="right" shrinkToFit="1"/>
    </xf>
    <xf numFmtId="0" fontId="92" fillId="28" borderId="40" xfId="408" applyFont="1" applyFill="1" applyBorder="1" applyAlignment="1" applyProtection="1">
      <alignment horizontal="center"/>
    </xf>
    <xf numFmtId="41" fontId="92" fillId="28" borderId="0" xfId="416" applyNumberFormat="1" applyFont="1" applyFill="1" applyBorder="1" applyAlignment="1" applyProtection="1">
      <alignment horizontal="right"/>
      <protection locked="0"/>
    </xf>
    <xf numFmtId="41" fontId="92" fillId="28" borderId="0" xfId="416" applyNumberFormat="1" applyFont="1" applyFill="1" applyBorder="1" applyAlignment="1">
      <alignment horizontal="right"/>
    </xf>
    <xf numFmtId="41" fontId="92" fillId="28" borderId="45" xfId="416" applyNumberFormat="1" applyFont="1" applyFill="1" applyBorder="1" applyAlignment="1">
      <alignment horizontal="right"/>
    </xf>
    <xf numFmtId="176" fontId="72" fillId="0" borderId="45" xfId="406" applyFont="1" applyFill="1" applyBorder="1" applyAlignment="1">
      <alignment horizontal="right" shrinkToFit="1"/>
    </xf>
    <xf numFmtId="41" fontId="93" fillId="0" borderId="46" xfId="420" applyFont="1" applyFill="1" applyBorder="1" applyAlignment="1" applyProtection="1">
      <alignment horizontal="center"/>
    </xf>
    <xf numFmtId="41" fontId="93" fillId="0" borderId="10" xfId="420" applyFont="1" applyFill="1" applyBorder="1" applyAlignment="1" applyProtection="1">
      <alignment horizontal="center"/>
    </xf>
    <xf numFmtId="41" fontId="93" fillId="0" borderId="10" xfId="420" applyFont="1" applyFill="1" applyBorder="1" applyAlignment="1" applyProtection="1">
      <alignment horizontal="right"/>
    </xf>
    <xf numFmtId="41" fontId="93" fillId="0" borderId="10" xfId="420" applyFont="1" applyFill="1" applyBorder="1" applyAlignment="1">
      <alignment horizontal="right"/>
    </xf>
    <xf numFmtId="41" fontId="93" fillId="0" borderId="47" xfId="420" applyFont="1" applyFill="1" applyBorder="1" applyAlignment="1">
      <alignment horizontal="right"/>
    </xf>
    <xf numFmtId="0" fontId="98" fillId="27" borderId="45" xfId="408" applyFont="1" applyFill="1" applyBorder="1" applyAlignment="1">
      <alignment horizontal="centerContinuous" vertical="center"/>
    </xf>
    <xf numFmtId="0" fontId="72" fillId="27" borderId="40" xfId="408" applyFont="1" applyFill="1" applyBorder="1" applyAlignment="1">
      <alignment horizontal="center" vertical="center"/>
    </xf>
    <xf numFmtId="0" fontId="98" fillId="27" borderId="54" xfId="408" applyFont="1" applyFill="1" applyBorder="1" applyAlignment="1">
      <alignment horizontal="center" vertical="center"/>
    </xf>
    <xf numFmtId="0" fontId="72" fillId="27" borderId="43" xfId="408" applyFont="1" applyFill="1" applyBorder="1" applyAlignment="1">
      <alignment horizontal="center" vertical="center"/>
    </xf>
    <xf numFmtId="176" fontId="98" fillId="0" borderId="51" xfId="408" applyNumberFormat="1" applyFont="1" applyFill="1" applyBorder="1" applyAlignment="1" applyProtection="1">
      <alignment horizontal="center"/>
    </xf>
    <xf numFmtId="41" fontId="98" fillId="0" borderId="0" xfId="416" applyNumberFormat="1" applyFont="1" applyFill="1" applyBorder="1" applyAlignment="1" applyProtection="1">
      <alignment horizontal="right"/>
    </xf>
    <xf numFmtId="41" fontId="98" fillId="0" borderId="0" xfId="416" applyNumberFormat="1" applyFont="1" applyFill="1" applyBorder="1" applyAlignment="1" applyProtection="1">
      <alignment horizontal="right"/>
      <protection locked="0"/>
    </xf>
    <xf numFmtId="41" fontId="98" fillId="0" borderId="0" xfId="416" applyNumberFormat="1" applyFont="1" applyFill="1" applyBorder="1" applyAlignment="1">
      <alignment horizontal="right"/>
    </xf>
    <xf numFmtId="199" fontId="98" fillId="0" borderId="0" xfId="416" applyNumberFormat="1" applyFont="1" applyFill="1" applyBorder="1" applyAlignment="1">
      <alignment horizontal="right"/>
    </xf>
    <xf numFmtId="202" fontId="98" fillId="0" borderId="45" xfId="416" applyNumberFormat="1" applyFont="1" applyFill="1" applyBorder="1" applyAlignment="1">
      <alignment horizontal="right"/>
    </xf>
    <xf numFmtId="41" fontId="72" fillId="0" borderId="51" xfId="416" applyNumberFormat="1" applyFont="1" applyFill="1" applyBorder="1" applyAlignment="1" applyProtection="1">
      <alignment horizontal="right"/>
      <protection locked="0"/>
    </xf>
    <xf numFmtId="0" fontId="72" fillId="0" borderId="0" xfId="416" applyNumberFormat="1" applyFont="1" applyFill="1" applyBorder="1" applyAlignment="1" applyProtection="1">
      <alignment horizontal="right"/>
      <protection locked="0"/>
    </xf>
    <xf numFmtId="0" fontId="72" fillId="0" borderId="0" xfId="416" applyNumberFormat="1" applyFont="1" applyFill="1" applyBorder="1" applyAlignment="1">
      <alignment horizontal="right"/>
    </xf>
    <xf numFmtId="0" fontId="72" fillId="0" borderId="45" xfId="416" applyNumberFormat="1" applyFont="1" applyFill="1" applyBorder="1" applyAlignment="1">
      <alignment horizontal="right"/>
    </xf>
    <xf numFmtId="176" fontId="72" fillId="0" borderId="51" xfId="406" applyFont="1" applyFill="1" applyBorder="1" applyAlignment="1" applyProtection="1">
      <alignment horizontal="center"/>
    </xf>
    <xf numFmtId="41" fontId="92" fillId="28" borderId="51" xfId="416" applyNumberFormat="1" applyFont="1" applyFill="1" applyBorder="1" applyAlignment="1" applyProtection="1">
      <alignment horizontal="right"/>
      <protection locked="0"/>
    </xf>
    <xf numFmtId="0" fontId="92" fillId="28" borderId="45" xfId="416" applyNumberFormat="1" applyFont="1" applyFill="1" applyBorder="1" applyAlignment="1">
      <alignment horizontal="right"/>
    </xf>
    <xf numFmtId="0" fontId="72" fillId="0" borderId="45" xfId="406" applyNumberFormat="1" applyFont="1" applyFill="1" applyBorder="1" applyAlignment="1">
      <alignment horizontal="right" shrinkToFit="1"/>
    </xf>
    <xf numFmtId="41" fontId="93" fillId="0" borderId="53" xfId="420" applyFont="1" applyFill="1" applyBorder="1" applyAlignment="1">
      <alignment horizontal="right"/>
    </xf>
    <xf numFmtId="41" fontId="120" fillId="0" borderId="10" xfId="420" applyFont="1" applyFill="1" applyBorder="1" applyAlignment="1" applyProtection="1">
      <alignment horizontal="right"/>
    </xf>
    <xf numFmtId="41" fontId="120" fillId="0" borderId="10" xfId="420" applyFont="1" applyFill="1" applyBorder="1" applyAlignment="1">
      <alignment horizontal="right"/>
    </xf>
    <xf numFmtId="41" fontId="120" fillId="0" borderId="47" xfId="420" applyFont="1" applyFill="1" applyBorder="1" applyAlignment="1" applyProtection="1">
      <alignment horizontal="right"/>
    </xf>
    <xf numFmtId="0" fontId="78" fillId="0" borderId="0" xfId="408" applyFont="1" applyFill="1" applyAlignment="1" applyProtection="1">
      <alignment horizontal="left"/>
    </xf>
    <xf numFmtId="0" fontId="78" fillId="0" borderId="10" xfId="408" applyFont="1" applyFill="1" applyBorder="1"/>
    <xf numFmtId="0" fontId="78" fillId="0" borderId="0" xfId="408" applyFont="1" applyFill="1" applyAlignment="1">
      <alignment horizontal="right"/>
    </xf>
    <xf numFmtId="0" fontId="78" fillId="0" borderId="10" xfId="408" applyFont="1" applyFill="1" applyBorder="1" applyAlignment="1">
      <alignment horizontal="right"/>
    </xf>
    <xf numFmtId="0" fontId="72" fillId="0" borderId="0" xfId="415" applyFont="1" applyFill="1"/>
    <xf numFmtId="0" fontId="92" fillId="27" borderId="35" xfId="415" applyFont="1" applyFill="1" applyBorder="1" applyAlignment="1">
      <alignment horizontal="center" vertical="center"/>
    </xf>
    <xf numFmtId="0" fontId="72" fillId="27" borderId="37" xfId="415" applyFont="1" applyFill="1" applyBorder="1" applyAlignment="1">
      <alignment horizontal="center" vertical="center"/>
    </xf>
    <xf numFmtId="0" fontId="72" fillId="27" borderId="55" xfId="415" applyFont="1" applyFill="1" applyBorder="1" applyAlignment="1">
      <alignment horizontal="center" vertical="center"/>
    </xf>
    <xf numFmtId="0" fontId="72" fillId="27" borderId="30" xfId="0" applyFont="1" applyFill="1" applyBorder="1" applyAlignment="1">
      <alignment horizontal="center" vertical="center" shrinkToFit="1"/>
    </xf>
    <xf numFmtId="0" fontId="72" fillId="27" borderId="31" xfId="0" applyFont="1" applyFill="1" applyBorder="1" applyAlignment="1">
      <alignment horizontal="center" vertical="center"/>
    </xf>
    <xf numFmtId="0" fontId="72" fillId="27" borderId="37" xfId="0" applyFont="1" applyFill="1" applyBorder="1" applyAlignment="1">
      <alignment horizontal="center" vertical="center"/>
    </xf>
    <xf numFmtId="0" fontId="72" fillId="27" borderId="55" xfId="0" applyFont="1" applyFill="1" applyBorder="1" applyAlignment="1">
      <alignment horizontal="center" vertical="center"/>
    </xf>
    <xf numFmtId="0" fontId="92" fillId="27" borderId="16" xfId="415" applyFont="1" applyFill="1" applyBorder="1" applyAlignment="1">
      <alignment horizontal="center"/>
    </xf>
    <xf numFmtId="0" fontId="72" fillId="27" borderId="17" xfId="415" applyFont="1" applyFill="1" applyBorder="1" applyAlignment="1">
      <alignment horizontal="center"/>
    </xf>
    <xf numFmtId="0" fontId="72" fillId="27" borderId="42" xfId="415" applyFont="1" applyFill="1" applyBorder="1" applyAlignment="1">
      <alignment horizontal="center"/>
    </xf>
    <xf numFmtId="0" fontId="72" fillId="27" borderId="22" xfId="0" applyFont="1" applyFill="1" applyBorder="1" applyAlignment="1">
      <alignment horizontal="center" vertical="center"/>
    </xf>
    <xf numFmtId="0" fontId="72" fillId="27" borderId="42" xfId="0" applyFont="1" applyFill="1" applyBorder="1" applyAlignment="1">
      <alignment horizontal="center" vertical="center"/>
    </xf>
    <xf numFmtId="0" fontId="92" fillId="27" borderId="20" xfId="415" applyFont="1" applyFill="1" applyBorder="1" applyAlignment="1">
      <alignment horizontal="center" shrinkToFit="1"/>
    </xf>
    <xf numFmtId="0" fontId="72" fillId="27" borderId="21" xfId="415" applyFont="1" applyFill="1" applyBorder="1" applyAlignment="1">
      <alignment horizontal="center" shrinkToFit="1"/>
    </xf>
    <xf numFmtId="0" fontId="72" fillId="27" borderId="18" xfId="415" applyFont="1" applyFill="1" applyBorder="1" applyAlignment="1">
      <alignment horizontal="center" shrinkToFit="1"/>
    </xf>
    <xf numFmtId="0" fontId="72" fillId="27" borderId="44" xfId="415" applyFont="1" applyFill="1" applyBorder="1" applyAlignment="1">
      <alignment horizontal="center" shrinkToFit="1"/>
    </xf>
    <xf numFmtId="0" fontId="72" fillId="27" borderId="19" xfId="0" applyFont="1" applyFill="1" applyBorder="1" applyAlignment="1">
      <alignment horizontal="center" shrinkToFit="1"/>
    </xf>
    <xf numFmtId="0" fontId="72" fillId="27" borderId="44" xfId="0" applyFont="1" applyFill="1" applyBorder="1" applyAlignment="1">
      <alignment horizontal="center"/>
    </xf>
    <xf numFmtId="204" fontId="72" fillId="0" borderId="0" xfId="418" applyNumberFormat="1" applyFont="1" applyFill="1" applyBorder="1" applyAlignment="1">
      <alignment shrinkToFit="1"/>
    </xf>
    <xf numFmtId="176" fontId="72" fillId="0" borderId="0" xfId="406" applyFont="1" applyFill="1" applyBorder="1" applyAlignment="1">
      <alignment shrinkToFit="1"/>
    </xf>
    <xf numFmtId="204" fontId="72" fillId="0" borderId="45" xfId="418" applyNumberFormat="1" applyFont="1" applyFill="1" applyBorder="1" applyAlignment="1">
      <alignment shrinkToFit="1"/>
    </xf>
    <xf numFmtId="176" fontId="72" fillId="0" borderId="45" xfId="406" applyFont="1" applyFill="1" applyBorder="1" applyAlignment="1">
      <alignment shrinkToFit="1"/>
    </xf>
    <xf numFmtId="176" fontId="72" fillId="28" borderId="0" xfId="406" applyFont="1" applyFill="1" applyBorder="1" applyAlignment="1" applyProtection="1">
      <alignment horizontal="center"/>
    </xf>
    <xf numFmtId="176" fontId="72" fillId="28" borderId="0" xfId="406" applyFont="1" applyFill="1" applyBorder="1" applyAlignment="1" applyProtection="1">
      <alignment horizontal="right"/>
    </xf>
    <xf numFmtId="176" fontId="92" fillId="28" borderId="0" xfId="406" applyFont="1" applyFill="1" applyBorder="1" applyAlignment="1">
      <alignment shrinkToFit="1"/>
    </xf>
    <xf numFmtId="176" fontId="92" fillId="28" borderId="45" xfId="406" applyFont="1" applyFill="1" applyBorder="1" applyAlignment="1">
      <alignment shrinkToFit="1"/>
    </xf>
    <xf numFmtId="0" fontId="72" fillId="0" borderId="46" xfId="415" applyFont="1" applyFill="1" applyBorder="1" applyAlignment="1" applyProtection="1">
      <alignment horizontal="center" vertical="center"/>
    </xf>
    <xf numFmtId="176" fontId="72" fillId="0" borderId="57" xfId="406" applyFont="1" applyFill="1" applyBorder="1" applyAlignment="1">
      <alignment vertical="center"/>
    </xf>
    <xf numFmtId="176" fontId="72" fillId="0" borderId="47" xfId="406" applyFont="1" applyFill="1" applyBorder="1" applyAlignment="1" applyProtection="1">
      <alignment vertical="center"/>
      <protection locked="0"/>
    </xf>
    <xf numFmtId="0" fontId="78" fillId="0" borderId="0" xfId="415" applyFont="1" applyFill="1" applyAlignment="1">
      <alignment horizontal="left"/>
    </xf>
    <xf numFmtId="0" fontId="72" fillId="0" borderId="45" xfId="415" applyFont="1" applyFill="1" applyBorder="1"/>
    <xf numFmtId="0" fontId="72" fillId="27" borderId="42" xfId="0" applyFont="1" applyFill="1" applyBorder="1" applyAlignment="1">
      <alignment horizontal="center"/>
    </xf>
    <xf numFmtId="0" fontId="72" fillId="0" borderId="0" xfId="415" applyFont="1" applyFill="1" applyBorder="1"/>
    <xf numFmtId="0" fontId="72" fillId="27" borderId="19" xfId="415" applyFont="1" applyFill="1" applyBorder="1" applyAlignment="1">
      <alignment horizontal="centerContinuous"/>
    </xf>
    <xf numFmtId="0" fontId="72" fillId="27" borderId="0" xfId="415" applyFont="1" applyFill="1" applyBorder="1" applyAlignment="1">
      <alignment horizontal="centerContinuous"/>
    </xf>
    <xf numFmtId="0" fontId="72" fillId="27" borderId="18" xfId="415" applyFont="1" applyFill="1" applyBorder="1" applyAlignment="1">
      <alignment horizontal="center" vertical="center" shrinkToFit="1"/>
    </xf>
    <xf numFmtId="0" fontId="72" fillId="27" borderId="19" xfId="415" applyFont="1" applyFill="1" applyBorder="1" applyAlignment="1">
      <alignment horizontal="center" vertical="center" shrinkToFit="1"/>
    </xf>
    <xf numFmtId="0" fontId="72" fillId="0" borderId="40" xfId="415" applyFont="1" applyFill="1" applyBorder="1" applyAlignment="1" applyProtection="1">
      <alignment horizontal="center"/>
    </xf>
    <xf numFmtId="0" fontId="72" fillId="0" borderId="40" xfId="415" applyFont="1" applyFill="1" applyBorder="1" applyAlignment="1">
      <alignment horizontal="distributed"/>
    </xf>
    <xf numFmtId="41" fontId="72" fillId="0" borderId="0" xfId="407" applyNumberFormat="1" applyFont="1" applyFill="1" applyBorder="1" applyAlignment="1" applyProtection="1">
      <protection locked="0"/>
    </xf>
    <xf numFmtId="0" fontId="72" fillId="28" borderId="0" xfId="415" applyFont="1" applyFill="1" applyBorder="1" applyProtection="1"/>
    <xf numFmtId="0" fontId="72" fillId="28" borderId="45" xfId="415" applyFont="1" applyFill="1" applyBorder="1" applyProtection="1"/>
    <xf numFmtId="0" fontId="93" fillId="0" borderId="46" xfId="415" applyFont="1" applyFill="1" applyBorder="1"/>
    <xf numFmtId="41" fontId="93" fillId="0" borderId="10" xfId="415" applyNumberFormat="1" applyFont="1" applyFill="1" applyBorder="1"/>
    <xf numFmtId="41" fontId="93" fillId="0" borderId="47" xfId="415" applyNumberFormat="1" applyFont="1" applyFill="1" applyBorder="1"/>
    <xf numFmtId="176" fontId="72" fillId="0" borderId="0" xfId="415" applyNumberFormat="1" applyFont="1" applyFill="1"/>
    <xf numFmtId="0" fontId="78" fillId="0" borderId="0" xfId="415" applyFont="1" applyFill="1" applyBorder="1" applyAlignment="1"/>
    <xf numFmtId="0" fontId="78" fillId="0" borderId="0" xfId="415" applyFont="1" applyFill="1" applyBorder="1" applyAlignment="1">
      <alignment wrapText="1"/>
    </xf>
    <xf numFmtId="0" fontId="78" fillId="0" borderId="0" xfId="415" applyFont="1" applyFill="1" applyAlignment="1" applyProtection="1">
      <alignment horizontal="left"/>
    </xf>
    <xf numFmtId="0" fontId="78" fillId="0" borderId="0" xfId="415" applyFont="1" applyFill="1" applyAlignment="1">
      <alignment horizontal="right"/>
    </xf>
    <xf numFmtId="0" fontId="78" fillId="0" borderId="0" xfId="415" applyFont="1" applyFill="1" applyBorder="1" applyAlignment="1">
      <alignment horizontal="right"/>
    </xf>
    <xf numFmtId="41" fontId="72" fillId="0" borderId="0" xfId="415" applyNumberFormat="1" applyFont="1" applyFill="1" applyBorder="1" applyProtection="1"/>
    <xf numFmtId="0" fontId="72" fillId="0" borderId="0" xfId="415" applyFont="1" applyFill="1" applyBorder="1" applyProtection="1"/>
    <xf numFmtId="41" fontId="72" fillId="0" borderId="45" xfId="415" applyNumberFormat="1" applyFont="1" applyFill="1" applyBorder="1" applyProtection="1"/>
    <xf numFmtId="0" fontId="92" fillId="28" borderId="40" xfId="415" applyFont="1" applyFill="1" applyBorder="1" applyAlignment="1">
      <alignment horizontal="distributed"/>
    </xf>
    <xf numFmtId="176" fontId="92" fillId="28" borderId="0" xfId="406" applyFont="1" applyFill="1" applyBorder="1" applyProtection="1"/>
    <xf numFmtId="176" fontId="92" fillId="28" borderId="45" xfId="406" applyFont="1" applyFill="1" applyBorder="1" applyProtection="1"/>
    <xf numFmtId="0" fontId="78" fillId="28" borderId="0" xfId="415" applyFont="1" applyFill="1"/>
    <xf numFmtId="0" fontId="72" fillId="0" borderId="0" xfId="415" applyFont="1" applyFill="1" applyAlignment="1" applyProtection="1">
      <alignment vertical="center"/>
    </xf>
    <xf numFmtId="41" fontId="72" fillId="0" borderId="0" xfId="406" applyNumberFormat="1" applyFont="1" applyFill="1" applyAlignment="1" applyProtection="1">
      <protection locked="0"/>
    </xf>
    <xf numFmtId="41" fontId="95" fillId="28" borderId="0" xfId="407" applyNumberFormat="1" applyFont="1" applyFill="1" applyBorder="1" applyAlignment="1" applyProtection="1">
      <protection locked="0"/>
    </xf>
    <xf numFmtId="0" fontId="93" fillId="0" borderId="0" xfId="415" applyFont="1" applyFill="1" applyProtection="1"/>
    <xf numFmtId="0" fontId="93" fillId="0" borderId="0" xfId="415" applyFont="1" applyFill="1" applyBorder="1" applyProtection="1"/>
    <xf numFmtId="41" fontId="72" fillId="0" borderId="0" xfId="406" applyNumberFormat="1" applyFont="1" applyFill="1" applyBorder="1" applyAlignment="1" applyProtection="1">
      <protection locked="0"/>
    </xf>
    <xf numFmtId="0" fontId="72" fillId="0" borderId="0" xfId="415" applyFont="1" applyFill="1" applyBorder="1" applyAlignment="1">
      <alignment horizontal="distributed"/>
    </xf>
    <xf numFmtId="41" fontId="72" fillId="0" borderId="0" xfId="406" applyNumberFormat="1" applyFont="1" applyFill="1" applyAlignment="1" applyProtection="1">
      <alignment horizontal="right"/>
      <protection locked="0"/>
    </xf>
    <xf numFmtId="0" fontId="78" fillId="0" borderId="0" xfId="415" applyFont="1" applyFill="1" applyAlignment="1" applyProtection="1">
      <alignment horizontal="right"/>
    </xf>
    <xf numFmtId="0" fontId="72" fillId="0" borderId="0" xfId="419" applyFont="1" applyFill="1" applyAlignment="1">
      <alignment horizontal="right" vertical="center"/>
    </xf>
    <xf numFmtId="0" fontId="72" fillId="0" borderId="0" xfId="419" applyFont="1" applyFill="1" applyBorder="1" applyAlignment="1">
      <alignment horizontal="left" vertical="center"/>
    </xf>
    <xf numFmtId="0" fontId="72" fillId="27" borderId="18" xfId="419" applyFont="1" applyFill="1" applyBorder="1" applyAlignment="1">
      <alignment horizontal="center" vertical="center" wrapText="1"/>
    </xf>
    <xf numFmtId="0" fontId="72" fillId="27" borderId="8" xfId="419" applyFont="1" applyFill="1" applyBorder="1" applyAlignment="1">
      <alignment horizontal="center" vertical="center" wrapText="1"/>
    </xf>
    <xf numFmtId="0" fontId="72" fillId="27" borderId="18" xfId="419" applyFont="1" applyFill="1" applyBorder="1" applyAlignment="1">
      <alignment horizontal="center" vertical="center"/>
    </xf>
    <xf numFmtId="0" fontId="72" fillId="27" borderId="19" xfId="419" applyFont="1" applyFill="1" applyBorder="1" applyAlignment="1">
      <alignment horizontal="center" vertical="center"/>
    </xf>
    <xf numFmtId="0" fontId="72" fillId="0" borderId="40" xfId="419" applyFont="1" applyFill="1" applyBorder="1" applyAlignment="1">
      <alignment horizontal="center" wrapText="1"/>
    </xf>
    <xf numFmtId="205" fontId="72" fillId="0" borderId="0" xfId="419" applyNumberFormat="1" applyFont="1" applyFill="1" applyBorder="1" applyAlignment="1">
      <alignment horizontal="right"/>
    </xf>
    <xf numFmtId="205" fontId="72" fillId="0" borderId="45" xfId="419" applyNumberFormat="1" applyFont="1" applyFill="1" applyBorder="1" applyAlignment="1">
      <alignment horizontal="right"/>
    </xf>
    <xf numFmtId="41" fontId="72" fillId="0" borderId="16" xfId="420" applyFont="1" applyFill="1" applyBorder="1" applyAlignment="1">
      <alignment horizontal="right"/>
    </xf>
    <xf numFmtId="205" fontId="72" fillId="0" borderId="16" xfId="419" applyNumberFormat="1" applyFont="1" applyFill="1" applyBorder="1" applyAlignment="1">
      <alignment horizontal="right"/>
    </xf>
    <xf numFmtId="41" fontId="72" fillId="0" borderId="16" xfId="419" applyNumberFormat="1" applyFont="1" applyFill="1" applyBorder="1" applyAlignment="1">
      <alignment horizontal="right"/>
    </xf>
    <xf numFmtId="41" fontId="72" fillId="0" borderId="0" xfId="419" applyNumberFormat="1" applyFont="1" applyFill="1" applyBorder="1" applyAlignment="1">
      <alignment horizontal="right"/>
    </xf>
    <xf numFmtId="0" fontId="92" fillId="28" borderId="40" xfId="419" applyFont="1" applyFill="1" applyBorder="1" applyAlignment="1">
      <alignment horizontal="center" wrapText="1"/>
    </xf>
    <xf numFmtId="41" fontId="92" fillId="28" borderId="16" xfId="419" applyNumberFormat="1" applyFont="1" applyFill="1" applyBorder="1" applyAlignment="1">
      <alignment horizontal="right"/>
    </xf>
    <xf numFmtId="41" fontId="92" fillId="28" borderId="0" xfId="419" applyNumberFormat="1" applyFont="1" applyFill="1" applyBorder="1" applyAlignment="1">
      <alignment horizontal="right"/>
    </xf>
    <xf numFmtId="205" fontId="92" fillId="28" borderId="0" xfId="419" applyNumberFormat="1" applyFont="1" applyFill="1" applyBorder="1" applyAlignment="1">
      <alignment horizontal="right"/>
    </xf>
    <xf numFmtId="205" fontId="92" fillId="28" borderId="45" xfId="419" applyNumberFormat="1" applyFont="1" applyFill="1" applyBorder="1" applyAlignment="1">
      <alignment horizontal="right"/>
    </xf>
    <xf numFmtId="0" fontId="92" fillId="0" borderId="46" xfId="419" applyFont="1" applyFill="1" applyBorder="1" applyAlignment="1">
      <alignment horizontal="center" wrapText="1"/>
    </xf>
    <xf numFmtId="205" fontId="92" fillId="0" borderId="57" xfId="419" applyNumberFormat="1" applyFont="1" applyFill="1" applyBorder="1" applyAlignment="1">
      <alignment horizontal="right"/>
    </xf>
    <xf numFmtId="205" fontId="92" fillId="0" borderId="10" xfId="419" applyNumberFormat="1" applyFont="1" applyFill="1" applyBorder="1" applyAlignment="1">
      <alignment horizontal="right"/>
    </xf>
    <xf numFmtId="205" fontId="92" fillId="0" borderId="47" xfId="419" applyNumberFormat="1" applyFont="1" applyFill="1" applyBorder="1" applyAlignment="1">
      <alignment horizontal="right"/>
    </xf>
    <xf numFmtId="205" fontId="92" fillId="0" borderId="10" xfId="419" applyNumberFormat="1" applyFont="1" applyFill="1" applyBorder="1" applyAlignment="1">
      <alignment horizontal="right" wrapText="1"/>
    </xf>
    <xf numFmtId="205" fontId="92" fillId="0" borderId="47" xfId="419" applyNumberFormat="1" applyFont="1" applyFill="1" applyBorder="1" applyAlignment="1">
      <alignment horizontal="right" wrapText="1"/>
    </xf>
    <xf numFmtId="0" fontId="92" fillId="0" borderId="0" xfId="419" applyFont="1" applyFill="1" applyBorder="1" applyAlignment="1">
      <alignment horizontal="center" wrapText="1"/>
    </xf>
    <xf numFmtId="0" fontId="72" fillId="0" borderId="0" xfId="419" applyFont="1" applyFill="1" applyAlignment="1"/>
    <xf numFmtId="0" fontId="124" fillId="0" borderId="0" xfId="415" applyFont="1" applyFill="1" applyBorder="1" applyAlignment="1">
      <alignment wrapText="1"/>
    </xf>
    <xf numFmtId="0" fontId="118" fillId="0" borderId="0" xfId="415" applyFont="1" applyAlignment="1">
      <alignment vertical="center"/>
    </xf>
    <xf numFmtId="0" fontId="118" fillId="0" borderId="0" xfId="415" applyFont="1" applyBorder="1" applyAlignment="1">
      <alignment vertical="center"/>
    </xf>
    <xf numFmtId="0" fontId="98" fillId="0" borderId="0" xfId="415" applyFont="1" applyFill="1" applyAlignment="1">
      <alignment vertical="center"/>
    </xf>
    <xf numFmtId="0" fontId="98" fillId="27" borderId="37" xfId="415" applyFont="1" applyFill="1" applyBorder="1" applyAlignment="1">
      <alignment horizontal="center" vertical="center" wrapText="1"/>
    </xf>
    <xf numFmtId="178" fontId="98" fillId="27" borderId="37" xfId="293" applyNumberFormat="1" applyFont="1" applyFill="1" applyBorder="1" applyAlignment="1">
      <alignment horizontal="center" vertical="center" wrapText="1"/>
    </xf>
    <xf numFmtId="178" fontId="98" fillId="27" borderId="37" xfId="293" applyNumberFormat="1" applyFont="1" applyFill="1" applyBorder="1" applyAlignment="1">
      <alignment vertical="center" wrapText="1"/>
    </xf>
    <xf numFmtId="0" fontId="98" fillId="27" borderId="55" xfId="415" applyFont="1" applyFill="1" applyBorder="1" applyAlignment="1">
      <alignment horizontal="center" vertical="center" wrapText="1"/>
    </xf>
    <xf numFmtId="0" fontId="98" fillId="27" borderId="17" xfId="415" applyFont="1" applyFill="1" applyBorder="1" applyAlignment="1">
      <alignment horizontal="center" vertical="center" wrapText="1"/>
    </xf>
    <xf numFmtId="178" fontId="98" fillId="27" borderId="17" xfId="293" applyNumberFormat="1" applyFont="1" applyFill="1" applyBorder="1" applyAlignment="1">
      <alignment horizontal="center" vertical="center" wrapText="1"/>
    </xf>
    <xf numFmtId="178" fontId="98" fillId="27" borderId="17" xfId="293" applyNumberFormat="1" applyFont="1" applyFill="1" applyBorder="1" applyAlignment="1">
      <alignment vertical="center" wrapText="1"/>
    </xf>
    <xf numFmtId="0" fontId="98" fillId="27" borderId="42" xfId="415" applyFont="1" applyFill="1" applyBorder="1" applyAlignment="1">
      <alignment horizontal="center" vertical="center" wrapText="1"/>
    </xf>
    <xf numFmtId="0" fontId="98" fillId="0" borderId="58" xfId="415" applyFont="1" applyFill="1" applyBorder="1" applyAlignment="1" applyProtection="1">
      <alignment horizontal="center"/>
    </xf>
    <xf numFmtId="41" fontId="98" fillId="0" borderId="0" xfId="420" applyFont="1" applyBorder="1" applyAlignment="1">
      <alignment horizontal="right"/>
    </xf>
    <xf numFmtId="0" fontId="98" fillId="0" borderId="40" xfId="415" applyFont="1" applyFill="1" applyBorder="1" applyAlignment="1" applyProtection="1">
      <alignment horizontal="center"/>
    </xf>
    <xf numFmtId="3" fontId="98" fillId="0" borderId="0" xfId="0" applyNumberFormat="1" applyFont="1" applyBorder="1" applyAlignment="1"/>
    <xf numFmtId="0" fontId="98" fillId="0" borderId="0" xfId="0" applyFont="1" applyBorder="1" applyAlignment="1"/>
    <xf numFmtId="206" fontId="118" fillId="0" borderId="0" xfId="415" applyNumberFormat="1" applyFont="1"/>
    <xf numFmtId="0" fontId="118" fillId="0" borderId="0" xfId="415" applyFont="1" applyFill="1"/>
    <xf numFmtId="0" fontId="95" fillId="28" borderId="40" xfId="415" applyFont="1" applyFill="1" applyBorder="1" applyAlignment="1">
      <alignment horizontal="center"/>
    </xf>
    <xf numFmtId="0" fontId="120" fillId="0" borderId="0" xfId="415" applyFont="1" applyBorder="1"/>
    <xf numFmtId="0" fontId="98" fillId="0" borderId="0" xfId="415" applyFont="1" applyFill="1" applyBorder="1" applyAlignment="1">
      <alignment horizontal="left" vertical="center"/>
    </xf>
    <xf numFmtId="0" fontId="98" fillId="0" borderId="0" xfId="415" applyFont="1" applyFill="1" applyBorder="1" applyAlignment="1">
      <alignment vertical="center"/>
    </xf>
    <xf numFmtId="0" fontId="98" fillId="0" borderId="0" xfId="415" applyFont="1" applyFill="1" applyBorder="1" applyAlignment="1">
      <alignment horizontal="right" vertical="center"/>
    </xf>
    <xf numFmtId="0" fontId="98" fillId="0" borderId="0" xfId="415" applyFont="1"/>
    <xf numFmtId="41" fontId="98" fillId="0" borderId="0" xfId="420" applyFont="1" applyFill="1" applyBorder="1" applyAlignment="1">
      <alignment horizontal="right"/>
    </xf>
    <xf numFmtId="0" fontId="95" fillId="28" borderId="40" xfId="415" applyFont="1" applyFill="1" applyBorder="1" applyAlignment="1" applyProtection="1">
      <alignment horizontal="center"/>
    </xf>
    <xf numFmtId="41" fontId="95" fillId="28" borderId="0" xfId="420" applyFont="1" applyFill="1" applyBorder="1" applyAlignment="1">
      <alignment horizontal="right"/>
    </xf>
    <xf numFmtId="0" fontId="98" fillId="0" borderId="46" xfId="415" applyFont="1" applyFill="1" applyBorder="1" applyAlignment="1" applyProtection="1">
      <alignment horizontal="center"/>
    </xf>
    <xf numFmtId="3" fontId="98" fillId="0" borderId="10" xfId="415" applyNumberFormat="1" applyFont="1" applyBorder="1"/>
    <xf numFmtId="0" fontId="98" fillId="0" borderId="10" xfId="415" applyFont="1" applyBorder="1"/>
    <xf numFmtId="0" fontId="98" fillId="0" borderId="47" xfId="415" applyFont="1" applyBorder="1"/>
    <xf numFmtId="0" fontId="98" fillId="0" borderId="0" xfId="415" applyFont="1" applyFill="1" applyBorder="1" applyAlignment="1" applyProtection="1">
      <alignment horizontal="center"/>
    </xf>
    <xf numFmtId="3" fontId="98" fillId="0" borderId="0" xfId="415" applyNumberFormat="1" applyFont="1" applyBorder="1"/>
    <xf numFmtId="0" fontId="98" fillId="0" borderId="0" xfId="415" applyFont="1" applyBorder="1"/>
    <xf numFmtId="0" fontId="98" fillId="0" borderId="0" xfId="415" applyFont="1" applyFill="1" applyBorder="1" applyAlignment="1" applyProtection="1">
      <alignment horizontal="left"/>
    </xf>
    <xf numFmtId="0" fontId="98" fillId="0" borderId="0" xfId="415" applyFont="1" applyAlignment="1">
      <alignment horizontal="left"/>
    </xf>
    <xf numFmtId="41" fontId="98" fillId="0" borderId="27" xfId="420" applyFont="1" applyBorder="1" applyAlignment="1">
      <alignment horizontal="right"/>
    </xf>
    <xf numFmtId="176" fontId="72" fillId="0" borderId="45" xfId="406" applyFont="1" applyFill="1" applyBorder="1" applyAlignment="1" applyProtection="1">
      <alignment horizontal="right"/>
    </xf>
    <xf numFmtId="176" fontId="72" fillId="0" borderId="45" xfId="406" applyFont="1" applyFill="1" applyBorder="1" applyAlignment="1" applyProtection="1"/>
    <xf numFmtId="41" fontId="72" fillId="0" borderId="45" xfId="406" applyNumberFormat="1" applyFont="1" applyFill="1" applyBorder="1" applyAlignment="1" applyProtection="1">
      <alignment horizontal="right"/>
      <protection locked="0"/>
    </xf>
    <xf numFmtId="41" fontId="72" fillId="0" borderId="45" xfId="407" applyNumberFormat="1" applyFont="1" applyFill="1" applyBorder="1" applyAlignment="1" applyProtection="1">
      <protection locked="0"/>
    </xf>
    <xf numFmtId="41" fontId="95" fillId="28" borderId="45" xfId="407" applyNumberFormat="1" applyFont="1" applyFill="1" applyBorder="1" applyAlignment="1" applyProtection="1">
      <protection locked="0"/>
    </xf>
    <xf numFmtId="0" fontId="72" fillId="0" borderId="46" xfId="415" applyFont="1" applyFill="1" applyBorder="1" applyAlignment="1">
      <alignment horizontal="distributed"/>
    </xf>
    <xf numFmtId="41" fontId="72" fillId="0" borderId="57" xfId="406" applyNumberFormat="1" applyFont="1" applyFill="1" applyBorder="1" applyAlignment="1" applyProtection="1">
      <protection locked="0"/>
    </xf>
    <xf numFmtId="41" fontId="72" fillId="0" borderId="10" xfId="406" applyNumberFormat="1" applyFont="1" applyFill="1" applyBorder="1" applyAlignment="1" applyProtection="1">
      <protection locked="0"/>
    </xf>
    <xf numFmtId="41" fontId="72" fillId="0" borderId="10" xfId="406" applyNumberFormat="1" applyFont="1" applyFill="1" applyBorder="1" applyAlignment="1" applyProtection="1">
      <alignment horizontal="right"/>
      <protection locked="0"/>
    </xf>
    <xf numFmtId="41" fontId="72" fillId="0" borderId="47" xfId="406" applyNumberFormat="1" applyFont="1" applyFill="1" applyBorder="1" applyAlignment="1" applyProtection="1">
      <protection locked="0"/>
    </xf>
    <xf numFmtId="0" fontId="118" fillId="0" borderId="0" xfId="415" applyFont="1" applyFill="1" applyAlignment="1">
      <alignment vertical="center"/>
    </xf>
    <xf numFmtId="199" fontId="98" fillId="0" borderId="0" xfId="420" applyNumberFormat="1" applyFont="1" applyBorder="1" applyAlignment="1">
      <alignment horizontal="right"/>
    </xf>
    <xf numFmtId="199" fontId="98" fillId="0" borderId="27" xfId="420" applyNumberFormat="1" applyFont="1" applyFill="1" applyBorder="1" applyAlignment="1">
      <alignment horizontal="right" wrapText="1"/>
    </xf>
    <xf numFmtId="199" fontId="98" fillId="0" borderId="54" xfId="420" applyNumberFormat="1" applyFont="1" applyFill="1" applyBorder="1" applyAlignment="1">
      <alignment horizontal="right" wrapText="1"/>
    </xf>
    <xf numFmtId="199" fontId="98" fillId="0" borderId="16" xfId="420" applyNumberFormat="1" applyFont="1" applyFill="1" applyBorder="1" applyAlignment="1">
      <alignment horizontal="right" wrapText="1"/>
    </xf>
    <xf numFmtId="199" fontId="98" fillId="0" borderId="0" xfId="420" applyNumberFormat="1" applyFont="1" applyFill="1" applyBorder="1" applyAlignment="1">
      <alignment horizontal="right" wrapText="1"/>
    </xf>
    <xf numFmtId="199" fontId="98" fillId="0" borderId="45" xfId="420" applyNumberFormat="1" applyFont="1" applyFill="1" applyBorder="1" applyAlignment="1">
      <alignment horizontal="right" wrapText="1"/>
    </xf>
    <xf numFmtId="199" fontId="95" fillId="28" borderId="0" xfId="420" applyNumberFormat="1" applyFont="1" applyFill="1" applyBorder="1" applyAlignment="1"/>
    <xf numFmtId="199" fontId="95" fillId="28" borderId="45" xfId="420" applyNumberFormat="1" applyFont="1" applyFill="1" applyBorder="1" applyAlignment="1"/>
    <xf numFmtId="176" fontId="72" fillId="0" borderId="0" xfId="406" applyFont="1" applyFill="1" applyBorder="1" applyAlignment="1">
      <alignment horizontal="left"/>
    </xf>
    <xf numFmtId="195" fontId="72" fillId="0" borderId="0" xfId="406" applyNumberFormat="1" applyFont="1" applyFill="1" applyBorder="1" applyAlignment="1" applyProtection="1">
      <alignment horizontal="right"/>
    </xf>
    <xf numFmtId="194" fontId="95" fillId="28" borderId="0" xfId="407" applyNumberFormat="1" applyFont="1" applyFill="1" applyBorder="1" applyAlignment="1">
      <alignment horizontal="right"/>
    </xf>
    <xf numFmtId="0" fontId="72" fillId="27" borderId="17" xfId="415" applyFont="1" applyFill="1" applyBorder="1" applyAlignment="1">
      <alignment horizontal="center" vertical="center"/>
    </xf>
    <xf numFmtId="0" fontId="72" fillId="27" borderId="42" xfId="415" applyFont="1" applyFill="1" applyBorder="1" applyAlignment="1">
      <alignment horizontal="center" vertical="center"/>
    </xf>
    <xf numFmtId="194" fontId="72" fillId="0" borderId="0" xfId="407" applyNumberFormat="1" applyFont="1" applyFill="1" applyBorder="1" applyAlignment="1">
      <alignment horizontal="right"/>
    </xf>
    <xf numFmtId="0" fontId="72" fillId="27" borderId="38" xfId="405" applyFont="1" applyFill="1" applyBorder="1" applyAlignment="1" applyProtection="1">
      <alignment horizontal="center" vertical="center"/>
    </xf>
    <xf numFmtId="0" fontId="72" fillId="27" borderId="36" xfId="405" applyFont="1" applyFill="1" applyBorder="1" applyAlignment="1" applyProtection="1">
      <alignment horizontal="centerContinuous" vertical="center"/>
    </xf>
    <xf numFmtId="0" fontId="72" fillId="27" borderId="32" xfId="405" applyFont="1" applyFill="1" applyBorder="1" applyAlignment="1" applyProtection="1">
      <alignment horizontal="centerContinuous" vertical="center"/>
    </xf>
    <xf numFmtId="0" fontId="72" fillId="27" borderId="34" xfId="405" applyFont="1" applyFill="1" applyBorder="1" applyAlignment="1" applyProtection="1">
      <alignment horizontal="centerContinuous" vertical="center"/>
    </xf>
    <xf numFmtId="0" fontId="72" fillId="27" borderId="33" xfId="405" applyFont="1" applyFill="1" applyBorder="1" applyAlignment="1" applyProtection="1">
      <alignment horizontal="centerContinuous" vertical="center"/>
    </xf>
    <xf numFmtId="0" fontId="72" fillId="27" borderId="29" xfId="405" applyFont="1" applyFill="1" applyBorder="1" applyAlignment="1" applyProtection="1">
      <alignment horizontal="center" vertical="center"/>
    </xf>
    <xf numFmtId="0" fontId="72" fillId="27" borderId="27" xfId="405" applyFont="1" applyFill="1" applyBorder="1" applyAlignment="1" applyProtection="1">
      <alignment horizontal="center" vertical="center"/>
    </xf>
    <xf numFmtId="0" fontId="72" fillId="27" borderId="26" xfId="405" applyFont="1" applyFill="1" applyBorder="1" applyAlignment="1" applyProtection="1">
      <alignment horizontal="center" vertical="center"/>
    </xf>
    <xf numFmtId="0" fontId="92" fillId="27" borderId="26" xfId="405" applyFont="1" applyFill="1" applyBorder="1" applyAlignment="1" applyProtection="1">
      <alignment horizontal="center" vertical="center"/>
    </xf>
    <xf numFmtId="0" fontId="92" fillId="27" borderId="54" xfId="405" applyFont="1" applyFill="1" applyBorder="1" applyAlignment="1" applyProtection="1">
      <alignment horizontal="center" vertical="center"/>
    </xf>
    <xf numFmtId="0" fontId="72" fillId="27" borderId="19" xfId="405" applyFont="1" applyFill="1" applyBorder="1" applyAlignment="1" applyProtection="1">
      <alignment horizontal="center" vertical="center"/>
    </xf>
    <xf numFmtId="0" fontId="72" fillId="27" borderId="21" xfId="405" applyFont="1" applyFill="1" applyBorder="1" applyAlignment="1" applyProtection="1">
      <alignment horizontal="center" vertical="center"/>
    </xf>
    <xf numFmtId="0" fontId="72" fillId="27" borderId="18" xfId="405" applyFont="1" applyFill="1" applyBorder="1" applyAlignment="1" applyProtection="1">
      <alignment horizontal="center" vertical="center"/>
    </xf>
    <xf numFmtId="0" fontId="92" fillId="27" borderId="18" xfId="405" applyFont="1" applyFill="1" applyBorder="1" applyAlignment="1" applyProtection="1">
      <alignment horizontal="center" vertical="center"/>
    </xf>
    <xf numFmtId="0" fontId="92" fillId="27" borderId="56" xfId="405" applyFont="1" applyFill="1" applyBorder="1" applyAlignment="1" applyProtection="1">
      <alignment horizontal="center" vertical="center"/>
    </xf>
    <xf numFmtId="0" fontId="72" fillId="0" borderId="40" xfId="405" applyFont="1" applyFill="1" applyBorder="1" applyAlignment="1" applyProtection="1">
      <alignment horizontal="center" vertical="center"/>
    </xf>
    <xf numFmtId="194" fontId="95" fillId="28" borderId="45" xfId="406" applyNumberFormat="1" applyFont="1" applyFill="1" applyBorder="1" applyProtection="1"/>
    <xf numFmtId="195" fontId="95" fillId="28" borderId="45" xfId="406" applyNumberFormat="1" applyFont="1" applyFill="1" applyBorder="1" applyProtection="1"/>
    <xf numFmtId="176" fontId="92" fillId="0" borderId="0" xfId="406" applyFont="1" applyFill="1" applyBorder="1" applyProtection="1"/>
    <xf numFmtId="176" fontId="92" fillId="0" borderId="45" xfId="406" applyFont="1" applyFill="1" applyBorder="1" applyProtection="1"/>
    <xf numFmtId="196" fontId="72" fillId="0" borderId="0" xfId="406" applyNumberFormat="1" applyFont="1" applyFill="1" applyBorder="1" applyAlignment="1" applyProtection="1">
      <alignment vertical="center"/>
    </xf>
    <xf numFmtId="0" fontId="72" fillId="0" borderId="0" xfId="405" applyFont="1" applyFill="1" applyBorder="1" applyAlignment="1">
      <alignment horizontal="center" vertical="center"/>
    </xf>
    <xf numFmtId="196" fontId="92" fillId="0" borderId="0" xfId="406" applyNumberFormat="1" applyFont="1" applyFill="1" applyBorder="1"/>
    <xf numFmtId="0" fontId="98" fillId="0" borderId="0" xfId="405" applyFont="1" applyFill="1" applyBorder="1" applyAlignment="1" applyProtection="1">
      <alignment horizontal="center" vertical="center"/>
    </xf>
    <xf numFmtId="196" fontId="92" fillId="0" borderId="0" xfId="406" applyNumberFormat="1" applyFont="1" applyFill="1" applyBorder="1" applyProtection="1"/>
    <xf numFmtId="0" fontId="78" fillId="0" borderId="46" xfId="405" applyFont="1" applyFill="1" applyBorder="1" applyAlignment="1" applyProtection="1">
      <alignment horizontal="center" vertical="center"/>
    </xf>
    <xf numFmtId="176" fontId="78" fillId="0" borderId="10" xfId="406" applyFont="1" applyFill="1" applyBorder="1" applyAlignment="1" applyProtection="1">
      <alignment vertical="center"/>
    </xf>
    <xf numFmtId="196" fontId="78" fillId="0" borderId="10" xfId="406" applyNumberFormat="1" applyFont="1" applyFill="1" applyBorder="1" applyAlignment="1" applyProtection="1">
      <alignment vertical="center"/>
    </xf>
    <xf numFmtId="198" fontId="78" fillId="0" borderId="10" xfId="406" applyNumberFormat="1" applyFont="1" applyFill="1" applyBorder="1" applyAlignment="1" applyProtection="1">
      <alignment vertical="center"/>
    </xf>
    <xf numFmtId="198" fontId="86" fillId="0" borderId="10" xfId="406" applyNumberFormat="1" applyFont="1" applyFill="1" applyBorder="1" applyAlignment="1" applyProtection="1">
      <alignment vertical="center"/>
    </xf>
    <xf numFmtId="196" fontId="86" fillId="0" borderId="47" xfId="406" applyNumberFormat="1" applyFont="1" applyFill="1" applyBorder="1" applyAlignment="1" applyProtection="1">
      <alignment vertical="center"/>
    </xf>
    <xf numFmtId="196" fontId="78" fillId="0" borderId="0" xfId="406" applyNumberFormat="1" applyFont="1" applyFill="1" applyBorder="1"/>
    <xf numFmtId="176" fontId="78" fillId="0" borderId="0" xfId="406" applyFont="1" applyFill="1" applyBorder="1"/>
    <xf numFmtId="0" fontId="83" fillId="0" borderId="0" xfId="415" applyFont="1" applyFill="1" applyBorder="1" applyAlignment="1">
      <alignment wrapText="1"/>
    </xf>
    <xf numFmtId="0" fontId="72" fillId="27" borderId="56" xfId="415" applyFont="1" applyFill="1" applyBorder="1" applyAlignment="1">
      <alignment horizontal="center" vertical="center" shrinkToFit="1"/>
    </xf>
    <xf numFmtId="0" fontId="118" fillId="0" borderId="0" xfId="414" applyFont="1" applyFill="1" applyAlignment="1" applyProtection="1">
      <alignment horizontal="left"/>
    </xf>
    <xf numFmtId="41" fontId="72" fillId="0" borderId="0" xfId="420" applyFont="1" applyFill="1" applyBorder="1" applyAlignment="1">
      <alignment horizontal="right"/>
    </xf>
    <xf numFmtId="41" fontId="98" fillId="0" borderId="28" xfId="420" applyFont="1" applyFill="1" applyBorder="1" applyAlignment="1">
      <alignment horizontal="right"/>
    </xf>
    <xf numFmtId="41" fontId="98" fillId="0" borderId="16" xfId="420" applyFont="1" applyFill="1" applyBorder="1" applyAlignment="1">
      <alignment horizontal="right"/>
    </xf>
    <xf numFmtId="0" fontId="72" fillId="27" borderId="59" xfId="419" applyFont="1" applyFill="1" applyBorder="1" applyAlignment="1">
      <alignment horizontal="center" vertical="center" wrapText="1"/>
    </xf>
    <xf numFmtId="41" fontId="72" fillId="0" borderId="45" xfId="419" applyNumberFormat="1" applyFont="1" applyFill="1" applyBorder="1" applyAlignment="1">
      <alignment horizontal="right"/>
    </xf>
    <xf numFmtId="41" fontId="92" fillId="28" borderId="45" xfId="419" applyNumberFormat="1" applyFont="1" applyFill="1" applyBorder="1" applyAlignment="1">
      <alignment horizontal="right"/>
    </xf>
    <xf numFmtId="199" fontId="72" fillId="0" borderId="0" xfId="419" applyNumberFormat="1" applyFont="1" applyFill="1" applyBorder="1" applyAlignment="1">
      <alignment horizontal="right"/>
    </xf>
    <xf numFmtId="0" fontId="78" fillId="27" borderId="35" xfId="405" applyFont="1" applyFill="1" applyBorder="1" applyAlignment="1">
      <alignment horizontal="center" vertical="center"/>
    </xf>
    <xf numFmtId="0" fontId="78" fillId="27" borderId="49" xfId="405" applyFont="1" applyFill="1" applyBorder="1" applyAlignment="1">
      <alignment horizontal="center" vertical="center"/>
    </xf>
    <xf numFmtId="0" fontId="78" fillId="27" borderId="16" xfId="405" applyFont="1" applyFill="1" applyBorder="1" applyAlignment="1">
      <alignment horizontal="center" vertical="center"/>
    </xf>
    <xf numFmtId="0" fontId="78" fillId="27" borderId="45" xfId="405" applyFont="1" applyFill="1" applyBorder="1" applyAlignment="1">
      <alignment horizontal="center" vertical="center"/>
    </xf>
    <xf numFmtId="0" fontId="79" fillId="0" borderId="0" xfId="405" applyFont="1" applyFill="1" applyAlignment="1">
      <alignment horizontal="center" vertical="center"/>
    </xf>
    <xf numFmtId="0" fontId="82" fillId="0" borderId="0" xfId="405" applyFont="1" applyFill="1" applyAlignment="1" applyProtection="1">
      <alignment horizontal="center"/>
    </xf>
    <xf numFmtId="0" fontId="78" fillId="27" borderId="32" xfId="405" applyFont="1" applyFill="1" applyBorder="1" applyAlignment="1" applyProtection="1">
      <alignment horizontal="center" vertical="center"/>
    </xf>
    <xf numFmtId="0" fontId="78" fillId="27" borderId="33" xfId="405" applyFont="1" applyFill="1" applyBorder="1" applyAlignment="1" applyProtection="1">
      <alignment horizontal="center" vertical="center"/>
    </xf>
    <xf numFmtId="0" fontId="78" fillId="27" borderId="39" xfId="405" applyFont="1" applyFill="1" applyBorder="1" applyAlignment="1" applyProtection="1">
      <alignment horizontal="center" vertical="center"/>
    </xf>
    <xf numFmtId="0" fontId="83" fillId="27" borderId="48" xfId="405" applyFont="1" applyFill="1" applyBorder="1" applyAlignment="1" applyProtection="1">
      <alignment horizontal="center" vertical="center"/>
    </xf>
    <xf numFmtId="0" fontId="83" fillId="27" borderId="33" xfId="405" applyFont="1" applyFill="1" applyBorder="1" applyAlignment="1" applyProtection="1">
      <alignment horizontal="center" vertical="center"/>
    </xf>
    <xf numFmtId="0" fontId="83" fillId="27" borderId="34" xfId="405" applyFont="1" applyFill="1" applyBorder="1" applyAlignment="1" applyProtection="1">
      <alignment horizontal="center" vertical="center"/>
    </xf>
    <xf numFmtId="0" fontId="81" fillId="0" borderId="0" xfId="405" applyFont="1" applyFill="1" applyAlignment="1">
      <alignment horizontal="center" vertical="center"/>
    </xf>
    <xf numFmtId="0" fontId="78" fillId="27" borderId="38" xfId="405" applyFont="1" applyFill="1" applyBorder="1" applyAlignment="1">
      <alignment horizontal="center" vertical="center"/>
    </xf>
    <xf numFmtId="0" fontId="78" fillId="27" borderId="40" xfId="405" applyFont="1" applyFill="1" applyBorder="1" applyAlignment="1">
      <alignment horizontal="center" vertical="center"/>
    </xf>
    <xf numFmtId="0" fontId="78" fillId="27" borderId="43" xfId="405" applyFont="1" applyFill="1" applyBorder="1" applyAlignment="1">
      <alignment horizontal="center" vertical="center"/>
    </xf>
    <xf numFmtId="0" fontId="102" fillId="0" borderId="0" xfId="408" applyFont="1" applyFill="1" applyAlignment="1" applyProtection="1">
      <alignment horizontal="center" vertical="center"/>
    </xf>
    <xf numFmtId="0" fontId="78" fillId="27" borderId="48" xfId="405" applyFont="1" applyFill="1" applyBorder="1" applyAlignment="1" applyProtection="1">
      <alignment horizontal="center" vertical="center"/>
    </xf>
    <xf numFmtId="0" fontId="78" fillId="27" borderId="34" xfId="405" applyFont="1" applyFill="1" applyBorder="1" applyAlignment="1" applyProtection="1">
      <alignment horizontal="center" vertical="center"/>
    </xf>
    <xf numFmtId="0" fontId="78" fillId="27" borderId="28" xfId="405" applyFont="1" applyFill="1" applyBorder="1" applyAlignment="1" applyProtection="1">
      <alignment horizontal="center" vertical="center"/>
    </xf>
    <xf numFmtId="0" fontId="78" fillId="27" borderId="27" xfId="405" applyFont="1" applyFill="1" applyBorder="1" applyAlignment="1" applyProtection="1">
      <alignment horizontal="center" vertical="center"/>
    </xf>
    <xf numFmtId="0" fontId="78" fillId="27" borderId="54" xfId="405" applyFont="1" applyFill="1" applyBorder="1" applyAlignment="1" applyProtection="1">
      <alignment horizontal="center" vertical="center"/>
    </xf>
    <xf numFmtId="0" fontId="78" fillId="27" borderId="50" xfId="405" applyFont="1" applyFill="1" applyBorder="1" applyAlignment="1" applyProtection="1">
      <alignment horizontal="center" vertical="center"/>
    </xf>
    <xf numFmtId="0" fontId="78" fillId="27" borderId="29" xfId="405" applyFont="1" applyFill="1" applyBorder="1" applyAlignment="1" applyProtection="1">
      <alignment horizontal="center" vertical="center"/>
    </xf>
    <xf numFmtId="0" fontId="110" fillId="0" borderId="0" xfId="405" applyFont="1" applyFill="1" applyAlignment="1">
      <alignment horizontal="center" vertical="center"/>
    </xf>
    <xf numFmtId="0" fontId="72" fillId="27" borderId="38" xfId="405" applyFont="1" applyFill="1" applyBorder="1" applyAlignment="1">
      <alignment horizontal="center" vertical="center"/>
    </xf>
    <xf numFmtId="0" fontId="72" fillId="27" borderId="40" xfId="405" applyFont="1" applyFill="1" applyBorder="1" applyAlignment="1">
      <alignment horizontal="center" vertical="center"/>
    </xf>
    <xf numFmtId="0" fontId="72" fillId="27" borderId="43" xfId="405" applyFont="1" applyFill="1" applyBorder="1" applyAlignment="1">
      <alignment horizontal="center" vertical="center"/>
    </xf>
    <xf numFmtId="0" fontId="79" fillId="0" borderId="0" xfId="405" applyFont="1" applyFill="1" applyAlignment="1" applyProtection="1">
      <alignment horizontal="center" vertical="center" wrapText="1"/>
    </xf>
    <xf numFmtId="0" fontId="79" fillId="0" borderId="0" xfId="405" applyFont="1" applyFill="1" applyAlignment="1" applyProtection="1">
      <alignment horizontal="center" vertical="top"/>
    </xf>
    <xf numFmtId="0" fontId="72" fillId="27" borderId="32" xfId="405" applyFont="1" applyFill="1" applyBorder="1" applyAlignment="1" applyProtection="1">
      <alignment horizontal="center" vertical="center"/>
    </xf>
    <xf numFmtId="0" fontId="72" fillId="27" borderId="34" xfId="405" applyFont="1" applyFill="1" applyBorder="1" applyAlignment="1" applyProtection="1">
      <alignment horizontal="center" vertical="center"/>
    </xf>
    <xf numFmtId="0" fontId="72" fillId="27" borderId="33" xfId="405" applyFont="1" applyFill="1" applyBorder="1" applyAlignment="1" applyProtection="1">
      <alignment horizontal="center" vertical="center"/>
    </xf>
    <xf numFmtId="0" fontId="92" fillId="27" borderId="32" xfId="405" applyFont="1" applyFill="1" applyBorder="1" applyAlignment="1" applyProtection="1">
      <alignment horizontal="center" vertical="center"/>
    </xf>
    <xf numFmtId="0" fontId="92" fillId="27" borderId="39" xfId="405" applyFont="1" applyFill="1" applyBorder="1" applyAlignment="1" applyProtection="1">
      <alignment horizontal="center" vertical="center"/>
    </xf>
    <xf numFmtId="176" fontId="72" fillId="0" borderId="0" xfId="406" applyFont="1" applyFill="1" applyBorder="1" applyAlignment="1">
      <alignment horizontal="left"/>
    </xf>
    <xf numFmtId="0" fontId="72" fillId="27" borderId="40" xfId="405" applyFont="1" applyFill="1" applyBorder="1" applyAlignment="1" applyProtection="1">
      <alignment horizontal="center" wrapText="1"/>
    </xf>
    <xf numFmtId="0" fontId="72" fillId="27" borderId="43" xfId="405" applyFont="1" applyFill="1" applyBorder="1" applyAlignment="1" applyProtection="1">
      <alignment horizontal="center" wrapText="1"/>
    </xf>
    <xf numFmtId="176" fontId="92" fillId="0" borderId="0" xfId="406" applyFont="1" applyFill="1" applyBorder="1" applyAlignment="1">
      <alignment horizontal="left"/>
    </xf>
    <xf numFmtId="0" fontId="79" fillId="0" borderId="0" xfId="414" applyFont="1" applyFill="1" applyAlignment="1" applyProtection="1">
      <alignment horizontal="center"/>
    </xf>
    <xf numFmtId="0" fontId="79" fillId="0" borderId="0" xfId="414" applyFont="1" applyFill="1" applyAlignment="1" applyProtection="1">
      <alignment horizontal="center" vertical="center"/>
    </xf>
    <xf numFmtId="0" fontId="72" fillId="27" borderId="35" xfId="414" applyFont="1" applyFill="1" applyBorder="1" applyAlignment="1" applyProtection="1">
      <alignment horizontal="center" vertical="center"/>
    </xf>
    <xf numFmtId="0" fontId="72" fillId="27" borderId="31" xfId="415" applyFont="1" applyFill="1" applyBorder="1" applyAlignment="1">
      <alignment horizontal="center" vertical="center"/>
    </xf>
    <xf numFmtId="0" fontId="72" fillId="27" borderId="30" xfId="415" applyFont="1" applyFill="1" applyBorder="1" applyAlignment="1">
      <alignment horizontal="center" vertical="center"/>
    </xf>
    <xf numFmtId="0" fontId="72" fillId="27" borderId="32" xfId="414" applyFont="1" applyFill="1" applyBorder="1" applyAlignment="1" applyProtection="1">
      <alignment horizontal="center" vertical="center"/>
    </xf>
    <xf numFmtId="0" fontId="72" fillId="27" borderId="33" xfId="414" applyFont="1" applyFill="1" applyBorder="1" applyAlignment="1" applyProtection="1">
      <alignment horizontal="center" vertical="center"/>
    </xf>
    <xf numFmtId="0" fontId="72" fillId="27" borderId="33" xfId="414" applyFont="1" applyFill="1" applyBorder="1" applyAlignment="1">
      <alignment horizontal="center" vertical="center"/>
    </xf>
    <xf numFmtId="0" fontId="72" fillId="27" borderId="40" xfId="408" applyFont="1" applyFill="1" applyBorder="1" applyAlignment="1" applyProtection="1">
      <alignment horizontal="center" vertical="center"/>
    </xf>
    <xf numFmtId="0" fontId="72" fillId="27" borderId="43" xfId="408" applyFont="1" applyFill="1" applyBorder="1" applyAlignment="1" applyProtection="1">
      <alignment horizontal="center" vertical="center"/>
    </xf>
    <xf numFmtId="0" fontId="98" fillId="27" borderId="35" xfId="408" applyFont="1" applyFill="1" applyBorder="1" applyAlignment="1">
      <alignment horizontal="center" vertical="center" wrapText="1"/>
    </xf>
    <xf numFmtId="0" fontId="98" fillId="27" borderId="31" xfId="408" applyFont="1" applyFill="1" applyBorder="1" applyAlignment="1">
      <alignment horizontal="center" vertical="center"/>
    </xf>
    <xf numFmtId="0" fontId="98" fillId="27" borderId="49" xfId="408" applyFont="1" applyFill="1" applyBorder="1" applyAlignment="1">
      <alignment horizontal="center" vertical="center"/>
    </xf>
    <xf numFmtId="0" fontId="79" fillId="0" borderId="0" xfId="408" applyFont="1" applyFill="1" applyAlignment="1" applyProtection="1">
      <alignment horizontal="center" vertical="top"/>
    </xf>
    <xf numFmtId="0" fontId="72" fillId="27" borderId="28" xfId="408" applyFont="1" applyFill="1" applyBorder="1" applyAlignment="1">
      <alignment horizontal="center" vertical="center" wrapText="1"/>
    </xf>
    <xf numFmtId="0" fontId="72" fillId="27" borderId="27" xfId="408" applyFont="1" applyFill="1" applyBorder="1" applyAlignment="1">
      <alignment horizontal="center" vertical="center" wrapText="1"/>
    </xf>
    <xf numFmtId="0" fontId="72" fillId="27" borderId="29" xfId="408" applyFont="1" applyFill="1" applyBorder="1" applyAlignment="1">
      <alignment horizontal="center" vertical="center" wrapText="1"/>
    </xf>
    <xf numFmtId="0" fontId="72" fillId="27" borderId="33" xfId="408" applyFont="1" applyFill="1" applyBorder="1" applyAlignment="1">
      <alignment horizontal="center" vertical="center" wrapText="1"/>
    </xf>
    <xf numFmtId="0" fontId="72" fillId="27" borderId="34" xfId="408" applyFont="1" applyFill="1" applyBorder="1" applyAlignment="1">
      <alignment horizontal="center" vertical="center" wrapText="1"/>
    </xf>
    <xf numFmtId="0" fontId="72" fillId="27" borderId="32" xfId="408" applyFont="1" applyFill="1" applyBorder="1" applyAlignment="1">
      <alignment horizontal="center" vertical="center" wrapText="1"/>
    </xf>
    <xf numFmtId="0" fontId="72" fillId="27" borderId="39" xfId="408" applyFont="1" applyFill="1" applyBorder="1" applyAlignment="1">
      <alignment horizontal="center" vertical="center" wrapText="1"/>
    </xf>
    <xf numFmtId="0" fontId="72" fillId="27" borderId="48" xfId="408" applyFont="1" applyFill="1" applyBorder="1" applyAlignment="1">
      <alignment horizontal="center" vertical="center" wrapText="1"/>
    </xf>
    <xf numFmtId="0" fontId="78" fillId="0" borderId="0" xfId="408" applyFont="1" applyFill="1" applyAlignment="1">
      <alignment horizontal="right"/>
    </xf>
    <xf numFmtId="0" fontId="72" fillId="27" borderId="54" xfId="408" applyFont="1" applyFill="1" applyBorder="1" applyAlignment="1">
      <alignment horizontal="center" vertical="center" wrapText="1"/>
    </xf>
    <xf numFmtId="0" fontId="72" fillId="27" borderId="50" xfId="408" applyFont="1" applyFill="1" applyBorder="1" applyAlignment="1">
      <alignment horizontal="center" vertical="center" wrapText="1"/>
    </xf>
    <xf numFmtId="0" fontId="79" fillId="0" borderId="0" xfId="415" applyFont="1" applyFill="1" applyAlignment="1" applyProtection="1">
      <alignment horizontal="center" vertical="center"/>
    </xf>
    <xf numFmtId="0" fontId="79" fillId="0" borderId="0" xfId="415" applyFont="1" applyFill="1" applyAlignment="1" applyProtection="1">
      <alignment horizontal="center"/>
    </xf>
    <xf numFmtId="0" fontId="72" fillId="27" borderId="17" xfId="415" applyFont="1" applyFill="1" applyBorder="1" applyAlignment="1">
      <alignment horizontal="center" wrapText="1" shrinkToFit="1"/>
    </xf>
    <xf numFmtId="0" fontId="72" fillId="27" borderId="18" xfId="415" applyFont="1" applyFill="1" applyBorder="1" applyAlignment="1">
      <alignment horizontal="center" wrapText="1" shrinkToFit="1"/>
    </xf>
    <xf numFmtId="0" fontId="72" fillId="27" borderId="17" xfId="0" applyFont="1" applyFill="1" applyBorder="1" applyAlignment="1">
      <alignment horizontal="center" wrapText="1" shrinkToFit="1"/>
    </xf>
    <xf numFmtId="0" fontId="72" fillId="27" borderId="18" xfId="0" applyFont="1" applyFill="1" applyBorder="1" applyAlignment="1">
      <alignment horizontal="center" wrapText="1" shrinkToFit="1"/>
    </xf>
    <xf numFmtId="0" fontId="72" fillId="27" borderId="17" xfId="0" applyFont="1" applyFill="1" applyBorder="1" applyAlignment="1">
      <alignment horizontal="center" wrapText="1"/>
    </xf>
    <xf numFmtId="0" fontId="72" fillId="27" borderId="18" xfId="0" applyFont="1" applyFill="1" applyBorder="1" applyAlignment="1">
      <alignment horizontal="center" wrapText="1"/>
    </xf>
    <xf numFmtId="0" fontId="72" fillId="27" borderId="38" xfId="414" applyFont="1" applyFill="1" applyBorder="1" applyAlignment="1" applyProtection="1">
      <alignment horizontal="center" vertical="center"/>
    </xf>
    <xf numFmtId="0" fontId="72" fillId="27" borderId="40" xfId="414" applyFont="1" applyFill="1" applyBorder="1" applyAlignment="1" applyProtection="1">
      <alignment horizontal="center" vertical="center"/>
    </xf>
    <xf numFmtId="0" fontId="72" fillId="27" borderId="43" xfId="414" applyFont="1" applyFill="1" applyBorder="1" applyAlignment="1" applyProtection="1">
      <alignment horizontal="center" vertical="center"/>
    </xf>
    <xf numFmtId="0" fontId="79" fillId="0" borderId="0" xfId="415" applyFont="1" applyFill="1" applyAlignment="1" applyProtection="1">
      <alignment horizontal="center" vertical="center" wrapText="1"/>
    </xf>
    <xf numFmtId="0" fontId="79" fillId="0" borderId="0" xfId="415" applyFont="1" applyFill="1" applyAlignment="1" applyProtection="1">
      <alignment horizontal="center" wrapText="1"/>
    </xf>
    <xf numFmtId="0" fontId="79" fillId="0" borderId="0" xfId="0" applyFont="1" applyFill="1" applyAlignment="1" applyProtection="1">
      <alignment horizontal="center" vertical="center"/>
    </xf>
    <xf numFmtId="0" fontId="102" fillId="0" borderId="0" xfId="0" applyFont="1" applyFill="1" applyAlignment="1" applyProtection="1">
      <alignment horizontal="center"/>
    </xf>
    <xf numFmtId="0" fontId="72" fillId="27" borderId="40" xfId="415" applyFont="1" applyFill="1" applyBorder="1" applyAlignment="1" applyProtection="1">
      <alignment horizontal="center" vertical="center"/>
    </xf>
    <xf numFmtId="0" fontId="72" fillId="27" borderId="43" xfId="415" applyFont="1" applyFill="1" applyBorder="1" applyAlignment="1" applyProtection="1">
      <alignment horizontal="center" vertical="center"/>
    </xf>
    <xf numFmtId="0" fontId="72" fillId="27" borderId="16" xfId="415" applyFont="1" applyFill="1" applyBorder="1" applyAlignment="1">
      <alignment horizontal="center"/>
    </xf>
    <xf numFmtId="0" fontId="72" fillId="27" borderId="21" xfId="415" applyFont="1" applyFill="1" applyBorder="1" applyAlignment="1">
      <alignment horizontal="center"/>
    </xf>
    <xf numFmtId="0" fontId="72" fillId="27" borderId="19" xfId="415" applyFont="1" applyFill="1" applyBorder="1" applyAlignment="1">
      <alignment horizontal="center"/>
    </xf>
    <xf numFmtId="0" fontId="72" fillId="27" borderId="16" xfId="415" applyFont="1" applyFill="1" applyBorder="1" applyAlignment="1">
      <alignment horizontal="center" wrapText="1"/>
    </xf>
    <xf numFmtId="0" fontId="72" fillId="27" borderId="0" xfId="415" applyFont="1" applyFill="1" applyBorder="1" applyAlignment="1">
      <alignment horizontal="center"/>
    </xf>
    <xf numFmtId="0" fontId="72" fillId="27" borderId="22" xfId="415" applyFont="1" applyFill="1" applyBorder="1" applyAlignment="1">
      <alignment horizontal="center"/>
    </xf>
    <xf numFmtId="0" fontId="72" fillId="27" borderId="56" xfId="415" applyFont="1" applyFill="1" applyBorder="1" applyAlignment="1">
      <alignment horizontal="center"/>
    </xf>
    <xf numFmtId="0" fontId="72" fillId="27" borderId="38" xfId="415" applyFont="1" applyFill="1" applyBorder="1" applyAlignment="1" applyProtection="1">
      <alignment horizontal="center" vertical="center" wrapText="1"/>
    </xf>
    <xf numFmtId="0" fontId="72" fillId="27" borderId="35" xfId="415" applyFont="1" applyFill="1" applyBorder="1" applyAlignment="1">
      <alignment horizontal="center" vertical="center"/>
    </xf>
    <xf numFmtId="0" fontId="72" fillId="27" borderId="49" xfId="415" applyFont="1" applyFill="1" applyBorder="1" applyAlignment="1">
      <alignment horizontal="center" vertical="center"/>
    </xf>
    <xf numFmtId="0" fontId="79" fillId="0" borderId="0" xfId="415" applyFont="1" applyFill="1" applyAlignment="1" applyProtection="1">
      <alignment horizontal="center" vertical="top" wrapText="1"/>
    </xf>
    <xf numFmtId="0" fontId="79" fillId="0" borderId="0" xfId="415" applyFont="1" applyFill="1" applyAlignment="1" applyProtection="1">
      <alignment horizontal="center" vertical="top"/>
    </xf>
    <xf numFmtId="0" fontId="114" fillId="0" borderId="0" xfId="415" applyFont="1" applyFill="1" applyAlignment="1">
      <alignment horizontal="center" vertical="center"/>
    </xf>
    <xf numFmtId="0" fontId="78" fillId="0" borderId="10" xfId="415" applyFont="1" applyFill="1" applyBorder="1" applyAlignment="1">
      <alignment horizontal="right"/>
    </xf>
    <xf numFmtId="0" fontId="72" fillId="27" borderId="37" xfId="415" applyFont="1" applyFill="1" applyBorder="1" applyAlignment="1">
      <alignment horizontal="center" vertical="center" wrapText="1"/>
    </xf>
    <xf numFmtId="0" fontId="72" fillId="27" borderId="17" xfId="415" applyFont="1" applyFill="1" applyBorder="1" applyAlignment="1">
      <alignment horizontal="center" vertical="center"/>
    </xf>
    <xf numFmtId="0" fontId="72" fillId="27" borderId="18" xfId="415" applyFont="1" applyFill="1" applyBorder="1" applyAlignment="1">
      <alignment horizontal="center" vertical="center"/>
    </xf>
    <xf numFmtId="0" fontId="72" fillId="27" borderId="55" xfId="415" applyFont="1" applyFill="1" applyBorder="1" applyAlignment="1">
      <alignment horizontal="center" vertical="center" wrapText="1"/>
    </xf>
    <xf numFmtId="0" fontId="72" fillId="27" borderId="42" xfId="415" applyFont="1" applyFill="1" applyBorder="1" applyAlignment="1">
      <alignment horizontal="center" vertical="center"/>
    </xf>
    <xf numFmtId="0" fontId="72" fillId="27" borderId="44" xfId="415" applyFont="1" applyFill="1" applyBorder="1" applyAlignment="1">
      <alignment horizontal="center" vertical="center"/>
    </xf>
    <xf numFmtId="0" fontId="72" fillId="27" borderId="38" xfId="415" applyFont="1" applyFill="1" applyBorder="1" applyAlignment="1">
      <alignment horizontal="center" vertical="center"/>
    </xf>
    <xf numFmtId="0" fontId="72" fillId="27" borderId="40" xfId="415" applyFont="1" applyFill="1" applyBorder="1" applyAlignment="1">
      <alignment horizontal="center" vertical="center"/>
    </xf>
    <xf numFmtId="0" fontId="72" fillId="27" borderId="43" xfId="415" applyFont="1" applyFill="1" applyBorder="1" applyAlignment="1">
      <alignment horizontal="center" vertical="center"/>
    </xf>
    <xf numFmtId="0" fontId="72" fillId="27" borderId="35" xfId="419" applyFont="1" applyFill="1" applyBorder="1" applyAlignment="1">
      <alignment horizontal="center" vertical="top" wrapText="1"/>
    </xf>
    <xf numFmtId="0" fontId="72" fillId="27" borderId="31" xfId="419" applyFont="1" applyFill="1" applyBorder="1" applyAlignment="1">
      <alignment horizontal="center" vertical="top" wrapText="1"/>
    </xf>
    <xf numFmtId="0" fontId="72" fillId="27" borderId="30" xfId="419" applyFont="1" applyFill="1" applyBorder="1" applyAlignment="1">
      <alignment horizontal="center" vertical="top" wrapText="1"/>
    </xf>
    <xf numFmtId="0" fontId="72" fillId="27" borderId="38" xfId="419" applyFont="1" applyFill="1" applyBorder="1" applyAlignment="1">
      <alignment horizontal="center" vertical="center" wrapText="1"/>
    </xf>
    <xf numFmtId="0" fontId="72" fillId="27" borderId="40" xfId="419" applyFont="1" applyFill="1" applyBorder="1" applyAlignment="1">
      <alignment horizontal="center" vertical="center" wrapText="1"/>
    </xf>
    <xf numFmtId="0" fontId="72" fillId="27" borderId="43" xfId="419" applyFont="1" applyFill="1" applyBorder="1" applyAlignment="1">
      <alignment horizontal="center" vertical="center" wrapText="1"/>
    </xf>
    <xf numFmtId="0" fontId="72" fillId="27" borderId="16" xfId="419" applyFont="1" applyFill="1" applyBorder="1" applyAlignment="1">
      <alignment horizontal="center" vertical="center" wrapText="1"/>
    </xf>
    <xf numFmtId="0" fontId="72" fillId="27" borderId="0" xfId="419" applyFont="1" applyFill="1" applyBorder="1" applyAlignment="1">
      <alignment horizontal="center" vertical="center" wrapText="1"/>
    </xf>
    <xf numFmtId="0" fontId="72" fillId="27" borderId="45" xfId="419" applyFont="1" applyFill="1" applyBorder="1" applyAlignment="1">
      <alignment horizontal="center" vertical="center" wrapText="1"/>
    </xf>
    <xf numFmtId="0" fontId="72" fillId="27" borderId="49" xfId="419" applyFont="1" applyFill="1" applyBorder="1" applyAlignment="1">
      <alignment horizontal="center" vertical="top" wrapText="1"/>
    </xf>
    <xf numFmtId="0" fontId="78" fillId="27" borderId="16" xfId="419" applyFont="1" applyFill="1" applyBorder="1" applyAlignment="1">
      <alignment horizontal="center" vertical="center" wrapText="1"/>
    </xf>
    <xf numFmtId="0" fontId="78" fillId="27" borderId="0" xfId="419" applyFont="1" applyFill="1" applyBorder="1" applyAlignment="1">
      <alignment horizontal="center" vertical="center" wrapText="1"/>
    </xf>
    <xf numFmtId="0" fontId="78" fillId="27" borderId="22" xfId="419" applyFont="1" applyFill="1" applyBorder="1" applyAlignment="1">
      <alignment horizontal="center" vertical="center" wrapText="1"/>
    </xf>
    <xf numFmtId="0" fontId="72" fillId="27" borderId="22" xfId="419" applyFont="1" applyFill="1" applyBorder="1" applyAlignment="1">
      <alignment horizontal="center" vertical="center" wrapText="1"/>
    </xf>
    <xf numFmtId="0" fontId="72" fillId="27" borderId="35" xfId="419" applyFont="1" applyFill="1" applyBorder="1" applyAlignment="1">
      <alignment horizontal="center" vertical="center" wrapText="1"/>
    </xf>
    <xf numFmtId="0" fontId="72" fillId="27" borderId="31" xfId="419" applyFont="1" applyFill="1" applyBorder="1" applyAlignment="1">
      <alignment horizontal="center" vertical="center" wrapText="1"/>
    </xf>
    <xf numFmtId="0" fontId="72" fillId="27" borderId="30" xfId="419" applyFont="1" applyFill="1" applyBorder="1" applyAlignment="1">
      <alignment horizontal="center" vertical="center" wrapText="1"/>
    </xf>
    <xf numFmtId="0" fontId="72" fillId="27" borderId="49" xfId="419" applyFont="1" applyFill="1" applyBorder="1" applyAlignment="1">
      <alignment horizontal="center" vertical="center" wrapText="1"/>
    </xf>
    <xf numFmtId="0" fontId="72" fillId="0" borderId="0" xfId="419" applyFont="1" applyFill="1" applyBorder="1" applyAlignment="1">
      <alignment horizontal="left" vertical="center"/>
    </xf>
    <xf numFmtId="0" fontId="78" fillId="27" borderId="30" xfId="419" applyFont="1" applyFill="1" applyBorder="1" applyAlignment="1">
      <alignment horizontal="center" vertical="top" wrapText="1"/>
    </xf>
    <xf numFmtId="0" fontId="79" fillId="0" borderId="0" xfId="419" applyFont="1" applyFill="1" applyAlignment="1">
      <alignment horizontal="center" vertical="center"/>
    </xf>
    <xf numFmtId="0" fontId="98" fillId="27" borderId="38" xfId="415" applyFont="1" applyFill="1" applyBorder="1" applyAlignment="1">
      <alignment horizontal="center" vertical="center" wrapText="1"/>
    </xf>
    <xf numFmtId="0" fontId="98" fillId="27" borderId="40" xfId="415" applyFont="1" applyFill="1" applyBorder="1" applyAlignment="1">
      <alignment horizontal="center" vertical="center" wrapText="1"/>
    </xf>
    <xf numFmtId="0" fontId="98" fillId="27" borderId="43" xfId="415" applyFont="1" applyFill="1" applyBorder="1" applyAlignment="1">
      <alignment horizontal="center" vertical="center" wrapText="1"/>
    </xf>
    <xf numFmtId="0" fontId="115" fillId="0" borderId="0" xfId="415" applyFont="1" applyFill="1" applyBorder="1" applyAlignment="1">
      <alignment horizontal="center" vertical="top"/>
    </xf>
    <xf numFmtId="0" fontId="118" fillId="0" borderId="0" xfId="415" applyFont="1" applyFill="1" applyBorder="1" applyAlignment="1">
      <alignment horizontal="left" vertical="center"/>
    </xf>
    <xf numFmtId="0" fontId="118" fillId="0" borderId="0" xfId="415" applyFont="1" applyFill="1" applyBorder="1" applyAlignment="1">
      <alignment horizontal="right" vertical="center"/>
    </xf>
    <xf numFmtId="0" fontId="117" fillId="0" borderId="0" xfId="415" applyFont="1" applyFill="1" applyBorder="1" applyAlignment="1">
      <alignment horizontal="center" vertical="top" wrapText="1"/>
    </xf>
    <xf numFmtId="0" fontId="98" fillId="27" borderId="17" xfId="415" applyFont="1" applyFill="1" applyBorder="1" applyAlignment="1">
      <alignment horizontal="center" wrapText="1"/>
    </xf>
    <xf numFmtId="0" fontId="98" fillId="27" borderId="18" xfId="415" applyFont="1" applyFill="1" applyBorder="1" applyAlignment="1">
      <alignment horizontal="center" wrapText="1"/>
    </xf>
    <xf numFmtId="178" fontId="98" fillId="27" borderId="17" xfId="293" applyNumberFormat="1" applyFont="1" applyFill="1" applyBorder="1" applyAlignment="1">
      <alignment horizontal="center" wrapText="1"/>
    </xf>
    <xf numFmtId="178" fontId="98" fillId="27" borderId="18" xfId="293" applyNumberFormat="1" applyFont="1" applyFill="1" applyBorder="1" applyAlignment="1">
      <alignment horizontal="center" wrapText="1"/>
    </xf>
    <xf numFmtId="0" fontId="98" fillId="27" borderId="42" xfId="415" applyFont="1" applyFill="1" applyBorder="1" applyAlignment="1">
      <alignment horizontal="center" wrapText="1"/>
    </xf>
    <xf numFmtId="0" fontId="98" fillId="27" borderId="44" xfId="415" applyFont="1" applyFill="1" applyBorder="1" applyAlignment="1">
      <alignment horizontal="center" wrapText="1"/>
    </xf>
    <xf numFmtId="178" fontId="98" fillId="27" borderId="17" xfId="293" applyNumberFormat="1" applyFont="1" applyFill="1" applyBorder="1" applyAlignment="1">
      <alignment horizontal="center" vertical="center" wrapText="1"/>
    </xf>
    <xf numFmtId="178" fontId="98" fillId="27" borderId="18" xfId="293" applyNumberFormat="1" applyFont="1" applyFill="1" applyBorder="1" applyAlignment="1">
      <alignment horizontal="center" vertical="center" wrapText="1"/>
    </xf>
    <xf numFmtId="41" fontId="98" fillId="0" borderId="0" xfId="420" applyFont="1" applyFill="1" applyBorder="1" applyAlignment="1">
      <alignment horizontal="right"/>
    </xf>
    <xf numFmtId="41" fontId="95" fillId="28" borderId="0" xfId="420" applyFont="1" applyFill="1" applyBorder="1" applyAlignment="1">
      <alignment horizontal="right"/>
    </xf>
    <xf numFmtId="41" fontId="98" fillId="0" borderId="45" xfId="420" applyFont="1" applyFill="1" applyBorder="1" applyAlignment="1">
      <alignment horizontal="right"/>
    </xf>
    <xf numFmtId="41" fontId="95" fillId="28" borderId="45" xfId="420" applyFont="1" applyFill="1" applyBorder="1" applyAlignment="1">
      <alignment horizontal="right"/>
    </xf>
    <xf numFmtId="41" fontId="98" fillId="0" borderId="0" xfId="420" applyFont="1" applyBorder="1" applyAlignment="1">
      <alignment horizontal="right"/>
    </xf>
    <xf numFmtId="41" fontId="98" fillId="0" borderId="27" xfId="420" applyFont="1" applyBorder="1" applyAlignment="1">
      <alignment horizontal="right"/>
    </xf>
    <xf numFmtId="41" fontId="98" fillId="0" borderId="54" xfId="420" applyFont="1" applyBorder="1" applyAlignment="1">
      <alignment horizontal="right"/>
    </xf>
    <xf numFmtId="41" fontId="98" fillId="0" borderId="45" xfId="420" applyFont="1" applyBorder="1" applyAlignment="1">
      <alignment horizontal="right"/>
    </xf>
    <xf numFmtId="0" fontId="98" fillId="0" borderId="0" xfId="415" applyFont="1" applyFill="1" applyBorder="1" applyAlignment="1">
      <alignment horizontal="right" wrapText="1"/>
    </xf>
    <xf numFmtId="38" fontId="98" fillId="27" borderId="28" xfId="293" applyNumberFormat="1" applyFont="1" applyFill="1" applyBorder="1" applyAlignment="1">
      <alignment horizontal="center" vertical="center" wrapText="1"/>
    </xf>
    <xf numFmtId="38" fontId="98" fillId="27" borderId="27" xfId="293" applyNumberFormat="1" applyFont="1" applyFill="1" applyBorder="1" applyAlignment="1">
      <alignment horizontal="center" vertical="center" wrapText="1"/>
    </xf>
    <xf numFmtId="38" fontId="98" fillId="27" borderId="29" xfId="293" applyNumberFormat="1" applyFont="1" applyFill="1" applyBorder="1" applyAlignment="1">
      <alignment horizontal="center" vertical="center" wrapText="1"/>
    </xf>
    <xf numFmtId="38" fontId="98" fillId="27" borderId="20" xfId="293" applyNumberFormat="1" applyFont="1" applyFill="1" applyBorder="1" applyAlignment="1">
      <alignment horizontal="center" vertical="center" wrapText="1"/>
    </xf>
    <xf numFmtId="38" fontId="98" fillId="27" borderId="21" xfId="293" applyNumberFormat="1" applyFont="1" applyFill="1" applyBorder="1" applyAlignment="1">
      <alignment horizontal="center" vertical="center" wrapText="1"/>
    </xf>
    <xf numFmtId="38" fontId="98" fillId="27" borderId="19" xfId="293" applyNumberFormat="1" applyFont="1" applyFill="1" applyBorder="1" applyAlignment="1">
      <alignment horizontal="center" vertical="center" wrapText="1"/>
    </xf>
    <xf numFmtId="38" fontId="98" fillId="27" borderId="16" xfId="293" applyNumberFormat="1" applyFont="1" applyFill="1" applyBorder="1" applyAlignment="1">
      <alignment horizontal="center" vertical="center" wrapText="1"/>
    </xf>
    <xf numFmtId="38" fontId="98" fillId="27" borderId="45" xfId="293" applyNumberFormat="1" applyFont="1" applyFill="1" applyBorder="1" applyAlignment="1">
      <alignment horizontal="center" vertical="center" wrapText="1"/>
    </xf>
    <xf numFmtId="38" fontId="98" fillId="27" borderId="56" xfId="293" applyNumberFormat="1" applyFont="1" applyFill="1" applyBorder="1" applyAlignment="1">
      <alignment horizontal="center" vertical="center" wrapText="1"/>
    </xf>
    <xf numFmtId="0" fontId="98" fillId="0" borderId="0" xfId="415" applyFont="1" applyFill="1" applyBorder="1" applyAlignment="1">
      <alignment horizontal="left" vertical="center"/>
    </xf>
    <xf numFmtId="0" fontId="98" fillId="27" borderId="37" xfId="415" applyFont="1" applyFill="1" applyBorder="1" applyAlignment="1">
      <alignment horizontal="center" vertical="center" wrapText="1"/>
    </xf>
    <xf numFmtId="0" fontId="98" fillId="27" borderId="17" xfId="415" applyFont="1" applyFill="1" applyBorder="1" applyAlignment="1">
      <alignment horizontal="center" vertical="center" wrapText="1"/>
    </xf>
    <xf numFmtId="0" fontId="98" fillId="27" borderId="16" xfId="415" applyFont="1" applyFill="1" applyBorder="1" applyAlignment="1">
      <alignment horizontal="center" vertical="center" wrapText="1"/>
    </xf>
    <xf numFmtId="0" fontId="98" fillId="27" borderId="20" xfId="415" applyFont="1" applyFill="1" applyBorder="1" applyAlignment="1">
      <alignment horizontal="center" vertical="center" wrapText="1"/>
    </xf>
    <xf numFmtId="178" fontId="98" fillId="27" borderId="35" xfId="293" applyNumberFormat="1" applyFont="1" applyFill="1" applyBorder="1" applyAlignment="1">
      <alignment horizontal="center" vertical="center"/>
    </xf>
    <xf numFmtId="178" fontId="98" fillId="27" borderId="31" xfId="293" applyNumberFormat="1" applyFont="1" applyFill="1" applyBorder="1" applyAlignment="1">
      <alignment horizontal="center" vertical="center"/>
    </xf>
    <xf numFmtId="178" fontId="98" fillId="27" borderId="30" xfId="293" applyNumberFormat="1" applyFont="1" applyFill="1" applyBorder="1" applyAlignment="1">
      <alignment horizontal="center" vertical="center"/>
    </xf>
    <xf numFmtId="178" fontId="98" fillId="27" borderId="20" xfId="293" applyNumberFormat="1" applyFont="1" applyFill="1" applyBorder="1" applyAlignment="1">
      <alignment horizontal="center" vertical="center"/>
    </xf>
    <xf numFmtId="178" fontId="98" fillId="27" borderId="21" xfId="293" applyNumberFormat="1" applyFont="1" applyFill="1" applyBorder="1" applyAlignment="1">
      <alignment horizontal="center" vertical="center"/>
    </xf>
    <xf numFmtId="178" fontId="98" fillId="27" borderId="19" xfId="293" applyNumberFormat="1" applyFont="1" applyFill="1" applyBorder="1" applyAlignment="1">
      <alignment horizontal="center" vertical="center"/>
    </xf>
    <xf numFmtId="178" fontId="98" fillId="27" borderId="31" xfId="293" applyNumberFormat="1" applyFont="1" applyFill="1" applyBorder="1" applyAlignment="1">
      <alignment horizontal="center" vertical="center" wrapText="1"/>
    </xf>
    <xf numFmtId="178" fontId="98" fillId="27" borderId="49" xfId="293" applyNumberFormat="1" applyFont="1" applyFill="1" applyBorder="1" applyAlignment="1">
      <alignment horizontal="center" vertical="center" wrapText="1"/>
    </xf>
    <xf numFmtId="178" fontId="98" fillId="27" borderId="0" xfId="293" applyNumberFormat="1" applyFont="1" applyFill="1" applyBorder="1" applyAlignment="1">
      <alignment horizontal="center" vertical="center" wrapText="1"/>
    </xf>
    <xf numFmtId="178" fontId="98" fillId="27" borderId="45" xfId="293" applyNumberFormat="1" applyFont="1" applyFill="1" applyBorder="1" applyAlignment="1">
      <alignment horizontal="center" vertical="center" wrapText="1"/>
    </xf>
    <xf numFmtId="0" fontId="72" fillId="27" borderId="19" xfId="0" applyFont="1" applyFill="1" applyBorder="1" applyAlignment="1">
      <alignment horizontal="center" vertical="center" shrinkToFit="1"/>
    </xf>
    <xf numFmtId="0" fontId="72" fillId="27" borderId="44" xfId="0" applyFont="1" applyFill="1" applyBorder="1" applyAlignment="1">
      <alignment horizontal="center" vertical="center"/>
    </xf>
    <xf numFmtId="0" fontId="72" fillId="27" borderId="21" xfId="415" applyFont="1" applyFill="1" applyBorder="1" applyAlignment="1">
      <alignment horizontal="center" vertical="center" shrinkToFit="1"/>
    </xf>
    <xf numFmtId="0" fontId="72" fillId="27" borderId="44" xfId="415" applyFont="1" applyFill="1" applyBorder="1" applyAlignment="1">
      <alignment horizontal="center" vertical="center" shrinkToFit="1"/>
    </xf>
    <xf numFmtId="0" fontId="72" fillId="27" borderId="25" xfId="419" applyFont="1" applyFill="1" applyBorder="1" applyAlignment="1">
      <alignment horizontal="center" vertical="center" wrapText="1"/>
    </xf>
  </cellXfs>
  <cellStyles count="421">
    <cellStyle name="??&amp;O?&amp;H?_x0008__x000f__x0007_?_x0007__x0001__x0001_" xfId="1"/>
    <cellStyle name="??&amp;O?&amp;H?_x0008_??_x0007__x0001__x0001_" xfId="2"/>
    <cellStyle name="_Book1" xfId="3"/>
    <cellStyle name="_Capex Tracking Control Sheet -ADMIN " xfId="4"/>
    <cellStyle name="_Project tracking Puri (Diana) per March'06 " xfId="5"/>
    <cellStyle name="_Recon with FAR " xfId="6"/>
    <cellStyle name="_금융점포(광주)" xfId="7"/>
    <cellStyle name="_은행별 점포현황(202011년12월말기준)" xfId="8"/>
    <cellStyle name="¤@?e_TEST-1 " xfId="9"/>
    <cellStyle name="20% - Accent1" xfId="10"/>
    <cellStyle name="20% - Accent2" xfId="11"/>
    <cellStyle name="20% - Accent3" xfId="12"/>
    <cellStyle name="20% - Accent4" xfId="13"/>
    <cellStyle name="20% - Accent5" xfId="14"/>
    <cellStyle name="20% - Accent6" xfId="15"/>
    <cellStyle name="20% - 강조색1 2" xfId="16"/>
    <cellStyle name="20% - 강조색1 2 2" xfId="17"/>
    <cellStyle name="20% - 강조색1 3" xfId="18"/>
    <cellStyle name="20% - 강조색2 2" xfId="19"/>
    <cellStyle name="20% - 강조색2 2 2" xfId="20"/>
    <cellStyle name="20% - 강조색2 3" xfId="21"/>
    <cellStyle name="20% - 강조색3 2" xfId="22"/>
    <cellStyle name="20% - 강조색3 2 2" xfId="23"/>
    <cellStyle name="20% - 강조색3 3" xfId="24"/>
    <cellStyle name="20% - 강조색4 2" xfId="25"/>
    <cellStyle name="20% - 강조색4 2 2" xfId="26"/>
    <cellStyle name="20% - 강조색4 3" xfId="27"/>
    <cellStyle name="20% - 강조색5 2" xfId="28"/>
    <cellStyle name="20% - 강조색5 2 2" xfId="29"/>
    <cellStyle name="20% - 강조색5 3" xfId="30"/>
    <cellStyle name="20% - 강조색6 2" xfId="31"/>
    <cellStyle name="20% - 강조색6 2 2" xfId="32"/>
    <cellStyle name="20% - 강조색6 3" xfId="33"/>
    <cellStyle name="40% - Accent1" xfId="34"/>
    <cellStyle name="40% - Accent2" xfId="35"/>
    <cellStyle name="40% - Accent3" xfId="36"/>
    <cellStyle name="40% - Accent4" xfId="37"/>
    <cellStyle name="40% - Accent5" xfId="38"/>
    <cellStyle name="40% - Accent6" xfId="39"/>
    <cellStyle name="40% - 강조색1 2" xfId="40"/>
    <cellStyle name="40% - 강조색1 2 2" xfId="41"/>
    <cellStyle name="40% - 강조색1 3" xfId="42"/>
    <cellStyle name="40% - 강조색2 2" xfId="43"/>
    <cellStyle name="40% - 강조색2 2 2" xfId="44"/>
    <cellStyle name="40% - 강조색2 3" xfId="45"/>
    <cellStyle name="40% - 강조색3 2" xfId="46"/>
    <cellStyle name="40% - 강조색3 2 2" xfId="47"/>
    <cellStyle name="40% - 강조색3 3" xfId="48"/>
    <cellStyle name="40% - 강조색4 2" xfId="49"/>
    <cellStyle name="40% - 강조색4 2 2" xfId="50"/>
    <cellStyle name="40% - 강조색4 3" xfId="51"/>
    <cellStyle name="40% - 강조색5 2" xfId="52"/>
    <cellStyle name="40% - 강조색5 2 2" xfId="53"/>
    <cellStyle name="40% - 강조색5 3" xfId="54"/>
    <cellStyle name="40% - 강조색6 2" xfId="55"/>
    <cellStyle name="40% - 강조색6 2 2" xfId="56"/>
    <cellStyle name="40% - 강조색6 3" xfId="57"/>
    <cellStyle name="60% - Accent1" xfId="58"/>
    <cellStyle name="60% - Accent2" xfId="59"/>
    <cellStyle name="60% - Accent3" xfId="60"/>
    <cellStyle name="60% - Accent4" xfId="61"/>
    <cellStyle name="60% - Accent5" xfId="62"/>
    <cellStyle name="60% - Accent6" xfId="63"/>
    <cellStyle name="60% - 강조색1 2" xfId="64"/>
    <cellStyle name="60% - 강조색1 2 2" xfId="65"/>
    <cellStyle name="60% - 강조색1 3" xfId="66"/>
    <cellStyle name="60% - 강조색2 2" xfId="67"/>
    <cellStyle name="60% - 강조색2 2 2" xfId="68"/>
    <cellStyle name="60% - 강조색2 3" xfId="69"/>
    <cellStyle name="60% - 강조색3 2" xfId="70"/>
    <cellStyle name="60% - 강조색3 2 2" xfId="71"/>
    <cellStyle name="60% - 강조색3 3" xfId="72"/>
    <cellStyle name="60% - 강조색4 2" xfId="73"/>
    <cellStyle name="60% - 강조색4 2 2" xfId="74"/>
    <cellStyle name="60% - 강조색4 3" xfId="75"/>
    <cellStyle name="60% - 강조색5 2" xfId="76"/>
    <cellStyle name="60% - 강조색5 2 2" xfId="77"/>
    <cellStyle name="60% - 강조색5 3" xfId="78"/>
    <cellStyle name="60% - 강조색6 2" xfId="79"/>
    <cellStyle name="60% - 강조색6 2 2" xfId="80"/>
    <cellStyle name="60% - 강조색6 3" xfId="81"/>
    <cellStyle name="A¨­￠￢￠O [0]_INQUIRY ￠?￥i¨u¡AAⓒ￢Aⓒª " xfId="82"/>
    <cellStyle name="A¨­￠￢￠O_INQUIRY ￠?￥i¨u¡AAⓒ￢Aⓒª " xfId="83"/>
    <cellStyle name="Accent1" xfId="84"/>
    <cellStyle name="Accent2" xfId="85"/>
    <cellStyle name="Accent3" xfId="86"/>
    <cellStyle name="Accent4" xfId="87"/>
    <cellStyle name="Accent5" xfId="88"/>
    <cellStyle name="Accent6" xfId="89"/>
    <cellStyle name="AeE­ [0]_°eE¹_11¿a½A " xfId="90"/>
    <cellStyle name="AeE­_°eE¹_11¿a½A " xfId="91"/>
    <cellStyle name="AeE¡ⓒ [0]_INQUIRY ￠?￥i¨u¡AAⓒ￢Aⓒª " xfId="92"/>
    <cellStyle name="AeE¡ⓒ_INQUIRY ￠?￥i¨u¡AAⓒ￢Aⓒª " xfId="93"/>
    <cellStyle name="ALIGNMENT" xfId="94"/>
    <cellStyle name="AÞ¸¶ [0]_°eE¹_11¿a½A " xfId="95"/>
    <cellStyle name="AÞ¸¶_°eE¹_11¿a½A " xfId="96"/>
    <cellStyle name="Bad" xfId="97"/>
    <cellStyle name="C¡IA¨ª_¡ic¨u¡A¨￢I¨￢¡Æ AN¡Æe " xfId="98"/>
    <cellStyle name="C￥AØ_¸AAa.¼OAI " xfId="99"/>
    <cellStyle name="Calculation" xfId="100"/>
    <cellStyle name="category" xfId="101"/>
    <cellStyle name="Check Cell" xfId="102"/>
    <cellStyle name="Comma [0]_ SG&amp;A Bridge " xfId="103"/>
    <cellStyle name="comma zerodec" xfId="104"/>
    <cellStyle name="Comma_ SG&amp;A Bridge " xfId="105"/>
    <cellStyle name="Comma0" xfId="106"/>
    <cellStyle name="Curren?_x0012_퐀_x0017_?" xfId="107"/>
    <cellStyle name="Currency [0]_ SG&amp;A Bridge " xfId="108"/>
    <cellStyle name="Currency_ SG&amp;A Bridge " xfId="109"/>
    <cellStyle name="Currency0" xfId="110"/>
    <cellStyle name="Currency1" xfId="111"/>
    <cellStyle name="Date" xfId="112"/>
    <cellStyle name="Dollar (zero dec)" xfId="113"/>
    <cellStyle name="Euro" xfId="114"/>
    <cellStyle name="Explanatory Text" xfId="115"/>
    <cellStyle name="Fixed" xfId="116"/>
    <cellStyle name="Good" xfId="117"/>
    <cellStyle name="Grey" xfId="118"/>
    <cellStyle name="Grey 2" xfId="119"/>
    <cellStyle name="HEADER" xfId="120"/>
    <cellStyle name="Header1" xfId="121"/>
    <cellStyle name="Header2" xfId="122"/>
    <cellStyle name="Heading 1" xfId="123"/>
    <cellStyle name="Heading 1 2" xfId="124"/>
    <cellStyle name="Heading 2" xfId="125"/>
    <cellStyle name="Heading 2 2" xfId="126"/>
    <cellStyle name="Heading 3" xfId="127"/>
    <cellStyle name="Heading 4" xfId="128"/>
    <cellStyle name="Hyperlink" xfId="129"/>
    <cellStyle name="Input" xfId="130"/>
    <cellStyle name="Input [yellow]" xfId="131"/>
    <cellStyle name="Input [yellow] 2" xfId="132"/>
    <cellStyle name="Linked Cell" xfId="133"/>
    <cellStyle name="Millares [0]_2AV_M_M " xfId="134"/>
    <cellStyle name="Milliers [0]_Arabian Spec" xfId="135"/>
    <cellStyle name="Milliers_Arabian Spec" xfId="136"/>
    <cellStyle name="Model" xfId="137"/>
    <cellStyle name="Mon?aire [0]_Arabian Spec" xfId="138"/>
    <cellStyle name="Mon?aire_Arabian Spec" xfId="139"/>
    <cellStyle name="Moneda [0]_2AV_M_M " xfId="140"/>
    <cellStyle name="Moneda_2AV_M_M " xfId="141"/>
    <cellStyle name="Neutral" xfId="142"/>
    <cellStyle name="Normal - Style1" xfId="143"/>
    <cellStyle name="Normal - Style1 2" xfId="144"/>
    <cellStyle name="Normal_ SG&amp;A Bridge " xfId="145"/>
    <cellStyle name="Note" xfId="146"/>
    <cellStyle name="Output" xfId="147"/>
    <cellStyle name="Percent [2]" xfId="148"/>
    <cellStyle name="subhead" xfId="149"/>
    <cellStyle name="Title" xfId="150"/>
    <cellStyle name="Total" xfId="151"/>
    <cellStyle name="Total 2" xfId="152"/>
    <cellStyle name="UM" xfId="153"/>
    <cellStyle name="Warning Text" xfId="154"/>
    <cellStyle name="강조색1 2" xfId="155"/>
    <cellStyle name="강조색1 2 2" xfId="156"/>
    <cellStyle name="강조색1 3" xfId="157"/>
    <cellStyle name="강조색2 2" xfId="158"/>
    <cellStyle name="강조색2 2 2" xfId="159"/>
    <cellStyle name="강조색2 3" xfId="160"/>
    <cellStyle name="강조색3 2" xfId="161"/>
    <cellStyle name="강조색3 2 2" xfId="162"/>
    <cellStyle name="강조색3 3" xfId="163"/>
    <cellStyle name="강조색4 2" xfId="164"/>
    <cellStyle name="강조색4 2 2" xfId="165"/>
    <cellStyle name="강조색4 3" xfId="166"/>
    <cellStyle name="강조색5 2" xfId="167"/>
    <cellStyle name="강조색5 2 2" xfId="168"/>
    <cellStyle name="강조색5 3" xfId="169"/>
    <cellStyle name="강조색6 2" xfId="170"/>
    <cellStyle name="강조색6 2 2" xfId="171"/>
    <cellStyle name="강조색6 3" xfId="172"/>
    <cellStyle name="경고문 2" xfId="173"/>
    <cellStyle name="경고문 2 2" xfId="174"/>
    <cellStyle name="경고문 3" xfId="175"/>
    <cellStyle name="계산 2" xfId="176"/>
    <cellStyle name="계산 2 2" xfId="177"/>
    <cellStyle name="계산 3" xfId="178"/>
    <cellStyle name="고정소숫점" xfId="179"/>
    <cellStyle name="고정출력1" xfId="180"/>
    <cellStyle name="고정출력2" xfId="181"/>
    <cellStyle name="나쁨 2" xfId="182"/>
    <cellStyle name="나쁨 2 2" xfId="183"/>
    <cellStyle name="나쁨 3" xfId="184"/>
    <cellStyle name="날짜" xfId="185"/>
    <cellStyle name="달러" xfId="186"/>
    <cellStyle name="뒤에 오는 하이퍼링크_Book1" xfId="187"/>
    <cellStyle name="똿뗦먛귟 [0.00]_PRODUCT DETAIL Q1" xfId="188"/>
    <cellStyle name="똿뗦먛귟_PRODUCT DETAIL Q1" xfId="189"/>
    <cellStyle name="메모 2" xfId="190"/>
    <cellStyle name="메모 2 2" xfId="191"/>
    <cellStyle name="메모 3" xfId="192"/>
    <cellStyle name="메모 4" xfId="193"/>
    <cellStyle name="믅됞 [0.00]_PRODUCT DETAIL Q1" xfId="194"/>
    <cellStyle name="믅됞_PRODUCT DETAIL Q1" xfId="195"/>
    <cellStyle name="바탕글" xfId="196"/>
    <cellStyle name="백분율 2" xfId="197"/>
    <cellStyle name="보통 2" xfId="198"/>
    <cellStyle name="보통 2 2" xfId="199"/>
    <cellStyle name="보통 3" xfId="200"/>
    <cellStyle name="본문" xfId="201"/>
    <cellStyle name="부제목" xfId="202"/>
    <cellStyle name="뷭?_BOOKSHIP" xfId="203"/>
    <cellStyle name="설명 텍스트 2" xfId="204"/>
    <cellStyle name="설명 텍스트 2 2" xfId="205"/>
    <cellStyle name="설명 텍스트 3" xfId="206"/>
    <cellStyle name="셀 확인 2" xfId="207"/>
    <cellStyle name="셀 확인 2 2" xfId="208"/>
    <cellStyle name="셀 확인 3" xfId="209"/>
    <cellStyle name="숫자(R)" xfId="210"/>
    <cellStyle name="쉼표 [0]" xfId="420" builtinId="6"/>
    <cellStyle name="쉼표 [0] 10" xfId="211"/>
    <cellStyle name="쉼표 [0] 10 2" xfId="212"/>
    <cellStyle name="쉼표 [0] 11" xfId="213"/>
    <cellStyle name="쉼표 [0] 12" xfId="406"/>
    <cellStyle name="쉼표 [0] 13" xfId="407"/>
    <cellStyle name="쉼표 [0] 2" xfId="214"/>
    <cellStyle name="쉼표 [0] 2 2" xfId="215"/>
    <cellStyle name="쉼표 [0] 2 2 2" xfId="216"/>
    <cellStyle name="쉼표 [0] 2 3" xfId="217"/>
    <cellStyle name="쉼표 [0] 2 4" xfId="218"/>
    <cellStyle name="쉼표 [0] 28" xfId="219"/>
    <cellStyle name="쉼표 [0] 28 2" xfId="220"/>
    <cellStyle name="쉼표 [0] 3" xfId="221"/>
    <cellStyle name="쉼표 [0] 3 2" xfId="222"/>
    <cellStyle name="쉼표 [0] 4" xfId="223"/>
    <cellStyle name="쉼표 [0] 4 2" xfId="224"/>
    <cellStyle name="쉼표 [0] 5" xfId="225"/>
    <cellStyle name="쉼표 [0] 5 2" xfId="226"/>
    <cellStyle name="쉼표 [0] 51" xfId="227"/>
    <cellStyle name="쉼표 [0] 51 2" xfId="228"/>
    <cellStyle name="쉼표 [0] 6" xfId="229"/>
    <cellStyle name="쉼표 [0] 6 2" xfId="230"/>
    <cellStyle name="쉼표 [0] 7" xfId="231"/>
    <cellStyle name="쉼표 [0] 7 2" xfId="232"/>
    <cellStyle name="쉼표 [0] 75" xfId="233"/>
    <cellStyle name="쉼표 [0] 75 2" xfId="234"/>
    <cellStyle name="쉼표 [0] 76" xfId="235"/>
    <cellStyle name="쉼표 [0] 76 2" xfId="236"/>
    <cellStyle name="쉼표 [0] 78" xfId="237"/>
    <cellStyle name="쉼표 [0] 78 2" xfId="238"/>
    <cellStyle name="쉼표 [0] 79" xfId="239"/>
    <cellStyle name="쉼표 [0] 79 2" xfId="240"/>
    <cellStyle name="쉼표 [0] 8" xfId="241"/>
    <cellStyle name="쉼표 [0] 8 2" xfId="242"/>
    <cellStyle name="쉼표 [0] 80" xfId="243"/>
    <cellStyle name="쉼표 [0] 80 2" xfId="244"/>
    <cellStyle name="쉼표 [0] 81" xfId="245"/>
    <cellStyle name="쉼표 [0] 81 2" xfId="246"/>
    <cellStyle name="쉼표 [0] 82" xfId="247"/>
    <cellStyle name="쉼표 [0] 82 2" xfId="248"/>
    <cellStyle name="쉼표 [0] 84" xfId="249"/>
    <cellStyle name="쉼표 [0] 84 2" xfId="250"/>
    <cellStyle name="쉼표 [0] 85" xfId="251"/>
    <cellStyle name="쉼표 [0] 85 2" xfId="252"/>
    <cellStyle name="쉼표 [0] 9" xfId="253"/>
    <cellStyle name="쉼표 [0] 9 2" xfId="254"/>
    <cellStyle name="쉼표 [0]_03-인구" xfId="416"/>
    <cellStyle name="쉼표 [0]_03-인구(기획)" xfId="411"/>
    <cellStyle name="쉼표 [0]_03-인구(시군)" xfId="409"/>
    <cellStyle name="쉼표 [0]_읍면동별 세대 및 인구" xfId="410"/>
    <cellStyle name="스타일 1" xfId="255"/>
    <cellStyle name="스타일 1 2" xfId="256"/>
    <cellStyle name="연결된 셀 2" xfId="257"/>
    <cellStyle name="연결된 셀 2 2" xfId="258"/>
    <cellStyle name="연결된 셀 3" xfId="259"/>
    <cellStyle name="요약 2" xfId="260"/>
    <cellStyle name="요약 2 2" xfId="261"/>
    <cellStyle name="요약 3" xfId="262"/>
    <cellStyle name="입력 2" xfId="263"/>
    <cellStyle name="입력 2 2" xfId="264"/>
    <cellStyle name="입력 3" xfId="265"/>
    <cellStyle name="자리수" xfId="266"/>
    <cellStyle name="자리수0" xfId="267"/>
    <cellStyle name="작은제목" xfId="268"/>
    <cellStyle name="제목 1 2" xfId="269"/>
    <cellStyle name="제목 1 2 2" xfId="270"/>
    <cellStyle name="제목 1 3" xfId="271"/>
    <cellStyle name="제목 2 2" xfId="272"/>
    <cellStyle name="제목 2 2 2" xfId="273"/>
    <cellStyle name="제목 2 3" xfId="274"/>
    <cellStyle name="제목 3 2" xfId="275"/>
    <cellStyle name="제목 3 2 2" xfId="276"/>
    <cellStyle name="제목 3 3" xfId="277"/>
    <cellStyle name="제목 4 2" xfId="278"/>
    <cellStyle name="제목 4 2 2" xfId="279"/>
    <cellStyle name="제목 4 3" xfId="280"/>
    <cellStyle name="제목 5" xfId="281"/>
    <cellStyle name="제목 5 2" xfId="282"/>
    <cellStyle name="제목 6" xfId="283"/>
    <cellStyle name="좋음 2" xfId="284"/>
    <cellStyle name="좋음 2 2" xfId="285"/>
    <cellStyle name="좋음 3" xfId="286"/>
    <cellStyle name="출력 2" xfId="287"/>
    <cellStyle name="출력 2 2" xfId="288"/>
    <cellStyle name="출력 3" xfId="289"/>
    <cellStyle name="콤마 [0]" xfId="290"/>
    <cellStyle name="콤마 [0] 2" xfId="291"/>
    <cellStyle name="콤마 [0]_4.읍면동별 세대및인구(1-17)" xfId="292"/>
    <cellStyle name="콤마 [0]_7. 인구이동" xfId="293"/>
    <cellStyle name="콤마_  종  합  " xfId="294"/>
    <cellStyle name="큰제목" xfId="295"/>
    <cellStyle name="큰제목 2" xfId="296"/>
    <cellStyle name="통화 [0] 2" xfId="297"/>
    <cellStyle name="통화 [0] 2 2" xfId="298"/>
    <cellStyle name="퍼센트" xfId="299"/>
    <cellStyle name="표준" xfId="0" builtinId="0"/>
    <cellStyle name="표준 10" xfId="300"/>
    <cellStyle name="표준 10 2" xfId="301"/>
    <cellStyle name="표준 10 3" xfId="412"/>
    <cellStyle name="표준 100" xfId="302"/>
    <cellStyle name="표준 101" xfId="303"/>
    <cellStyle name="표준 102" xfId="304"/>
    <cellStyle name="표준 103" xfId="305"/>
    <cellStyle name="표준 109" xfId="306"/>
    <cellStyle name="표준 11" xfId="307"/>
    <cellStyle name="표준 11 2" xfId="308"/>
    <cellStyle name="표준 11 3" xfId="418"/>
    <cellStyle name="표준 110" xfId="309"/>
    <cellStyle name="표준 111" xfId="310"/>
    <cellStyle name="표준 12" xfId="311"/>
    <cellStyle name="표준 13" xfId="312"/>
    <cellStyle name="표준 14" xfId="313"/>
    <cellStyle name="표준 15" xfId="314"/>
    <cellStyle name="표준 16" xfId="315"/>
    <cellStyle name="표준 168" xfId="316"/>
    <cellStyle name="표준 169" xfId="317"/>
    <cellStyle name="표준 17" xfId="318"/>
    <cellStyle name="표준 170" xfId="319"/>
    <cellStyle name="표준 171" xfId="320"/>
    <cellStyle name="표준 172" xfId="321"/>
    <cellStyle name="표준 173" xfId="322"/>
    <cellStyle name="표준 175" xfId="323"/>
    <cellStyle name="표준 176" xfId="324"/>
    <cellStyle name="표준 177" xfId="325"/>
    <cellStyle name="표준 178" xfId="326"/>
    <cellStyle name="표준 179" xfId="327"/>
    <cellStyle name="표준 18" xfId="328"/>
    <cellStyle name="표준 180" xfId="329"/>
    <cellStyle name="표준 181" xfId="330"/>
    <cellStyle name="표준 182" xfId="331"/>
    <cellStyle name="표준 183" xfId="332"/>
    <cellStyle name="표준 19" xfId="333"/>
    <cellStyle name="표준 2" xfId="334"/>
    <cellStyle name="표준 2 2" xfId="335"/>
    <cellStyle name="표준 2 2 2" xfId="415"/>
    <cellStyle name="표준 2 3" xfId="336"/>
    <cellStyle name="표준 2 4" xfId="337"/>
    <cellStyle name="표준 2 4 2" xfId="419"/>
    <cellStyle name="표준 2 5" xfId="338"/>
    <cellStyle name="표준 2 5 2" xfId="339"/>
    <cellStyle name="표준 2 5 3" xfId="340"/>
    <cellStyle name="표준 2 6" xfId="341"/>
    <cellStyle name="표준 2 7" xfId="342"/>
    <cellStyle name="표준 2 8" xfId="413"/>
    <cellStyle name="표준 2_(붙임2) 시정통계 활용도 의견조사표" xfId="343"/>
    <cellStyle name="표준 20" xfId="344"/>
    <cellStyle name="표준 21" xfId="345"/>
    <cellStyle name="표준 22" xfId="346"/>
    <cellStyle name="표준 23" xfId="347"/>
    <cellStyle name="표준 24" xfId="348"/>
    <cellStyle name="표준 25" xfId="349"/>
    <cellStyle name="표준 26" xfId="350"/>
    <cellStyle name="표준 27" xfId="351"/>
    <cellStyle name="표준 28" xfId="352"/>
    <cellStyle name="표준 29" xfId="353"/>
    <cellStyle name="표준 3" xfId="354"/>
    <cellStyle name="표준 3 2" xfId="355"/>
    <cellStyle name="표준 3 3" xfId="356"/>
    <cellStyle name="표준 3 3 2" xfId="417"/>
    <cellStyle name="표준 3 4" xfId="357"/>
    <cellStyle name="표준 3 5" xfId="358"/>
    <cellStyle name="표준 3 6" xfId="359"/>
    <cellStyle name="표준 30" xfId="360"/>
    <cellStyle name="표준 31" xfId="361"/>
    <cellStyle name="표준 32" xfId="362"/>
    <cellStyle name="표준 33" xfId="363"/>
    <cellStyle name="표준 34" xfId="364"/>
    <cellStyle name="표준 35" xfId="365"/>
    <cellStyle name="표준 36" xfId="366"/>
    <cellStyle name="표준 37" xfId="367"/>
    <cellStyle name="표준 38" xfId="368"/>
    <cellStyle name="표준 39" xfId="369"/>
    <cellStyle name="표준 4" xfId="370"/>
    <cellStyle name="표준 40" xfId="371"/>
    <cellStyle name="표준 41" xfId="372"/>
    <cellStyle name="표준 42" xfId="373"/>
    <cellStyle name="표준 43" xfId="374"/>
    <cellStyle name="표준 44" xfId="375"/>
    <cellStyle name="표준 45" xfId="376"/>
    <cellStyle name="표준 46" xfId="405"/>
    <cellStyle name="표준 5" xfId="377"/>
    <cellStyle name="표준 6" xfId="378"/>
    <cellStyle name="표준 6 2" xfId="379"/>
    <cellStyle name="표준 6 3" xfId="380"/>
    <cellStyle name="표준 6 4" xfId="381"/>
    <cellStyle name="표준 6 5" xfId="382"/>
    <cellStyle name="표준 7" xfId="383"/>
    <cellStyle name="표준 79" xfId="384"/>
    <cellStyle name="표준 8" xfId="385"/>
    <cellStyle name="표준 80" xfId="386"/>
    <cellStyle name="표준 87" xfId="387"/>
    <cellStyle name="표준 88" xfId="388"/>
    <cellStyle name="표준 89" xfId="389"/>
    <cellStyle name="표준 9" xfId="390"/>
    <cellStyle name="표준 90" xfId="391"/>
    <cellStyle name="표준 91" xfId="392"/>
    <cellStyle name="표준 92" xfId="393"/>
    <cellStyle name="표준 94" xfId="394"/>
    <cellStyle name="표준 95" xfId="395"/>
    <cellStyle name="표준 96" xfId="396"/>
    <cellStyle name="표준 97" xfId="397"/>
    <cellStyle name="표준 98" xfId="398"/>
    <cellStyle name="표준 99" xfId="399"/>
    <cellStyle name="표준_02-토지(군)" xfId="404"/>
    <cellStyle name="표준_03-인구(시군)" xfId="408"/>
    <cellStyle name="표준_6.강수량" xfId="414"/>
    <cellStyle name="하이퍼링크 2" xfId="400"/>
    <cellStyle name="합산" xfId="401"/>
    <cellStyle name="화폐기호" xfId="402"/>
    <cellStyle name="화폐기호0" xfId="40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at.gwd.go.kr/&#53685;&#44228;/&#53685;&#44228;&#50672;&#48372;/2012/8.7&#49688;&#51221;/&#49324;&#50629;&#52404;&#52572;&#51333;&#44208;&#44284;/1.%20&#51312;&#49324;&#44208;&#44284;%20&#53685;&#44228;&#54364;/&#51021;&#47732;&#46041;&#48324;%20&#49328;&#50629;&#45824;&#48516;&#47448;%20&#53685;&#44228;&#543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_1"/>
      <sheetName val="Template_2"/>
      <sheetName val="Data"/>
      <sheetName val="11-9.선박등록"/>
      <sheetName val="11-10.여객선수송"/>
      <sheetName val="11-11.정기여객선수송"/>
      <sheetName val="11-12.정기여객선취항"/>
      <sheetName val="11-13.해운화물수송"/>
      <sheetName val="11-14.컨테이너수송"/>
      <sheetName val="11-15.항로표지"/>
      <sheetName val="11-16.관광사업체"/>
      <sheetName val="11-17.관광지방문객"/>
      <sheetName val="11-18.관광지지정(개황)"/>
      <sheetName val="11-19.해수욕장 이용"/>
      <sheetName val="11-20.관광호텔"/>
      <sheetName val="11-21.우편시설"/>
      <sheetName val="11-22.우편물취급"/>
      <sheetName val="11-23.우편요금수입"/>
      <sheetName val="14-26.청소년수련시설"/>
      <sheetName val="14-27.언론매체"/>
      <sheetName val="14-28.출판인쇄및기록물매체복제업"/>
    </sheetNames>
    <sheetDataSet>
      <sheetData sheetId="0">
        <row r="3">
          <cell r="D3" t="str">
            <v>WD_JIP_03</v>
          </cell>
          <cell r="E3">
            <v>7</v>
          </cell>
          <cell r="H3" t="str">
            <v>10.134.2.139</v>
          </cell>
          <cell r="I3" t="str">
            <v>N</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44"/>
  <sheetViews>
    <sheetView tabSelected="1" view="pageBreakPreview" zoomScaleNormal="100" workbookViewId="0">
      <selection activeCell="E21" sqref="E21"/>
    </sheetView>
  </sheetViews>
  <sheetFormatPr defaultColWidth="8" defaultRowHeight="17.25"/>
  <cols>
    <col min="1" max="1" width="8" style="1" customWidth="1"/>
    <col min="2" max="2" width="5.6640625" style="1" customWidth="1"/>
    <col min="3" max="16384" width="8" style="1"/>
  </cols>
  <sheetData>
    <row r="1" spans="1:10" ht="25.5" customHeight="1"/>
    <row r="2" spans="1:10" ht="25.5" customHeight="1"/>
    <row r="3" spans="1:10" ht="25.5" customHeight="1"/>
    <row r="4" spans="1:10" ht="25.5" customHeight="1"/>
    <row r="5" spans="1:10" ht="25.5" customHeight="1"/>
    <row r="6" spans="1:10" ht="25.5" customHeight="1"/>
    <row r="7" spans="1:10" ht="25.5" customHeight="1"/>
    <row r="8" spans="1:10" ht="39">
      <c r="A8" s="2" t="s">
        <v>11</v>
      </c>
      <c r="B8" s="3"/>
      <c r="C8" s="3"/>
      <c r="D8" s="3"/>
      <c r="E8" s="3"/>
      <c r="F8" s="3"/>
      <c r="G8" s="3"/>
      <c r="H8" s="3"/>
      <c r="I8" s="3"/>
      <c r="J8" s="3"/>
    </row>
    <row r="10" spans="1:10" ht="31.5">
      <c r="A10" s="4" t="s">
        <v>12</v>
      </c>
      <c r="B10" s="3"/>
      <c r="C10" s="3"/>
      <c r="D10" s="3"/>
      <c r="E10" s="3"/>
      <c r="F10" s="3"/>
      <c r="G10" s="3"/>
      <c r="H10" s="3"/>
      <c r="I10" s="3"/>
      <c r="J10" s="3"/>
    </row>
    <row r="44" ht="0.75" customHeight="1"/>
  </sheetData>
  <phoneticPr fontId="2" type="noConversion"/>
  <pageMargins left="0.75" right="0.75" top="1" bottom="1" header="0.5" footer="0.5"/>
  <pageSetup paperSize="9" scale="94" fitToWidth="2" fitToHeight="2"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47"/>
  <sheetViews>
    <sheetView view="pageBreakPreview" topLeftCell="Y7" zoomScaleNormal="100" zoomScaleSheetLayoutView="100" workbookViewId="0">
      <selection activeCell="AK25" sqref="AK25:AM35"/>
    </sheetView>
  </sheetViews>
  <sheetFormatPr defaultRowHeight="13.5"/>
  <cols>
    <col min="1" max="1" width="5.77734375" style="128" customWidth="1"/>
    <col min="2" max="2" width="5.33203125" style="128" customWidth="1"/>
    <col min="3" max="4" width="6.33203125" style="128" customWidth="1"/>
    <col min="5" max="5" width="5.33203125" style="128" customWidth="1"/>
    <col min="6" max="7" width="6.33203125" style="128" customWidth="1"/>
    <col min="8" max="8" width="5.33203125" style="128" customWidth="1"/>
    <col min="9" max="10" width="6.33203125" style="128" customWidth="1"/>
    <col min="11" max="11" width="5.33203125" style="128" customWidth="1"/>
    <col min="12" max="13" width="6.33203125" style="128" customWidth="1"/>
    <col min="14" max="14" width="5.77734375" style="128" customWidth="1"/>
    <col min="15" max="15" width="5.33203125" style="128" customWidth="1"/>
    <col min="16" max="17" width="6.33203125" style="128" customWidth="1"/>
    <col min="18" max="18" width="5.33203125" style="128" customWidth="1"/>
    <col min="19" max="20" width="6.33203125" style="128" customWidth="1"/>
    <col min="21" max="21" width="5.33203125" style="128" customWidth="1"/>
    <col min="22" max="23" width="6.33203125" style="128" customWidth="1"/>
    <col min="24" max="24" width="5.33203125" style="128" customWidth="1"/>
    <col min="25" max="26" width="6.33203125" style="128" customWidth="1"/>
    <col min="27" max="27" width="5.77734375" style="128" customWidth="1"/>
    <col min="28" max="28" width="5.33203125" style="128" customWidth="1"/>
    <col min="29" max="30" width="6.33203125" style="128" customWidth="1"/>
    <col min="31" max="31" width="5.33203125" style="128" customWidth="1"/>
    <col min="32" max="33" width="6.33203125" style="128" customWidth="1"/>
    <col min="34" max="34" width="5.33203125" style="128" customWidth="1"/>
    <col min="35" max="36" width="6.33203125" style="128" customWidth="1"/>
    <col min="37" max="37" width="5.33203125" style="128" customWidth="1"/>
    <col min="38" max="39" width="6.33203125" style="128" customWidth="1"/>
    <col min="40" max="16384" width="8.88671875" style="128"/>
  </cols>
  <sheetData>
    <row r="1" spans="1:40" s="121" customFormat="1" ht="15" customHeight="1">
      <c r="A1" s="100"/>
      <c r="B1" s="100"/>
      <c r="C1" s="100"/>
      <c r="D1" s="100"/>
      <c r="E1" s="100"/>
      <c r="F1" s="100"/>
      <c r="G1" s="100"/>
      <c r="H1" s="100"/>
      <c r="I1" s="133"/>
      <c r="J1" s="134"/>
      <c r="K1" s="100"/>
      <c r="L1" s="100"/>
      <c r="M1" s="100"/>
      <c r="N1" s="132"/>
      <c r="O1" s="100"/>
      <c r="P1" s="100"/>
      <c r="Q1" s="100"/>
      <c r="Z1" s="135"/>
      <c r="AA1" s="132"/>
      <c r="AH1" s="132"/>
      <c r="AI1" s="132"/>
      <c r="AJ1" s="132"/>
    </row>
    <row r="2" spans="1:40" s="123" customFormat="1" ht="30" customHeight="1">
      <c r="A2" s="825" t="s">
        <v>291</v>
      </c>
      <c r="B2" s="825"/>
      <c r="C2" s="825"/>
      <c r="D2" s="825"/>
      <c r="E2" s="825"/>
      <c r="F2" s="825"/>
      <c r="G2" s="825"/>
      <c r="H2" s="825"/>
      <c r="I2" s="825"/>
      <c r="J2" s="825"/>
      <c r="K2" s="825"/>
      <c r="L2" s="825"/>
      <c r="M2" s="825"/>
      <c r="N2" s="852" t="s">
        <v>432</v>
      </c>
      <c r="O2" s="853"/>
      <c r="P2" s="853"/>
      <c r="Q2" s="853"/>
      <c r="R2" s="853"/>
      <c r="S2" s="853"/>
      <c r="T2" s="853"/>
      <c r="U2" s="853"/>
      <c r="V2" s="853"/>
      <c r="W2" s="853"/>
      <c r="X2" s="853"/>
      <c r="Y2" s="853"/>
      <c r="Z2" s="853"/>
      <c r="AA2" s="825" t="s">
        <v>433</v>
      </c>
      <c r="AB2" s="825"/>
      <c r="AC2" s="825"/>
      <c r="AD2" s="825"/>
      <c r="AE2" s="825"/>
      <c r="AF2" s="825"/>
      <c r="AG2" s="825"/>
      <c r="AH2" s="825"/>
      <c r="AI2" s="825"/>
      <c r="AJ2" s="825"/>
      <c r="AK2" s="825"/>
      <c r="AL2" s="825"/>
      <c r="AM2" s="825"/>
    </row>
    <row r="3" spans="1:40" ht="30" customHeight="1">
      <c r="A3" s="268"/>
      <c r="B3" s="268"/>
      <c r="C3" s="268"/>
      <c r="D3" s="268"/>
      <c r="E3" s="268"/>
      <c r="F3" s="268"/>
      <c r="G3" s="268"/>
      <c r="H3" s="268"/>
      <c r="I3" s="268"/>
      <c r="J3" s="268"/>
      <c r="K3" s="268"/>
      <c r="L3" s="268"/>
      <c r="M3" s="268"/>
      <c r="N3" s="853"/>
      <c r="O3" s="853"/>
      <c r="P3" s="853"/>
      <c r="Q3" s="853"/>
      <c r="R3" s="853"/>
      <c r="S3" s="853"/>
      <c r="T3" s="853"/>
      <c r="U3" s="853"/>
      <c r="V3" s="853"/>
      <c r="W3" s="853"/>
      <c r="X3" s="853"/>
      <c r="Y3" s="853"/>
      <c r="Z3" s="853"/>
      <c r="AA3" s="854" t="s">
        <v>375</v>
      </c>
      <c r="AB3" s="854"/>
      <c r="AC3" s="854"/>
      <c r="AD3" s="854"/>
      <c r="AE3" s="854"/>
      <c r="AF3" s="854"/>
      <c r="AG3" s="854"/>
      <c r="AH3" s="854"/>
      <c r="AI3" s="854"/>
      <c r="AJ3" s="854"/>
      <c r="AK3" s="854"/>
      <c r="AL3" s="854"/>
      <c r="AM3" s="854"/>
    </row>
    <row r="4" spans="1:40" ht="15" customHeight="1">
      <c r="A4" s="139"/>
      <c r="B4" s="139"/>
      <c r="C4" s="139"/>
      <c r="D4" s="139"/>
      <c r="E4" s="139"/>
      <c r="F4" s="139"/>
      <c r="G4" s="139"/>
      <c r="H4" s="139"/>
      <c r="I4" s="139"/>
      <c r="J4" s="139"/>
      <c r="K4" s="139"/>
      <c r="L4" s="139"/>
      <c r="M4" s="139"/>
      <c r="N4" s="137"/>
      <c r="O4" s="139"/>
      <c r="P4" s="139"/>
      <c r="Q4" s="139"/>
      <c r="R4" s="139"/>
      <c r="S4" s="139"/>
      <c r="T4" s="139"/>
      <c r="U4" s="137"/>
      <c r="V4" s="137"/>
      <c r="W4" s="138"/>
      <c r="X4" s="138"/>
      <c r="Y4" s="138"/>
      <c r="Z4" s="138"/>
      <c r="AA4" s="182"/>
      <c r="AB4" s="138"/>
      <c r="AC4" s="138"/>
      <c r="AD4" s="138"/>
      <c r="AE4" s="138"/>
      <c r="AF4" s="138"/>
      <c r="AG4" s="138"/>
      <c r="AH4" s="138"/>
      <c r="AI4" s="138"/>
      <c r="AJ4" s="138"/>
      <c r="AK4" s="138"/>
      <c r="AL4" s="138"/>
      <c r="AM4" s="138"/>
    </row>
    <row r="5" spans="1:40" ht="15" customHeight="1" thickBot="1">
      <c r="A5" s="610" t="s">
        <v>1</v>
      </c>
      <c r="G5" s="611"/>
      <c r="I5" s="147"/>
      <c r="J5" s="612"/>
      <c r="K5" s="855"/>
      <c r="L5" s="855"/>
      <c r="M5" s="855"/>
      <c r="N5" s="610"/>
      <c r="R5" s="855"/>
      <c r="S5" s="855"/>
      <c r="T5" s="855"/>
      <c r="W5" s="611"/>
      <c r="X5" s="855" t="s">
        <v>374</v>
      </c>
      <c r="Y5" s="855"/>
      <c r="Z5" s="855"/>
      <c r="AA5" s="610" t="s">
        <v>1</v>
      </c>
      <c r="AK5" s="855" t="s">
        <v>374</v>
      </c>
      <c r="AL5" s="855"/>
      <c r="AM5" s="855"/>
    </row>
    <row r="6" spans="1:40" s="123" customFormat="1" ht="23.25" customHeight="1">
      <c r="A6" s="849" t="s">
        <v>463</v>
      </c>
      <c r="B6" s="142" t="s">
        <v>262</v>
      </c>
      <c r="C6" s="141"/>
      <c r="D6" s="145"/>
      <c r="E6" s="850" t="s">
        <v>263</v>
      </c>
      <c r="F6" s="803"/>
      <c r="G6" s="804"/>
      <c r="H6" s="141" t="s">
        <v>264</v>
      </c>
      <c r="I6" s="141"/>
      <c r="J6" s="145"/>
      <c r="K6" s="850" t="s">
        <v>265</v>
      </c>
      <c r="L6" s="803"/>
      <c r="M6" s="851"/>
      <c r="N6" s="849" t="s">
        <v>463</v>
      </c>
      <c r="O6" s="850" t="s">
        <v>266</v>
      </c>
      <c r="P6" s="803"/>
      <c r="Q6" s="804"/>
      <c r="R6" s="850" t="s">
        <v>267</v>
      </c>
      <c r="S6" s="803"/>
      <c r="T6" s="804"/>
      <c r="U6" s="803" t="s">
        <v>268</v>
      </c>
      <c r="V6" s="803"/>
      <c r="W6" s="804"/>
      <c r="X6" s="141" t="s">
        <v>269</v>
      </c>
      <c r="Y6" s="141"/>
      <c r="Z6" s="267"/>
      <c r="AA6" s="849" t="s">
        <v>463</v>
      </c>
      <c r="AB6" s="142" t="s">
        <v>270</v>
      </c>
      <c r="AC6" s="143"/>
      <c r="AD6" s="144"/>
      <c r="AE6" s="142" t="s">
        <v>271</v>
      </c>
      <c r="AF6" s="141"/>
      <c r="AG6" s="145"/>
      <c r="AH6" s="850" t="s">
        <v>272</v>
      </c>
      <c r="AI6" s="803"/>
      <c r="AJ6" s="804"/>
      <c r="AK6" s="142" t="s">
        <v>273</v>
      </c>
      <c r="AL6" s="141"/>
      <c r="AM6" s="267"/>
    </row>
    <row r="7" spans="1:40" s="123" customFormat="1" ht="31.5" customHeight="1">
      <c r="A7" s="840"/>
      <c r="B7" s="269" t="s">
        <v>274</v>
      </c>
      <c r="C7" s="270"/>
      <c r="D7" s="595"/>
      <c r="E7" s="842" t="s">
        <v>275</v>
      </c>
      <c r="F7" s="843"/>
      <c r="G7" s="844"/>
      <c r="H7" s="596" t="s">
        <v>276</v>
      </c>
      <c r="I7" s="270"/>
      <c r="J7" s="595"/>
      <c r="K7" s="596" t="s">
        <v>277</v>
      </c>
      <c r="L7" s="270"/>
      <c r="M7" s="271"/>
      <c r="N7" s="840"/>
      <c r="O7" s="845" t="s">
        <v>278</v>
      </c>
      <c r="P7" s="843"/>
      <c r="Q7" s="844"/>
      <c r="R7" s="842" t="s">
        <v>279</v>
      </c>
      <c r="S7" s="846"/>
      <c r="T7" s="847"/>
      <c r="U7" s="846" t="s">
        <v>280</v>
      </c>
      <c r="V7" s="843"/>
      <c r="W7" s="844"/>
      <c r="X7" s="842" t="s">
        <v>281</v>
      </c>
      <c r="Y7" s="843"/>
      <c r="Z7" s="848"/>
      <c r="AA7" s="840"/>
      <c r="AB7" s="842" t="s">
        <v>282</v>
      </c>
      <c r="AC7" s="843"/>
      <c r="AD7" s="844"/>
      <c r="AE7" s="842" t="s">
        <v>283</v>
      </c>
      <c r="AF7" s="843"/>
      <c r="AG7" s="844"/>
      <c r="AH7" s="842" t="s">
        <v>284</v>
      </c>
      <c r="AI7" s="843"/>
      <c r="AJ7" s="844"/>
      <c r="AK7" s="269" t="s">
        <v>285</v>
      </c>
      <c r="AL7" s="270"/>
      <c r="AM7" s="271"/>
    </row>
    <row r="8" spans="1:40" s="123" customFormat="1" ht="17.100000000000001" customHeight="1">
      <c r="A8" s="840" t="s">
        <v>288</v>
      </c>
      <c r="B8" s="715"/>
      <c r="C8" s="715" t="s">
        <v>286</v>
      </c>
      <c r="D8" s="715" t="s">
        <v>287</v>
      </c>
      <c r="E8" s="715"/>
      <c r="F8" s="715" t="s">
        <v>27</v>
      </c>
      <c r="G8" s="715" t="s">
        <v>28</v>
      </c>
      <c r="H8" s="715"/>
      <c r="I8" s="715" t="s">
        <v>286</v>
      </c>
      <c r="J8" s="715" t="s">
        <v>287</v>
      </c>
      <c r="K8" s="715"/>
      <c r="L8" s="715" t="s">
        <v>286</v>
      </c>
      <c r="M8" s="716" t="s">
        <v>287</v>
      </c>
      <c r="N8" s="840" t="s">
        <v>288</v>
      </c>
      <c r="O8" s="715"/>
      <c r="P8" s="715" t="s">
        <v>286</v>
      </c>
      <c r="Q8" s="715" t="s">
        <v>287</v>
      </c>
      <c r="R8" s="715"/>
      <c r="S8" s="442" t="s">
        <v>286</v>
      </c>
      <c r="T8" s="442" t="s">
        <v>287</v>
      </c>
      <c r="U8" s="715"/>
      <c r="V8" s="715" t="s">
        <v>286</v>
      </c>
      <c r="W8" s="715" t="s">
        <v>287</v>
      </c>
      <c r="X8" s="715"/>
      <c r="Y8" s="715" t="s">
        <v>286</v>
      </c>
      <c r="Z8" s="716" t="s">
        <v>287</v>
      </c>
      <c r="AA8" s="840" t="s">
        <v>288</v>
      </c>
      <c r="AB8" s="715"/>
      <c r="AC8" s="715" t="s">
        <v>286</v>
      </c>
      <c r="AD8" s="715" t="s">
        <v>287</v>
      </c>
      <c r="AE8" s="715"/>
      <c r="AF8" s="715" t="s">
        <v>286</v>
      </c>
      <c r="AG8" s="715" t="s">
        <v>287</v>
      </c>
      <c r="AH8" s="715"/>
      <c r="AI8" s="715" t="s">
        <v>286</v>
      </c>
      <c r="AJ8" s="715" t="s">
        <v>287</v>
      </c>
      <c r="AK8" s="715"/>
      <c r="AL8" s="715" t="s">
        <v>286</v>
      </c>
      <c r="AM8" s="716" t="s">
        <v>287</v>
      </c>
    </row>
    <row r="9" spans="1:40" s="123" customFormat="1" ht="17.100000000000001" customHeight="1">
      <c r="A9" s="841"/>
      <c r="B9" s="597"/>
      <c r="C9" s="598" t="s">
        <v>34</v>
      </c>
      <c r="D9" s="598" t="s">
        <v>35</v>
      </c>
      <c r="E9" s="597"/>
      <c r="F9" s="598" t="s">
        <v>34</v>
      </c>
      <c r="G9" s="598" t="s">
        <v>35</v>
      </c>
      <c r="H9" s="597"/>
      <c r="I9" s="598" t="s">
        <v>34</v>
      </c>
      <c r="J9" s="598" t="s">
        <v>35</v>
      </c>
      <c r="K9" s="597"/>
      <c r="L9" s="598" t="s">
        <v>34</v>
      </c>
      <c r="M9" s="752" t="s">
        <v>35</v>
      </c>
      <c r="N9" s="841"/>
      <c r="O9" s="597"/>
      <c r="P9" s="598" t="s">
        <v>34</v>
      </c>
      <c r="Q9" s="598" t="s">
        <v>35</v>
      </c>
      <c r="R9" s="597"/>
      <c r="S9" s="598" t="s">
        <v>34</v>
      </c>
      <c r="T9" s="598" t="s">
        <v>35</v>
      </c>
      <c r="U9" s="597"/>
      <c r="V9" s="598" t="s">
        <v>34</v>
      </c>
      <c r="W9" s="598" t="s">
        <v>35</v>
      </c>
      <c r="X9" s="597"/>
      <c r="Y9" s="598" t="s">
        <v>34</v>
      </c>
      <c r="Z9" s="752" t="s">
        <v>35</v>
      </c>
      <c r="AA9" s="841"/>
      <c r="AB9" s="597"/>
      <c r="AC9" s="598" t="s">
        <v>34</v>
      </c>
      <c r="AD9" s="598" t="s">
        <v>35</v>
      </c>
      <c r="AE9" s="597"/>
      <c r="AF9" s="598" t="s">
        <v>34</v>
      </c>
      <c r="AG9" s="598" t="s">
        <v>35</v>
      </c>
      <c r="AH9" s="597"/>
      <c r="AI9" s="598" t="s">
        <v>34</v>
      </c>
      <c r="AJ9" s="598" t="s">
        <v>35</v>
      </c>
      <c r="AK9" s="597"/>
      <c r="AL9" s="598" t="s">
        <v>34</v>
      </c>
      <c r="AM9" s="752" t="s">
        <v>35</v>
      </c>
    </row>
    <row r="10" spans="1:40" s="125" customFormat="1" ht="35.1" customHeight="1">
      <c r="A10" s="599">
        <v>2015</v>
      </c>
      <c r="B10" s="323">
        <v>823</v>
      </c>
      <c r="C10" s="323">
        <v>457</v>
      </c>
      <c r="D10" s="323">
        <v>366</v>
      </c>
      <c r="E10" s="323">
        <v>217</v>
      </c>
      <c r="F10" s="323">
        <v>81</v>
      </c>
      <c r="G10" s="323">
        <v>136</v>
      </c>
      <c r="H10" s="323">
        <v>75</v>
      </c>
      <c r="I10" s="323">
        <v>73</v>
      </c>
      <c r="J10" s="323">
        <v>2</v>
      </c>
      <c r="K10" s="323">
        <v>112</v>
      </c>
      <c r="L10" s="323">
        <v>79</v>
      </c>
      <c r="M10" s="694">
        <v>33</v>
      </c>
      <c r="N10" s="599">
        <v>2015</v>
      </c>
      <c r="O10" s="323">
        <v>98</v>
      </c>
      <c r="P10" s="323">
        <v>98</v>
      </c>
      <c r="Q10" s="323">
        <v>0</v>
      </c>
      <c r="R10" s="266">
        <v>48</v>
      </c>
      <c r="S10" s="266">
        <v>16</v>
      </c>
      <c r="T10" s="266">
        <v>32</v>
      </c>
      <c r="U10" s="63">
        <v>14</v>
      </c>
      <c r="V10" s="63">
        <v>5</v>
      </c>
      <c r="W10" s="63">
        <v>9</v>
      </c>
      <c r="X10" s="63">
        <v>35</v>
      </c>
      <c r="Y10" s="63">
        <v>12</v>
      </c>
      <c r="Z10" s="324">
        <v>23</v>
      </c>
      <c r="AA10" s="599">
        <v>2015</v>
      </c>
      <c r="AB10" s="63">
        <v>40</v>
      </c>
      <c r="AC10" s="63">
        <v>5</v>
      </c>
      <c r="AD10" s="63">
        <v>35</v>
      </c>
      <c r="AE10" s="63">
        <v>15</v>
      </c>
      <c r="AF10" s="63">
        <v>7</v>
      </c>
      <c r="AG10" s="63">
        <v>8</v>
      </c>
      <c r="AH10" s="63">
        <v>9</v>
      </c>
      <c r="AI10" s="63">
        <v>8</v>
      </c>
      <c r="AJ10" s="63">
        <v>1</v>
      </c>
      <c r="AK10" s="63">
        <v>160</v>
      </c>
      <c r="AL10" s="63">
        <v>73</v>
      </c>
      <c r="AM10" s="324">
        <v>87</v>
      </c>
      <c r="AN10" s="146"/>
    </row>
    <row r="11" spans="1:40" s="125" customFormat="1" ht="35.1" customHeight="1">
      <c r="A11" s="599">
        <v>2016</v>
      </c>
      <c r="B11" s="323">
        <v>885</v>
      </c>
      <c r="C11" s="323">
        <v>508</v>
      </c>
      <c r="D11" s="323">
        <v>377</v>
      </c>
      <c r="E11" s="323">
        <v>215</v>
      </c>
      <c r="F11" s="323">
        <v>76</v>
      </c>
      <c r="G11" s="323">
        <v>139</v>
      </c>
      <c r="H11" s="323">
        <v>124</v>
      </c>
      <c r="I11" s="323">
        <v>120</v>
      </c>
      <c r="J11" s="323">
        <v>4</v>
      </c>
      <c r="K11" s="323">
        <v>98</v>
      </c>
      <c r="L11" s="323">
        <v>63</v>
      </c>
      <c r="M11" s="694">
        <v>65</v>
      </c>
      <c r="N11" s="599">
        <v>2016</v>
      </c>
      <c r="O11" s="323">
        <v>113</v>
      </c>
      <c r="P11" s="323">
        <v>113</v>
      </c>
      <c r="Q11" s="323">
        <v>0</v>
      </c>
      <c r="R11" s="266">
        <v>50</v>
      </c>
      <c r="S11" s="266">
        <v>17</v>
      </c>
      <c r="T11" s="266">
        <v>33</v>
      </c>
      <c r="U11" s="63">
        <v>20</v>
      </c>
      <c r="V11" s="63">
        <v>6</v>
      </c>
      <c r="W11" s="63">
        <v>14</v>
      </c>
      <c r="X11" s="63">
        <v>48</v>
      </c>
      <c r="Y11" s="63">
        <v>22</v>
      </c>
      <c r="Z11" s="324">
        <v>26</v>
      </c>
      <c r="AA11" s="599">
        <v>2016</v>
      </c>
      <c r="AB11" s="63">
        <v>40</v>
      </c>
      <c r="AC11" s="63">
        <v>4</v>
      </c>
      <c r="AD11" s="63">
        <v>36</v>
      </c>
      <c r="AE11" s="63">
        <v>18</v>
      </c>
      <c r="AF11" s="63">
        <v>12</v>
      </c>
      <c r="AG11" s="63">
        <v>6</v>
      </c>
      <c r="AH11" s="63">
        <v>12</v>
      </c>
      <c r="AI11" s="63">
        <v>10</v>
      </c>
      <c r="AJ11" s="63">
        <v>2</v>
      </c>
      <c r="AK11" s="63">
        <v>117</v>
      </c>
      <c r="AL11" s="63">
        <v>65</v>
      </c>
      <c r="AM11" s="324">
        <v>52</v>
      </c>
      <c r="AN11" s="146"/>
    </row>
    <row r="12" spans="1:40" s="125" customFormat="1" ht="35.1" customHeight="1">
      <c r="A12" s="599">
        <v>2017</v>
      </c>
      <c r="B12" s="323">
        <v>945</v>
      </c>
      <c r="C12" s="323">
        <v>555</v>
      </c>
      <c r="D12" s="323">
        <v>390</v>
      </c>
      <c r="E12" s="323">
        <v>209</v>
      </c>
      <c r="F12" s="323">
        <v>72</v>
      </c>
      <c r="G12" s="323">
        <v>137</v>
      </c>
      <c r="H12" s="323">
        <v>173</v>
      </c>
      <c r="I12" s="323">
        <v>172</v>
      </c>
      <c r="J12" s="323">
        <v>1</v>
      </c>
      <c r="K12" s="323">
        <v>105</v>
      </c>
      <c r="L12" s="323">
        <v>69</v>
      </c>
      <c r="M12" s="694">
        <v>36</v>
      </c>
      <c r="N12" s="599">
        <v>2017</v>
      </c>
      <c r="O12" s="323">
        <v>89</v>
      </c>
      <c r="P12" s="323">
        <v>89</v>
      </c>
      <c r="Q12" s="323">
        <v>0</v>
      </c>
      <c r="R12" s="266">
        <v>49</v>
      </c>
      <c r="S12" s="266">
        <v>14</v>
      </c>
      <c r="T12" s="266">
        <v>35</v>
      </c>
      <c r="U12" s="63">
        <v>47</v>
      </c>
      <c r="V12" s="63">
        <v>15</v>
      </c>
      <c r="W12" s="63">
        <v>32</v>
      </c>
      <c r="X12" s="63">
        <v>49</v>
      </c>
      <c r="Y12" s="63">
        <v>23</v>
      </c>
      <c r="Z12" s="324">
        <v>26</v>
      </c>
      <c r="AA12" s="599">
        <v>2017</v>
      </c>
      <c r="AB12" s="63">
        <v>37</v>
      </c>
      <c r="AC12" s="63">
        <v>4</v>
      </c>
      <c r="AD12" s="63">
        <v>33</v>
      </c>
      <c r="AE12" s="63">
        <v>17</v>
      </c>
      <c r="AF12" s="63">
        <v>10</v>
      </c>
      <c r="AG12" s="63">
        <v>7</v>
      </c>
      <c r="AH12" s="63">
        <v>18</v>
      </c>
      <c r="AI12" s="63">
        <v>13</v>
      </c>
      <c r="AJ12" s="63">
        <v>5</v>
      </c>
      <c r="AK12" s="63">
        <v>152</v>
      </c>
      <c r="AL12" s="63">
        <v>74</v>
      </c>
      <c r="AM12" s="324">
        <v>78</v>
      </c>
      <c r="AN12" s="146"/>
    </row>
    <row r="13" spans="1:40" s="125" customFormat="1" ht="35.1" customHeight="1">
      <c r="A13" s="599">
        <v>2018</v>
      </c>
      <c r="B13" s="323">
        <v>949</v>
      </c>
      <c r="C13" s="323">
        <v>556</v>
      </c>
      <c r="D13" s="323">
        <v>393</v>
      </c>
      <c r="E13" s="323">
        <v>199</v>
      </c>
      <c r="F13" s="323">
        <v>70</v>
      </c>
      <c r="G13" s="323">
        <v>129</v>
      </c>
      <c r="H13" s="323">
        <v>179</v>
      </c>
      <c r="I13" s="323">
        <v>167</v>
      </c>
      <c r="J13" s="323">
        <v>12</v>
      </c>
      <c r="K13" s="323">
        <v>97</v>
      </c>
      <c r="L13" s="323">
        <v>61</v>
      </c>
      <c r="M13" s="694">
        <v>36</v>
      </c>
      <c r="N13" s="599">
        <v>2018</v>
      </c>
      <c r="O13" s="323">
        <v>83</v>
      </c>
      <c r="P13" s="323">
        <v>83</v>
      </c>
      <c r="Q13" s="323">
        <v>0</v>
      </c>
      <c r="R13" s="266">
        <v>43</v>
      </c>
      <c r="S13" s="266">
        <v>11</v>
      </c>
      <c r="T13" s="266">
        <v>32</v>
      </c>
      <c r="U13" s="63">
        <v>54</v>
      </c>
      <c r="V13" s="63">
        <v>15</v>
      </c>
      <c r="W13" s="63">
        <v>39</v>
      </c>
      <c r="X13" s="63">
        <v>43</v>
      </c>
      <c r="Y13" s="63">
        <v>21</v>
      </c>
      <c r="Z13" s="324">
        <v>22</v>
      </c>
      <c r="AA13" s="599">
        <v>2018</v>
      </c>
      <c r="AB13" s="63">
        <v>33</v>
      </c>
      <c r="AC13" s="63">
        <v>4</v>
      </c>
      <c r="AD13" s="63">
        <v>29</v>
      </c>
      <c r="AE13" s="63">
        <v>20</v>
      </c>
      <c r="AF13" s="63">
        <v>8</v>
      </c>
      <c r="AG13" s="63">
        <v>12</v>
      </c>
      <c r="AH13" s="63">
        <v>20</v>
      </c>
      <c r="AI13" s="63">
        <v>14</v>
      </c>
      <c r="AJ13" s="63">
        <v>6</v>
      </c>
      <c r="AK13" s="63">
        <v>178</v>
      </c>
      <c r="AL13" s="63">
        <v>102</v>
      </c>
      <c r="AM13" s="324">
        <v>76</v>
      </c>
      <c r="AN13" s="146"/>
    </row>
    <row r="14" spans="1:40" ht="35.1" customHeight="1">
      <c r="A14" s="600">
        <v>2019</v>
      </c>
      <c r="B14" s="63">
        <f>SUM(B15:B24)</f>
        <v>915</v>
      </c>
      <c r="C14" s="63">
        <f>SUM(C15:C24)</f>
        <v>520</v>
      </c>
      <c r="D14" s="63">
        <f t="shared" ref="D14:Q14" si="0">SUM(D15:D24)</f>
        <v>395</v>
      </c>
      <c r="E14" s="63">
        <f t="shared" si="0"/>
        <v>190</v>
      </c>
      <c r="F14" s="63">
        <f t="shared" si="0"/>
        <v>64</v>
      </c>
      <c r="G14" s="63">
        <f t="shared" si="0"/>
        <v>126</v>
      </c>
      <c r="H14" s="63">
        <f t="shared" si="0"/>
        <v>140</v>
      </c>
      <c r="I14" s="63">
        <f t="shared" si="0"/>
        <v>128</v>
      </c>
      <c r="J14" s="63">
        <f t="shared" si="0"/>
        <v>12</v>
      </c>
      <c r="K14" s="63">
        <f t="shared" si="0"/>
        <v>120</v>
      </c>
      <c r="L14" s="63">
        <f t="shared" si="0"/>
        <v>84</v>
      </c>
      <c r="M14" s="324">
        <f t="shared" si="0"/>
        <v>36</v>
      </c>
      <c r="N14" s="600">
        <v>2019</v>
      </c>
      <c r="O14" s="63">
        <f t="shared" si="0"/>
        <v>145</v>
      </c>
      <c r="P14" s="63">
        <f t="shared" si="0"/>
        <v>73</v>
      </c>
      <c r="Q14" s="63">
        <f t="shared" si="0"/>
        <v>72</v>
      </c>
      <c r="R14" s="63">
        <f>SUM(R15:R24)</f>
        <v>42</v>
      </c>
      <c r="S14" s="63">
        <f t="shared" ref="S14:T14" si="1">SUM(S15:S24)</f>
        <v>12</v>
      </c>
      <c r="T14" s="63">
        <f t="shared" si="1"/>
        <v>30</v>
      </c>
      <c r="U14" s="63">
        <f t="shared" ref="U14:AM14" si="2">SUM(U15:U24)</f>
        <v>64</v>
      </c>
      <c r="V14" s="63">
        <f t="shared" si="2"/>
        <v>18</v>
      </c>
      <c r="W14" s="63">
        <f t="shared" si="2"/>
        <v>46</v>
      </c>
      <c r="X14" s="63">
        <f t="shared" si="2"/>
        <v>43</v>
      </c>
      <c r="Y14" s="63">
        <f t="shared" si="2"/>
        <v>22</v>
      </c>
      <c r="Z14" s="324">
        <f t="shared" si="2"/>
        <v>21</v>
      </c>
      <c r="AA14" s="600">
        <v>2019</v>
      </c>
      <c r="AB14" s="63">
        <f t="shared" si="2"/>
        <v>33</v>
      </c>
      <c r="AC14" s="63">
        <f t="shared" si="2"/>
        <v>3</v>
      </c>
      <c r="AD14" s="63">
        <f t="shared" si="2"/>
        <v>30</v>
      </c>
      <c r="AE14" s="63">
        <f t="shared" si="2"/>
        <v>18</v>
      </c>
      <c r="AF14" s="63">
        <f t="shared" si="2"/>
        <v>7</v>
      </c>
      <c r="AG14" s="63">
        <f t="shared" si="2"/>
        <v>11</v>
      </c>
      <c r="AH14" s="63">
        <f t="shared" si="2"/>
        <v>17</v>
      </c>
      <c r="AI14" s="63">
        <f t="shared" si="2"/>
        <v>13</v>
      </c>
      <c r="AJ14" s="63">
        <f t="shared" si="2"/>
        <v>4</v>
      </c>
      <c r="AK14" s="63">
        <f t="shared" si="2"/>
        <v>183</v>
      </c>
      <c r="AL14" s="63">
        <f t="shared" si="2"/>
        <v>108</v>
      </c>
      <c r="AM14" s="324">
        <f t="shared" si="2"/>
        <v>75</v>
      </c>
    </row>
    <row r="15" spans="1:40" s="127" customFormat="1" ht="20.100000000000001" hidden="1" customHeight="1">
      <c r="A15" s="355" t="s">
        <v>51</v>
      </c>
      <c r="B15" s="601">
        <f>SUM(C15:D15)</f>
        <v>307</v>
      </c>
      <c r="C15" s="602">
        <v>157</v>
      </c>
      <c r="D15" s="602">
        <v>150</v>
      </c>
      <c r="E15" s="601">
        <f>SUM(F15:G15)</f>
        <v>69</v>
      </c>
      <c r="F15" s="602">
        <v>20</v>
      </c>
      <c r="G15" s="602">
        <v>49</v>
      </c>
      <c r="H15" s="601">
        <f>SUM(I15:J15)</f>
        <v>14</v>
      </c>
      <c r="I15" s="602">
        <v>14</v>
      </c>
      <c r="J15" s="602">
        <v>0</v>
      </c>
      <c r="K15" s="601">
        <f>SUM(L15:M15)</f>
        <v>20</v>
      </c>
      <c r="L15" s="602">
        <v>18</v>
      </c>
      <c r="M15" s="603">
        <v>2</v>
      </c>
      <c r="N15" s="355" t="s">
        <v>51</v>
      </c>
      <c r="O15" s="601">
        <f>SUM(P15:Q15)</f>
        <v>2</v>
      </c>
      <c r="P15" s="602">
        <v>1</v>
      </c>
      <c r="Q15" s="602">
        <v>1</v>
      </c>
      <c r="R15" s="601">
        <f>SUM(S15:T15)</f>
        <v>28</v>
      </c>
      <c r="S15" s="602">
        <v>10</v>
      </c>
      <c r="T15" s="602">
        <v>18</v>
      </c>
      <c r="U15" s="601">
        <f>SUM(V15:W15)</f>
        <v>9</v>
      </c>
      <c r="V15" s="602">
        <v>3</v>
      </c>
      <c r="W15" s="602">
        <v>6</v>
      </c>
      <c r="X15" s="601">
        <f>SUM(Y15:Z15)</f>
        <v>18</v>
      </c>
      <c r="Y15" s="602">
        <v>8</v>
      </c>
      <c r="Z15" s="603">
        <v>10</v>
      </c>
      <c r="AA15" s="355" t="s">
        <v>51</v>
      </c>
      <c r="AB15" s="601">
        <f>SUM(AC15:AD15)</f>
        <v>9</v>
      </c>
      <c r="AC15" s="602">
        <v>0</v>
      </c>
      <c r="AD15" s="602">
        <v>9</v>
      </c>
      <c r="AE15" s="601">
        <f>SUM(AF15:AG15)</f>
        <v>12</v>
      </c>
      <c r="AF15" s="602">
        <v>5</v>
      </c>
      <c r="AG15" s="602">
        <v>7</v>
      </c>
      <c r="AH15" s="601">
        <f>SUM(AI15:AJ15)</f>
        <v>9</v>
      </c>
      <c r="AI15" s="602">
        <v>9</v>
      </c>
      <c r="AJ15" s="602">
        <v>0</v>
      </c>
      <c r="AK15" s="601">
        <f>SUM(AL15:AM15)</f>
        <v>118</v>
      </c>
      <c r="AL15" s="602">
        <v>69</v>
      </c>
      <c r="AM15" s="603">
        <v>49</v>
      </c>
    </row>
    <row r="16" spans="1:40" ht="20.100000000000001" hidden="1" customHeight="1">
      <c r="A16" s="355" t="s">
        <v>52</v>
      </c>
      <c r="B16" s="601">
        <f t="shared" ref="B16:B24" si="3">SUM(C16:D16)</f>
        <v>54</v>
      </c>
      <c r="C16" s="602">
        <v>33</v>
      </c>
      <c r="D16" s="602">
        <v>21</v>
      </c>
      <c r="E16" s="601">
        <f t="shared" ref="E16:E24" si="4">SUM(F16:G16)</f>
        <v>6</v>
      </c>
      <c r="F16" s="602">
        <v>2</v>
      </c>
      <c r="G16" s="602">
        <v>4</v>
      </c>
      <c r="H16" s="601">
        <f t="shared" ref="H16:H24" si="5">SUM(I16:J16)</f>
        <v>14</v>
      </c>
      <c r="I16" s="602">
        <v>14</v>
      </c>
      <c r="J16" s="602">
        <v>0</v>
      </c>
      <c r="K16" s="601">
        <f t="shared" ref="K16:K24" si="6">SUM(L16:M16)</f>
        <v>16</v>
      </c>
      <c r="L16" s="602">
        <v>15</v>
      </c>
      <c r="M16" s="603">
        <v>1</v>
      </c>
      <c r="N16" s="355" t="s">
        <v>52</v>
      </c>
      <c r="O16" s="601">
        <f t="shared" ref="O16:O24" si="7">SUM(P16:Q16)</f>
        <v>4</v>
      </c>
      <c r="P16" s="602">
        <v>2</v>
      </c>
      <c r="Q16" s="602">
        <v>2</v>
      </c>
      <c r="R16" s="601">
        <f t="shared" ref="R16:R24" si="8">SUM(S16:T16)</f>
        <v>4</v>
      </c>
      <c r="S16" s="602">
        <v>0</v>
      </c>
      <c r="T16" s="602">
        <v>4</v>
      </c>
      <c r="U16" s="601">
        <f t="shared" ref="U16:U24" si="9">SUM(V16:W16)</f>
        <v>11</v>
      </c>
      <c r="V16" s="602">
        <v>5</v>
      </c>
      <c r="W16" s="602">
        <v>6</v>
      </c>
      <c r="X16" s="601">
        <f t="shared" ref="X16:X24" si="10">SUM(Y16:Z16)</f>
        <v>3</v>
      </c>
      <c r="Y16" s="602">
        <v>1</v>
      </c>
      <c r="Z16" s="603">
        <v>2</v>
      </c>
      <c r="AA16" s="355" t="s">
        <v>52</v>
      </c>
      <c r="AB16" s="601">
        <f t="shared" ref="AB16:AB24" si="11">SUM(AC16:AD16)</f>
        <v>0</v>
      </c>
      <c r="AC16" s="602">
        <v>0</v>
      </c>
      <c r="AD16" s="602">
        <v>0</v>
      </c>
      <c r="AE16" s="601">
        <f t="shared" ref="AE16:AE24" si="12">SUM(AF16:AG16)</f>
        <v>0</v>
      </c>
      <c r="AF16" s="602">
        <v>0</v>
      </c>
      <c r="AG16" s="602">
        <v>0</v>
      </c>
      <c r="AH16" s="601">
        <f t="shared" ref="AH16:AH24" si="13">SUM(AI16:AJ16)</f>
        <v>0</v>
      </c>
      <c r="AI16" s="602">
        <v>0</v>
      </c>
      <c r="AJ16" s="602">
        <v>0</v>
      </c>
      <c r="AK16" s="601">
        <f t="shared" ref="AK16:AK24" si="14">SUM(AL16:AM16)</f>
        <v>8</v>
      </c>
      <c r="AL16" s="602">
        <v>4</v>
      </c>
      <c r="AM16" s="603">
        <v>4</v>
      </c>
    </row>
    <row r="17" spans="1:39" ht="20.100000000000001" hidden="1" customHeight="1">
      <c r="A17" s="355" t="s">
        <v>53</v>
      </c>
      <c r="B17" s="601">
        <f t="shared" si="3"/>
        <v>10</v>
      </c>
      <c r="C17" s="602">
        <v>7</v>
      </c>
      <c r="D17" s="602">
        <v>3</v>
      </c>
      <c r="E17" s="601">
        <f t="shared" si="4"/>
        <v>1</v>
      </c>
      <c r="F17" s="602">
        <v>0</v>
      </c>
      <c r="G17" s="602">
        <v>1</v>
      </c>
      <c r="H17" s="601">
        <f t="shared" si="5"/>
        <v>0</v>
      </c>
      <c r="I17" s="602">
        <v>0</v>
      </c>
      <c r="J17" s="602">
        <v>0</v>
      </c>
      <c r="K17" s="601">
        <f t="shared" si="6"/>
        <v>2</v>
      </c>
      <c r="L17" s="602">
        <v>2</v>
      </c>
      <c r="M17" s="603">
        <v>0</v>
      </c>
      <c r="N17" s="355" t="s">
        <v>53</v>
      </c>
      <c r="O17" s="601">
        <f t="shared" si="7"/>
        <v>2</v>
      </c>
      <c r="P17" s="602">
        <v>1</v>
      </c>
      <c r="Q17" s="602">
        <v>1</v>
      </c>
      <c r="R17" s="601">
        <f t="shared" si="8"/>
        <v>0</v>
      </c>
      <c r="S17" s="602">
        <v>0</v>
      </c>
      <c r="T17" s="602">
        <v>0</v>
      </c>
      <c r="U17" s="601">
        <f t="shared" si="9"/>
        <v>0</v>
      </c>
      <c r="V17" s="602">
        <v>0</v>
      </c>
      <c r="W17" s="602">
        <v>0</v>
      </c>
      <c r="X17" s="601">
        <f t="shared" si="10"/>
        <v>1</v>
      </c>
      <c r="Y17" s="602">
        <v>1</v>
      </c>
      <c r="Z17" s="603">
        <v>0</v>
      </c>
      <c r="AA17" s="355" t="s">
        <v>53</v>
      </c>
      <c r="AB17" s="601">
        <f t="shared" si="11"/>
        <v>2</v>
      </c>
      <c r="AC17" s="602">
        <v>0</v>
      </c>
      <c r="AD17" s="602">
        <v>2</v>
      </c>
      <c r="AE17" s="601">
        <f t="shared" si="12"/>
        <v>0</v>
      </c>
      <c r="AF17" s="602">
        <v>0</v>
      </c>
      <c r="AG17" s="602">
        <v>0</v>
      </c>
      <c r="AH17" s="601">
        <f t="shared" si="13"/>
        <v>0</v>
      </c>
      <c r="AI17" s="602">
        <v>0</v>
      </c>
      <c r="AJ17" s="602">
        <v>0</v>
      </c>
      <c r="AK17" s="601">
        <f t="shared" si="14"/>
        <v>3</v>
      </c>
      <c r="AL17" s="602">
        <v>3</v>
      </c>
      <c r="AM17" s="603">
        <v>0</v>
      </c>
    </row>
    <row r="18" spans="1:39" ht="20.100000000000001" hidden="1" customHeight="1">
      <c r="A18" s="355" t="s">
        <v>54</v>
      </c>
      <c r="B18" s="601">
        <f t="shared" si="3"/>
        <v>36</v>
      </c>
      <c r="C18" s="602">
        <v>14</v>
      </c>
      <c r="D18" s="602">
        <v>22</v>
      </c>
      <c r="E18" s="601">
        <f t="shared" si="4"/>
        <v>16</v>
      </c>
      <c r="F18" s="602">
        <v>5</v>
      </c>
      <c r="G18" s="602">
        <v>11</v>
      </c>
      <c r="H18" s="601">
        <f t="shared" si="5"/>
        <v>5</v>
      </c>
      <c r="I18" s="602">
        <v>5</v>
      </c>
      <c r="J18" s="602">
        <v>0</v>
      </c>
      <c r="K18" s="601">
        <f t="shared" si="6"/>
        <v>3</v>
      </c>
      <c r="L18" s="602">
        <v>0</v>
      </c>
      <c r="M18" s="603">
        <v>3</v>
      </c>
      <c r="N18" s="355" t="s">
        <v>54</v>
      </c>
      <c r="O18" s="601">
        <f t="shared" si="7"/>
        <v>6</v>
      </c>
      <c r="P18" s="602">
        <v>3</v>
      </c>
      <c r="Q18" s="602">
        <v>3</v>
      </c>
      <c r="R18" s="601">
        <f t="shared" si="8"/>
        <v>2</v>
      </c>
      <c r="S18" s="602">
        <v>0</v>
      </c>
      <c r="T18" s="602">
        <v>2</v>
      </c>
      <c r="U18" s="601">
        <f t="shared" si="9"/>
        <v>0</v>
      </c>
      <c r="V18" s="602">
        <v>0</v>
      </c>
      <c r="W18" s="602">
        <v>0</v>
      </c>
      <c r="X18" s="601">
        <f t="shared" si="10"/>
        <v>4</v>
      </c>
      <c r="Y18" s="602">
        <v>1</v>
      </c>
      <c r="Z18" s="603">
        <v>3</v>
      </c>
      <c r="AA18" s="355" t="s">
        <v>54</v>
      </c>
      <c r="AB18" s="601">
        <f t="shared" si="11"/>
        <v>3</v>
      </c>
      <c r="AC18" s="602">
        <v>0</v>
      </c>
      <c r="AD18" s="602">
        <v>3</v>
      </c>
      <c r="AE18" s="601">
        <f t="shared" si="12"/>
        <v>0</v>
      </c>
      <c r="AF18" s="602">
        <v>0</v>
      </c>
      <c r="AG18" s="602">
        <v>0</v>
      </c>
      <c r="AH18" s="601">
        <f t="shared" si="13"/>
        <v>0</v>
      </c>
      <c r="AI18" s="602">
        <v>0</v>
      </c>
      <c r="AJ18" s="602">
        <v>0</v>
      </c>
      <c r="AK18" s="601">
        <f t="shared" si="14"/>
        <v>0</v>
      </c>
      <c r="AL18" s="602">
        <v>0</v>
      </c>
      <c r="AM18" s="603">
        <v>0</v>
      </c>
    </row>
    <row r="19" spans="1:39" ht="20.100000000000001" hidden="1" customHeight="1">
      <c r="A19" s="355" t="s">
        <v>55</v>
      </c>
      <c r="B19" s="601">
        <f t="shared" si="3"/>
        <v>80</v>
      </c>
      <c r="C19" s="602">
        <v>39</v>
      </c>
      <c r="D19" s="602">
        <v>41</v>
      </c>
      <c r="E19" s="601">
        <f t="shared" si="4"/>
        <v>22</v>
      </c>
      <c r="F19" s="602">
        <v>9</v>
      </c>
      <c r="G19" s="602">
        <v>13</v>
      </c>
      <c r="H19" s="601">
        <f t="shared" si="5"/>
        <v>13</v>
      </c>
      <c r="I19" s="602">
        <v>11</v>
      </c>
      <c r="J19" s="602">
        <v>2</v>
      </c>
      <c r="K19" s="601">
        <f t="shared" si="6"/>
        <v>22</v>
      </c>
      <c r="L19" s="602">
        <v>9</v>
      </c>
      <c r="M19" s="603">
        <v>13</v>
      </c>
      <c r="N19" s="355" t="s">
        <v>55</v>
      </c>
      <c r="O19" s="601">
        <f t="shared" si="7"/>
        <v>22</v>
      </c>
      <c r="P19" s="602">
        <v>11</v>
      </c>
      <c r="Q19" s="602">
        <v>11</v>
      </c>
      <c r="R19" s="601">
        <f t="shared" si="8"/>
        <v>0</v>
      </c>
      <c r="S19" s="602">
        <v>0</v>
      </c>
      <c r="T19" s="602">
        <v>0</v>
      </c>
      <c r="U19" s="601">
        <f t="shared" si="9"/>
        <v>5</v>
      </c>
      <c r="V19" s="602">
        <v>0</v>
      </c>
      <c r="W19" s="602">
        <v>5</v>
      </c>
      <c r="X19" s="601">
        <f t="shared" si="10"/>
        <v>3</v>
      </c>
      <c r="Y19" s="602">
        <v>0</v>
      </c>
      <c r="Z19" s="603">
        <v>3</v>
      </c>
      <c r="AA19" s="355" t="s">
        <v>55</v>
      </c>
      <c r="AB19" s="601">
        <f t="shared" si="11"/>
        <v>5</v>
      </c>
      <c r="AC19" s="602">
        <v>0</v>
      </c>
      <c r="AD19" s="602">
        <v>5</v>
      </c>
      <c r="AE19" s="601">
        <f t="shared" si="12"/>
        <v>0</v>
      </c>
      <c r="AF19" s="602">
        <v>0</v>
      </c>
      <c r="AG19" s="602">
        <v>0</v>
      </c>
      <c r="AH19" s="601">
        <f t="shared" si="13"/>
        <v>0</v>
      </c>
      <c r="AI19" s="602">
        <v>0</v>
      </c>
      <c r="AJ19" s="602">
        <v>0</v>
      </c>
      <c r="AK19" s="601">
        <f t="shared" si="14"/>
        <v>0</v>
      </c>
      <c r="AL19" s="602">
        <v>0</v>
      </c>
      <c r="AM19" s="603">
        <v>0</v>
      </c>
    </row>
    <row r="20" spans="1:39" ht="20.100000000000001" hidden="1" customHeight="1">
      <c r="A20" s="355" t="s">
        <v>340</v>
      </c>
      <c r="B20" s="601">
        <f t="shared" si="3"/>
        <v>40</v>
      </c>
      <c r="C20" s="602">
        <v>24</v>
      </c>
      <c r="D20" s="602">
        <v>16</v>
      </c>
      <c r="E20" s="601">
        <f t="shared" si="4"/>
        <v>8</v>
      </c>
      <c r="F20" s="602">
        <v>0</v>
      </c>
      <c r="G20" s="602">
        <v>8</v>
      </c>
      <c r="H20" s="601">
        <f t="shared" si="5"/>
        <v>14</v>
      </c>
      <c r="I20" s="602">
        <v>14</v>
      </c>
      <c r="J20" s="602">
        <v>0</v>
      </c>
      <c r="K20" s="601">
        <f t="shared" si="6"/>
        <v>4</v>
      </c>
      <c r="L20" s="602">
        <v>4</v>
      </c>
      <c r="M20" s="603">
        <v>0</v>
      </c>
      <c r="N20" s="355" t="s">
        <v>340</v>
      </c>
      <c r="O20" s="601">
        <f t="shared" si="7"/>
        <v>0</v>
      </c>
      <c r="P20" s="602">
        <v>0</v>
      </c>
      <c r="Q20" s="602">
        <v>0</v>
      </c>
      <c r="R20" s="601">
        <f t="shared" si="8"/>
        <v>1</v>
      </c>
      <c r="S20" s="602">
        <v>0</v>
      </c>
      <c r="T20" s="602">
        <v>1</v>
      </c>
      <c r="U20" s="601">
        <f t="shared" si="9"/>
        <v>5</v>
      </c>
      <c r="V20" s="602">
        <v>3</v>
      </c>
      <c r="W20" s="602">
        <v>2</v>
      </c>
      <c r="X20" s="601">
        <f t="shared" si="10"/>
        <v>1</v>
      </c>
      <c r="Y20" s="602">
        <v>0</v>
      </c>
      <c r="Z20" s="603">
        <v>1</v>
      </c>
      <c r="AA20" s="355" t="s">
        <v>340</v>
      </c>
      <c r="AB20" s="601">
        <f t="shared" si="11"/>
        <v>1</v>
      </c>
      <c r="AC20" s="602">
        <v>0</v>
      </c>
      <c r="AD20" s="602">
        <v>1</v>
      </c>
      <c r="AE20" s="601">
        <f t="shared" si="12"/>
        <v>1</v>
      </c>
      <c r="AF20" s="602">
        <v>0</v>
      </c>
      <c r="AG20" s="602">
        <v>1</v>
      </c>
      <c r="AH20" s="601">
        <f t="shared" si="13"/>
        <v>0</v>
      </c>
      <c r="AI20" s="602">
        <v>0</v>
      </c>
      <c r="AJ20" s="602">
        <v>0</v>
      </c>
      <c r="AK20" s="601">
        <f t="shared" si="14"/>
        <v>5</v>
      </c>
      <c r="AL20" s="602">
        <v>3</v>
      </c>
      <c r="AM20" s="603">
        <v>2</v>
      </c>
    </row>
    <row r="21" spans="1:39" ht="20.100000000000001" hidden="1" customHeight="1">
      <c r="A21" s="355" t="s">
        <v>57</v>
      </c>
      <c r="B21" s="601">
        <f t="shared" si="3"/>
        <v>111</v>
      </c>
      <c r="C21" s="602">
        <v>68</v>
      </c>
      <c r="D21" s="602">
        <v>43</v>
      </c>
      <c r="E21" s="601">
        <f t="shared" si="4"/>
        <v>21</v>
      </c>
      <c r="F21" s="602">
        <v>6</v>
      </c>
      <c r="G21" s="602">
        <v>15</v>
      </c>
      <c r="H21" s="601">
        <f t="shared" si="5"/>
        <v>32</v>
      </c>
      <c r="I21" s="602">
        <v>25</v>
      </c>
      <c r="J21" s="602">
        <v>7</v>
      </c>
      <c r="K21" s="601">
        <f t="shared" si="6"/>
        <v>18</v>
      </c>
      <c r="L21" s="602">
        <v>13</v>
      </c>
      <c r="M21" s="603">
        <v>5</v>
      </c>
      <c r="N21" s="355" t="s">
        <v>57</v>
      </c>
      <c r="O21" s="601">
        <f t="shared" si="7"/>
        <v>15</v>
      </c>
      <c r="P21" s="602">
        <v>8</v>
      </c>
      <c r="Q21" s="602">
        <v>7</v>
      </c>
      <c r="R21" s="601">
        <f t="shared" si="8"/>
        <v>0</v>
      </c>
      <c r="S21" s="602">
        <v>0</v>
      </c>
      <c r="T21" s="602">
        <v>0</v>
      </c>
      <c r="U21" s="601">
        <f t="shared" si="9"/>
        <v>3</v>
      </c>
      <c r="V21" s="602">
        <v>1</v>
      </c>
      <c r="W21" s="602">
        <v>2</v>
      </c>
      <c r="X21" s="601">
        <f t="shared" si="10"/>
        <v>2</v>
      </c>
      <c r="Y21" s="602">
        <v>2</v>
      </c>
      <c r="Z21" s="603">
        <v>0</v>
      </c>
      <c r="AA21" s="355" t="s">
        <v>57</v>
      </c>
      <c r="AB21" s="601">
        <f t="shared" si="11"/>
        <v>6</v>
      </c>
      <c r="AC21" s="602">
        <v>2</v>
      </c>
      <c r="AD21" s="602">
        <v>4</v>
      </c>
      <c r="AE21" s="601">
        <f t="shared" si="12"/>
        <v>1</v>
      </c>
      <c r="AF21" s="602">
        <v>0</v>
      </c>
      <c r="AG21" s="602">
        <v>1</v>
      </c>
      <c r="AH21" s="601">
        <f t="shared" si="13"/>
        <v>1</v>
      </c>
      <c r="AI21" s="602">
        <v>0</v>
      </c>
      <c r="AJ21" s="602">
        <v>1</v>
      </c>
      <c r="AK21" s="601">
        <f t="shared" si="14"/>
        <v>18</v>
      </c>
      <c r="AL21" s="602">
        <v>11</v>
      </c>
      <c r="AM21" s="603">
        <v>7</v>
      </c>
    </row>
    <row r="22" spans="1:39" ht="20.100000000000001" hidden="1" customHeight="1">
      <c r="A22" s="355" t="s">
        <v>58</v>
      </c>
      <c r="B22" s="601">
        <f t="shared" si="3"/>
        <v>27</v>
      </c>
      <c r="C22" s="602">
        <v>13</v>
      </c>
      <c r="D22" s="602">
        <v>14</v>
      </c>
      <c r="E22" s="601">
        <f t="shared" si="4"/>
        <v>7</v>
      </c>
      <c r="F22" s="602">
        <v>3</v>
      </c>
      <c r="G22" s="602">
        <v>4</v>
      </c>
      <c r="H22" s="601">
        <f t="shared" si="5"/>
        <v>0</v>
      </c>
      <c r="I22" s="602">
        <v>0</v>
      </c>
      <c r="J22" s="602">
        <v>0</v>
      </c>
      <c r="K22" s="601">
        <f t="shared" si="6"/>
        <v>5</v>
      </c>
      <c r="L22" s="602">
        <v>5</v>
      </c>
      <c r="M22" s="603">
        <v>0</v>
      </c>
      <c r="N22" s="355" t="s">
        <v>58</v>
      </c>
      <c r="O22" s="601">
        <f t="shared" si="7"/>
        <v>0</v>
      </c>
      <c r="P22" s="602">
        <v>0</v>
      </c>
      <c r="Q22" s="602">
        <v>0</v>
      </c>
      <c r="R22" s="601">
        <f t="shared" si="8"/>
        <v>1</v>
      </c>
      <c r="S22" s="602">
        <v>1</v>
      </c>
      <c r="T22" s="602">
        <v>0</v>
      </c>
      <c r="U22" s="601">
        <f t="shared" si="9"/>
        <v>0</v>
      </c>
      <c r="V22" s="602">
        <v>0</v>
      </c>
      <c r="W22" s="602">
        <v>0</v>
      </c>
      <c r="X22" s="601">
        <f t="shared" si="10"/>
        <v>1</v>
      </c>
      <c r="Y22" s="602">
        <v>0</v>
      </c>
      <c r="Z22" s="603">
        <v>1</v>
      </c>
      <c r="AA22" s="355" t="s">
        <v>58</v>
      </c>
      <c r="AB22" s="601">
        <f t="shared" si="11"/>
        <v>2</v>
      </c>
      <c r="AC22" s="602">
        <v>1</v>
      </c>
      <c r="AD22" s="602">
        <v>1</v>
      </c>
      <c r="AE22" s="601">
        <f t="shared" si="12"/>
        <v>3</v>
      </c>
      <c r="AF22" s="602">
        <v>1</v>
      </c>
      <c r="AG22" s="602">
        <v>2</v>
      </c>
      <c r="AH22" s="601">
        <f t="shared" si="13"/>
        <v>1</v>
      </c>
      <c r="AI22" s="602">
        <v>0</v>
      </c>
      <c r="AJ22" s="602">
        <v>1</v>
      </c>
      <c r="AK22" s="601">
        <f t="shared" si="14"/>
        <v>7</v>
      </c>
      <c r="AL22" s="602">
        <v>3</v>
      </c>
      <c r="AM22" s="603">
        <v>4</v>
      </c>
    </row>
    <row r="23" spans="1:39" ht="20.100000000000001" hidden="1" customHeight="1">
      <c r="A23" s="355" t="s">
        <v>59</v>
      </c>
      <c r="B23" s="601">
        <f t="shared" si="3"/>
        <v>71</v>
      </c>
      <c r="C23" s="602">
        <v>43</v>
      </c>
      <c r="D23" s="602">
        <v>28</v>
      </c>
      <c r="E23" s="601">
        <f t="shared" si="4"/>
        <v>27</v>
      </c>
      <c r="F23" s="602">
        <v>13</v>
      </c>
      <c r="G23" s="602">
        <v>14</v>
      </c>
      <c r="H23" s="601">
        <f t="shared" si="5"/>
        <v>4</v>
      </c>
      <c r="I23" s="602">
        <v>4</v>
      </c>
      <c r="J23" s="602">
        <v>0</v>
      </c>
      <c r="K23" s="601">
        <f t="shared" si="6"/>
        <v>6</v>
      </c>
      <c r="L23" s="602">
        <v>4</v>
      </c>
      <c r="M23" s="603">
        <v>2</v>
      </c>
      <c r="N23" s="355" t="s">
        <v>59</v>
      </c>
      <c r="O23" s="601">
        <f t="shared" si="7"/>
        <v>2</v>
      </c>
      <c r="P23" s="602">
        <v>1</v>
      </c>
      <c r="Q23" s="602">
        <v>1</v>
      </c>
      <c r="R23" s="601">
        <f t="shared" si="8"/>
        <v>3</v>
      </c>
      <c r="S23" s="602">
        <v>1</v>
      </c>
      <c r="T23" s="602">
        <v>2</v>
      </c>
      <c r="U23" s="601">
        <f t="shared" si="9"/>
        <v>1</v>
      </c>
      <c r="V23" s="602">
        <v>0</v>
      </c>
      <c r="W23" s="602">
        <v>1</v>
      </c>
      <c r="X23" s="601">
        <f t="shared" si="10"/>
        <v>9</v>
      </c>
      <c r="Y23" s="602">
        <v>8</v>
      </c>
      <c r="Z23" s="603">
        <v>1</v>
      </c>
      <c r="AA23" s="355" t="s">
        <v>59</v>
      </c>
      <c r="AB23" s="601">
        <f t="shared" si="11"/>
        <v>3</v>
      </c>
      <c r="AC23" s="602">
        <v>0</v>
      </c>
      <c r="AD23" s="602">
        <v>3</v>
      </c>
      <c r="AE23" s="601">
        <f t="shared" si="12"/>
        <v>0</v>
      </c>
      <c r="AF23" s="602">
        <v>0</v>
      </c>
      <c r="AG23" s="602">
        <v>0</v>
      </c>
      <c r="AH23" s="601">
        <f t="shared" si="13"/>
        <v>0</v>
      </c>
      <c r="AI23" s="602">
        <v>0</v>
      </c>
      <c r="AJ23" s="602">
        <v>0</v>
      </c>
      <c r="AK23" s="601">
        <f t="shared" si="14"/>
        <v>17</v>
      </c>
      <c r="AL23" s="602">
        <v>12</v>
      </c>
      <c r="AM23" s="603">
        <v>5</v>
      </c>
    </row>
    <row r="24" spans="1:39" ht="20.100000000000001" hidden="1" customHeight="1">
      <c r="A24" s="355" t="s">
        <v>60</v>
      </c>
      <c r="B24" s="601">
        <f t="shared" si="3"/>
        <v>179</v>
      </c>
      <c r="C24" s="602">
        <v>122</v>
      </c>
      <c r="D24" s="602">
        <v>57</v>
      </c>
      <c r="E24" s="601">
        <f t="shared" si="4"/>
        <v>13</v>
      </c>
      <c r="F24" s="602">
        <v>6</v>
      </c>
      <c r="G24" s="602">
        <v>7</v>
      </c>
      <c r="H24" s="601">
        <f t="shared" si="5"/>
        <v>44</v>
      </c>
      <c r="I24" s="602">
        <v>41</v>
      </c>
      <c r="J24" s="602">
        <v>3</v>
      </c>
      <c r="K24" s="601">
        <f t="shared" si="6"/>
        <v>24</v>
      </c>
      <c r="L24" s="602">
        <v>14</v>
      </c>
      <c r="M24" s="603">
        <v>10</v>
      </c>
      <c r="N24" s="355" t="s">
        <v>60</v>
      </c>
      <c r="O24" s="601">
        <f t="shared" si="7"/>
        <v>92</v>
      </c>
      <c r="P24" s="602">
        <v>46</v>
      </c>
      <c r="Q24" s="602">
        <v>46</v>
      </c>
      <c r="R24" s="601">
        <f t="shared" si="8"/>
        <v>3</v>
      </c>
      <c r="S24" s="602">
        <v>0</v>
      </c>
      <c r="T24" s="602">
        <v>3</v>
      </c>
      <c r="U24" s="601">
        <f t="shared" si="9"/>
        <v>30</v>
      </c>
      <c r="V24" s="602">
        <v>6</v>
      </c>
      <c r="W24" s="602">
        <v>24</v>
      </c>
      <c r="X24" s="601">
        <f t="shared" si="10"/>
        <v>1</v>
      </c>
      <c r="Y24" s="602">
        <v>1</v>
      </c>
      <c r="Z24" s="603">
        <v>0</v>
      </c>
      <c r="AA24" s="355" t="s">
        <v>60</v>
      </c>
      <c r="AB24" s="601">
        <f t="shared" si="11"/>
        <v>2</v>
      </c>
      <c r="AC24" s="602">
        <v>0</v>
      </c>
      <c r="AD24" s="602">
        <v>2</v>
      </c>
      <c r="AE24" s="601">
        <f t="shared" si="12"/>
        <v>1</v>
      </c>
      <c r="AF24" s="602">
        <v>1</v>
      </c>
      <c r="AG24" s="602">
        <v>0</v>
      </c>
      <c r="AH24" s="601">
        <f t="shared" si="13"/>
        <v>6</v>
      </c>
      <c r="AI24" s="602">
        <v>4</v>
      </c>
      <c r="AJ24" s="602">
        <v>2</v>
      </c>
      <c r="AK24" s="601">
        <f t="shared" si="14"/>
        <v>7</v>
      </c>
      <c r="AL24" s="602">
        <v>3</v>
      </c>
      <c r="AM24" s="603">
        <v>4</v>
      </c>
    </row>
    <row r="25" spans="1:39" s="619" customFormat="1" ht="35.1" customHeight="1">
      <c r="A25" s="616">
        <v>2020</v>
      </c>
      <c r="B25" s="617">
        <f>SUM(B26:B35)</f>
        <v>810</v>
      </c>
      <c r="C25" s="617">
        <f>SUM(C26:C35)</f>
        <v>441</v>
      </c>
      <c r="D25" s="617">
        <f t="shared" ref="D25:AM25" si="15">SUM(D26:D35)</f>
        <v>369</v>
      </c>
      <c r="E25" s="617">
        <f t="shared" si="15"/>
        <v>173</v>
      </c>
      <c r="F25" s="617">
        <f t="shared" si="15"/>
        <v>54</v>
      </c>
      <c r="G25" s="617">
        <f t="shared" si="15"/>
        <v>119</v>
      </c>
      <c r="H25" s="617">
        <f t="shared" si="15"/>
        <v>111</v>
      </c>
      <c r="I25" s="617">
        <f t="shared" si="15"/>
        <v>100</v>
      </c>
      <c r="J25" s="617">
        <f t="shared" si="15"/>
        <v>11</v>
      </c>
      <c r="K25" s="617">
        <f t="shared" si="15"/>
        <v>92</v>
      </c>
      <c r="L25" s="617">
        <f t="shared" si="15"/>
        <v>61</v>
      </c>
      <c r="M25" s="618">
        <f t="shared" si="15"/>
        <v>31</v>
      </c>
      <c r="N25" s="616">
        <v>2020</v>
      </c>
      <c r="O25" s="617">
        <f t="shared" si="15"/>
        <v>65</v>
      </c>
      <c r="P25" s="617">
        <f t="shared" si="15"/>
        <v>64</v>
      </c>
      <c r="Q25" s="617">
        <f t="shared" si="15"/>
        <v>1</v>
      </c>
      <c r="R25" s="617">
        <f>SUM(R26:R35)</f>
        <v>40</v>
      </c>
      <c r="S25" s="617">
        <f t="shared" si="15"/>
        <v>9</v>
      </c>
      <c r="T25" s="617">
        <f t="shared" si="15"/>
        <v>31</v>
      </c>
      <c r="U25" s="617">
        <f t="shared" si="15"/>
        <v>61</v>
      </c>
      <c r="V25" s="617">
        <f t="shared" si="15"/>
        <v>18</v>
      </c>
      <c r="W25" s="617">
        <f t="shared" si="15"/>
        <v>43</v>
      </c>
      <c r="X25" s="617">
        <f t="shared" si="15"/>
        <v>40</v>
      </c>
      <c r="Y25" s="617">
        <f t="shared" si="15"/>
        <v>21</v>
      </c>
      <c r="Z25" s="618">
        <f t="shared" si="15"/>
        <v>19</v>
      </c>
      <c r="AA25" s="616">
        <v>2020</v>
      </c>
      <c r="AB25" s="617">
        <f t="shared" si="15"/>
        <v>29</v>
      </c>
      <c r="AC25" s="617">
        <f t="shared" si="15"/>
        <v>1</v>
      </c>
      <c r="AD25" s="617">
        <f t="shared" si="15"/>
        <v>28</v>
      </c>
      <c r="AE25" s="617">
        <f t="shared" si="15"/>
        <v>13</v>
      </c>
      <c r="AF25" s="617">
        <f t="shared" si="15"/>
        <v>3</v>
      </c>
      <c r="AG25" s="617">
        <f t="shared" si="15"/>
        <v>10</v>
      </c>
      <c r="AH25" s="617">
        <f t="shared" si="15"/>
        <v>16</v>
      </c>
      <c r="AI25" s="617">
        <f t="shared" si="15"/>
        <v>14</v>
      </c>
      <c r="AJ25" s="617">
        <f t="shared" si="15"/>
        <v>2</v>
      </c>
      <c r="AK25" s="617">
        <f t="shared" si="15"/>
        <v>170</v>
      </c>
      <c r="AL25" s="617">
        <f t="shared" si="15"/>
        <v>96</v>
      </c>
      <c r="AM25" s="618">
        <f t="shared" si="15"/>
        <v>74</v>
      </c>
    </row>
    <row r="26" spans="1:39" s="127" customFormat="1" ht="20.100000000000001" customHeight="1">
      <c r="A26" s="355" t="s">
        <v>51</v>
      </c>
      <c r="B26" s="601">
        <f>SUM(C26:D26)</f>
        <v>272</v>
      </c>
      <c r="C26" s="613">
        <v>127</v>
      </c>
      <c r="D26" s="613">
        <v>145</v>
      </c>
      <c r="E26" s="601">
        <f>SUM(F26:G26)</f>
        <v>69</v>
      </c>
      <c r="F26" s="613">
        <v>19</v>
      </c>
      <c r="G26" s="613">
        <v>50</v>
      </c>
      <c r="H26" s="601">
        <f>SUM(I26:J26)</f>
        <v>9</v>
      </c>
      <c r="I26" s="613">
        <v>9</v>
      </c>
      <c r="J26" s="613">
        <v>0</v>
      </c>
      <c r="K26" s="601">
        <f>SUM(L26:M26)</f>
        <v>12</v>
      </c>
      <c r="L26" s="613">
        <v>11</v>
      </c>
      <c r="M26" s="615">
        <v>1</v>
      </c>
      <c r="N26" s="355" t="s">
        <v>51</v>
      </c>
      <c r="O26" s="601">
        <f>SUM(P26:Q26)</f>
        <v>2</v>
      </c>
      <c r="P26" s="613">
        <v>1</v>
      </c>
      <c r="Q26" s="613">
        <v>1</v>
      </c>
      <c r="R26" s="601">
        <f>SUM(S26:T26)</f>
        <v>26</v>
      </c>
      <c r="S26" s="613">
        <v>9</v>
      </c>
      <c r="T26" s="613">
        <v>17</v>
      </c>
      <c r="U26" s="601">
        <f>SUM(V26:W26)</f>
        <v>10</v>
      </c>
      <c r="V26" s="613">
        <v>3</v>
      </c>
      <c r="W26" s="613">
        <v>7</v>
      </c>
      <c r="X26" s="601">
        <f>SUM(Y26:Z26)</f>
        <v>17</v>
      </c>
      <c r="Y26" s="613">
        <v>7</v>
      </c>
      <c r="Z26" s="615">
        <v>10</v>
      </c>
      <c r="AA26" s="355" t="s">
        <v>51</v>
      </c>
      <c r="AB26" s="601">
        <f>SUM(AC26:AD26)</f>
        <v>9</v>
      </c>
      <c r="AC26" s="613">
        <v>0</v>
      </c>
      <c r="AD26" s="613">
        <v>9</v>
      </c>
      <c r="AE26" s="601">
        <f>SUM(AF26:AG26)</f>
        <v>10</v>
      </c>
      <c r="AF26" s="613">
        <v>3</v>
      </c>
      <c r="AG26" s="613">
        <v>7</v>
      </c>
      <c r="AH26" s="601">
        <f>SUM(AI26:AJ26)</f>
        <v>11</v>
      </c>
      <c r="AI26" s="613">
        <v>11</v>
      </c>
      <c r="AJ26" s="613">
        <v>0</v>
      </c>
      <c r="AK26" s="601">
        <f>SUM(AL26:AM26)</f>
        <v>97</v>
      </c>
      <c r="AL26" s="613">
        <v>54</v>
      </c>
      <c r="AM26" s="615">
        <v>43</v>
      </c>
    </row>
    <row r="27" spans="1:39" ht="20.100000000000001" customHeight="1">
      <c r="A27" s="355" t="s">
        <v>52</v>
      </c>
      <c r="B27" s="601">
        <f t="shared" ref="B27:B35" si="16">SUM(C27:D27)</f>
        <v>54</v>
      </c>
      <c r="C27" s="613">
        <v>32</v>
      </c>
      <c r="D27" s="613">
        <v>22</v>
      </c>
      <c r="E27" s="601">
        <f t="shared" ref="E27:E35" si="17">SUM(F27:G27)</f>
        <v>7</v>
      </c>
      <c r="F27" s="613">
        <v>1</v>
      </c>
      <c r="G27" s="613">
        <v>6</v>
      </c>
      <c r="H27" s="601">
        <f t="shared" ref="H27:H35" si="18">SUM(I27:J27)</f>
        <v>9</v>
      </c>
      <c r="I27" s="613">
        <v>9</v>
      </c>
      <c r="J27" s="613">
        <v>0</v>
      </c>
      <c r="K27" s="601">
        <f t="shared" ref="K27:K35" si="19">SUM(L27:M27)</f>
        <v>6</v>
      </c>
      <c r="L27" s="613">
        <v>5</v>
      </c>
      <c r="M27" s="615">
        <v>1</v>
      </c>
      <c r="N27" s="355" t="s">
        <v>52</v>
      </c>
      <c r="O27" s="601">
        <f t="shared" ref="O27:O35" si="20">SUM(P27:Q27)</f>
        <v>3</v>
      </c>
      <c r="P27" s="613">
        <v>3</v>
      </c>
      <c r="Q27" s="613">
        <v>0</v>
      </c>
      <c r="R27" s="601">
        <f t="shared" ref="R27:R35" si="21">SUM(S27:T27)</f>
        <v>4</v>
      </c>
      <c r="S27" s="613">
        <v>0</v>
      </c>
      <c r="T27" s="613">
        <v>4</v>
      </c>
      <c r="U27" s="601">
        <f t="shared" ref="U27:U35" si="22">SUM(V27:W27)</f>
        <v>14</v>
      </c>
      <c r="V27" s="613">
        <v>8</v>
      </c>
      <c r="W27" s="613">
        <v>6</v>
      </c>
      <c r="X27" s="601">
        <f t="shared" ref="X27:X35" si="23">SUM(Y27:Z27)</f>
        <v>2</v>
      </c>
      <c r="Y27" s="613">
        <v>1</v>
      </c>
      <c r="Z27" s="615">
        <v>1</v>
      </c>
      <c r="AA27" s="355" t="s">
        <v>52</v>
      </c>
      <c r="AB27" s="601">
        <f t="shared" ref="AB27:AB35" si="24">SUM(AC27:AD27)</f>
        <v>0</v>
      </c>
      <c r="AC27" s="613">
        <v>0</v>
      </c>
      <c r="AD27" s="613">
        <v>0</v>
      </c>
      <c r="AE27" s="601">
        <f t="shared" ref="AE27:AE35" si="25">SUM(AF27:AG27)</f>
        <v>0</v>
      </c>
      <c r="AF27" s="613">
        <v>0</v>
      </c>
      <c r="AG27" s="613">
        <v>0</v>
      </c>
      <c r="AH27" s="601">
        <f t="shared" ref="AH27:AH35" si="26">SUM(AI27:AJ27)</f>
        <v>0</v>
      </c>
      <c r="AI27" s="613">
        <v>0</v>
      </c>
      <c r="AJ27" s="613">
        <v>0</v>
      </c>
      <c r="AK27" s="601">
        <f t="shared" ref="AK27:AK35" si="27">SUM(AL27:AM27)</f>
        <v>9</v>
      </c>
      <c r="AL27" s="613">
        <v>5</v>
      </c>
      <c r="AM27" s="615">
        <v>4</v>
      </c>
    </row>
    <row r="28" spans="1:39" ht="20.100000000000001" customHeight="1">
      <c r="A28" s="355" t="s">
        <v>53</v>
      </c>
      <c r="B28" s="601">
        <f t="shared" si="16"/>
        <v>10</v>
      </c>
      <c r="C28" s="613">
        <v>6</v>
      </c>
      <c r="D28" s="613">
        <v>4</v>
      </c>
      <c r="E28" s="601">
        <f t="shared" si="17"/>
        <v>1</v>
      </c>
      <c r="F28" s="613">
        <v>0</v>
      </c>
      <c r="G28" s="613">
        <v>1</v>
      </c>
      <c r="H28" s="601">
        <f t="shared" si="18"/>
        <v>1</v>
      </c>
      <c r="I28" s="613">
        <v>1</v>
      </c>
      <c r="J28" s="613">
        <v>0</v>
      </c>
      <c r="K28" s="601">
        <f t="shared" si="19"/>
        <v>2</v>
      </c>
      <c r="L28" s="613">
        <v>2</v>
      </c>
      <c r="M28" s="615">
        <v>0</v>
      </c>
      <c r="N28" s="355" t="s">
        <v>53</v>
      </c>
      <c r="O28" s="601">
        <f t="shared" si="20"/>
        <v>0</v>
      </c>
      <c r="P28" s="613">
        <v>0</v>
      </c>
      <c r="Q28" s="613">
        <v>0</v>
      </c>
      <c r="R28" s="601">
        <f t="shared" si="21"/>
        <v>0</v>
      </c>
      <c r="S28" s="613">
        <v>0</v>
      </c>
      <c r="T28" s="613">
        <v>0</v>
      </c>
      <c r="U28" s="601">
        <f t="shared" si="22"/>
        <v>0</v>
      </c>
      <c r="V28" s="613">
        <v>0</v>
      </c>
      <c r="W28" s="613">
        <v>0</v>
      </c>
      <c r="X28" s="601">
        <f t="shared" si="23"/>
        <v>1</v>
      </c>
      <c r="Y28" s="613">
        <v>1</v>
      </c>
      <c r="Z28" s="615">
        <v>0</v>
      </c>
      <c r="AA28" s="355" t="s">
        <v>53</v>
      </c>
      <c r="AB28" s="601">
        <f t="shared" si="24"/>
        <v>2</v>
      </c>
      <c r="AC28" s="613">
        <v>0</v>
      </c>
      <c r="AD28" s="613">
        <v>2</v>
      </c>
      <c r="AE28" s="601">
        <f t="shared" si="25"/>
        <v>0</v>
      </c>
      <c r="AF28" s="613">
        <v>0</v>
      </c>
      <c r="AG28" s="613">
        <v>0</v>
      </c>
      <c r="AH28" s="601">
        <f t="shared" si="26"/>
        <v>0</v>
      </c>
      <c r="AI28" s="613">
        <v>0</v>
      </c>
      <c r="AJ28" s="613">
        <v>0</v>
      </c>
      <c r="AK28" s="601">
        <f t="shared" si="27"/>
        <v>3</v>
      </c>
      <c r="AL28" s="613">
        <v>2</v>
      </c>
      <c r="AM28" s="615">
        <v>1</v>
      </c>
    </row>
    <row r="29" spans="1:39" ht="20.100000000000001" customHeight="1">
      <c r="A29" s="355" t="s">
        <v>54</v>
      </c>
      <c r="B29" s="601">
        <f t="shared" si="16"/>
        <v>24</v>
      </c>
      <c r="C29" s="613">
        <v>7</v>
      </c>
      <c r="D29" s="613">
        <v>17</v>
      </c>
      <c r="E29" s="601">
        <f t="shared" si="17"/>
        <v>11</v>
      </c>
      <c r="F29" s="613">
        <v>2</v>
      </c>
      <c r="G29" s="613">
        <v>9</v>
      </c>
      <c r="H29" s="601">
        <f t="shared" si="18"/>
        <v>4</v>
      </c>
      <c r="I29" s="613">
        <v>3</v>
      </c>
      <c r="J29" s="613">
        <v>1</v>
      </c>
      <c r="K29" s="601">
        <f t="shared" si="19"/>
        <v>0</v>
      </c>
      <c r="L29" s="613">
        <v>0</v>
      </c>
      <c r="M29" s="615">
        <v>0</v>
      </c>
      <c r="N29" s="355" t="s">
        <v>54</v>
      </c>
      <c r="O29" s="601">
        <f t="shared" si="20"/>
        <v>2</v>
      </c>
      <c r="P29" s="613">
        <v>2</v>
      </c>
      <c r="Q29" s="613">
        <v>0</v>
      </c>
      <c r="R29" s="601">
        <f t="shared" si="21"/>
        <v>3</v>
      </c>
      <c r="S29" s="613">
        <v>0</v>
      </c>
      <c r="T29" s="613">
        <v>3</v>
      </c>
      <c r="U29" s="601">
        <f t="shared" si="22"/>
        <v>0</v>
      </c>
      <c r="V29" s="613">
        <v>0</v>
      </c>
      <c r="W29" s="613">
        <v>0</v>
      </c>
      <c r="X29" s="601">
        <f t="shared" si="23"/>
        <v>1</v>
      </c>
      <c r="Y29" s="613">
        <v>0</v>
      </c>
      <c r="Z29" s="615">
        <v>1</v>
      </c>
      <c r="AA29" s="355" t="s">
        <v>54</v>
      </c>
      <c r="AB29" s="601">
        <f t="shared" si="24"/>
        <v>3</v>
      </c>
      <c r="AC29" s="613">
        <v>0</v>
      </c>
      <c r="AD29" s="613">
        <v>3</v>
      </c>
      <c r="AE29" s="601">
        <f t="shared" si="25"/>
        <v>0</v>
      </c>
      <c r="AF29" s="613">
        <v>0</v>
      </c>
      <c r="AG29" s="613">
        <v>0</v>
      </c>
      <c r="AH29" s="601">
        <f t="shared" si="26"/>
        <v>0</v>
      </c>
      <c r="AI29" s="613">
        <v>0</v>
      </c>
      <c r="AJ29" s="613">
        <v>0</v>
      </c>
      <c r="AK29" s="601">
        <f t="shared" si="27"/>
        <v>0</v>
      </c>
      <c r="AL29" s="613">
        <v>0</v>
      </c>
      <c r="AM29" s="615">
        <v>0</v>
      </c>
    </row>
    <row r="30" spans="1:39" ht="20.100000000000001" customHeight="1">
      <c r="A30" s="355" t="s">
        <v>55</v>
      </c>
      <c r="B30" s="601">
        <f t="shared" si="16"/>
        <v>73</v>
      </c>
      <c r="C30" s="613">
        <v>32</v>
      </c>
      <c r="D30" s="613">
        <v>41</v>
      </c>
      <c r="E30" s="601">
        <f t="shared" si="17"/>
        <v>20</v>
      </c>
      <c r="F30" s="613">
        <v>7</v>
      </c>
      <c r="G30" s="613">
        <v>13</v>
      </c>
      <c r="H30" s="601">
        <f t="shared" si="18"/>
        <v>14</v>
      </c>
      <c r="I30" s="613">
        <v>10</v>
      </c>
      <c r="J30" s="613">
        <v>4</v>
      </c>
      <c r="K30" s="601">
        <f t="shared" si="19"/>
        <v>21</v>
      </c>
      <c r="L30" s="613">
        <v>8</v>
      </c>
      <c r="M30" s="615">
        <v>13</v>
      </c>
      <c r="N30" s="355" t="s">
        <v>55</v>
      </c>
      <c r="O30" s="601">
        <f t="shared" si="20"/>
        <v>7</v>
      </c>
      <c r="P30" s="613">
        <v>7</v>
      </c>
      <c r="Q30" s="613">
        <v>0</v>
      </c>
      <c r="R30" s="601">
        <f t="shared" si="21"/>
        <v>0</v>
      </c>
      <c r="S30" s="613">
        <v>0</v>
      </c>
      <c r="T30" s="613">
        <v>0</v>
      </c>
      <c r="U30" s="601">
        <f t="shared" si="22"/>
        <v>4</v>
      </c>
      <c r="V30" s="613">
        <v>0</v>
      </c>
      <c r="W30" s="613">
        <v>4</v>
      </c>
      <c r="X30" s="601">
        <f t="shared" si="23"/>
        <v>3</v>
      </c>
      <c r="Y30" s="613">
        <v>0</v>
      </c>
      <c r="Z30" s="615">
        <v>3</v>
      </c>
      <c r="AA30" s="355" t="s">
        <v>55</v>
      </c>
      <c r="AB30" s="601">
        <f t="shared" si="24"/>
        <v>4</v>
      </c>
      <c r="AC30" s="613">
        <v>0</v>
      </c>
      <c r="AD30" s="613">
        <v>4</v>
      </c>
      <c r="AE30" s="601">
        <f t="shared" si="25"/>
        <v>0</v>
      </c>
      <c r="AF30" s="613">
        <v>0</v>
      </c>
      <c r="AG30" s="613">
        <v>0</v>
      </c>
      <c r="AH30" s="601">
        <f t="shared" si="26"/>
        <v>0</v>
      </c>
      <c r="AI30" s="613">
        <v>0</v>
      </c>
      <c r="AJ30" s="613">
        <v>0</v>
      </c>
      <c r="AK30" s="601">
        <f t="shared" si="27"/>
        <v>0</v>
      </c>
      <c r="AL30" s="613">
        <v>0</v>
      </c>
      <c r="AM30" s="615">
        <v>0</v>
      </c>
    </row>
    <row r="31" spans="1:39" ht="20.100000000000001" customHeight="1">
      <c r="A31" s="355" t="s">
        <v>340</v>
      </c>
      <c r="B31" s="601">
        <f t="shared" si="16"/>
        <v>46</v>
      </c>
      <c r="C31" s="613">
        <v>24</v>
      </c>
      <c r="D31" s="613">
        <v>22</v>
      </c>
      <c r="E31" s="601">
        <f t="shared" si="17"/>
        <v>9</v>
      </c>
      <c r="F31" s="613">
        <v>0</v>
      </c>
      <c r="G31" s="613">
        <v>9</v>
      </c>
      <c r="H31" s="601">
        <f t="shared" si="18"/>
        <v>13</v>
      </c>
      <c r="I31" s="613">
        <v>13</v>
      </c>
      <c r="J31" s="613">
        <v>0</v>
      </c>
      <c r="K31" s="601">
        <f t="shared" si="19"/>
        <v>6</v>
      </c>
      <c r="L31" s="613">
        <v>4</v>
      </c>
      <c r="M31" s="615">
        <v>2</v>
      </c>
      <c r="N31" s="355" t="s">
        <v>340</v>
      </c>
      <c r="O31" s="601">
        <f t="shared" si="20"/>
        <v>0</v>
      </c>
      <c r="P31" s="613">
        <v>0</v>
      </c>
      <c r="Q31" s="613">
        <v>0</v>
      </c>
      <c r="R31" s="601">
        <f t="shared" si="21"/>
        <v>1</v>
      </c>
      <c r="S31" s="613">
        <v>0</v>
      </c>
      <c r="T31" s="613">
        <v>1</v>
      </c>
      <c r="U31" s="601">
        <f t="shared" si="22"/>
        <v>6</v>
      </c>
      <c r="V31" s="613">
        <v>3</v>
      </c>
      <c r="W31" s="613">
        <v>3</v>
      </c>
      <c r="X31" s="601">
        <f t="shared" si="23"/>
        <v>2</v>
      </c>
      <c r="Y31" s="613">
        <v>0</v>
      </c>
      <c r="Z31" s="615">
        <v>2</v>
      </c>
      <c r="AA31" s="355" t="s">
        <v>340</v>
      </c>
      <c r="AB31" s="601">
        <f t="shared" si="24"/>
        <v>1</v>
      </c>
      <c r="AC31" s="613">
        <v>0</v>
      </c>
      <c r="AD31" s="613">
        <v>1</v>
      </c>
      <c r="AE31" s="601">
        <f t="shared" si="25"/>
        <v>1</v>
      </c>
      <c r="AF31" s="613">
        <v>0</v>
      </c>
      <c r="AG31" s="613">
        <v>1</v>
      </c>
      <c r="AH31" s="601">
        <f t="shared" si="26"/>
        <v>0</v>
      </c>
      <c r="AI31" s="613">
        <v>0</v>
      </c>
      <c r="AJ31" s="613">
        <v>0</v>
      </c>
      <c r="AK31" s="601">
        <f t="shared" si="27"/>
        <v>7</v>
      </c>
      <c r="AL31" s="613">
        <v>4</v>
      </c>
      <c r="AM31" s="615">
        <v>3</v>
      </c>
    </row>
    <row r="32" spans="1:39" ht="20.100000000000001" customHeight="1">
      <c r="A32" s="355" t="s">
        <v>57</v>
      </c>
      <c r="B32" s="601">
        <f t="shared" si="16"/>
        <v>97</v>
      </c>
      <c r="C32" s="613">
        <v>64</v>
      </c>
      <c r="D32" s="613">
        <v>33</v>
      </c>
      <c r="E32" s="601">
        <f t="shared" si="17"/>
        <v>15</v>
      </c>
      <c r="F32" s="613">
        <v>5</v>
      </c>
      <c r="G32" s="613">
        <v>10</v>
      </c>
      <c r="H32" s="601">
        <f t="shared" si="18"/>
        <v>25</v>
      </c>
      <c r="I32" s="613">
        <v>22</v>
      </c>
      <c r="J32" s="613">
        <v>3</v>
      </c>
      <c r="K32" s="601">
        <f t="shared" si="19"/>
        <v>18</v>
      </c>
      <c r="L32" s="613">
        <v>13</v>
      </c>
      <c r="M32" s="615">
        <v>5</v>
      </c>
      <c r="N32" s="355" t="s">
        <v>57</v>
      </c>
      <c r="O32" s="601">
        <f t="shared" si="20"/>
        <v>7</v>
      </c>
      <c r="P32" s="613">
        <v>7</v>
      </c>
      <c r="Q32" s="613">
        <v>0</v>
      </c>
      <c r="R32" s="601">
        <f t="shared" si="21"/>
        <v>0</v>
      </c>
      <c r="S32" s="613">
        <v>0</v>
      </c>
      <c r="T32" s="613">
        <v>0</v>
      </c>
      <c r="U32" s="601">
        <f t="shared" si="22"/>
        <v>3</v>
      </c>
      <c r="V32" s="613">
        <v>1</v>
      </c>
      <c r="W32" s="613">
        <v>2</v>
      </c>
      <c r="X32" s="601">
        <f t="shared" si="23"/>
        <v>2</v>
      </c>
      <c r="Y32" s="613">
        <v>2</v>
      </c>
      <c r="Z32" s="615">
        <v>0</v>
      </c>
      <c r="AA32" s="355" t="s">
        <v>57</v>
      </c>
      <c r="AB32" s="601">
        <f t="shared" si="24"/>
        <v>4</v>
      </c>
      <c r="AC32" s="613">
        <v>0</v>
      </c>
      <c r="AD32" s="613">
        <v>4</v>
      </c>
      <c r="AE32" s="601">
        <f t="shared" si="25"/>
        <v>0</v>
      </c>
      <c r="AF32" s="613">
        <v>0</v>
      </c>
      <c r="AG32" s="613">
        <v>0</v>
      </c>
      <c r="AH32" s="601">
        <f t="shared" si="26"/>
        <v>0</v>
      </c>
      <c r="AI32" s="613">
        <v>0</v>
      </c>
      <c r="AJ32" s="613">
        <v>0</v>
      </c>
      <c r="AK32" s="601">
        <f t="shared" si="27"/>
        <v>23</v>
      </c>
      <c r="AL32" s="613">
        <v>14</v>
      </c>
      <c r="AM32" s="615">
        <v>9</v>
      </c>
    </row>
    <row r="33" spans="1:39" ht="20.100000000000001" customHeight="1">
      <c r="A33" s="355" t="s">
        <v>58</v>
      </c>
      <c r="B33" s="601">
        <f t="shared" si="16"/>
        <v>22</v>
      </c>
      <c r="C33" s="613">
        <v>7</v>
      </c>
      <c r="D33" s="613">
        <v>15</v>
      </c>
      <c r="E33" s="601">
        <f t="shared" si="17"/>
        <v>9</v>
      </c>
      <c r="F33" s="613">
        <v>3</v>
      </c>
      <c r="G33" s="613">
        <v>6</v>
      </c>
      <c r="H33" s="601">
        <f t="shared" si="18"/>
        <v>0</v>
      </c>
      <c r="I33" s="613">
        <v>0</v>
      </c>
      <c r="J33" s="613">
        <v>0</v>
      </c>
      <c r="K33" s="601">
        <f t="shared" si="19"/>
        <v>2</v>
      </c>
      <c r="L33" s="613">
        <v>2</v>
      </c>
      <c r="M33" s="615">
        <v>0</v>
      </c>
      <c r="N33" s="355" t="s">
        <v>58</v>
      </c>
      <c r="O33" s="601">
        <f t="shared" si="20"/>
        <v>0</v>
      </c>
      <c r="P33" s="613">
        <v>0</v>
      </c>
      <c r="Q33" s="613">
        <v>0</v>
      </c>
      <c r="R33" s="601">
        <f t="shared" si="21"/>
        <v>1</v>
      </c>
      <c r="S33" s="613">
        <v>0</v>
      </c>
      <c r="T33" s="613">
        <v>1</v>
      </c>
      <c r="U33" s="601">
        <f t="shared" si="22"/>
        <v>0</v>
      </c>
      <c r="V33" s="613">
        <v>0</v>
      </c>
      <c r="W33" s="613">
        <v>0</v>
      </c>
      <c r="X33" s="601">
        <f t="shared" si="23"/>
        <v>1</v>
      </c>
      <c r="Y33" s="613">
        <v>0</v>
      </c>
      <c r="Z33" s="615">
        <v>1</v>
      </c>
      <c r="AA33" s="355" t="s">
        <v>58</v>
      </c>
      <c r="AB33" s="601">
        <f t="shared" si="24"/>
        <v>2</v>
      </c>
      <c r="AC33" s="613">
        <v>1</v>
      </c>
      <c r="AD33" s="613">
        <v>1</v>
      </c>
      <c r="AE33" s="601">
        <f t="shared" si="25"/>
        <v>2</v>
      </c>
      <c r="AF33" s="613">
        <v>0</v>
      </c>
      <c r="AG33" s="613">
        <v>2</v>
      </c>
      <c r="AH33" s="601">
        <f t="shared" si="26"/>
        <v>1</v>
      </c>
      <c r="AI33" s="613">
        <v>0</v>
      </c>
      <c r="AJ33" s="613">
        <v>1</v>
      </c>
      <c r="AK33" s="601">
        <f t="shared" si="27"/>
        <v>4</v>
      </c>
      <c r="AL33" s="613">
        <v>1</v>
      </c>
      <c r="AM33" s="615">
        <v>3</v>
      </c>
    </row>
    <row r="34" spans="1:39" ht="20.100000000000001" customHeight="1">
      <c r="A34" s="355" t="s">
        <v>59</v>
      </c>
      <c r="B34" s="601">
        <f t="shared" si="16"/>
        <v>70</v>
      </c>
      <c r="C34" s="613">
        <v>43</v>
      </c>
      <c r="D34" s="613">
        <v>27</v>
      </c>
      <c r="E34" s="601">
        <f t="shared" si="17"/>
        <v>25</v>
      </c>
      <c r="F34" s="613">
        <v>14</v>
      </c>
      <c r="G34" s="613">
        <v>11</v>
      </c>
      <c r="H34" s="601">
        <f t="shared" si="18"/>
        <v>3</v>
      </c>
      <c r="I34" s="613">
        <v>3</v>
      </c>
      <c r="J34" s="613">
        <v>0</v>
      </c>
      <c r="K34" s="601">
        <f t="shared" si="19"/>
        <v>7</v>
      </c>
      <c r="L34" s="613">
        <v>5</v>
      </c>
      <c r="M34" s="615">
        <v>2</v>
      </c>
      <c r="N34" s="355" t="s">
        <v>59</v>
      </c>
      <c r="O34" s="601">
        <f t="shared" si="20"/>
        <v>1</v>
      </c>
      <c r="P34" s="613">
        <v>1</v>
      </c>
      <c r="Q34" s="613">
        <v>0</v>
      </c>
      <c r="R34" s="601">
        <f t="shared" si="21"/>
        <v>3</v>
      </c>
      <c r="S34" s="613">
        <v>0</v>
      </c>
      <c r="T34" s="613">
        <v>3</v>
      </c>
      <c r="U34" s="601">
        <f t="shared" si="22"/>
        <v>0</v>
      </c>
      <c r="V34" s="613">
        <v>0</v>
      </c>
      <c r="W34" s="613">
        <v>0</v>
      </c>
      <c r="X34" s="601">
        <f t="shared" si="23"/>
        <v>9</v>
      </c>
      <c r="Y34" s="613">
        <v>8</v>
      </c>
      <c r="Z34" s="615">
        <v>1</v>
      </c>
      <c r="AA34" s="355" t="s">
        <v>59</v>
      </c>
      <c r="AB34" s="601">
        <f t="shared" si="24"/>
        <v>2</v>
      </c>
      <c r="AC34" s="613">
        <v>0</v>
      </c>
      <c r="AD34" s="613">
        <v>2</v>
      </c>
      <c r="AE34" s="601">
        <f t="shared" si="25"/>
        <v>0</v>
      </c>
      <c r="AF34" s="613">
        <v>0</v>
      </c>
      <c r="AG34" s="613">
        <v>0</v>
      </c>
      <c r="AH34" s="601">
        <f t="shared" si="26"/>
        <v>0</v>
      </c>
      <c r="AI34" s="613">
        <v>0</v>
      </c>
      <c r="AJ34" s="613">
        <v>0</v>
      </c>
      <c r="AK34" s="601">
        <f t="shared" si="27"/>
        <v>20</v>
      </c>
      <c r="AL34" s="613">
        <v>12</v>
      </c>
      <c r="AM34" s="615">
        <v>8</v>
      </c>
    </row>
    <row r="35" spans="1:39" ht="20.100000000000001" customHeight="1">
      <c r="A35" s="355" t="s">
        <v>60</v>
      </c>
      <c r="B35" s="601">
        <f t="shared" si="16"/>
        <v>142</v>
      </c>
      <c r="C35" s="613">
        <v>99</v>
      </c>
      <c r="D35" s="613">
        <v>43</v>
      </c>
      <c r="E35" s="601">
        <f t="shared" si="17"/>
        <v>7</v>
      </c>
      <c r="F35" s="613">
        <v>3</v>
      </c>
      <c r="G35" s="613">
        <v>4</v>
      </c>
      <c r="H35" s="601">
        <f t="shared" si="18"/>
        <v>33</v>
      </c>
      <c r="I35" s="613">
        <v>30</v>
      </c>
      <c r="J35" s="613">
        <v>3</v>
      </c>
      <c r="K35" s="601">
        <f t="shared" si="19"/>
        <v>18</v>
      </c>
      <c r="L35" s="613">
        <v>11</v>
      </c>
      <c r="M35" s="615">
        <v>7</v>
      </c>
      <c r="N35" s="355" t="s">
        <v>60</v>
      </c>
      <c r="O35" s="601">
        <f t="shared" si="20"/>
        <v>43</v>
      </c>
      <c r="P35" s="613">
        <v>43</v>
      </c>
      <c r="Q35" s="613">
        <v>0</v>
      </c>
      <c r="R35" s="601">
        <f t="shared" si="21"/>
        <v>2</v>
      </c>
      <c r="S35" s="613">
        <v>0</v>
      </c>
      <c r="T35" s="613">
        <v>2</v>
      </c>
      <c r="U35" s="601">
        <f t="shared" si="22"/>
        <v>24</v>
      </c>
      <c r="V35" s="613">
        <v>3</v>
      </c>
      <c r="W35" s="613">
        <v>21</v>
      </c>
      <c r="X35" s="601">
        <f t="shared" si="23"/>
        <v>2</v>
      </c>
      <c r="Y35" s="613">
        <v>2</v>
      </c>
      <c r="Z35" s="615">
        <v>0</v>
      </c>
      <c r="AA35" s="355" t="s">
        <v>60</v>
      </c>
      <c r="AB35" s="601">
        <f t="shared" si="24"/>
        <v>2</v>
      </c>
      <c r="AC35" s="613">
        <v>0</v>
      </c>
      <c r="AD35" s="613">
        <v>2</v>
      </c>
      <c r="AE35" s="601">
        <f t="shared" si="25"/>
        <v>0</v>
      </c>
      <c r="AF35" s="613">
        <v>0</v>
      </c>
      <c r="AG35" s="613">
        <v>0</v>
      </c>
      <c r="AH35" s="601">
        <f t="shared" si="26"/>
        <v>4</v>
      </c>
      <c r="AI35" s="613">
        <v>3</v>
      </c>
      <c r="AJ35" s="613">
        <v>1</v>
      </c>
      <c r="AK35" s="601">
        <f t="shared" si="27"/>
        <v>7</v>
      </c>
      <c r="AL35" s="613">
        <v>4</v>
      </c>
      <c r="AM35" s="615">
        <v>3</v>
      </c>
    </row>
    <row r="36" spans="1:39" s="302" customFormat="1" ht="9.9499999999999993" customHeight="1" thickBot="1">
      <c r="A36" s="604"/>
      <c r="B36" s="605"/>
      <c r="C36" s="605"/>
      <c r="D36" s="605"/>
      <c r="E36" s="605"/>
      <c r="F36" s="605"/>
      <c r="G36" s="605"/>
      <c r="H36" s="605"/>
      <c r="I36" s="605"/>
      <c r="J36" s="605"/>
      <c r="K36" s="605"/>
      <c r="L36" s="605"/>
      <c r="M36" s="606"/>
      <c r="N36" s="604"/>
      <c r="O36" s="605"/>
      <c r="P36" s="605"/>
      <c r="Q36" s="605"/>
      <c r="R36" s="605"/>
      <c r="S36" s="605"/>
      <c r="T36" s="605"/>
      <c r="U36" s="605"/>
      <c r="V36" s="605"/>
      <c r="W36" s="605"/>
      <c r="X36" s="605"/>
      <c r="Y36" s="605"/>
      <c r="Z36" s="606"/>
      <c r="AA36" s="604"/>
      <c r="AB36" s="605"/>
      <c r="AC36" s="605"/>
      <c r="AD36" s="605"/>
      <c r="AE36" s="605"/>
      <c r="AF36" s="605"/>
      <c r="AG36" s="605"/>
      <c r="AH36" s="605"/>
      <c r="AI36" s="605"/>
      <c r="AJ36" s="605"/>
      <c r="AK36" s="605"/>
      <c r="AL36" s="605"/>
      <c r="AM36" s="606"/>
    </row>
    <row r="37" spans="1:39" ht="9.9499999999999993" customHeight="1">
      <c r="A37" s="561"/>
      <c r="B37" s="561"/>
      <c r="C37" s="561"/>
      <c r="D37" s="561"/>
      <c r="E37" s="607"/>
      <c r="F37" s="607"/>
      <c r="G37" s="607"/>
      <c r="H37" s="561"/>
      <c r="I37" s="594"/>
      <c r="J37" s="594"/>
      <c r="K37" s="561"/>
      <c r="L37" s="561"/>
      <c r="M37" s="561"/>
      <c r="O37" s="561"/>
      <c r="P37" s="561"/>
      <c r="Q37" s="561"/>
    </row>
    <row r="38" spans="1:39" ht="15" customHeight="1">
      <c r="A38" s="128" t="s">
        <v>460</v>
      </c>
      <c r="B38" s="561"/>
      <c r="C38" s="561"/>
      <c r="D38" s="561"/>
      <c r="E38" s="607"/>
      <c r="F38" s="607"/>
      <c r="G38" s="607"/>
      <c r="H38" s="561"/>
      <c r="I38" s="594"/>
      <c r="J38" s="594"/>
      <c r="K38" s="561"/>
      <c r="L38" s="561"/>
      <c r="M38" s="561"/>
      <c r="O38" s="561"/>
      <c r="P38" s="561"/>
      <c r="Q38" s="561"/>
      <c r="AA38" s="128" t="s">
        <v>460</v>
      </c>
    </row>
    <row r="39" spans="1:39" ht="15" customHeight="1">
      <c r="A39" s="608" t="s">
        <v>461</v>
      </c>
      <c r="B39" s="609"/>
      <c r="C39" s="609"/>
      <c r="D39" s="609"/>
      <c r="E39" s="609"/>
      <c r="F39" s="609"/>
      <c r="G39" s="609"/>
      <c r="H39" s="609"/>
      <c r="I39" s="609"/>
      <c r="J39" s="609"/>
      <c r="K39" s="609"/>
      <c r="L39" s="609"/>
      <c r="M39" s="609"/>
      <c r="N39" s="609"/>
      <c r="O39" s="609"/>
      <c r="P39" s="561"/>
      <c r="Q39" s="561"/>
      <c r="U39" s="751"/>
      <c r="V39" s="751"/>
      <c r="W39" s="751"/>
      <c r="X39" s="751"/>
      <c r="Y39" s="751"/>
      <c r="Z39" s="751"/>
      <c r="AA39" s="608" t="s">
        <v>461</v>
      </c>
      <c r="AB39" s="751"/>
      <c r="AC39" s="751"/>
      <c r="AD39" s="751"/>
      <c r="AE39" s="751"/>
      <c r="AF39" s="751"/>
      <c r="AG39" s="751"/>
      <c r="AH39" s="751"/>
    </row>
    <row r="40" spans="1:39">
      <c r="A40" s="753" t="s">
        <v>459</v>
      </c>
      <c r="I40" s="147"/>
      <c r="J40" s="147"/>
      <c r="N40" s="753"/>
      <c r="AA40" s="753" t="s">
        <v>462</v>
      </c>
      <c r="AC40" s="147"/>
      <c r="AD40" s="147"/>
      <c r="AI40" s="479"/>
      <c r="AJ40" s="479"/>
    </row>
    <row r="41" spans="1:39" ht="15.75">
      <c r="A41" s="126"/>
      <c r="B41" s="126"/>
      <c r="C41" s="126"/>
      <c r="D41" s="126"/>
      <c r="E41" s="126"/>
      <c r="F41" s="126"/>
      <c r="G41" s="126"/>
      <c r="H41" s="126"/>
      <c r="I41" s="140"/>
      <c r="J41" s="140"/>
      <c r="K41" s="126"/>
      <c r="L41" s="126"/>
      <c r="M41" s="126"/>
      <c r="O41" s="126"/>
      <c r="P41" s="126"/>
      <c r="Q41" s="126"/>
    </row>
    <row r="42" spans="1:39" ht="15.75">
      <c r="A42" s="126"/>
      <c r="B42" s="126"/>
      <c r="C42" s="126"/>
      <c r="D42" s="126"/>
      <c r="E42" s="126"/>
      <c r="F42" s="126"/>
      <c r="G42" s="126"/>
      <c r="H42" s="126"/>
      <c r="I42" s="140"/>
      <c r="J42" s="140"/>
      <c r="K42" s="126"/>
      <c r="L42" s="126"/>
      <c r="M42" s="126"/>
      <c r="O42" s="126"/>
      <c r="P42" s="126"/>
      <c r="Q42" s="126"/>
    </row>
    <row r="43" spans="1:39" ht="15.75">
      <c r="A43" s="126"/>
      <c r="B43" s="126"/>
      <c r="C43" s="126"/>
      <c r="D43" s="126"/>
      <c r="E43" s="126"/>
      <c r="F43" s="126"/>
      <c r="G43" s="126"/>
      <c r="H43" s="126"/>
      <c r="I43" s="140"/>
      <c r="J43" s="140"/>
      <c r="K43" s="126"/>
      <c r="L43" s="126"/>
      <c r="M43" s="126"/>
      <c r="O43" s="126"/>
      <c r="P43" s="126"/>
      <c r="Q43" s="126"/>
    </row>
    <row r="44" spans="1:39" ht="15.75">
      <c r="A44" s="126"/>
      <c r="B44" s="126"/>
      <c r="C44" s="126"/>
      <c r="D44" s="126"/>
      <c r="E44" s="126"/>
      <c r="F44" s="126"/>
      <c r="G44" s="126"/>
      <c r="H44" s="126"/>
      <c r="I44" s="140"/>
      <c r="J44" s="140"/>
      <c r="K44" s="126"/>
      <c r="L44" s="126"/>
      <c r="M44" s="126"/>
      <c r="O44" s="126"/>
      <c r="P44" s="126"/>
      <c r="Q44" s="126"/>
    </row>
    <row r="45" spans="1:39" ht="15.75">
      <c r="A45" s="126"/>
      <c r="B45" s="126"/>
      <c r="C45" s="126"/>
      <c r="D45" s="126"/>
      <c r="E45" s="126"/>
      <c r="F45" s="126"/>
      <c r="G45" s="126"/>
      <c r="H45" s="126"/>
      <c r="I45" s="140"/>
      <c r="J45" s="140"/>
      <c r="K45" s="126"/>
      <c r="L45" s="126"/>
      <c r="M45" s="126"/>
      <c r="O45" s="126"/>
      <c r="P45" s="126"/>
      <c r="Q45" s="126"/>
    </row>
    <row r="46" spans="1:39" ht="15.75">
      <c r="A46" s="126"/>
      <c r="B46" s="126"/>
      <c r="C46" s="126"/>
      <c r="D46" s="126"/>
      <c r="E46" s="126"/>
      <c r="F46" s="126"/>
      <c r="G46" s="126"/>
      <c r="H46" s="126"/>
      <c r="I46" s="140"/>
      <c r="J46" s="140"/>
      <c r="K46" s="126"/>
      <c r="L46" s="126"/>
      <c r="M46" s="126"/>
      <c r="O46" s="126"/>
      <c r="P46" s="126"/>
      <c r="Q46" s="126"/>
    </row>
    <row r="47" spans="1:39" ht="15.75">
      <c r="A47" s="126"/>
      <c r="B47" s="126"/>
      <c r="C47" s="126"/>
      <c r="D47" s="126"/>
      <c r="E47" s="126"/>
      <c r="F47" s="126"/>
      <c r="G47" s="126"/>
      <c r="H47" s="126"/>
      <c r="I47" s="140"/>
      <c r="J47" s="140"/>
      <c r="K47" s="126"/>
      <c r="L47" s="126"/>
      <c r="M47" s="126"/>
      <c r="O47" s="126"/>
      <c r="P47" s="126"/>
      <c r="Q47" s="126"/>
    </row>
    <row r="48" spans="1:39" ht="15.75">
      <c r="A48" s="126"/>
      <c r="B48" s="126"/>
      <c r="C48" s="126"/>
      <c r="D48" s="126"/>
      <c r="E48" s="126"/>
      <c r="F48" s="126"/>
      <c r="G48" s="126"/>
      <c r="H48" s="126"/>
      <c r="I48" s="140"/>
      <c r="J48" s="140"/>
      <c r="K48" s="126"/>
      <c r="L48" s="126"/>
      <c r="M48" s="126"/>
      <c r="O48" s="126"/>
      <c r="P48" s="126"/>
      <c r="Q48" s="126"/>
    </row>
    <row r="49" spans="1:17" ht="15.75">
      <c r="A49" s="126"/>
      <c r="B49" s="126"/>
      <c r="C49" s="126"/>
      <c r="D49" s="126"/>
      <c r="E49" s="126"/>
      <c r="F49" s="126"/>
      <c r="G49" s="126"/>
      <c r="H49" s="126"/>
      <c r="I49" s="140"/>
      <c r="J49" s="140"/>
      <c r="K49" s="126"/>
      <c r="L49" s="126"/>
      <c r="M49" s="126"/>
      <c r="O49" s="126"/>
      <c r="P49" s="126"/>
      <c r="Q49" s="126"/>
    </row>
    <row r="50" spans="1:17" ht="15.75">
      <c r="A50" s="126"/>
      <c r="B50" s="126"/>
      <c r="C50" s="126"/>
      <c r="D50" s="126"/>
      <c r="E50" s="126"/>
      <c r="F50" s="126"/>
      <c r="G50" s="126"/>
      <c r="H50" s="126"/>
      <c r="I50" s="140"/>
      <c r="J50" s="140"/>
      <c r="K50" s="126"/>
      <c r="L50" s="126"/>
      <c r="M50" s="126"/>
      <c r="O50" s="126"/>
      <c r="P50" s="126"/>
      <c r="Q50" s="126"/>
    </row>
    <row r="51" spans="1:17" ht="15.75">
      <c r="A51" s="126"/>
      <c r="B51" s="126"/>
      <c r="C51" s="126"/>
      <c r="D51" s="126"/>
      <c r="E51" s="126"/>
      <c r="F51" s="126"/>
      <c r="G51" s="126"/>
      <c r="H51" s="126"/>
      <c r="I51" s="140"/>
      <c r="J51" s="140"/>
      <c r="K51" s="126"/>
      <c r="L51" s="126"/>
      <c r="M51" s="126"/>
      <c r="O51" s="126"/>
      <c r="P51" s="126"/>
      <c r="Q51" s="126"/>
    </row>
    <row r="52" spans="1:17" ht="15.75">
      <c r="A52" s="126"/>
      <c r="B52" s="126"/>
      <c r="C52" s="126"/>
      <c r="D52" s="126"/>
      <c r="E52" s="126"/>
      <c r="F52" s="126"/>
      <c r="G52" s="126"/>
      <c r="H52" s="126"/>
      <c r="I52" s="140"/>
      <c r="J52" s="140"/>
      <c r="K52" s="126"/>
      <c r="L52" s="126"/>
      <c r="M52" s="126"/>
      <c r="O52" s="126"/>
      <c r="P52" s="126"/>
      <c r="Q52" s="126"/>
    </row>
    <row r="53" spans="1:17" ht="15.75">
      <c r="A53" s="126"/>
      <c r="B53" s="126"/>
      <c r="C53" s="126"/>
      <c r="D53" s="126"/>
      <c r="E53" s="126"/>
      <c r="F53" s="126"/>
      <c r="G53" s="126"/>
      <c r="H53" s="126"/>
      <c r="I53" s="140"/>
      <c r="J53" s="140"/>
      <c r="K53" s="126"/>
      <c r="L53" s="126"/>
      <c r="M53" s="126"/>
      <c r="O53" s="126"/>
      <c r="P53" s="126"/>
      <c r="Q53" s="126"/>
    </row>
    <row r="54" spans="1:17" ht="15.75">
      <c r="A54" s="126"/>
      <c r="B54" s="126"/>
      <c r="C54" s="126"/>
      <c r="D54" s="126"/>
      <c r="E54" s="126"/>
      <c r="F54" s="126"/>
      <c r="G54" s="126"/>
      <c r="H54" s="126"/>
      <c r="I54" s="140"/>
      <c r="J54" s="140"/>
      <c r="K54" s="126"/>
      <c r="L54" s="126"/>
      <c r="M54" s="126"/>
      <c r="O54" s="126"/>
      <c r="P54" s="126"/>
      <c r="Q54" s="126"/>
    </row>
    <row r="55" spans="1:17" ht="15.75">
      <c r="A55" s="126"/>
      <c r="B55" s="126"/>
      <c r="C55" s="126"/>
      <c r="D55" s="126"/>
      <c r="E55" s="126"/>
      <c r="F55" s="126"/>
      <c r="G55" s="126"/>
      <c r="H55" s="126"/>
      <c r="I55" s="140"/>
      <c r="J55" s="140"/>
      <c r="K55" s="126"/>
      <c r="L55" s="126"/>
      <c r="M55" s="126"/>
      <c r="O55" s="126"/>
      <c r="P55" s="126"/>
      <c r="Q55" s="126"/>
    </row>
    <row r="56" spans="1:17" ht="15.75">
      <c r="A56" s="126"/>
      <c r="B56" s="126"/>
      <c r="C56" s="126"/>
      <c r="D56" s="126"/>
      <c r="E56" s="126"/>
      <c r="F56" s="126"/>
      <c r="G56" s="126"/>
      <c r="H56" s="126"/>
      <c r="I56" s="140"/>
      <c r="J56" s="140"/>
      <c r="K56" s="126"/>
      <c r="L56" s="126"/>
      <c r="M56" s="126"/>
      <c r="O56" s="126"/>
      <c r="P56" s="126"/>
      <c r="Q56" s="126"/>
    </row>
    <row r="57" spans="1:17">
      <c r="I57" s="147"/>
      <c r="J57" s="147"/>
    </row>
    <row r="58" spans="1:17">
      <c r="I58" s="147"/>
      <c r="J58" s="147"/>
    </row>
    <row r="59" spans="1:17">
      <c r="I59" s="147"/>
      <c r="J59" s="147"/>
    </row>
    <row r="60" spans="1:17">
      <c r="I60" s="147"/>
      <c r="J60" s="147"/>
    </row>
    <row r="61" spans="1:17">
      <c r="I61" s="147"/>
      <c r="J61" s="147"/>
    </row>
    <row r="62" spans="1:17">
      <c r="I62" s="147"/>
      <c r="J62" s="147"/>
    </row>
    <row r="63" spans="1:17">
      <c r="I63" s="147"/>
      <c r="J63" s="147"/>
    </row>
    <row r="64" spans="1:17">
      <c r="I64" s="147"/>
      <c r="J64" s="147"/>
    </row>
    <row r="65" spans="9:10">
      <c r="I65" s="147"/>
      <c r="J65" s="147"/>
    </row>
    <row r="66" spans="9:10">
      <c r="I66" s="147"/>
      <c r="J66" s="147"/>
    </row>
    <row r="67" spans="9:10">
      <c r="I67" s="147"/>
      <c r="J67" s="147"/>
    </row>
    <row r="68" spans="9:10">
      <c r="I68" s="147"/>
      <c r="J68" s="147"/>
    </row>
    <row r="69" spans="9:10">
      <c r="I69" s="147"/>
      <c r="J69" s="147"/>
    </row>
    <row r="70" spans="9:10">
      <c r="I70" s="147"/>
      <c r="J70" s="147"/>
    </row>
    <row r="71" spans="9:10">
      <c r="I71" s="147"/>
      <c r="J71" s="147"/>
    </row>
    <row r="72" spans="9:10">
      <c r="I72" s="147"/>
      <c r="J72" s="147"/>
    </row>
    <row r="73" spans="9:10">
      <c r="I73" s="147"/>
      <c r="J73" s="147"/>
    </row>
    <row r="74" spans="9:10">
      <c r="I74" s="147"/>
      <c r="J74" s="147"/>
    </row>
    <row r="75" spans="9:10">
      <c r="I75" s="147"/>
      <c r="J75" s="147"/>
    </row>
    <row r="76" spans="9:10">
      <c r="I76" s="147"/>
      <c r="J76" s="147"/>
    </row>
    <row r="77" spans="9:10">
      <c r="I77" s="147"/>
      <c r="J77" s="147"/>
    </row>
    <row r="78" spans="9:10">
      <c r="I78" s="147"/>
      <c r="J78" s="147"/>
    </row>
    <row r="79" spans="9:10">
      <c r="I79" s="147"/>
      <c r="J79" s="147"/>
    </row>
    <row r="80" spans="9:10">
      <c r="I80" s="147"/>
      <c r="J80" s="147"/>
    </row>
    <row r="81" spans="9:10">
      <c r="I81" s="147"/>
      <c r="J81" s="147"/>
    </row>
    <row r="82" spans="9:10">
      <c r="I82" s="147"/>
      <c r="J82" s="147"/>
    </row>
    <row r="83" spans="9:10">
      <c r="I83" s="147"/>
      <c r="J83" s="147"/>
    </row>
    <row r="84" spans="9:10">
      <c r="I84" s="147"/>
      <c r="J84" s="147"/>
    </row>
    <row r="85" spans="9:10">
      <c r="I85" s="147"/>
      <c r="J85" s="147"/>
    </row>
    <row r="86" spans="9:10">
      <c r="I86" s="147"/>
      <c r="J86" s="147"/>
    </row>
    <row r="87" spans="9:10">
      <c r="I87" s="147"/>
      <c r="J87" s="147"/>
    </row>
    <row r="88" spans="9:10">
      <c r="I88" s="147"/>
      <c r="J88" s="147"/>
    </row>
    <row r="89" spans="9:10">
      <c r="I89" s="147"/>
      <c r="J89" s="147"/>
    </row>
    <row r="90" spans="9:10">
      <c r="I90" s="147"/>
      <c r="J90" s="147"/>
    </row>
    <row r="91" spans="9:10">
      <c r="I91" s="147"/>
      <c r="J91" s="147"/>
    </row>
    <row r="92" spans="9:10">
      <c r="I92" s="147"/>
      <c r="J92" s="147"/>
    </row>
    <row r="93" spans="9:10">
      <c r="I93" s="147"/>
      <c r="J93" s="147"/>
    </row>
    <row r="94" spans="9:10">
      <c r="I94" s="147"/>
      <c r="J94" s="147"/>
    </row>
    <row r="95" spans="9:10">
      <c r="I95" s="147"/>
      <c r="J95" s="147"/>
    </row>
    <row r="96" spans="9:10">
      <c r="I96" s="147"/>
      <c r="J96" s="147"/>
    </row>
    <row r="97" spans="9:10">
      <c r="I97" s="147"/>
      <c r="J97" s="147"/>
    </row>
    <row r="98" spans="9:10">
      <c r="I98" s="147"/>
      <c r="J98" s="147"/>
    </row>
    <row r="99" spans="9:10">
      <c r="I99" s="147"/>
      <c r="J99" s="147"/>
    </row>
    <row r="100" spans="9:10">
      <c r="I100" s="147"/>
      <c r="J100" s="147"/>
    </row>
    <row r="101" spans="9:10">
      <c r="I101" s="147"/>
      <c r="J101" s="147"/>
    </row>
    <row r="102" spans="9:10">
      <c r="I102" s="147"/>
      <c r="J102" s="147"/>
    </row>
    <row r="103" spans="9:10">
      <c r="I103" s="147"/>
      <c r="J103" s="147"/>
    </row>
    <row r="104" spans="9:10">
      <c r="I104" s="147"/>
      <c r="J104" s="147"/>
    </row>
    <row r="105" spans="9:10">
      <c r="I105" s="147"/>
      <c r="J105" s="147"/>
    </row>
    <row r="106" spans="9:10">
      <c r="I106" s="147"/>
      <c r="J106" s="147"/>
    </row>
    <row r="107" spans="9:10">
      <c r="I107" s="147"/>
      <c r="J107" s="147"/>
    </row>
    <row r="108" spans="9:10">
      <c r="I108" s="147"/>
      <c r="J108" s="147"/>
    </row>
    <row r="109" spans="9:10">
      <c r="I109" s="147"/>
      <c r="J109" s="147"/>
    </row>
    <row r="110" spans="9:10">
      <c r="I110" s="147"/>
      <c r="J110" s="147"/>
    </row>
    <row r="111" spans="9:10">
      <c r="I111" s="147"/>
      <c r="J111" s="147"/>
    </row>
    <row r="112" spans="9:10">
      <c r="I112" s="147"/>
      <c r="J112" s="147"/>
    </row>
    <row r="113" spans="9:10">
      <c r="I113" s="147"/>
      <c r="J113" s="147"/>
    </row>
    <row r="114" spans="9:10">
      <c r="I114" s="147"/>
      <c r="J114" s="147"/>
    </row>
    <row r="115" spans="9:10">
      <c r="I115" s="147"/>
      <c r="J115" s="147"/>
    </row>
    <row r="116" spans="9:10">
      <c r="I116" s="147"/>
      <c r="J116" s="147"/>
    </row>
    <row r="117" spans="9:10">
      <c r="I117" s="147"/>
      <c r="J117" s="147"/>
    </row>
    <row r="118" spans="9:10">
      <c r="I118" s="147"/>
      <c r="J118" s="147"/>
    </row>
    <row r="119" spans="9:10">
      <c r="I119" s="147"/>
      <c r="J119" s="147"/>
    </row>
    <row r="120" spans="9:10">
      <c r="I120" s="147"/>
      <c r="J120" s="147"/>
    </row>
    <row r="121" spans="9:10">
      <c r="I121" s="147"/>
      <c r="J121" s="147"/>
    </row>
    <row r="122" spans="9:10">
      <c r="I122" s="147"/>
      <c r="J122" s="147"/>
    </row>
    <row r="123" spans="9:10">
      <c r="I123" s="147"/>
      <c r="J123" s="147"/>
    </row>
    <row r="124" spans="9:10">
      <c r="I124" s="147"/>
      <c r="J124" s="147"/>
    </row>
    <row r="125" spans="9:10">
      <c r="I125" s="147"/>
      <c r="J125" s="147"/>
    </row>
    <row r="126" spans="9:10">
      <c r="I126" s="147"/>
      <c r="J126" s="147"/>
    </row>
    <row r="127" spans="9:10">
      <c r="I127" s="147"/>
      <c r="J127" s="147"/>
    </row>
    <row r="128" spans="9:10">
      <c r="I128" s="147"/>
      <c r="J128" s="147"/>
    </row>
    <row r="129" spans="9:10">
      <c r="I129" s="147"/>
      <c r="J129" s="147"/>
    </row>
    <row r="130" spans="9:10">
      <c r="I130" s="147"/>
      <c r="J130" s="147"/>
    </row>
    <row r="131" spans="9:10">
      <c r="I131" s="147"/>
      <c r="J131" s="147"/>
    </row>
    <row r="132" spans="9:10">
      <c r="I132" s="147"/>
      <c r="J132" s="147"/>
    </row>
    <row r="133" spans="9:10">
      <c r="I133" s="147"/>
      <c r="J133" s="147"/>
    </row>
    <row r="134" spans="9:10">
      <c r="I134" s="147"/>
      <c r="J134" s="147"/>
    </row>
    <row r="135" spans="9:10">
      <c r="I135" s="147"/>
      <c r="J135" s="147"/>
    </row>
    <row r="136" spans="9:10">
      <c r="I136" s="147"/>
      <c r="J136" s="147"/>
    </row>
    <row r="137" spans="9:10">
      <c r="I137" s="147"/>
      <c r="J137" s="147"/>
    </row>
    <row r="138" spans="9:10">
      <c r="I138" s="147"/>
      <c r="J138" s="147"/>
    </row>
    <row r="139" spans="9:10">
      <c r="I139" s="147"/>
      <c r="J139" s="147"/>
    </row>
    <row r="140" spans="9:10">
      <c r="I140" s="147"/>
      <c r="J140" s="147"/>
    </row>
    <row r="141" spans="9:10">
      <c r="I141" s="147"/>
      <c r="J141" s="147"/>
    </row>
    <row r="142" spans="9:10">
      <c r="I142" s="147"/>
      <c r="J142" s="147"/>
    </row>
    <row r="143" spans="9:10">
      <c r="I143" s="147"/>
      <c r="J143" s="147"/>
    </row>
    <row r="144" spans="9:10">
      <c r="I144" s="147"/>
      <c r="J144" s="147"/>
    </row>
    <row r="145" spans="9:10">
      <c r="I145" s="147"/>
      <c r="J145" s="147"/>
    </row>
    <row r="146" spans="9:10">
      <c r="I146" s="147"/>
      <c r="J146" s="147"/>
    </row>
    <row r="147" spans="9:10">
      <c r="I147" s="147"/>
      <c r="J147" s="147"/>
    </row>
    <row r="148" spans="9:10">
      <c r="I148" s="147"/>
      <c r="J148" s="147"/>
    </row>
    <row r="149" spans="9:10">
      <c r="I149" s="147"/>
      <c r="J149" s="147"/>
    </row>
    <row r="150" spans="9:10">
      <c r="I150" s="147"/>
      <c r="J150" s="147"/>
    </row>
    <row r="151" spans="9:10">
      <c r="I151" s="147"/>
      <c r="J151" s="147"/>
    </row>
    <row r="152" spans="9:10">
      <c r="I152" s="147"/>
      <c r="J152" s="147"/>
    </row>
    <row r="153" spans="9:10">
      <c r="I153" s="147"/>
      <c r="J153" s="147"/>
    </row>
    <row r="154" spans="9:10">
      <c r="I154" s="147"/>
      <c r="J154" s="147"/>
    </row>
    <row r="155" spans="9:10">
      <c r="I155" s="147"/>
      <c r="J155" s="147"/>
    </row>
    <row r="156" spans="9:10">
      <c r="I156" s="147"/>
      <c r="J156" s="147"/>
    </row>
    <row r="157" spans="9:10">
      <c r="I157" s="147"/>
      <c r="J157" s="147"/>
    </row>
    <row r="158" spans="9:10">
      <c r="I158" s="147"/>
      <c r="J158" s="147"/>
    </row>
    <row r="159" spans="9:10">
      <c r="I159" s="147"/>
      <c r="J159" s="147"/>
    </row>
    <row r="160" spans="9:10">
      <c r="I160" s="147"/>
      <c r="J160" s="147"/>
    </row>
    <row r="161" spans="9:10">
      <c r="I161" s="147"/>
      <c r="J161" s="147"/>
    </row>
    <row r="162" spans="9:10">
      <c r="I162" s="147"/>
      <c r="J162" s="147"/>
    </row>
    <row r="163" spans="9:10">
      <c r="I163" s="147"/>
      <c r="J163" s="147"/>
    </row>
    <row r="164" spans="9:10">
      <c r="I164" s="147"/>
      <c r="J164" s="147"/>
    </row>
    <row r="165" spans="9:10">
      <c r="I165" s="147"/>
      <c r="J165" s="147"/>
    </row>
    <row r="166" spans="9:10">
      <c r="I166" s="147"/>
      <c r="J166" s="147"/>
    </row>
    <row r="167" spans="9:10">
      <c r="I167" s="147"/>
      <c r="J167" s="147"/>
    </row>
    <row r="168" spans="9:10">
      <c r="I168" s="147"/>
      <c r="J168" s="147"/>
    </row>
    <row r="169" spans="9:10">
      <c r="I169" s="147"/>
      <c r="J169" s="147"/>
    </row>
    <row r="170" spans="9:10">
      <c r="I170" s="147"/>
      <c r="J170" s="147"/>
    </row>
    <row r="171" spans="9:10">
      <c r="I171" s="147"/>
      <c r="J171" s="147"/>
    </row>
    <row r="172" spans="9:10">
      <c r="I172" s="147"/>
      <c r="J172" s="147"/>
    </row>
    <row r="173" spans="9:10">
      <c r="I173" s="147"/>
      <c r="J173" s="147"/>
    </row>
    <row r="174" spans="9:10">
      <c r="I174" s="147"/>
      <c r="J174" s="147"/>
    </row>
    <row r="175" spans="9:10">
      <c r="I175" s="147"/>
      <c r="J175" s="147"/>
    </row>
    <row r="176" spans="9:10">
      <c r="I176" s="147"/>
      <c r="J176" s="147"/>
    </row>
    <row r="177" spans="9:10">
      <c r="I177" s="147"/>
      <c r="J177" s="147"/>
    </row>
    <row r="178" spans="9:10">
      <c r="I178" s="147"/>
      <c r="J178" s="147"/>
    </row>
    <row r="179" spans="9:10">
      <c r="I179" s="147"/>
      <c r="J179" s="147"/>
    </row>
    <row r="180" spans="9:10">
      <c r="I180" s="147"/>
      <c r="J180" s="147"/>
    </row>
    <row r="181" spans="9:10">
      <c r="I181" s="147"/>
      <c r="J181" s="147"/>
    </row>
    <row r="182" spans="9:10">
      <c r="I182" s="147"/>
      <c r="J182" s="147"/>
    </row>
    <row r="183" spans="9:10">
      <c r="I183" s="147"/>
      <c r="J183" s="147"/>
    </row>
    <row r="184" spans="9:10">
      <c r="I184" s="147"/>
      <c r="J184" s="147"/>
    </row>
    <row r="185" spans="9:10">
      <c r="I185" s="147"/>
      <c r="J185" s="147"/>
    </row>
    <row r="186" spans="9:10">
      <c r="I186" s="147"/>
      <c r="J186" s="147"/>
    </row>
    <row r="187" spans="9:10">
      <c r="I187" s="147"/>
      <c r="J187" s="147"/>
    </row>
    <row r="188" spans="9:10">
      <c r="I188" s="147"/>
      <c r="J188" s="147"/>
    </row>
    <row r="189" spans="9:10">
      <c r="I189" s="147"/>
      <c r="J189" s="147"/>
    </row>
    <row r="190" spans="9:10">
      <c r="I190" s="147"/>
      <c r="J190" s="147"/>
    </row>
    <row r="191" spans="9:10">
      <c r="I191" s="147"/>
      <c r="J191" s="147"/>
    </row>
    <row r="192" spans="9:10">
      <c r="I192" s="147"/>
      <c r="J192" s="147"/>
    </row>
    <row r="193" spans="9:10">
      <c r="I193" s="147"/>
      <c r="J193" s="147"/>
    </row>
    <row r="194" spans="9:10">
      <c r="I194" s="147"/>
      <c r="J194" s="147"/>
    </row>
    <row r="195" spans="9:10">
      <c r="I195" s="147"/>
      <c r="J195" s="147"/>
    </row>
    <row r="196" spans="9:10">
      <c r="I196" s="147"/>
      <c r="J196" s="147"/>
    </row>
    <row r="197" spans="9:10">
      <c r="I197" s="147"/>
      <c r="J197" s="147"/>
    </row>
    <row r="198" spans="9:10">
      <c r="I198" s="147"/>
      <c r="J198" s="147"/>
    </row>
    <row r="199" spans="9:10">
      <c r="I199" s="147"/>
      <c r="J199" s="147"/>
    </row>
    <row r="200" spans="9:10">
      <c r="I200" s="147"/>
      <c r="J200" s="147"/>
    </row>
    <row r="201" spans="9:10">
      <c r="I201" s="147"/>
      <c r="J201" s="147"/>
    </row>
    <row r="202" spans="9:10">
      <c r="I202" s="147"/>
      <c r="J202" s="147"/>
    </row>
    <row r="203" spans="9:10">
      <c r="I203" s="147"/>
      <c r="J203" s="147"/>
    </row>
    <row r="204" spans="9:10">
      <c r="I204" s="147"/>
      <c r="J204" s="147"/>
    </row>
    <row r="205" spans="9:10">
      <c r="I205" s="147"/>
      <c r="J205" s="147"/>
    </row>
    <row r="206" spans="9:10">
      <c r="I206" s="147"/>
      <c r="J206" s="147"/>
    </row>
    <row r="207" spans="9:10">
      <c r="I207" s="147"/>
      <c r="J207" s="147"/>
    </row>
    <row r="208" spans="9:10">
      <c r="I208" s="147"/>
      <c r="J208" s="147"/>
    </row>
    <row r="209" spans="9:10">
      <c r="I209" s="147"/>
      <c r="J209" s="147"/>
    </row>
    <row r="210" spans="9:10">
      <c r="I210" s="147"/>
      <c r="J210" s="147"/>
    </row>
    <row r="211" spans="9:10">
      <c r="I211" s="147"/>
      <c r="J211" s="147"/>
    </row>
    <row r="212" spans="9:10">
      <c r="I212" s="147"/>
      <c r="J212" s="147"/>
    </row>
    <row r="213" spans="9:10">
      <c r="I213" s="147"/>
      <c r="J213" s="147"/>
    </row>
    <row r="214" spans="9:10">
      <c r="I214" s="147"/>
      <c r="J214" s="147"/>
    </row>
    <row r="215" spans="9:10">
      <c r="I215" s="147"/>
      <c r="J215" s="147"/>
    </row>
    <row r="216" spans="9:10">
      <c r="I216" s="147"/>
      <c r="J216" s="147"/>
    </row>
    <row r="217" spans="9:10">
      <c r="I217" s="147"/>
      <c r="J217" s="147"/>
    </row>
    <row r="218" spans="9:10">
      <c r="I218" s="147"/>
      <c r="J218" s="147"/>
    </row>
    <row r="219" spans="9:10">
      <c r="I219" s="147"/>
      <c r="J219" s="147"/>
    </row>
    <row r="220" spans="9:10">
      <c r="I220" s="147"/>
      <c r="J220" s="147"/>
    </row>
    <row r="221" spans="9:10">
      <c r="I221" s="147"/>
      <c r="J221" s="147"/>
    </row>
    <row r="222" spans="9:10">
      <c r="I222" s="147"/>
      <c r="J222" s="147"/>
    </row>
    <row r="223" spans="9:10">
      <c r="I223" s="147"/>
      <c r="J223" s="147"/>
    </row>
    <row r="224" spans="9:10">
      <c r="I224" s="147"/>
      <c r="J224" s="147"/>
    </row>
    <row r="225" spans="9:10">
      <c r="I225" s="147"/>
      <c r="J225" s="147"/>
    </row>
    <row r="226" spans="9:10">
      <c r="I226" s="147"/>
      <c r="J226" s="147"/>
    </row>
    <row r="227" spans="9:10">
      <c r="I227" s="147"/>
      <c r="J227" s="147"/>
    </row>
    <row r="228" spans="9:10">
      <c r="I228" s="147"/>
      <c r="J228" s="147"/>
    </row>
    <row r="229" spans="9:10">
      <c r="I229" s="147"/>
      <c r="J229" s="147"/>
    </row>
    <row r="230" spans="9:10">
      <c r="I230" s="147"/>
      <c r="J230" s="147"/>
    </row>
    <row r="231" spans="9:10">
      <c r="I231" s="147"/>
      <c r="J231" s="147"/>
    </row>
    <row r="232" spans="9:10">
      <c r="I232" s="147"/>
      <c r="J232" s="147"/>
    </row>
    <row r="233" spans="9:10">
      <c r="I233" s="147"/>
      <c r="J233" s="147"/>
    </row>
    <row r="234" spans="9:10">
      <c r="I234" s="147"/>
      <c r="J234" s="147"/>
    </row>
    <row r="235" spans="9:10">
      <c r="I235" s="147"/>
      <c r="J235" s="147"/>
    </row>
    <row r="236" spans="9:10">
      <c r="I236" s="147"/>
      <c r="J236" s="147"/>
    </row>
    <row r="237" spans="9:10">
      <c r="I237" s="147"/>
      <c r="J237" s="147"/>
    </row>
    <row r="238" spans="9:10">
      <c r="I238" s="147"/>
      <c r="J238" s="147"/>
    </row>
    <row r="239" spans="9:10">
      <c r="I239" s="147"/>
      <c r="J239" s="147"/>
    </row>
    <row r="240" spans="9:10">
      <c r="I240" s="147"/>
      <c r="J240" s="147"/>
    </row>
    <row r="241" spans="9:10">
      <c r="I241" s="147"/>
      <c r="J241" s="147"/>
    </row>
    <row r="242" spans="9:10">
      <c r="I242" s="147"/>
      <c r="J242" s="147"/>
    </row>
    <row r="243" spans="9:10">
      <c r="I243" s="147"/>
      <c r="J243" s="147"/>
    </row>
    <row r="244" spans="9:10">
      <c r="I244" s="147"/>
      <c r="J244" s="147"/>
    </row>
    <row r="245" spans="9:10">
      <c r="I245" s="147"/>
      <c r="J245" s="147"/>
    </row>
    <row r="246" spans="9:10">
      <c r="I246" s="147"/>
      <c r="J246" s="147"/>
    </row>
    <row r="247" spans="9:10">
      <c r="I247" s="147"/>
      <c r="J247" s="147"/>
    </row>
    <row r="248" spans="9:10">
      <c r="I248" s="147"/>
      <c r="J248" s="147"/>
    </row>
    <row r="249" spans="9:10">
      <c r="I249" s="147"/>
      <c r="J249" s="147"/>
    </row>
    <row r="250" spans="9:10">
      <c r="I250" s="147"/>
      <c r="J250" s="147"/>
    </row>
    <row r="251" spans="9:10">
      <c r="I251" s="147"/>
      <c r="J251" s="147"/>
    </row>
    <row r="252" spans="9:10">
      <c r="I252" s="147"/>
      <c r="J252" s="147"/>
    </row>
    <row r="253" spans="9:10">
      <c r="I253" s="147"/>
      <c r="J253" s="147"/>
    </row>
    <row r="254" spans="9:10">
      <c r="I254" s="147"/>
      <c r="J254" s="147"/>
    </row>
    <row r="255" spans="9:10">
      <c r="I255" s="147"/>
      <c r="J255" s="147"/>
    </row>
    <row r="256" spans="9:10">
      <c r="I256" s="147"/>
      <c r="J256" s="147"/>
    </row>
    <row r="257" spans="9:10">
      <c r="I257" s="147"/>
      <c r="J257" s="147"/>
    </row>
    <row r="258" spans="9:10">
      <c r="I258" s="147"/>
      <c r="J258" s="147"/>
    </row>
    <row r="259" spans="9:10">
      <c r="I259" s="147"/>
      <c r="J259" s="147"/>
    </row>
    <row r="260" spans="9:10">
      <c r="I260" s="147"/>
      <c r="J260" s="147"/>
    </row>
    <row r="261" spans="9:10">
      <c r="I261" s="147"/>
      <c r="J261" s="147"/>
    </row>
    <row r="262" spans="9:10">
      <c r="I262" s="147"/>
      <c r="J262" s="147"/>
    </row>
    <row r="263" spans="9:10">
      <c r="I263" s="147"/>
      <c r="J263" s="147"/>
    </row>
    <row r="264" spans="9:10">
      <c r="I264" s="147"/>
      <c r="J264" s="147"/>
    </row>
    <row r="265" spans="9:10">
      <c r="I265" s="147"/>
      <c r="J265" s="147"/>
    </row>
    <row r="266" spans="9:10">
      <c r="I266" s="147"/>
      <c r="J266" s="147"/>
    </row>
    <row r="267" spans="9:10">
      <c r="I267" s="147"/>
      <c r="J267" s="147"/>
    </row>
    <row r="268" spans="9:10">
      <c r="I268" s="147"/>
      <c r="J268" s="147"/>
    </row>
    <row r="269" spans="9:10">
      <c r="I269" s="147"/>
      <c r="J269" s="147"/>
    </row>
    <row r="270" spans="9:10">
      <c r="I270" s="147"/>
      <c r="J270" s="147"/>
    </row>
    <row r="271" spans="9:10">
      <c r="I271" s="147"/>
      <c r="J271" s="147"/>
    </row>
    <row r="272" spans="9:10">
      <c r="I272" s="147"/>
      <c r="J272" s="147"/>
    </row>
    <row r="273" spans="9:10">
      <c r="I273" s="147"/>
      <c r="J273" s="147"/>
    </row>
    <row r="274" spans="9:10">
      <c r="I274" s="147"/>
      <c r="J274" s="147"/>
    </row>
    <row r="275" spans="9:10">
      <c r="I275" s="147"/>
      <c r="J275" s="147"/>
    </row>
    <row r="276" spans="9:10">
      <c r="I276" s="147"/>
      <c r="J276" s="147"/>
    </row>
    <row r="277" spans="9:10">
      <c r="I277" s="147"/>
      <c r="J277" s="147"/>
    </row>
    <row r="278" spans="9:10">
      <c r="I278" s="147"/>
      <c r="J278" s="147"/>
    </row>
    <row r="279" spans="9:10">
      <c r="I279" s="147"/>
      <c r="J279" s="147"/>
    </row>
    <row r="280" spans="9:10">
      <c r="I280" s="147"/>
      <c r="J280" s="147"/>
    </row>
    <row r="281" spans="9:10">
      <c r="I281" s="147"/>
      <c r="J281" s="147"/>
    </row>
    <row r="282" spans="9:10">
      <c r="I282" s="147"/>
      <c r="J282" s="147"/>
    </row>
    <row r="283" spans="9:10">
      <c r="I283" s="147"/>
      <c r="J283" s="147"/>
    </row>
    <row r="284" spans="9:10">
      <c r="I284" s="147"/>
      <c r="J284" s="147"/>
    </row>
    <row r="285" spans="9:10">
      <c r="I285" s="147"/>
      <c r="J285" s="147"/>
    </row>
    <row r="286" spans="9:10">
      <c r="I286" s="147"/>
      <c r="J286" s="147"/>
    </row>
    <row r="287" spans="9:10">
      <c r="I287" s="147"/>
      <c r="J287" s="147"/>
    </row>
    <row r="288" spans="9:10">
      <c r="I288" s="147"/>
      <c r="J288" s="147"/>
    </row>
    <row r="289" spans="9:10">
      <c r="I289" s="147"/>
      <c r="J289" s="147"/>
    </row>
    <row r="290" spans="9:10">
      <c r="I290" s="147"/>
      <c r="J290" s="147"/>
    </row>
    <row r="291" spans="9:10">
      <c r="I291" s="147"/>
      <c r="J291" s="147"/>
    </row>
    <row r="292" spans="9:10">
      <c r="I292" s="147"/>
      <c r="J292" s="147"/>
    </row>
    <row r="293" spans="9:10">
      <c r="I293" s="147"/>
      <c r="J293" s="147"/>
    </row>
    <row r="294" spans="9:10">
      <c r="I294" s="147"/>
      <c r="J294" s="147"/>
    </row>
    <row r="295" spans="9:10">
      <c r="I295" s="147"/>
      <c r="J295" s="147"/>
    </row>
    <row r="296" spans="9:10">
      <c r="I296" s="147"/>
      <c r="J296" s="147"/>
    </row>
    <row r="297" spans="9:10">
      <c r="I297" s="147"/>
      <c r="J297" s="147"/>
    </row>
    <row r="298" spans="9:10">
      <c r="I298" s="147"/>
      <c r="J298" s="147"/>
    </row>
    <row r="299" spans="9:10">
      <c r="I299" s="147"/>
      <c r="J299" s="147"/>
    </row>
    <row r="300" spans="9:10">
      <c r="I300" s="147"/>
      <c r="J300" s="147"/>
    </row>
    <row r="301" spans="9:10">
      <c r="I301" s="147"/>
      <c r="J301" s="147"/>
    </row>
    <row r="302" spans="9:10">
      <c r="I302" s="147"/>
      <c r="J302" s="147"/>
    </row>
    <row r="303" spans="9:10">
      <c r="I303" s="147"/>
      <c r="J303" s="147"/>
    </row>
    <row r="304" spans="9:10">
      <c r="I304" s="147"/>
      <c r="J304" s="147"/>
    </row>
    <row r="305" spans="9:10">
      <c r="I305" s="147"/>
      <c r="J305" s="147"/>
    </row>
    <row r="306" spans="9:10">
      <c r="I306" s="147"/>
      <c r="J306" s="147"/>
    </row>
    <row r="307" spans="9:10">
      <c r="I307" s="147"/>
      <c r="J307" s="147"/>
    </row>
    <row r="308" spans="9:10">
      <c r="I308" s="147"/>
      <c r="J308" s="147"/>
    </row>
    <row r="309" spans="9:10">
      <c r="I309" s="147"/>
      <c r="J309" s="147"/>
    </row>
    <row r="310" spans="9:10">
      <c r="I310" s="147"/>
      <c r="J310" s="147"/>
    </row>
    <row r="311" spans="9:10">
      <c r="I311" s="147"/>
      <c r="J311" s="147"/>
    </row>
    <row r="312" spans="9:10">
      <c r="I312" s="147"/>
      <c r="J312" s="147"/>
    </row>
    <row r="313" spans="9:10">
      <c r="I313" s="147"/>
      <c r="J313" s="147"/>
    </row>
    <row r="314" spans="9:10">
      <c r="I314" s="147"/>
      <c r="J314" s="147"/>
    </row>
    <row r="315" spans="9:10">
      <c r="I315" s="147"/>
      <c r="J315" s="147"/>
    </row>
    <row r="316" spans="9:10">
      <c r="I316" s="147"/>
      <c r="J316" s="147"/>
    </row>
    <row r="317" spans="9:10">
      <c r="I317" s="147"/>
      <c r="J317" s="147"/>
    </row>
    <row r="318" spans="9:10">
      <c r="I318" s="147"/>
      <c r="J318" s="147"/>
    </row>
    <row r="319" spans="9:10">
      <c r="I319" s="147"/>
      <c r="J319" s="147"/>
    </row>
    <row r="320" spans="9:10">
      <c r="I320" s="147"/>
      <c r="J320" s="147"/>
    </row>
    <row r="321" spans="9:10">
      <c r="I321" s="147"/>
      <c r="J321" s="147"/>
    </row>
    <row r="322" spans="9:10">
      <c r="I322" s="147"/>
      <c r="J322" s="147"/>
    </row>
    <row r="323" spans="9:10">
      <c r="I323" s="147"/>
      <c r="J323" s="147"/>
    </row>
    <row r="324" spans="9:10">
      <c r="I324" s="147"/>
      <c r="J324" s="147"/>
    </row>
    <row r="325" spans="9:10">
      <c r="I325" s="147"/>
      <c r="J325" s="147"/>
    </row>
    <row r="326" spans="9:10">
      <c r="I326" s="147"/>
      <c r="J326" s="147"/>
    </row>
    <row r="327" spans="9:10">
      <c r="I327" s="147"/>
      <c r="J327" s="147"/>
    </row>
    <row r="328" spans="9:10">
      <c r="I328" s="147"/>
      <c r="J328" s="147"/>
    </row>
    <row r="329" spans="9:10">
      <c r="I329" s="147"/>
      <c r="J329" s="147"/>
    </row>
    <row r="330" spans="9:10">
      <c r="I330" s="147"/>
      <c r="J330" s="147"/>
    </row>
    <row r="331" spans="9:10">
      <c r="I331" s="147"/>
      <c r="J331" s="147"/>
    </row>
    <row r="332" spans="9:10">
      <c r="I332" s="147"/>
      <c r="J332" s="147"/>
    </row>
    <row r="333" spans="9:10">
      <c r="I333" s="147"/>
      <c r="J333" s="147"/>
    </row>
    <row r="334" spans="9:10">
      <c r="I334" s="147"/>
      <c r="J334" s="147"/>
    </row>
    <row r="335" spans="9:10">
      <c r="I335" s="147"/>
      <c r="J335" s="147"/>
    </row>
    <row r="336" spans="9:10">
      <c r="I336" s="147"/>
      <c r="J336" s="147"/>
    </row>
    <row r="337" spans="9:10">
      <c r="I337" s="147"/>
      <c r="J337" s="147"/>
    </row>
    <row r="338" spans="9:10">
      <c r="I338" s="147"/>
      <c r="J338" s="147"/>
    </row>
    <row r="339" spans="9:10">
      <c r="I339" s="147"/>
      <c r="J339" s="147"/>
    </row>
    <row r="340" spans="9:10">
      <c r="I340" s="147"/>
      <c r="J340" s="147"/>
    </row>
    <row r="341" spans="9:10">
      <c r="I341" s="147"/>
      <c r="J341" s="147"/>
    </row>
    <row r="342" spans="9:10">
      <c r="I342" s="147"/>
      <c r="J342" s="147"/>
    </row>
    <row r="343" spans="9:10">
      <c r="I343" s="147"/>
      <c r="J343" s="147"/>
    </row>
    <row r="344" spans="9:10">
      <c r="I344" s="147"/>
      <c r="J344" s="147"/>
    </row>
    <row r="345" spans="9:10">
      <c r="I345" s="147"/>
      <c r="J345" s="147"/>
    </row>
    <row r="346" spans="9:10">
      <c r="I346" s="147"/>
      <c r="J346" s="147"/>
    </row>
    <row r="347" spans="9:10">
      <c r="I347" s="147"/>
      <c r="J347" s="147"/>
    </row>
    <row r="348" spans="9:10">
      <c r="I348" s="147"/>
      <c r="J348" s="147"/>
    </row>
    <row r="349" spans="9:10">
      <c r="I349" s="147"/>
      <c r="J349" s="147"/>
    </row>
    <row r="350" spans="9:10">
      <c r="I350" s="147"/>
      <c r="J350" s="147"/>
    </row>
    <row r="351" spans="9:10">
      <c r="I351" s="147"/>
      <c r="J351" s="147"/>
    </row>
    <row r="352" spans="9:10">
      <c r="I352" s="147"/>
      <c r="J352" s="147"/>
    </row>
    <row r="353" spans="9:10">
      <c r="I353" s="147"/>
      <c r="J353" s="147"/>
    </row>
    <row r="354" spans="9:10">
      <c r="I354" s="147"/>
      <c r="J354" s="147"/>
    </row>
    <row r="355" spans="9:10">
      <c r="I355" s="147"/>
      <c r="J355" s="147"/>
    </row>
    <row r="356" spans="9:10">
      <c r="I356" s="147"/>
      <c r="J356" s="147"/>
    </row>
    <row r="357" spans="9:10">
      <c r="I357" s="147"/>
      <c r="J357" s="147"/>
    </row>
    <row r="358" spans="9:10">
      <c r="I358" s="147"/>
      <c r="J358" s="147"/>
    </row>
    <row r="359" spans="9:10">
      <c r="I359" s="147"/>
      <c r="J359" s="147"/>
    </row>
    <row r="360" spans="9:10">
      <c r="I360" s="147"/>
      <c r="J360" s="147"/>
    </row>
    <row r="361" spans="9:10">
      <c r="I361" s="147"/>
      <c r="J361" s="147"/>
    </row>
    <row r="362" spans="9:10">
      <c r="I362" s="147"/>
      <c r="J362" s="147"/>
    </row>
    <row r="363" spans="9:10">
      <c r="I363" s="147"/>
      <c r="J363" s="147"/>
    </row>
    <row r="364" spans="9:10">
      <c r="I364" s="147"/>
      <c r="J364" s="147"/>
    </row>
    <row r="365" spans="9:10">
      <c r="I365" s="147"/>
      <c r="J365" s="147"/>
    </row>
    <row r="366" spans="9:10">
      <c r="I366" s="147"/>
      <c r="J366" s="147"/>
    </row>
    <row r="367" spans="9:10">
      <c r="I367" s="147"/>
      <c r="J367" s="147"/>
    </row>
    <row r="368" spans="9:10">
      <c r="I368" s="147"/>
      <c r="J368" s="147"/>
    </row>
    <row r="369" spans="9:10">
      <c r="I369" s="147"/>
      <c r="J369" s="147"/>
    </row>
    <row r="370" spans="9:10">
      <c r="I370" s="147"/>
      <c r="J370" s="147"/>
    </row>
    <row r="371" spans="9:10">
      <c r="I371" s="147"/>
      <c r="J371" s="147"/>
    </row>
    <row r="372" spans="9:10">
      <c r="I372" s="147"/>
      <c r="J372" s="147"/>
    </row>
    <row r="373" spans="9:10">
      <c r="I373" s="147"/>
      <c r="J373" s="147"/>
    </row>
    <row r="374" spans="9:10">
      <c r="I374" s="147"/>
      <c r="J374" s="147"/>
    </row>
    <row r="375" spans="9:10">
      <c r="I375" s="147"/>
      <c r="J375" s="147"/>
    </row>
    <row r="376" spans="9:10">
      <c r="I376" s="147"/>
      <c r="J376" s="147"/>
    </row>
    <row r="377" spans="9:10">
      <c r="I377" s="147"/>
      <c r="J377" s="147"/>
    </row>
    <row r="378" spans="9:10">
      <c r="I378" s="147"/>
      <c r="J378" s="147"/>
    </row>
    <row r="379" spans="9:10">
      <c r="I379" s="147"/>
      <c r="J379" s="147"/>
    </row>
    <row r="380" spans="9:10">
      <c r="I380" s="147"/>
      <c r="J380" s="147"/>
    </row>
    <row r="381" spans="9:10">
      <c r="I381" s="147"/>
      <c r="J381" s="147"/>
    </row>
    <row r="382" spans="9:10">
      <c r="I382" s="147"/>
      <c r="J382" s="147"/>
    </row>
    <row r="383" spans="9:10">
      <c r="I383" s="147"/>
      <c r="J383" s="147"/>
    </row>
    <row r="384" spans="9:10">
      <c r="I384" s="147"/>
      <c r="J384" s="147"/>
    </row>
    <row r="385" spans="9:10">
      <c r="I385" s="147"/>
      <c r="J385" s="147"/>
    </row>
    <row r="386" spans="9:10">
      <c r="I386" s="147"/>
      <c r="J386" s="147"/>
    </row>
    <row r="387" spans="9:10">
      <c r="I387" s="147"/>
      <c r="J387" s="147"/>
    </row>
    <row r="388" spans="9:10">
      <c r="I388" s="147"/>
      <c r="J388" s="147"/>
    </row>
    <row r="389" spans="9:10">
      <c r="I389" s="147"/>
      <c r="J389" s="147"/>
    </row>
    <row r="390" spans="9:10">
      <c r="I390" s="147"/>
      <c r="J390" s="147"/>
    </row>
    <row r="391" spans="9:10">
      <c r="I391" s="147"/>
      <c r="J391" s="147"/>
    </row>
    <row r="392" spans="9:10">
      <c r="I392" s="147"/>
      <c r="J392" s="147"/>
    </row>
    <row r="393" spans="9:10">
      <c r="I393" s="147"/>
      <c r="J393" s="147"/>
    </row>
    <row r="394" spans="9:10">
      <c r="I394" s="147"/>
      <c r="J394" s="147"/>
    </row>
    <row r="395" spans="9:10">
      <c r="I395" s="147"/>
      <c r="J395" s="147"/>
    </row>
    <row r="396" spans="9:10">
      <c r="I396" s="147"/>
      <c r="J396" s="147"/>
    </row>
    <row r="397" spans="9:10">
      <c r="I397" s="147"/>
      <c r="J397" s="147"/>
    </row>
    <row r="398" spans="9:10">
      <c r="I398" s="147"/>
      <c r="J398" s="147"/>
    </row>
    <row r="399" spans="9:10">
      <c r="I399" s="147"/>
      <c r="J399" s="147"/>
    </row>
    <row r="400" spans="9:10">
      <c r="I400" s="147"/>
      <c r="J400" s="147"/>
    </row>
    <row r="401" spans="9:10">
      <c r="I401" s="147"/>
      <c r="J401" s="147"/>
    </row>
    <row r="402" spans="9:10">
      <c r="I402" s="147"/>
      <c r="J402" s="147"/>
    </row>
    <row r="403" spans="9:10">
      <c r="I403" s="147"/>
      <c r="J403" s="147"/>
    </row>
    <row r="404" spans="9:10">
      <c r="I404" s="147"/>
      <c r="J404" s="147"/>
    </row>
    <row r="405" spans="9:10">
      <c r="I405" s="147"/>
      <c r="J405" s="147"/>
    </row>
    <row r="406" spans="9:10">
      <c r="I406" s="147"/>
      <c r="J406" s="147"/>
    </row>
    <row r="407" spans="9:10">
      <c r="I407" s="147"/>
      <c r="J407" s="147"/>
    </row>
    <row r="408" spans="9:10">
      <c r="I408" s="147"/>
      <c r="J408" s="147"/>
    </row>
    <row r="409" spans="9:10">
      <c r="I409" s="147"/>
      <c r="J409" s="147"/>
    </row>
    <row r="410" spans="9:10">
      <c r="I410" s="147"/>
      <c r="J410" s="147"/>
    </row>
    <row r="411" spans="9:10">
      <c r="I411" s="147"/>
      <c r="J411" s="147"/>
    </row>
    <row r="412" spans="9:10">
      <c r="I412" s="147"/>
      <c r="J412" s="147"/>
    </row>
    <row r="413" spans="9:10">
      <c r="I413" s="147"/>
      <c r="J413" s="147"/>
    </row>
    <row r="414" spans="9:10">
      <c r="I414" s="147"/>
      <c r="J414" s="147"/>
    </row>
    <row r="415" spans="9:10">
      <c r="I415" s="147"/>
      <c r="J415" s="147"/>
    </row>
    <row r="416" spans="9:10">
      <c r="I416" s="147"/>
      <c r="J416" s="147"/>
    </row>
    <row r="417" spans="9:10">
      <c r="I417" s="147"/>
      <c r="J417" s="147"/>
    </row>
    <row r="418" spans="9:10">
      <c r="I418" s="147"/>
      <c r="J418" s="147"/>
    </row>
    <row r="419" spans="9:10">
      <c r="I419" s="147"/>
      <c r="J419" s="147"/>
    </row>
    <row r="420" spans="9:10">
      <c r="I420" s="147"/>
      <c r="J420" s="147"/>
    </row>
    <row r="421" spans="9:10">
      <c r="I421" s="147"/>
      <c r="J421" s="147"/>
    </row>
    <row r="422" spans="9:10">
      <c r="I422" s="147"/>
      <c r="J422" s="147"/>
    </row>
    <row r="423" spans="9:10">
      <c r="I423" s="147"/>
      <c r="J423" s="147"/>
    </row>
    <row r="424" spans="9:10">
      <c r="I424" s="147"/>
      <c r="J424" s="147"/>
    </row>
    <row r="425" spans="9:10">
      <c r="I425" s="147"/>
      <c r="J425" s="147"/>
    </row>
    <row r="426" spans="9:10">
      <c r="I426" s="147"/>
      <c r="J426" s="147"/>
    </row>
    <row r="427" spans="9:10">
      <c r="I427" s="147"/>
      <c r="J427" s="147"/>
    </row>
    <row r="428" spans="9:10">
      <c r="I428" s="147"/>
      <c r="J428" s="147"/>
    </row>
    <row r="429" spans="9:10">
      <c r="I429" s="147"/>
      <c r="J429" s="147"/>
    </row>
    <row r="430" spans="9:10">
      <c r="I430" s="147"/>
      <c r="J430" s="147"/>
    </row>
    <row r="431" spans="9:10">
      <c r="I431" s="147"/>
      <c r="J431" s="147"/>
    </row>
    <row r="432" spans="9:10">
      <c r="I432" s="147"/>
      <c r="J432" s="147"/>
    </row>
    <row r="433" spans="9:10">
      <c r="I433" s="147"/>
      <c r="J433" s="147"/>
    </row>
    <row r="434" spans="9:10">
      <c r="I434" s="147"/>
      <c r="J434" s="147"/>
    </row>
    <row r="435" spans="9:10">
      <c r="I435" s="147"/>
      <c r="J435" s="147"/>
    </row>
    <row r="436" spans="9:10">
      <c r="I436" s="147"/>
      <c r="J436" s="147"/>
    </row>
    <row r="437" spans="9:10">
      <c r="I437" s="147"/>
      <c r="J437" s="147"/>
    </row>
    <row r="438" spans="9:10">
      <c r="I438" s="147"/>
      <c r="J438" s="147"/>
    </row>
    <row r="439" spans="9:10">
      <c r="I439" s="147"/>
      <c r="J439" s="147"/>
    </row>
    <row r="440" spans="9:10">
      <c r="I440" s="147"/>
      <c r="J440" s="147"/>
    </row>
    <row r="441" spans="9:10">
      <c r="I441" s="147"/>
      <c r="J441" s="147"/>
    </row>
    <row r="442" spans="9:10">
      <c r="I442" s="147"/>
      <c r="J442" s="147"/>
    </row>
    <row r="443" spans="9:10">
      <c r="I443" s="147"/>
      <c r="J443" s="147"/>
    </row>
    <row r="444" spans="9:10">
      <c r="I444" s="147"/>
      <c r="J444" s="147"/>
    </row>
    <row r="445" spans="9:10">
      <c r="I445" s="147"/>
      <c r="J445" s="147"/>
    </row>
    <row r="446" spans="9:10">
      <c r="I446" s="147"/>
      <c r="J446" s="147"/>
    </row>
    <row r="447" spans="9:10">
      <c r="I447" s="147"/>
      <c r="J447" s="147"/>
    </row>
    <row r="448" spans="9:10">
      <c r="I448" s="147"/>
      <c r="J448" s="147"/>
    </row>
    <row r="449" spans="9:10">
      <c r="I449" s="147"/>
      <c r="J449" s="147"/>
    </row>
    <row r="450" spans="9:10">
      <c r="I450" s="147"/>
      <c r="J450" s="147"/>
    </row>
    <row r="451" spans="9:10">
      <c r="I451" s="147"/>
      <c r="J451" s="147"/>
    </row>
    <row r="452" spans="9:10">
      <c r="I452" s="147"/>
      <c r="J452" s="147"/>
    </row>
    <row r="453" spans="9:10">
      <c r="I453" s="147"/>
      <c r="J453" s="147"/>
    </row>
    <row r="454" spans="9:10">
      <c r="I454" s="147"/>
      <c r="J454" s="147"/>
    </row>
    <row r="455" spans="9:10">
      <c r="I455" s="147"/>
      <c r="J455" s="147"/>
    </row>
    <row r="456" spans="9:10">
      <c r="I456" s="147"/>
      <c r="J456" s="147"/>
    </row>
    <row r="457" spans="9:10">
      <c r="I457" s="147"/>
      <c r="J457" s="147"/>
    </row>
    <row r="458" spans="9:10">
      <c r="I458" s="147"/>
      <c r="J458" s="147"/>
    </row>
    <row r="459" spans="9:10">
      <c r="I459" s="147"/>
      <c r="J459" s="147"/>
    </row>
    <row r="460" spans="9:10">
      <c r="I460" s="147"/>
      <c r="J460" s="147"/>
    </row>
    <row r="461" spans="9:10">
      <c r="I461" s="147"/>
      <c r="J461" s="147"/>
    </row>
    <row r="462" spans="9:10">
      <c r="I462" s="147"/>
      <c r="J462" s="147"/>
    </row>
    <row r="463" spans="9:10">
      <c r="I463" s="147"/>
      <c r="J463" s="147"/>
    </row>
    <row r="464" spans="9:10">
      <c r="I464" s="147"/>
      <c r="J464" s="147"/>
    </row>
    <row r="465" spans="9:10">
      <c r="I465" s="147"/>
      <c r="J465" s="147"/>
    </row>
    <row r="466" spans="9:10">
      <c r="I466" s="147"/>
      <c r="J466" s="147"/>
    </row>
    <row r="467" spans="9:10">
      <c r="I467" s="147"/>
      <c r="J467" s="147"/>
    </row>
    <row r="468" spans="9:10">
      <c r="I468" s="147"/>
      <c r="J468" s="147"/>
    </row>
    <row r="469" spans="9:10">
      <c r="I469" s="147"/>
      <c r="J469" s="147"/>
    </row>
    <row r="470" spans="9:10">
      <c r="I470" s="147"/>
      <c r="J470" s="147"/>
    </row>
    <row r="471" spans="9:10">
      <c r="I471" s="147"/>
      <c r="J471" s="147"/>
    </row>
    <row r="472" spans="9:10">
      <c r="I472" s="147"/>
      <c r="J472" s="147"/>
    </row>
    <row r="473" spans="9:10">
      <c r="I473" s="147"/>
      <c r="J473" s="147"/>
    </row>
    <row r="474" spans="9:10">
      <c r="I474" s="147"/>
      <c r="J474" s="147"/>
    </row>
    <row r="475" spans="9:10">
      <c r="I475" s="147"/>
      <c r="J475" s="147"/>
    </row>
    <row r="476" spans="9:10">
      <c r="I476" s="147"/>
      <c r="J476" s="147"/>
    </row>
    <row r="477" spans="9:10">
      <c r="I477" s="147"/>
      <c r="J477" s="147"/>
    </row>
    <row r="478" spans="9:10">
      <c r="I478" s="147"/>
      <c r="J478" s="147"/>
    </row>
    <row r="479" spans="9:10">
      <c r="I479" s="147"/>
      <c r="J479" s="147"/>
    </row>
    <row r="480" spans="9:10">
      <c r="I480" s="147"/>
      <c r="J480" s="147"/>
    </row>
    <row r="481" spans="9:10">
      <c r="I481" s="147"/>
      <c r="J481" s="147"/>
    </row>
    <row r="482" spans="9:10">
      <c r="I482" s="147"/>
      <c r="J482" s="147"/>
    </row>
    <row r="483" spans="9:10">
      <c r="I483" s="147"/>
      <c r="J483" s="147"/>
    </row>
    <row r="484" spans="9:10">
      <c r="I484" s="147"/>
      <c r="J484" s="147"/>
    </row>
    <row r="485" spans="9:10">
      <c r="I485" s="147"/>
      <c r="J485" s="147"/>
    </row>
    <row r="486" spans="9:10">
      <c r="I486" s="147"/>
      <c r="J486" s="147"/>
    </row>
    <row r="487" spans="9:10">
      <c r="I487" s="147"/>
      <c r="J487" s="147"/>
    </row>
    <row r="488" spans="9:10">
      <c r="I488" s="147"/>
      <c r="J488" s="147"/>
    </row>
    <row r="489" spans="9:10">
      <c r="I489" s="147"/>
      <c r="J489" s="147"/>
    </row>
    <row r="490" spans="9:10">
      <c r="I490" s="147"/>
      <c r="J490" s="147"/>
    </row>
    <row r="491" spans="9:10">
      <c r="I491" s="147"/>
      <c r="J491" s="147"/>
    </row>
    <row r="492" spans="9:10">
      <c r="I492" s="147"/>
      <c r="J492" s="147"/>
    </row>
    <row r="493" spans="9:10">
      <c r="I493" s="147"/>
      <c r="J493" s="147"/>
    </row>
    <row r="494" spans="9:10">
      <c r="I494" s="147"/>
      <c r="J494" s="147"/>
    </row>
    <row r="495" spans="9:10">
      <c r="I495" s="147"/>
      <c r="J495" s="147"/>
    </row>
    <row r="496" spans="9:10">
      <c r="I496" s="147"/>
      <c r="J496" s="147"/>
    </row>
    <row r="497" spans="9:10">
      <c r="I497" s="147"/>
      <c r="J497" s="147"/>
    </row>
    <row r="498" spans="9:10">
      <c r="I498" s="147"/>
      <c r="J498" s="147"/>
    </row>
    <row r="499" spans="9:10">
      <c r="I499" s="147"/>
      <c r="J499" s="147"/>
    </row>
    <row r="500" spans="9:10">
      <c r="I500" s="147"/>
      <c r="J500" s="147"/>
    </row>
    <row r="501" spans="9:10">
      <c r="I501" s="147"/>
      <c r="J501" s="147"/>
    </row>
    <row r="502" spans="9:10">
      <c r="I502" s="147"/>
      <c r="J502" s="147"/>
    </row>
    <row r="503" spans="9:10">
      <c r="I503" s="147"/>
      <c r="J503" s="147"/>
    </row>
    <row r="504" spans="9:10">
      <c r="I504" s="147"/>
      <c r="J504" s="147"/>
    </row>
    <row r="505" spans="9:10">
      <c r="I505" s="147"/>
      <c r="J505" s="147"/>
    </row>
    <row r="506" spans="9:10">
      <c r="I506" s="147"/>
      <c r="J506" s="147"/>
    </row>
    <row r="507" spans="9:10">
      <c r="I507" s="147"/>
      <c r="J507" s="147"/>
    </row>
    <row r="508" spans="9:10">
      <c r="I508" s="147"/>
      <c r="J508" s="147"/>
    </row>
    <row r="509" spans="9:10">
      <c r="I509" s="147"/>
      <c r="J509" s="147"/>
    </row>
    <row r="510" spans="9:10">
      <c r="I510" s="147"/>
      <c r="J510" s="147"/>
    </row>
    <row r="511" spans="9:10">
      <c r="I511" s="147"/>
      <c r="J511" s="147"/>
    </row>
    <row r="512" spans="9:10">
      <c r="I512" s="147"/>
      <c r="J512" s="147"/>
    </row>
    <row r="513" spans="9:10">
      <c r="I513" s="147"/>
      <c r="J513" s="147"/>
    </row>
    <row r="514" spans="9:10">
      <c r="I514" s="147"/>
      <c r="J514" s="147"/>
    </row>
    <row r="515" spans="9:10">
      <c r="I515" s="147"/>
      <c r="J515" s="147"/>
    </row>
    <row r="516" spans="9:10">
      <c r="I516" s="147"/>
      <c r="J516" s="147"/>
    </row>
    <row r="517" spans="9:10">
      <c r="I517" s="147"/>
      <c r="J517" s="147"/>
    </row>
    <row r="518" spans="9:10">
      <c r="I518" s="147"/>
      <c r="J518" s="147"/>
    </row>
    <row r="519" spans="9:10">
      <c r="I519" s="147"/>
      <c r="J519" s="147"/>
    </row>
    <row r="520" spans="9:10">
      <c r="I520" s="147"/>
      <c r="J520" s="147"/>
    </row>
    <row r="521" spans="9:10">
      <c r="I521" s="147"/>
      <c r="J521" s="147"/>
    </row>
    <row r="522" spans="9:10">
      <c r="I522" s="147"/>
      <c r="J522" s="147"/>
    </row>
    <row r="523" spans="9:10">
      <c r="I523" s="147"/>
      <c r="J523" s="147"/>
    </row>
    <row r="524" spans="9:10">
      <c r="I524" s="147"/>
      <c r="J524" s="147"/>
    </row>
    <row r="525" spans="9:10">
      <c r="I525" s="147"/>
      <c r="J525" s="147"/>
    </row>
    <row r="526" spans="9:10">
      <c r="I526" s="147"/>
      <c r="J526" s="147"/>
    </row>
    <row r="527" spans="9:10">
      <c r="I527" s="147"/>
      <c r="J527" s="147"/>
    </row>
    <row r="528" spans="9:10">
      <c r="I528" s="147"/>
      <c r="J528" s="147"/>
    </row>
    <row r="529" spans="9:10">
      <c r="I529" s="147"/>
      <c r="J529" s="147"/>
    </row>
    <row r="530" spans="9:10">
      <c r="I530" s="147"/>
      <c r="J530" s="147"/>
    </row>
    <row r="531" spans="9:10">
      <c r="I531" s="147"/>
      <c r="J531" s="147"/>
    </row>
    <row r="532" spans="9:10">
      <c r="I532" s="147"/>
      <c r="J532" s="147"/>
    </row>
    <row r="533" spans="9:10">
      <c r="I533" s="147"/>
      <c r="J533" s="147"/>
    </row>
    <row r="534" spans="9:10">
      <c r="I534" s="147"/>
      <c r="J534" s="147"/>
    </row>
    <row r="535" spans="9:10">
      <c r="I535" s="147"/>
      <c r="J535" s="147"/>
    </row>
    <row r="536" spans="9:10">
      <c r="I536" s="147"/>
      <c r="J536" s="147"/>
    </row>
    <row r="537" spans="9:10">
      <c r="I537" s="147"/>
      <c r="J537" s="147"/>
    </row>
    <row r="538" spans="9:10">
      <c r="I538" s="147"/>
      <c r="J538" s="147"/>
    </row>
    <row r="539" spans="9:10">
      <c r="I539" s="147"/>
      <c r="J539" s="147"/>
    </row>
    <row r="540" spans="9:10">
      <c r="I540" s="147"/>
      <c r="J540" s="147"/>
    </row>
    <row r="541" spans="9:10">
      <c r="I541" s="147"/>
      <c r="J541" s="147"/>
    </row>
    <row r="542" spans="9:10">
      <c r="I542" s="147"/>
      <c r="J542" s="147"/>
    </row>
    <row r="543" spans="9:10">
      <c r="I543" s="147"/>
      <c r="J543" s="147"/>
    </row>
    <row r="544" spans="9:10">
      <c r="I544" s="147"/>
      <c r="J544" s="147"/>
    </row>
    <row r="545" spans="9:10">
      <c r="I545" s="147"/>
      <c r="J545" s="147"/>
    </row>
    <row r="546" spans="9:10">
      <c r="I546" s="147"/>
      <c r="J546" s="147"/>
    </row>
    <row r="547" spans="9:10">
      <c r="I547" s="147"/>
      <c r="J547" s="147"/>
    </row>
    <row r="548" spans="9:10">
      <c r="I548" s="147"/>
      <c r="J548" s="147"/>
    </row>
    <row r="549" spans="9:10">
      <c r="I549" s="147"/>
      <c r="J549" s="147"/>
    </row>
    <row r="550" spans="9:10">
      <c r="I550" s="147"/>
      <c r="J550" s="147"/>
    </row>
    <row r="551" spans="9:10">
      <c r="I551" s="147"/>
      <c r="J551" s="147"/>
    </row>
    <row r="552" spans="9:10">
      <c r="I552" s="147"/>
      <c r="J552" s="147"/>
    </row>
    <row r="553" spans="9:10">
      <c r="I553" s="147"/>
      <c r="J553" s="147"/>
    </row>
    <row r="554" spans="9:10">
      <c r="I554" s="147"/>
      <c r="J554" s="147"/>
    </row>
    <row r="555" spans="9:10">
      <c r="I555" s="147"/>
      <c r="J555" s="147"/>
    </row>
    <row r="556" spans="9:10">
      <c r="I556" s="147"/>
      <c r="J556" s="147"/>
    </row>
    <row r="557" spans="9:10">
      <c r="I557" s="147"/>
      <c r="J557" s="147"/>
    </row>
    <row r="558" spans="9:10">
      <c r="I558" s="147"/>
      <c r="J558" s="147"/>
    </row>
    <row r="559" spans="9:10">
      <c r="I559" s="147"/>
      <c r="J559" s="147"/>
    </row>
    <row r="560" spans="9:10">
      <c r="I560" s="147"/>
      <c r="J560" s="147"/>
    </row>
    <row r="561" spans="9:10">
      <c r="I561" s="147"/>
      <c r="J561" s="147"/>
    </row>
    <row r="562" spans="9:10">
      <c r="I562" s="147"/>
      <c r="J562" s="147"/>
    </row>
    <row r="563" spans="9:10">
      <c r="I563" s="147"/>
      <c r="J563" s="147"/>
    </row>
    <row r="564" spans="9:10">
      <c r="I564" s="147"/>
      <c r="J564" s="147"/>
    </row>
    <row r="565" spans="9:10">
      <c r="I565" s="147"/>
      <c r="J565" s="147"/>
    </row>
    <row r="566" spans="9:10">
      <c r="I566" s="147"/>
      <c r="J566" s="147"/>
    </row>
    <row r="567" spans="9:10">
      <c r="I567" s="147"/>
      <c r="J567" s="147"/>
    </row>
    <row r="568" spans="9:10">
      <c r="I568" s="147"/>
      <c r="J568" s="147"/>
    </row>
    <row r="569" spans="9:10">
      <c r="I569" s="147"/>
      <c r="J569" s="147"/>
    </row>
    <row r="570" spans="9:10">
      <c r="I570" s="147"/>
      <c r="J570" s="147"/>
    </row>
    <row r="571" spans="9:10">
      <c r="I571" s="147"/>
      <c r="J571" s="147"/>
    </row>
    <row r="572" spans="9:10">
      <c r="I572" s="147"/>
      <c r="J572" s="147"/>
    </row>
    <row r="573" spans="9:10">
      <c r="I573" s="147"/>
      <c r="J573" s="147"/>
    </row>
    <row r="574" spans="9:10">
      <c r="I574" s="147"/>
      <c r="J574" s="147"/>
    </row>
    <row r="575" spans="9:10">
      <c r="I575" s="147"/>
      <c r="J575" s="147"/>
    </row>
    <row r="576" spans="9:10">
      <c r="I576" s="147"/>
      <c r="J576" s="147"/>
    </row>
    <row r="577" spans="9:10">
      <c r="I577" s="147"/>
      <c r="J577" s="147"/>
    </row>
    <row r="578" spans="9:10">
      <c r="I578" s="147"/>
      <c r="J578" s="147"/>
    </row>
    <row r="579" spans="9:10">
      <c r="I579" s="147"/>
      <c r="J579" s="147"/>
    </row>
    <row r="580" spans="9:10">
      <c r="I580" s="147"/>
      <c r="J580" s="147"/>
    </row>
    <row r="581" spans="9:10">
      <c r="I581" s="147"/>
      <c r="J581" s="147"/>
    </row>
    <row r="582" spans="9:10">
      <c r="I582" s="147"/>
      <c r="J582" s="147"/>
    </row>
    <row r="583" spans="9:10">
      <c r="I583" s="147"/>
      <c r="J583" s="147"/>
    </row>
    <row r="584" spans="9:10">
      <c r="I584" s="147"/>
      <c r="J584" s="147"/>
    </row>
    <row r="585" spans="9:10">
      <c r="I585" s="147"/>
      <c r="J585" s="147"/>
    </row>
    <row r="586" spans="9:10">
      <c r="I586" s="147"/>
      <c r="J586" s="147"/>
    </row>
    <row r="587" spans="9:10">
      <c r="I587" s="147"/>
      <c r="J587" s="147"/>
    </row>
    <row r="588" spans="9:10">
      <c r="I588" s="147"/>
      <c r="J588" s="147"/>
    </row>
    <row r="589" spans="9:10">
      <c r="I589" s="147"/>
      <c r="J589" s="147"/>
    </row>
    <row r="590" spans="9:10">
      <c r="I590" s="147"/>
      <c r="J590" s="147"/>
    </row>
    <row r="591" spans="9:10">
      <c r="I591" s="147"/>
      <c r="J591" s="147"/>
    </row>
    <row r="592" spans="9:10">
      <c r="I592" s="147"/>
      <c r="J592" s="147"/>
    </row>
    <row r="593" spans="9:10">
      <c r="I593" s="147"/>
      <c r="J593" s="147"/>
    </row>
    <row r="594" spans="9:10">
      <c r="I594" s="147"/>
      <c r="J594" s="147"/>
    </row>
    <row r="595" spans="9:10">
      <c r="I595" s="147"/>
      <c r="J595" s="147"/>
    </row>
    <row r="596" spans="9:10">
      <c r="I596" s="147"/>
      <c r="J596" s="147"/>
    </row>
    <row r="597" spans="9:10">
      <c r="I597" s="147"/>
      <c r="J597" s="147"/>
    </row>
    <row r="598" spans="9:10">
      <c r="I598" s="147"/>
      <c r="J598" s="147"/>
    </row>
    <row r="599" spans="9:10">
      <c r="I599" s="147"/>
      <c r="J599" s="147"/>
    </row>
    <row r="600" spans="9:10">
      <c r="I600" s="147"/>
      <c r="J600" s="147"/>
    </row>
    <row r="601" spans="9:10">
      <c r="I601" s="147"/>
      <c r="J601" s="147"/>
    </row>
    <row r="602" spans="9:10">
      <c r="I602" s="147"/>
      <c r="J602" s="147"/>
    </row>
    <row r="603" spans="9:10">
      <c r="I603" s="147"/>
      <c r="J603" s="147"/>
    </row>
    <row r="604" spans="9:10">
      <c r="I604" s="147"/>
      <c r="J604" s="147"/>
    </row>
    <row r="605" spans="9:10">
      <c r="I605" s="147"/>
      <c r="J605" s="147"/>
    </row>
    <row r="606" spans="9:10">
      <c r="I606" s="147"/>
      <c r="J606" s="147"/>
    </row>
    <row r="607" spans="9:10">
      <c r="I607" s="147"/>
      <c r="J607" s="147"/>
    </row>
    <row r="608" spans="9:10">
      <c r="I608" s="147"/>
      <c r="J608" s="147"/>
    </row>
    <row r="609" spans="9:10">
      <c r="I609" s="147"/>
      <c r="J609" s="147"/>
    </row>
    <row r="610" spans="9:10">
      <c r="I610" s="147"/>
      <c r="J610" s="147"/>
    </row>
    <row r="611" spans="9:10">
      <c r="I611" s="147"/>
      <c r="J611" s="147"/>
    </row>
    <row r="612" spans="9:10">
      <c r="I612" s="147"/>
      <c r="J612" s="147"/>
    </row>
    <row r="613" spans="9:10">
      <c r="I613" s="147"/>
      <c r="J613" s="147"/>
    </row>
    <row r="614" spans="9:10">
      <c r="I614" s="147"/>
      <c r="J614" s="147"/>
    </row>
    <row r="615" spans="9:10">
      <c r="I615" s="147"/>
      <c r="J615" s="147"/>
    </row>
    <row r="616" spans="9:10">
      <c r="I616" s="147"/>
      <c r="J616" s="147"/>
    </row>
    <row r="617" spans="9:10">
      <c r="I617" s="147"/>
      <c r="J617" s="147"/>
    </row>
    <row r="618" spans="9:10">
      <c r="I618" s="147"/>
      <c r="J618" s="147"/>
    </row>
    <row r="619" spans="9:10">
      <c r="I619" s="147"/>
      <c r="J619" s="147"/>
    </row>
    <row r="620" spans="9:10">
      <c r="I620" s="147"/>
      <c r="J620" s="147"/>
    </row>
    <row r="621" spans="9:10">
      <c r="I621" s="147"/>
      <c r="J621" s="147"/>
    </row>
    <row r="622" spans="9:10">
      <c r="I622" s="147"/>
      <c r="J622" s="147"/>
    </row>
    <row r="623" spans="9:10">
      <c r="I623" s="147"/>
      <c r="J623" s="147"/>
    </row>
    <row r="624" spans="9:10">
      <c r="I624" s="147"/>
      <c r="J624" s="147"/>
    </row>
    <row r="625" spans="9:10">
      <c r="I625" s="147"/>
      <c r="J625" s="147"/>
    </row>
    <row r="626" spans="9:10">
      <c r="I626" s="147"/>
      <c r="J626" s="147"/>
    </row>
    <row r="627" spans="9:10">
      <c r="I627" s="147"/>
      <c r="J627" s="147"/>
    </row>
    <row r="628" spans="9:10">
      <c r="I628" s="147"/>
      <c r="J628" s="147"/>
    </row>
    <row r="629" spans="9:10">
      <c r="I629" s="147"/>
      <c r="J629" s="147"/>
    </row>
    <row r="630" spans="9:10">
      <c r="I630" s="147"/>
      <c r="J630" s="147"/>
    </row>
    <row r="631" spans="9:10">
      <c r="I631" s="147"/>
      <c r="J631" s="147"/>
    </row>
    <row r="632" spans="9:10">
      <c r="I632" s="147"/>
      <c r="J632" s="147"/>
    </row>
    <row r="633" spans="9:10">
      <c r="I633" s="147"/>
      <c r="J633" s="147"/>
    </row>
    <row r="634" spans="9:10">
      <c r="I634" s="147"/>
      <c r="J634" s="147"/>
    </row>
    <row r="635" spans="9:10">
      <c r="I635" s="147"/>
      <c r="J635" s="147"/>
    </row>
    <row r="636" spans="9:10">
      <c r="I636" s="147"/>
      <c r="J636" s="147"/>
    </row>
    <row r="637" spans="9:10">
      <c r="I637" s="147"/>
      <c r="J637" s="147"/>
    </row>
    <row r="638" spans="9:10">
      <c r="I638" s="147"/>
      <c r="J638" s="147"/>
    </row>
    <row r="639" spans="9:10">
      <c r="I639" s="147"/>
      <c r="J639" s="147"/>
    </row>
    <row r="640" spans="9:10">
      <c r="I640" s="147"/>
      <c r="J640" s="147"/>
    </row>
    <row r="641" spans="9:10">
      <c r="I641" s="147"/>
      <c r="J641" s="147"/>
    </row>
    <row r="642" spans="9:10">
      <c r="I642" s="147"/>
      <c r="J642" s="147"/>
    </row>
    <row r="643" spans="9:10">
      <c r="I643" s="147"/>
      <c r="J643" s="147"/>
    </row>
    <row r="644" spans="9:10">
      <c r="I644" s="147"/>
      <c r="J644" s="147"/>
    </row>
    <row r="645" spans="9:10">
      <c r="I645" s="147"/>
      <c r="J645" s="147"/>
    </row>
    <row r="646" spans="9:10">
      <c r="I646" s="147"/>
      <c r="J646" s="147"/>
    </row>
    <row r="647" spans="9:10">
      <c r="I647" s="147"/>
      <c r="J647" s="147"/>
    </row>
    <row r="648" spans="9:10">
      <c r="I648" s="147"/>
      <c r="J648" s="147"/>
    </row>
    <row r="649" spans="9:10">
      <c r="I649" s="147"/>
      <c r="J649" s="147"/>
    </row>
    <row r="650" spans="9:10">
      <c r="I650" s="147"/>
      <c r="J650" s="147"/>
    </row>
    <row r="651" spans="9:10">
      <c r="I651" s="147"/>
      <c r="J651" s="147"/>
    </row>
    <row r="652" spans="9:10">
      <c r="I652" s="147"/>
      <c r="J652" s="147"/>
    </row>
    <row r="653" spans="9:10">
      <c r="I653" s="147"/>
      <c r="J653" s="147"/>
    </row>
    <row r="654" spans="9:10">
      <c r="I654" s="147"/>
      <c r="J654" s="147"/>
    </row>
    <row r="655" spans="9:10">
      <c r="I655" s="147"/>
      <c r="J655" s="147"/>
    </row>
    <row r="656" spans="9:10">
      <c r="I656" s="147"/>
      <c r="J656" s="147"/>
    </row>
    <row r="657" spans="9:10">
      <c r="I657" s="147"/>
      <c r="J657" s="147"/>
    </row>
    <row r="658" spans="9:10">
      <c r="I658" s="147"/>
      <c r="J658" s="147"/>
    </row>
    <row r="659" spans="9:10">
      <c r="I659" s="147"/>
      <c r="J659" s="147"/>
    </row>
    <row r="660" spans="9:10">
      <c r="I660" s="147"/>
      <c r="J660" s="147"/>
    </row>
    <row r="661" spans="9:10">
      <c r="I661" s="147"/>
      <c r="J661" s="147"/>
    </row>
    <row r="662" spans="9:10">
      <c r="I662" s="147"/>
      <c r="J662" s="147"/>
    </row>
    <row r="663" spans="9:10">
      <c r="I663" s="147"/>
      <c r="J663" s="147"/>
    </row>
    <row r="664" spans="9:10">
      <c r="I664" s="147"/>
      <c r="J664" s="147"/>
    </row>
    <row r="665" spans="9:10">
      <c r="I665" s="147"/>
      <c r="J665" s="147"/>
    </row>
    <row r="666" spans="9:10">
      <c r="I666" s="147"/>
      <c r="J666" s="147"/>
    </row>
    <row r="667" spans="9:10">
      <c r="I667" s="147"/>
      <c r="J667" s="147"/>
    </row>
    <row r="668" spans="9:10">
      <c r="I668" s="147"/>
      <c r="J668" s="147"/>
    </row>
    <row r="669" spans="9:10">
      <c r="I669" s="147"/>
      <c r="J669" s="147"/>
    </row>
    <row r="670" spans="9:10">
      <c r="I670" s="147"/>
      <c r="J670" s="147"/>
    </row>
    <row r="671" spans="9:10">
      <c r="I671" s="147"/>
      <c r="J671" s="147"/>
    </row>
    <row r="672" spans="9:10">
      <c r="I672" s="147"/>
      <c r="J672" s="147"/>
    </row>
    <row r="673" spans="9:10">
      <c r="I673" s="147"/>
      <c r="J673" s="147"/>
    </row>
    <row r="674" spans="9:10">
      <c r="I674" s="147"/>
      <c r="J674" s="147"/>
    </row>
    <row r="675" spans="9:10">
      <c r="I675" s="147"/>
      <c r="J675" s="147"/>
    </row>
    <row r="676" spans="9:10">
      <c r="I676" s="147"/>
      <c r="J676" s="147"/>
    </row>
    <row r="677" spans="9:10">
      <c r="I677" s="147"/>
      <c r="J677" s="147"/>
    </row>
    <row r="678" spans="9:10">
      <c r="I678" s="147"/>
      <c r="J678" s="147"/>
    </row>
    <row r="679" spans="9:10">
      <c r="I679" s="147"/>
      <c r="J679" s="147"/>
    </row>
    <row r="680" spans="9:10">
      <c r="I680" s="147"/>
      <c r="J680" s="147"/>
    </row>
    <row r="681" spans="9:10">
      <c r="I681" s="147"/>
      <c r="J681" s="147"/>
    </row>
    <row r="682" spans="9:10">
      <c r="I682" s="147"/>
      <c r="J682" s="147"/>
    </row>
    <row r="683" spans="9:10">
      <c r="I683" s="147"/>
      <c r="J683" s="147"/>
    </row>
    <row r="684" spans="9:10">
      <c r="I684" s="147"/>
      <c r="J684" s="147"/>
    </row>
    <row r="685" spans="9:10">
      <c r="I685" s="147"/>
      <c r="J685" s="147"/>
    </row>
    <row r="686" spans="9:10">
      <c r="I686" s="147"/>
      <c r="J686" s="147"/>
    </row>
    <row r="687" spans="9:10">
      <c r="I687" s="147"/>
      <c r="J687" s="147"/>
    </row>
    <row r="688" spans="9:10">
      <c r="I688" s="147"/>
      <c r="J688" s="147"/>
    </row>
    <row r="689" spans="9:10">
      <c r="I689" s="147"/>
      <c r="J689" s="147"/>
    </row>
    <row r="690" spans="9:10">
      <c r="I690" s="147"/>
      <c r="J690" s="147"/>
    </row>
    <row r="691" spans="9:10">
      <c r="I691" s="147"/>
      <c r="J691" s="147"/>
    </row>
    <row r="692" spans="9:10">
      <c r="I692" s="147"/>
      <c r="J692" s="147"/>
    </row>
    <row r="693" spans="9:10">
      <c r="I693" s="147"/>
      <c r="J693" s="147"/>
    </row>
    <row r="694" spans="9:10">
      <c r="I694" s="147"/>
      <c r="J694" s="147"/>
    </row>
    <row r="695" spans="9:10">
      <c r="I695" s="147"/>
      <c r="J695" s="147"/>
    </row>
    <row r="696" spans="9:10">
      <c r="I696" s="147"/>
      <c r="J696" s="147"/>
    </row>
    <row r="697" spans="9:10">
      <c r="I697" s="147"/>
      <c r="J697" s="147"/>
    </row>
    <row r="698" spans="9:10">
      <c r="I698" s="147"/>
      <c r="J698" s="147"/>
    </row>
    <row r="699" spans="9:10">
      <c r="I699" s="147"/>
      <c r="J699" s="147"/>
    </row>
    <row r="700" spans="9:10">
      <c r="I700" s="147"/>
      <c r="J700" s="147"/>
    </row>
    <row r="701" spans="9:10">
      <c r="I701" s="147"/>
      <c r="J701" s="147"/>
    </row>
    <row r="702" spans="9:10">
      <c r="I702" s="147"/>
      <c r="J702" s="147"/>
    </row>
    <row r="703" spans="9:10">
      <c r="I703" s="147"/>
      <c r="J703" s="147"/>
    </row>
    <row r="704" spans="9:10">
      <c r="I704" s="147"/>
      <c r="J704" s="147"/>
    </row>
    <row r="705" spans="9:10">
      <c r="I705" s="147"/>
      <c r="J705" s="147"/>
    </row>
    <row r="706" spans="9:10">
      <c r="I706" s="147"/>
      <c r="J706" s="147"/>
    </row>
    <row r="707" spans="9:10">
      <c r="I707" s="147"/>
      <c r="J707" s="147"/>
    </row>
    <row r="708" spans="9:10">
      <c r="I708" s="147"/>
      <c r="J708" s="147"/>
    </row>
    <row r="709" spans="9:10">
      <c r="I709" s="147"/>
      <c r="J709" s="147"/>
    </row>
    <row r="710" spans="9:10">
      <c r="I710" s="147"/>
      <c r="J710" s="147"/>
    </row>
    <row r="711" spans="9:10">
      <c r="I711" s="147"/>
      <c r="J711" s="147"/>
    </row>
    <row r="712" spans="9:10">
      <c r="I712" s="147"/>
      <c r="J712" s="147"/>
    </row>
    <row r="713" spans="9:10">
      <c r="I713" s="147"/>
      <c r="J713" s="147"/>
    </row>
    <row r="714" spans="9:10">
      <c r="I714" s="147"/>
      <c r="J714" s="147"/>
    </row>
    <row r="715" spans="9:10">
      <c r="I715" s="147"/>
      <c r="J715" s="147"/>
    </row>
    <row r="716" spans="9:10">
      <c r="I716" s="147"/>
      <c r="J716" s="147"/>
    </row>
    <row r="717" spans="9:10">
      <c r="I717" s="147"/>
      <c r="J717" s="147"/>
    </row>
    <row r="718" spans="9:10">
      <c r="I718" s="147"/>
      <c r="J718" s="147"/>
    </row>
    <row r="719" spans="9:10">
      <c r="I719" s="147"/>
      <c r="J719" s="147"/>
    </row>
    <row r="720" spans="9:10">
      <c r="I720" s="147"/>
      <c r="J720" s="147"/>
    </row>
    <row r="721" spans="9:10">
      <c r="I721" s="147"/>
      <c r="J721" s="147"/>
    </row>
    <row r="722" spans="9:10">
      <c r="I722" s="147"/>
      <c r="J722" s="147"/>
    </row>
    <row r="723" spans="9:10">
      <c r="I723" s="147"/>
      <c r="J723" s="147"/>
    </row>
    <row r="724" spans="9:10">
      <c r="I724" s="147"/>
      <c r="J724" s="147"/>
    </row>
    <row r="725" spans="9:10">
      <c r="I725" s="147"/>
      <c r="J725" s="147"/>
    </row>
    <row r="726" spans="9:10">
      <c r="I726" s="147"/>
      <c r="J726" s="147"/>
    </row>
    <row r="727" spans="9:10">
      <c r="I727" s="147"/>
      <c r="J727" s="147"/>
    </row>
    <row r="728" spans="9:10">
      <c r="I728" s="147"/>
      <c r="J728" s="147"/>
    </row>
    <row r="729" spans="9:10">
      <c r="I729" s="147"/>
      <c r="J729" s="147"/>
    </row>
    <row r="730" spans="9:10">
      <c r="I730" s="147"/>
      <c r="J730" s="147"/>
    </row>
    <row r="731" spans="9:10">
      <c r="I731" s="147"/>
      <c r="J731" s="147"/>
    </row>
    <row r="732" spans="9:10">
      <c r="I732" s="147"/>
      <c r="J732" s="147"/>
    </row>
    <row r="733" spans="9:10">
      <c r="I733" s="147"/>
      <c r="J733" s="147"/>
    </row>
    <row r="734" spans="9:10">
      <c r="I734" s="147"/>
      <c r="J734" s="147"/>
    </row>
    <row r="735" spans="9:10">
      <c r="I735" s="147"/>
      <c r="J735" s="147"/>
    </row>
    <row r="736" spans="9:10">
      <c r="I736" s="147"/>
      <c r="J736" s="147"/>
    </row>
    <row r="737" spans="9:10">
      <c r="I737" s="147"/>
      <c r="J737" s="147"/>
    </row>
    <row r="738" spans="9:10">
      <c r="I738" s="147"/>
      <c r="J738" s="147"/>
    </row>
    <row r="739" spans="9:10">
      <c r="I739" s="147"/>
      <c r="J739" s="147"/>
    </row>
    <row r="740" spans="9:10">
      <c r="I740" s="147"/>
      <c r="J740" s="147"/>
    </row>
    <row r="741" spans="9:10">
      <c r="I741" s="147"/>
      <c r="J741" s="147"/>
    </row>
    <row r="742" spans="9:10">
      <c r="I742" s="147"/>
      <c r="J742" s="147"/>
    </row>
    <row r="743" spans="9:10">
      <c r="I743" s="147"/>
      <c r="J743" s="147"/>
    </row>
    <row r="744" spans="9:10">
      <c r="I744" s="147"/>
      <c r="J744" s="147"/>
    </row>
    <row r="745" spans="9:10">
      <c r="I745" s="147"/>
      <c r="J745" s="147"/>
    </row>
    <row r="746" spans="9:10">
      <c r="I746" s="147"/>
      <c r="J746" s="147"/>
    </row>
    <row r="747" spans="9:10">
      <c r="I747" s="147"/>
      <c r="J747" s="147"/>
    </row>
  </sheetData>
  <mergeCells count="28">
    <mergeCell ref="A2:M2"/>
    <mergeCell ref="N2:Z3"/>
    <mergeCell ref="AA2:AM2"/>
    <mergeCell ref="AA3:AM3"/>
    <mergeCell ref="R6:T6"/>
    <mergeCell ref="E6:G6"/>
    <mergeCell ref="R5:T5"/>
    <mergeCell ref="AK5:AM5"/>
    <mergeCell ref="K5:M5"/>
    <mergeCell ref="X5:Z5"/>
    <mergeCell ref="AB7:AD7"/>
    <mergeCell ref="AE7:AG7"/>
    <mergeCell ref="AH7:AJ7"/>
    <mergeCell ref="K6:M6"/>
    <mergeCell ref="O6:Q6"/>
    <mergeCell ref="U6:W6"/>
    <mergeCell ref="AH6:AJ6"/>
    <mergeCell ref="A8:A9"/>
    <mergeCell ref="N8:N9"/>
    <mergeCell ref="AA8:AA9"/>
    <mergeCell ref="E7:G7"/>
    <mergeCell ref="O7:Q7"/>
    <mergeCell ref="R7:T7"/>
    <mergeCell ref="U7:W7"/>
    <mergeCell ref="X7:Z7"/>
    <mergeCell ref="A6:A7"/>
    <mergeCell ref="N6:N7"/>
    <mergeCell ref="AA6:AA7"/>
  </mergeCells>
  <phoneticPr fontId="2" type="noConversion"/>
  <printOptions horizontalCentered="1" gridLinesSet="0"/>
  <pageMargins left="0.59055118110236227" right="0.59055118110236227" top="0.55118110236220474" bottom="0.55118110236220474" header="0.51181102362204722" footer="0.51181102362204722"/>
  <pageSetup paperSize="9" scale="90" orientation="portrait" r:id="rId1"/>
  <headerFooter alignWithMargins="0"/>
  <colBreaks count="2" manualBreakCount="2">
    <brk id="13" max="38" man="1"/>
    <brk id="26"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111"/>
  <sheetViews>
    <sheetView view="pageBreakPreview" zoomScaleNormal="100" zoomScaleSheetLayoutView="100" workbookViewId="0">
      <selection activeCell="AE15" sqref="AE15"/>
    </sheetView>
  </sheetViews>
  <sheetFormatPr defaultRowHeight="13.5"/>
  <cols>
    <col min="1" max="1" width="15.77734375" style="156" customWidth="1"/>
    <col min="2" max="2" width="16.77734375" style="156" customWidth="1"/>
    <col min="3" max="3" width="20.88671875" style="156" bestFit="1" customWidth="1"/>
    <col min="4" max="4" width="16.77734375" style="156" customWidth="1"/>
    <col min="5" max="5" width="20.88671875" style="156" bestFit="1" customWidth="1"/>
    <col min="6" max="16384" width="8.88671875" style="156"/>
  </cols>
  <sheetData>
    <row r="1" spans="1:38" s="149" customFormat="1" ht="15" customHeight="1">
      <c r="A1" s="148"/>
      <c r="B1" s="148"/>
      <c r="C1" s="148"/>
      <c r="D1" s="148"/>
      <c r="E1" s="134"/>
      <c r="F1" s="148"/>
      <c r="G1" s="148"/>
      <c r="H1" s="148"/>
      <c r="I1" s="148"/>
      <c r="J1" s="148"/>
      <c r="K1" s="148"/>
      <c r="L1" s="148"/>
      <c r="M1" s="148"/>
      <c r="N1" s="148"/>
      <c r="O1" s="148"/>
      <c r="P1" s="148"/>
    </row>
    <row r="2" spans="1:38" s="152" customFormat="1" ht="30" customHeight="1">
      <c r="A2" s="136" t="s">
        <v>341</v>
      </c>
      <c r="B2" s="136"/>
      <c r="C2" s="136"/>
      <c r="D2" s="150"/>
      <c r="E2" s="150"/>
      <c r="F2" s="151"/>
      <c r="G2" s="151"/>
      <c r="H2" s="151"/>
      <c r="I2" s="151"/>
      <c r="J2" s="151"/>
      <c r="K2" s="151"/>
      <c r="L2" s="151"/>
      <c r="M2" s="151"/>
      <c r="N2" s="151"/>
      <c r="O2" s="151"/>
      <c r="P2" s="151"/>
    </row>
    <row r="3" spans="1:38" ht="30" customHeight="1">
      <c r="A3" s="153" t="s">
        <v>292</v>
      </c>
      <c r="B3" s="154"/>
      <c r="C3" s="154"/>
      <c r="D3" s="155"/>
      <c r="E3" s="155"/>
      <c r="F3" s="120"/>
      <c r="G3" s="120"/>
      <c r="H3" s="120"/>
      <c r="I3" s="120"/>
      <c r="J3" s="120"/>
      <c r="K3" s="120"/>
      <c r="L3" s="120"/>
      <c r="M3" s="120"/>
      <c r="N3" s="120"/>
      <c r="O3" s="120"/>
      <c r="P3" s="120"/>
    </row>
    <row r="4" spans="1:38" ht="15" customHeight="1">
      <c r="A4" s="153"/>
      <c r="B4" s="154"/>
      <c r="C4" s="154"/>
      <c r="D4" s="155"/>
      <c r="E4" s="155"/>
      <c r="F4" s="120"/>
      <c r="G4" s="120"/>
      <c r="H4" s="120"/>
      <c r="I4" s="120"/>
      <c r="J4" s="120"/>
      <c r="K4" s="120"/>
      <c r="L4" s="120"/>
      <c r="M4" s="120"/>
      <c r="N4" s="120"/>
      <c r="O4" s="120"/>
      <c r="P4" s="120"/>
    </row>
    <row r="5" spans="1:38" ht="15" customHeight="1" thickBot="1">
      <c r="A5" s="610" t="s">
        <v>289</v>
      </c>
      <c r="E5" s="628" t="s">
        <v>290</v>
      </c>
    </row>
    <row r="6" spans="1:38" s="152" customFormat="1" ht="21.75" customHeight="1">
      <c r="A6" s="862" t="s">
        <v>261</v>
      </c>
      <c r="B6" s="856" t="s">
        <v>293</v>
      </c>
      <c r="C6" s="856" t="s">
        <v>294</v>
      </c>
      <c r="D6" s="856" t="s">
        <v>9</v>
      </c>
      <c r="E6" s="859" t="s">
        <v>295</v>
      </c>
      <c r="F6" s="620"/>
      <c r="G6" s="620"/>
      <c r="H6" s="620"/>
      <c r="I6" s="620"/>
      <c r="J6" s="620"/>
      <c r="K6" s="620"/>
      <c r="L6" s="620"/>
      <c r="M6" s="620"/>
      <c r="N6" s="620"/>
      <c r="O6" s="620"/>
      <c r="P6" s="620"/>
    </row>
    <row r="7" spans="1:38" s="152" customFormat="1" ht="21.75" customHeight="1">
      <c r="A7" s="863"/>
      <c r="B7" s="857"/>
      <c r="C7" s="857"/>
      <c r="D7" s="857"/>
      <c r="E7" s="860"/>
      <c r="F7" s="620"/>
      <c r="G7" s="620"/>
      <c r="H7" s="620"/>
      <c r="I7" s="620"/>
      <c r="J7" s="620"/>
      <c r="K7" s="620"/>
      <c r="L7" s="620"/>
      <c r="M7" s="620"/>
      <c r="N7" s="620"/>
      <c r="O7" s="620"/>
      <c r="P7" s="620"/>
    </row>
    <row r="8" spans="1:38" s="152" customFormat="1" ht="21.75" customHeight="1">
      <c r="A8" s="864"/>
      <c r="B8" s="858"/>
      <c r="C8" s="858"/>
      <c r="D8" s="858"/>
      <c r="E8" s="861"/>
      <c r="F8" s="620"/>
      <c r="G8" s="620"/>
      <c r="H8" s="620"/>
      <c r="I8" s="620"/>
      <c r="J8" s="620"/>
      <c r="K8" s="620"/>
      <c r="L8" s="620"/>
      <c r="M8" s="620"/>
      <c r="N8" s="620"/>
      <c r="O8" s="620"/>
      <c r="P8" s="620"/>
    </row>
    <row r="9" spans="1:38" ht="60" customHeight="1">
      <c r="A9" s="599">
        <v>2015</v>
      </c>
      <c r="B9" s="323">
        <v>337</v>
      </c>
      <c r="C9" s="323">
        <v>17</v>
      </c>
      <c r="D9" s="323">
        <v>295</v>
      </c>
      <c r="E9" s="693" t="s">
        <v>7</v>
      </c>
      <c r="F9" s="511"/>
      <c r="G9" s="511"/>
      <c r="H9" s="511"/>
      <c r="I9" s="511"/>
      <c r="J9" s="511"/>
      <c r="K9" s="511"/>
      <c r="L9" s="511"/>
      <c r="M9" s="511"/>
      <c r="N9" s="511"/>
      <c r="O9" s="511"/>
      <c r="P9" s="511"/>
    </row>
    <row r="10" spans="1:38" ht="60" customHeight="1">
      <c r="A10" s="599">
        <v>2016</v>
      </c>
      <c r="B10" s="323">
        <v>304</v>
      </c>
      <c r="C10" s="323">
        <v>23</v>
      </c>
      <c r="D10" s="323">
        <v>253</v>
      </c>
      <c r="E10" s="693" t="s">
        <v>7</v>
      </c>
      <c r="F10" s="511"/>
      <c r="G10" s="511"/>
      <c r="H10" s="511"/>
      <c r="I10" s="511"/>
      <c r="J10" s="511"/>
      <c r="K10" s="511"/>
      <c r="L10" s="511"/>
      <c r="M10" s="511"/>
      <c r="N10" s="511"/>
      <c r="O10" s="511"/>
      <c r="P10" s="511"/>
    </row>
    <row r="11" spans="1:38" ht="60" customHeight="1" collapsed="1">
      <c r="A11" s="599">
        <v>2017</v>
      </c>
      <c r="B11" s="323">
        <v>322</v>
      </c>
      <c r="C11" s="323">
        <v>23</v>
      </c>
      <c r="D11" s="323">
        <v>252</v>
      </c>
      <c r="E11" s="694">
        <v>5</v>
      </c>
      <c r="F11" s="511"/>
      <c r="G11" s="511"/>
      <c r="H11" s="511"/>
      <c r="I11" s="511"/>
      <c r="J11" s="511"/>
      <c r="K11" s="511"/>
      <c r="L11" s="511"/>
      <c r="M11" s="511"/>
      <c r="N11" s="511"/>
      <c r="O11" s="511"/>
      <c r="P11" s="511"/>
    </row>
    <row r="12" spans="1:38" ht="60" customHeight="1">
      <c r="A12" s="599">
        <v>2018</v>
      </c>
      <c r="B12" s="625">
        <v>313</v>
      </c>
      <c r="C12" s="625">
        <v>30</v>
      </c>
      <c r="D12" s="625">
        <v>243</v>
      </c>
      <c r="E12" s="695">
        <v>3</v>
      </c>
      <c r="F12" s="511"/>
      <c r="G12" s="511"/>
      <c r="H12" s="511"/>
      <c r="I12" s="511"/>
      <c r="J12" s="511"/>
      <c r="K12" s="511"/>
      <c r="L12" s="511"/>
      <c r="M12" s="511"/>
      <c r="N12" s="511"/>
      <c r="O12" s="511"/>
      <c r="P12" s="511"/>
      <c r="T12" s="161"/>
      <c r="U12" s="161"/>
    </row>
    <row r="13" spans="1:38" s="159" customFormat="1" ht="60" customHeight="1" collapsed="1">
      <c r="A13" s="599">
        <v>2019</v>
      </c>
      <c r="B13" s="601">
        <v>258</v>
      </c>
      <c r="C13" s="601">
        <v>20</v>
      </c>
      <c r="D13" s="601">
        <v>176</v>
      </c>
      <c r="E13" s="696">
        <v>3</v>
      </c>
      <c r="F13" s="601"/>
      <c r="G13" s="601"/>
      <c r="H13" s="601"/>
      <c r="I13" s="601"/>
      <c r="J13" s="601"/>
      <c r="K13" s="601"/>
      <c r="L13" s="601"/>
      <c r="M13" s="601"/>
      <c r="N13" s="601"/>
      <c r="O13" s="601"/>
      <c r="P13" s="601"/>
      <c r="Q13" s="601"/>
      <c r="R13" s="601"/>
      <c r="S13" s="601"/>
      <c r="T13" s="163"/>
      <c r="U13" s="164"/>
      <c r="V13" s="160"/>
      <c r="W13" s="160"/>
      <c r="X13" s="160"/>
      <c r="Y13" s="160"/>
      <c r="Z13" s="160"/>
      <c r="AA13" s="160"/>
      <c r="AB13" s="160"/>
      <c r="AC13" s="160"/>
      <c r="AD13" s="160"/>
      <c r="AE13" s="160"/>
      <c r="AF13" s="160"/>
      <c r="AG13" s="160"/>
      <c r="AH13" s="160"/>
      <c r="AI13" s="160"/>
      <c r="AJ13" s="160"/>
      <c r="AK13" s="160"/>
      <c r="AL13" s="160"/>
    </row>
    <row r="14" spans="1:38" s="308" customFormat="1" ht="60" customHeight="1">
      <c r="A14" s="681">
        <v>2020</v>
      </c>
      <c r="B14" s="622">
        <v>227</v>
      </c>
      <c r="C14" s="622">
        <v>16</v>
      </c>
      <c r="D14" s="622">
        <v>176</v>
      </c>
      <c r="E14" s="697">
        <v>2</v>
      </c>
      <c r="F14" s="623"/>
      <c r="G14" s="623"/>
      <c r="H14" s="623"/>
      <c r="I14" s="623"/>
      <c r="J14" s="623"/>
      <c r="K14" s="623"/>
      <c r="L14" s="623"/>
      <c r="M14" s="624"/>
      <c r="N14" s="624"/>
      <c r="O14" s="624"/>
      <c r="P14" s="624"/>
      <c r="Q14" s="307"/>
      <c r="R14" s="307"/>
      <c r="S14" s="307"/>
      <c r="T14" s="307"/>
      <c r="U14" s="307"/>
      <c r="V14" s="307"/>
      <c r="W14" s="307"/>
      <c r="X14" s="307"/>
      <c r="Y14" s="307"/>
      <c r="Z14" s="307"/>
      <c r="AA14" s="307"/>
      <c r="AB14" s="307"/>
      <c r="AC14" s="307"/>
      <c r="AD14" s="307"/>
      <c r="AE14" s="307"/>
      <c r="AF14" s="307"/>
    </row>
    <row r="15" spans="1:38" ht="9.9499999999999993" customHeight="1" thickBot="1">
      <c r="A15" s="698"/>
      <c r="B15" s="699"/>
      <c r="C15" s="700"/>
      <c r="D15" s="701"/>
      <c r="E15" s="702"/>
      <c r="F15" s="511"/>
      <c r="G15" s="511"/>
      <c r="H15" s="625"/>
      <c r="I15" s="614"/>
      <c r="J15" s="511"/>
      <c r="K15" s="625"/>
      <c r="L15" s="614"/>
      <c r="M15" s="614"/>
      <c r="N15" s="625"/>
      <c r="O15" s="614"/>
      <c r="P15" s="614"/>
      <c r="Q15" s="625"/>
      <c r="R15" s="161"/>
      <c r="S15" s="161"/>
      <c r="T15" s="161"/>
      <c r="U15" s="625"/>
      <c r="V15" s="161"/>
      <c r="W15" s="161"/>
      <c r="X15" s="625"/>
      <c r="Y15" s="161"/>
      <c r="Z15" s="161"/>
      <c r="AA15" s="625"/>
      <c r="AB15" s="161"/>
      <c r="AC15" s="161"/>
      <c r="AD15" s="625"/>
      <c r="AE15" s="161"/>
      <c r="AF15" s="161"/>
      <c r="AG15" s="625"/>
      <c r="AH15" s="161"/>
      <c r="AI15" s="161"/>
      <c r="AJ15" s="625"/>
      <c r="AK15" s="161"/>
      <c r="AL15" s="161"/>
    </row>
    <row r="16" spans="1:38" s="157" customFormat="1" ht="9.9499999999999993" customHeight="1">
      <c r="A16" s="626"/>
      <c r="B16" s="625"/>
      <c r="C16" s="621"/>
      <c r="D16" s="627"/>
      <c r="E16" s="625"/>
      <c r="F16" s="511"/>
      <c r="G16" s="511"/>
      <c r="H16" s="625"/>
      <c r="I16" s="614"/>
      <c r="J16" s="511"/>
      <c r="K16" s="625"/>
      <c r="L16" s="614"/>
      <c r="M16" s="614"/>
      <c r="N16" s="625"/>
      <c r="O16" s="614"/>
      <c r="P16" s="614"/>
      <c r="Q16" s="625"/>
      <c r="R16" s="162"/>
      <c r="S16" s="162"/>
      <c r="T16" s="162"/>
      <c r="U16" s="625"/>
      <c r="V16" s="162"/>
      <c r="W16" s="162"/>
      <c r="X16" s="625"/>
      <c r="Y16" s="162"/>
      <c r="Z16" s="162"/>
      <c r="AA16" s="625"/>
      <c r="AB16" s="162"/>
      <c r="AC16" s="162"/>
      <c r="AD16" s="625"/>
      <c r="AE16" s="162"/>
      <c r="AF16" s="162"/>
      <c r="AG16" s="625"/>
      <c r="AH16" s="162"/>
      <c r="AI16" s="162"/>
      <c r="AJ16" s="625"/>
      <c r="AK16" s="162"/>
      <c r="AL16" s="162"/>
    </row>
    <row r="17" spans="1:38" ht="15" customHeight="1">
      <c r="A17" s="303" t="s">
        <v>376</v>
      </c>
      <c r="B17" s="304"/>
      <c r="C17" s="305"/>
      <c r="D17" s="305"/>
      <c r="E17" s="304"/>
      <c r="H17" s="304"/>
      <c r="I17" s="161"/>
      <c r="K17" s="304"/>
      <c r="L17" s="161"/>
      <c r="M17" s="161"/>
      <c r="N17" s="304"/>
      <c r="O17" s="161"/>
      <c r="P17" s="161"/>
      <c r="Q17" s="304"/>
      <c r="R17" s="161"/>
      <c r="S17" s="161"/>
      <c r="T17" s="161"/>
      <c r="U17" s="304"/>
      <c r="V17" s="161"/>
      <c r="W17" s="161"/>
      <c r="X17" s="304"/>
      <c r="Y17" s="161"/>
      <c r="Z17" s="161"/>
      <c r="AA17" s="304"/>
      <c r="AB17" s="161"/>
      <c r="AC17" s="161"/>
      <c r="AD17" s="304"/>
      <c r="AE17" s="161"/>
      <c r="AF17" s="161"/>
      <c r="AG17" s="304"/>
      <c r="AH17" s="161"/>
      <c r="AI17" s="161"/>
      <c r="AJ17" s="304"/>
      <c r="AK17" s="161"/>
      <c r="AL17" s="161"/>
    </row>
    <row r="18" spans="1:38" ht="15" customHeight="1">
      <c r="A18" s="306" t="s">
        <v>450</v>
      </c>
      <c r="B18" s="304"/>
      <c r="C18" s="305"/>
      <c r="D18" s="305"/>
      <c r="E18" s="304"/>
      <c r="H18" s="304"/>
      <c r="I18" s="161"/>
      <c r="K18" s="304"/>
      <c r="L18" s="161"/>
      <c r="M18" s="161"/>
      <c r="N18" s="304"/>
      <c r="O18" s="161"/>
      <c r="P18" s="161"/>
      <c r="Q18" s="304"/>
      <c r="R18" s="161"/>
      <c r="S18" s="161"/>
      <c r="T18" s="161"/>
      <c r="U18" s="304"/>
      <c r="V18" s="161"/>
      <c r="W18" s="161"/>
      <c r="X18" s="304"/>
      <c r="Y18" s="161"/>
      <c r="Z18" s="161"/>
      <c r="AA18" s="304"/>
      <c r="AB18" s="161"/>
      <c r="AC18" s="161"/>
      <c r="AD18" s="304"/>
      <c r="AE18" s="161"/>
      <c r="AF18" s="161"/>
      <c r="AG18" s="304"/>
      <c r="AH18" s="161"/>
      <c r="AI18" s="161"/>
      <c r="AJ18" s="304"/>
      <c r="AK18" s="161"/>
      <c r="AL18" s="161"/>
    </row>
    <row r="19" spans="1:38" ht="15.75">
      <c r="A19" s="177"/>
      <c r="B19" s="158"/>
      <c r="C19" s="120"/>
      <c r="D19" s="120"/>
      <c r="E19" s="158"/>
      <c r="F19" s="120"/>
      <c r="G19" s="120"/>
      <c r="H19" s="158"/>
      <c r="I19" s="131"/>
      <c r="J19" s="120"/>
      <c r="K19" s="158"/>
      <c r="L19" s="131"/>
      <c r="M19" s="131"/>
      <c r="N19" s="158"/>
      <c r="O19" s="131"/>
      <c r="P19" s="131"/>
      <c r="Q19" s="158"/>
      <c r="R19" s="161"/>
      <c r="S19" s="161"/>
      <c r="T19" s="161"/>
      <c r="U19" s="158"/>
      <c r="V19" s="161"/>
      <c r="W19" s="161"/>
      <c r="X19" s="158"/>
      <c r="Y19" s="161"/>
      <c r="Z19" s="161"/>
      <c r="AA19" s="158"/>
      <c r="AB19" s="161"/>
      <c r="AC19" s="161"/>
      <c r="AD19" s="158"/>
      <c r="AE19" s="161"/>
      <c r="AF19" s="161"/>
      <c r="AG19" s="158"/>
      <c r="AH19" s="161"/>
      <c r="AI19" s="161"/>
      <c r="AJ19" s="158"/>
      <c r="AK19" s="161"/>
      <c r="AL19" s="161"/>
    </row>
    <row r="20" spans="1:38" ht="15.75">
      <c r="A20" s="120"/>
      <c r="B20" s="158"/>
      <c r="C20" s="120"/>
      <c r="D20" s="120"/>
      <c r="E20" s="158"/>
      <c r="F20" s="120"/>
      <c r="G20" s="120"/>
      <c r="H20" s="158"/>
      <c r="I20" s="131"/>
      <c r="J20" s="120"/>
      <c r="K20" s="158"/>
      <c r="L20" s="131"/>
      <c r="M20" s="131"/>
      <c r="N20" s="158"/>
      <c r="O20" s="131"/>
      <c r="P20" s="131"/>
      <c r="Q20" s="158"/>
      <c r="R20" s="161"/>
      <c r="S20" s="161"/>
      <c r="T20" s="161"/>
      <c r="U20" s="158"/>
      <c r="V20" s="161"/>
      <c r="W20" s="161"/>
      <c r="X20" s="158"/>
      <c r="Y20" s="161"/>
      <c r="Z20" s="161"/>
      <c r="AA20" s="158"/>
      <c r="AB20" s="161"/>
      <c r="AC20" s="161"/>
      <c r="AD20" s="158"/>
      <c r="AE20" s="161"/>
      <c r="AF20" s="161"/>
      <c r="AG20" s="158"/>
      <c r="AH20" s="161"/>
      <c r="AI20" s="161"/>
      <c r="AJ20" s="158"/>
      <c r="AK20" s="161"/>
      <c r="AL20" s="161"/>
    </row>
    <row r="21" spans="1:38" ht="15.75">
      <c r="A21" s="120"/>
      <c r="B21" s="158"/>
      <c r="C21" s="120"/>
      <c r="D21" s="120"/>
      <c r="E21" s="158"/>
      <c r="F21" s="120"/>
      <c r="G21" s="120"/>
      <c r="H21" s="158"/>
      <c r="I21" s="131"/>
      <c r="J21" s="120"/>
      <c r="K21" s="158"/>
      <c r="L21" s="131"/>
      <c r="M21" s="131"/>
      <c r="N21" s="158"/>
      <c r="O21" s="131"/>
      <c r="P21" s="131"/>
      <c r="Q21" s="158"/>
      <c r="R21" s="161"/>
      <c r="S21" s="161"/>
      <c r="T21" s="161"/>
      <c r="U21" s="158"/>
      <c r="V21" s="161"/>
      <c r="W21" s="161"/>
      <c r="X21" s="158"/>
      <c r="Y21" s="161"/>
      <c r="Z21" s="161"/>
      <c r="AA21" s="158"/>
      <c r="AB21" s="161"/>
      <c r="AC21" s="161"/>
      <c r="AD21" s="158"/>
      <c r="AE21" s="161"/>
      <c r="AF21" s="161"/>
      <c r="AG21" s="158"/>
      <c r="AH21" s="161"/>
      <c r="AI21" s="161"/>
      <c r="AJ21" s="158"/>
      <c r="AK21" s="161"/>
      <c r="AL21" s="161"/>
    </row>
    <row r="22" spans="1:38" ht="15.75">
      <c r="A22" s="120"/>
      <c r="B22" s="158"/>
      <c r="C22" s="120"/>
      <c r="D22" s="120"/>
      <c r="E22" s="158"/>
      <c r="F22" s="120"/>
      <c r="G22" s="120"/>
      <c r="H22" s="158"/>
      <c r="I22" s="131"/>
      <c r="J22" s="120"/>
      <c r="K22" s="158"/>
      <c r="L22" s="131"/>
      <c r="M22" s="131"/>
      <c r="N22" s="158"/>
      <c r="O22" s="131"/>
      <c r="P22" s="131"/>
      <c r="Q22" s="158"/>
      <c r="R22" s="161"/>
      <c r="S22" s="161"/>
      <c r="T22" s="161"/>
      <c r="U22" s="158"/>
      <c r="V22" s="161"/>
      <c r="W22" s="161"/>
      <c r="X22" s="158"/>
      <c r="Y22" s="161"/>
      <c r="Z22" s="161"/>
      <c r="AA22" s="158"/>
      <c r="AB22" s="161"/>
      <c r="AC22" s="161"/>
      <c r="AD22" s="158"/>
      <c r="AE22" s="161"/>
      <c r="AF22" s="161"/>
      <c r="AG22" s="158"/>
      <c r="AH22" s="161"/>
      <c r="AI22" s="161"/>
      <c r="AJ22" s="158"/>
      <c r="AK22" s="161"/>
      <c r="AL22" s="161"/>
    </row>
    <row r="23" spans="1:38" ht="15.75">
      <c r="A23" s="120"/>
      <c r="B23" s="158"/>
      <c r="C23" s="120"/>
      <c r="D23" s="120"/>
      <c r="E23" s="158"/>
      <c r="F23" s="120"/>
      <c r="G23" s="120"/>
      <c r="H23" s="158"/>
      <c r="I23" s="131"/>
      <c r="J23" s="120"/>
      <c r="K23" s="158"/>
      <c r="L23" s="131"/>
      <c r="M23" s="131"/>
      <c r="N23" s="158"/>
      <c r="O23" s="131"/>
      <c r="P23" s="131"/>
      <c r="Q23" s="158"/>
      <c r="R23" s="161"/>
      <c r="S23" s="161"/>
      <c r="T23" s="161"/>
      <c r="U23" s="158"/>
      <c r="V23" s="161"/>
      <c r="W23" s="161"/>
      <c r="X23" s="158"/>
      <c r="Y23" s="161"/>
      <c r="Z23" s="161"/>
      <c r="AA23" s="158"/>
      <c r="AB23" s="161"/>
      <c r="AC23" s="161"/>
      <c r="AD23" s="158"/>
      <c r="AE23" s="161"/>
      <c r="AF23" s="161"/>
      <c r="AG23" s="158"/>
      <c r="AH23" s="161"/>
      <c r="AI23" s="161"/>
      <c r="AJ23" s="158"/>
      <c r="AK23" s="161"/>
      <c r="AL23" s="161"/>
    </row>
    <row r="24" spans="1:38" ht="15.75">
      <c r="A24" s="131"/>
      <c r="B24" s="131"/>
      <c r="C24" s="120"/>
      <c r="D24" s="120"/>
      <c r="E24" s="131"/>
      <c r="F24" s="120"/>
      <c r="G24" s="120"/>
      <c r="H24" s="131"/>
      <c r="I24" s="131"/>
      <c r="J24" s="120"/>
      <c r="K24" s="131"/>
      <c r="L24" s="131"/>
      <c r="M24" s="131"/>
      <c r="N24" s="131"/>
      <c r="O24" s="131"/>
      <c r="P24" s="131"/>
      <c r="Q24" s="161"/>
      <c r="R24" s="161"/>
      <c r="S24" s="161"/>
      <c r="T24" s="161"/>
      <c r="U24" s="161"/>
      <c r="V24" s="161"/>
      <c r="W24" s="161"/>
      <c r="X24" s="161"/>
      <c r="Y24" s="161"/>
      <c r="Z24" s="161"/>
      <c r="AA24" s="161"/>
      <c r="AB24" s="161"/>
      <c r="AC24" s="161"/>
      <c r="AD24" s="161"/>
      <c r="AE24" s="161"/>
      <c r="AF24" s="161"/>
      <c r="AG24" s="161"/>
      <c r="AH24" s="161"/>
      <c r="AI24" s="161"/>
      <c r="AJ24" s="161"/>
      <c r="AK24" s="161"/>
      <c r="AL24" s="161"/>
    </row>
    <row r="25" spans="1:38" ht="15.75">
      <c r="A25" s="120"/>
      <c r="B25" s="131"/>
      <c r="C25" s="120"/>
      <c r="D25" s="120"/>
      <c r="E25" s="131"/>
      <c r="F25" s="120"/>
      <c r="G25" s="120"/>
      <c r="H25" s="131"/>
      <c r="I25" s="131"/>
      <c r="J25" s="120"/>
      <c r="K25" s="131"/>
      <c r="L25" s="131"/>
      <c r="M25" s="131"/>
      <c r="N25" s="131"/>
      <c r="O25" s="131"/>
      <c r="P25" s="131"/>
      <c r="Q25" s="161"/>
      <c r="R25" s="161"/>
      <c r="S25" s="161"/>
      <c r="T25" s="161"/>
      <c r="U25" s="161"/>
      <c r="V25" s="161"/>
      <c r="W25" s="161"/>
      <c r="X25" s="161"/>
      <c r="Y25" s="161"/>
      <c r="Z25" s="161"/>
      <c r="AA25" s="161"/>
      <c r="AB25" s="161"/>
      <c r="AC25" s="161"/>
      <c r="AD25" s="161"/>
      <c r="AE25" s="161"/>
      <c r="AF25" s="161"/>
      <c r="AG25" s="161"/>
      <c r="AH25" s="161"/>
      <c r="AI25" s="161"/>
      <c r="AJ25" s="161"/>
      <c r="AK25" s="161"/>
      <c r="AL25" s="161"/>
    </row>
    <row r="26" spans="1:38" ht="15.75">
      <c r="A26" s="120"/>
      <c r="B26" s="158"/>
      <c r="E26" s="158"/>
      <c r="H26" s="158"/>
      <c r="I26" s="161"/>
      <c r="K26" s="158"/>
      <c r="L26" s="161"/>
      <c r="M26" s="161"/>
      <c r="N26" s="158"/>
      <c r="O26" s="161"/>
      <c r="P26" s="161"/>
      <c r="Q26" s="158"/>
      <c r="R26" s="161"/>
      <c r="S26" s="161"/>
      <c r="T26" s="161"/>
      <c r="U26" s="158"/>
      <c r="V26" s="161"/>
      <c r="W26" s="161"/>
      <c r="X26" s="158"/>
      <c r="Y26" s="161"/>
      <c r="Z26" s="161"/>
      <c r="AA26" s="158"/>
      <c r="AB26" s="161"/>
      <c r="AC26" s="161"/>
      <c r="AD26" s="158"/>
      <c r="AE26" s="161"/>
      <c r="AF26" s="161"/>
      <c r="AG26" s="158"/>
      <c r="AH26" s="161"/>
      <c r="AI26" s="161"/>
      <c r="AJ26" s="158"/>
      <c r="AK26" s="161"/>
      <c r="AL26" s="161"/>
    </row>
    <row r="27" spans="1:38" ht="15.75">
      <c r="A27" s="120"/>
      <c r="B27" s="158"/>
      <c r="E27" s="158"/>
      <c r="H27" s="158"/>
      <c r="I27" s="161"/>
      <c r="K27" s="158"/>
      <c r="L27" s="161"/>
      <c r="M27" s="161"/>
      <c r="N27" s="158"/>
      <c r="O27" s="161"/>
      <c r="P27" s="161"/>
      <c r="Q27" s="158"/>
      <c r="R27" s="161"/>
      <c r="S27" s="161"/>
      <c r="T27" s="161"/>
      <c r="U27" s="158"/>
      <c r="V27" s="161"/>
      <c r="W27" s="161"/>
      <c r="X27" s="158"/>
      <c r="Y27" s="161"/>
      <c r="Z27" s="161"/>
      <c r="AA27" s="158"/>
      <c r="AB27" s="161"/>
      <c r="AC27" s="161"/>
      <c r="AD27" s="158"/>
      <c r="AE27" s="161"/>
      <c r="AF27" s="161"/>
      <c r="AG27" s="158"/>
      <c r="AH27" s="161"/>
      <c r="AI27" s="161"/>
      <c r="AJ27" s="158"/>
      <c r="AK27" s="161"/>
      <c r="AL27" s="161"/>
    </row>
    <row r="28" spans="1:38" ht="15.75">
      <c r="A28" s="120"/>
      <c r="B28" s="158"/>
      <c r="E28" s="158"/>
      <c r="H28" s="158"/>
      <c r="I28" s="161"/>
      <c r="K28" s="158"/>
      <c r="L28" s="161"/>
      <c r="M28" s="161"/>
      <c r="N28" s="158"/>
      <c r="O28" s="161"/>
      <c r="P28" s="161"/>
      <c r="Q28" s="158"/>
      <c r="R28" s="161"/>
      <c r="S28" s="161"/>
      <c r="T28" s="161"/>
      <c r="U28" s="158"/>
      <c r="V28" s="161"/>
      <c r="W28" s="161"/>
      <c r="X28" s="158"/>
      <c r="Y28" s="161"/>
      <c r="Z28" s="161"/>
      <c r="AA28" s="158"/>
      <c r="AB28" s="161"/>
      <c r="AC28" s="161"/>
      <c r="AD28" s="158"/>
      <c r="AE28" s="161"/>
      <c r="AF28" s="161"/>
      <c r="AG28" s="158"/>
      <c r="AH28" s="161"/>
      <c r="AI28" s="161"/>
      <c r="AJ28" s="158"/>
      <c r="AK28" s="161"/>
      <c r="AL28" s="161"/>
    </row>
    <row r="29" spans="1:38" ht="15.75">
      <c r="A29" s="120"/>
      <c r="B29" s="158"/>
      <c r="E29" s="158"/>
      <c r="H29" s="158"/>
      <c r="I29" s="161"/>
      <c r="K29" s="158"/>
      <c r="L29" s="161"/>
      <c r="M29" s="161"/>
      <c r="N29" s="158"/>
      <c r="O29" s="161"/>
      <c r="P29" s="161"/>
      <c r="Q29" s="158"/>
      <c r="R29" s="161"/>
      <c r="S29" s="161"/>
      <c r="T29" s="161"/>
      <c r="U29" s="158"/>
      <c r="V29" s="161"/>
      <c r="W29" s="161"/>
      <c r="X29" s="158"/>
      <c r="Y29" s="161"/>
      <c r="Z29" s="161"/>
      <c r="AA29" s="158"/>
      <c r="AB29" s="161"/>
      <c r="AC29" s="161"/>
      <c r="AD29" s="158"/>
      <c r="AE29" s="161"/>
      <c r="AF29" s="161"/>
      <c r="AG29" s="158"/>
      <c r="AH29" s="161"/>
      <c r="AI29" s="161"/>
      <c r="AJ29" s="158"/>
      <c r="AK29" s="161"/>
      <c r="AL29" s="161"/>
    </row>
    <row r="30" spans="1:38" ht="15.75">
      <c r="A30" s="120"/>
      <c r="B30" s="158"/>
      <c r="E30" s="158"/>
      <c r="H30" s="158"/>
      <c r="I30" s="161"/>
      <c r="K30" s="158"/>
      <c r="L30" s="161"/>
      <c r="M30" s="161"/>
      <c r="N30" s="158"/>
      <c r="O30" s="161"/>
      <c r="P30" s="161"/>
      <c r="Q30" s="158"/>
      <c r="R30" s="161"/>
      <c r="S30" s="161"/>
      <c r="T30" s="161"/>
      <c r="U30" s="158"/>
      <c r="V30" s="161"/>
      <c r="W30" s="161"/>
      <c r="X30" s="158"/>
      <c r="Y30" s="161"/>
      <c r="Z30" s="161"/>
      <c r="AA30" s="158"/>
      <c r="AB30" s="161"/>
      <c r="AC30" s="161"/>
      <c r="AD30" s="158"/>
      <c r="AE30" s="161"/>
      <c r="AF30" s="161"/>
      <c r="AG30" s="158"/>
      <c r="AH30" s="161"/>
      <c r="AI30" s="161"/>
      <c r="AJ30" s="158"/>
      <c r="AK30" s="161"/>
      <c r="AL30" s="161"/>
    </row>
    <row r="31" spans="1:38" ht="15.75">
      <c r="A31" s="120"/>
      <c r="B31" s="158"/>
      <c r="E31" s="158"/>
      <c r="H31" s="158"/>
      <c r="I31" s="161"/>
      <c r="K31" s="158"/>
      <c r="L31" s="161"/>
      <c r="M31" s="161"/>
      <c r="N31" s="158"/>
      <c r="O31" s="161"/>
      <c r="P31" s="161"/>
      <c r="Q31" s="158"/>
      <c r="R31" s="161"/>
      <c r="S31" s="161"/>
      <c r="T31" s="161"/>
      <c r="U31" s="158"/>
      <c r="V31" s="161"/>
      <c r="W31" s="161"/>
      <c r="X31" s="158"/>
      <c r="Y31" s="161"/>
      <c r="Z31" s="161"/>
      <c r="AA31" s="158"/>
      <c r="AB31" s="161"/>
      <c r="AC31" s="161"/>
      <c r="AD31" s="158"/>
      <c r="AE31" s="161"/>
      <c r="AF31" s="161"/>
      <c r="AG31" s="158"/>
      <c r="AH31" s="161"/>
      <c r="AI31" s="161"/>
      <c r="AJ31" s="158"/>
      <c r="AK31" s="161"/>
      <c r="AL31" s="161"/>
    </row>
    <row r="32" spans="1:38" ht="15.75">
      <c r="A32" s="120"/>
      <c r="B32" s="158"/>
      <c r="E32" s="158"/>
      <c r="H32" s="158"/>
      <c r="I32" s="161"/>
      <c r="K32" s="158"/>
      <c r="L32" s="161"/>
      <c r="M32" s="161"/>
      <c r="N32" s="158"/>
      <c r="O32" s="161"/>
      <c r="P32" s="161"/>
      <c r="Q32" s="158"/>
      <c r="R32" s="161"/>
      <c r="S32" s="161"/>
      <c r="T32" s="161"/>
      <c r="U32" s="158"/>
      <c r="V32" s="161"/>
      <c r="W32" s="161"/>
      <c r="X32" s="158"/>
      <c r="Y32" s="161"/>
      <c r="Z32" s="161"/>
      <c r="AA32" s="158"/>
      <c r="AB32" s="161"/>
      <c r="AC32" s="161"/>
      <c r="AD32" s="158"/>
      <c r="AE32" s="161"/>
      <c r="AF32" s="161"/>
      <c r="AG32" s="158"/>
      <c r="AH32" s="161"/>
      <c r="AI32" s="161"/>
      <c r="AJ32" s="158"/>
      <c r="AK32" s="161"/>
      <c r="AL32" s="161"/>
    </row>
    <row r="33" spans="1:38" ht="15.75">
      <c r="A33" s="120"/>
      <c r="B33" s="158"/>
      <c r="E33" s="158"/>
      <c r="H33" s="158"/>
      <c r="I33" s="161"/>
      <c r="K33" s="158"/>
      <c r="L33" s="161"/>
      <c r="M33" s="161"/>
      <c r="N33" s="158"/>
      <c r="O33" s="161"/>
      <c r="P33" s="161"/>
      <c r="Q33" s="158"/>
      <c r="R33" s="161"/>
      <c r="S33" s="161"/>
      <c r="T33" s="161"/>
      <c r="U33" s="158"/>
      <c r="V33" s="161"/>
      <c r="W33" s="161"/>
      <c r="X33" s="158"/>
      <c r="Y33" s="161"/>
      <c r="Z33" s="161"/>
      <c r="AA33" s="158"/>
      <c r="AB33" s="161"/>
      <c r="AC33" s="161"/>
      <c r="AD33" s="158"/>
      <c r="AE33" s="161"/>
      <c r="AF33" s="161"/>
      <c r="AG33" s="158"/>
      <c r="AH33" s="161"/>
      <c r="AI33" s="161"/>
      <c r="AJ33" s="158"/>
      <c r="AK33" s="161"/>
      <c r="AL33" s="161"/>
    </row>
    <row r="34" spans="1:38" ht="15.75">
      <c r="A34" s="120"/>
      <c r="B34" s="158"/>
      <c r="E34" s="158"/>
      <c r="H34" s="158"/>
      <c r="I34" s="161"/>
      <c r="K34" s="158"/>
      <c r="L34" s="161"/>
      <c r="M34" s="161"/>
      <c r="N34" s="158"/>
      <c r="O34" s="161"/>
      <c r="P34" s="161"/>
      <c r="Q34" s="158"/>
      <c r="R34" s="161"/>
      <c r="S34" s="161"/>
      <c r="T34" s="161"/>
      <c r="U34" s="158"/>
      <c r="V34" s="161"/>
      <c r="W34" s="161"/>
      <c r="X34" s="158"/>
      <c r="Y34" s="161"/>
      <c r="Z34" s="161"/>
      <c r="AA34" s="158"/>
      <c r="AB34" s="161"/>
      <c r="AC34" s="161"/>
      <c r="AD34" s="158"/>
      <c r="AE34" s="161"/>
      <c r="AF34" s="161"/>
      <c r="AG34" s="158"/>
      <c r="AH34" s="161"/>
      <c r="AI34" s="161"/>
      <c r="AJ34" s="158"/>
      <c r="AK34" s="161"/>
      <c r="AL34" s="161"/>
    </row>
    <row r="35" spans="1:38" ht="15.75">
      <c r="A35" s="120"/>
      <c r="B35" s="158"/>
      <c r="E35" s="158"/>
      <c r="H35" s="158"/>
      <c r="I35" s="161"/>
      <c r="K35" s="158"/>
      <c r="L35" s="161"/>
      <c r="M35" s="161"/>
      <c r="N35" s="158"/>
      <c r="O35" s="161"/>
      <c r="P35" s="161"/>
      <c r="Q35" s="158"/>
      <c r="R35" s="161"/>
      <c r="S35" s="161"/>
      <c r="T35" s="161"/>
      <c r="U35" s="158"/>
      <c r="V35" s="161"/>
      <c r="W35" s="161"/>
      <c r="X35" s="158"/>
      <c r="Y35" s="161"/>
      <c r="Z35" s="161"/>
      <c r="AA35" s="158"/>
      <c r="AB35" s="161"/>
      <c r="AC35" s="161"/>
      <c r="AD35" s="158"/>
      <c r="AE35" s="161"/>
      <c r="AF35" s="161"/>
      <c r="AG35" s="158"/>
      <c r="AH35" s="161"/>
      <c r="AI35" s="161"/>
      <c r="AJ35" s="158"/>
      <c r="AK35" s="161"/>
      <c r="AL35" s="161"/>
    </row>
    <row r="36" spans="1:38" ht="15.75">
      <c r="A36" s="120"/>
      <c r="B36" s="131"/>
      <c r="C36" s="120"/>
      <c r="D36" s="120"/>
      <c r="E36" s="131"/>
      <c r="F36" s="120"/>
      <c r="G36" s="120"/>
      <c r="H36" s="131"/>
      <c r="I36" s="131"/>
      <c r="J36" s="120"/>
      <c r="K36" s="131"/>
      <c r="L36" s="131"/>
      <c r="M36" s="131"/>
      <c r="N36" s="131"/>
      <c r="O36" s="131"/>
      <c r="P36" s="131"/>
      <c r="Q36" s="161"/>
      <c r="R36" s="161"/>
      <c r="S36" s="161"/>
      <c r="T36" s="161"/>
      <c r="U36" s="161"/>
      <c r="V36" s="161"/>
      <c r="W36" s="161"/>
      <c r="X36" s="161"/>
      <c r="Y36" s="161"/>
      <c r="Z36" s="161"/>
      <c r="AA36" s="161"/>
      <c r="AB36" s="161"/>
      <c r="AC36" s="161"/>
      <c r="AD36" s="161"/>
      <c r="AE36" s="161"/>
      <c r="AF36" s="161"/>
      <c r="AG36" s="161"/>
      <c r="AH36" s="161"/>
      <c r="AI36" s="161"/>
      <c r="AJ36" s="161"/>
      <c r="AK36" s="161"/>
      <c r="AL36" s="161"/>
    </row>
    <row r="37" spans="1:38" ht="15.75">
      <c r="A37" s="120"/>
      <c r="B37" s="131"/>
      <c r="C37" s="120"/>
      <c r="D37" s="120"/>
      <c r="E37" s="120"/>
      <c r="F37" s="120"/>
      <c r="G37" s="120"/>
      <c r="H37" s="131"/>
      <c r="I37" s="131"/>
      <c r="J37" s="120"/>
      <c r="K37" s="131"/>
      <c r="L37" s="131"/>
      <c r="M37" s="131"/>
      <c r="N37" s="131"/>
      <c r="O37" s="131"/>
      <c r="P37" s="131"/>
      <c r="Q37" s="161"/>
      <c r="R37" s="161"/>
      <c r="S37" s="161"/>
      <c r="T37" s="161"/>
      <c r="U37" s="161"/>
      <c r="V37" s="161"/>
      <c r="W37" s="161"/>
      <c r="X37" s="161"/>
      <c r="Y37" s="161"/>
      <c r="Z37" s="161"/>
      <c r="AA37" s="161"/>
      <c r="AB37" s="161"/>
      <c r="AC37" s="161"/>
      <c r="AD37" s="161"/>
      <c r="AE37" s="161"/>
      <c r="AF37" s="161"/>
      <c r="AG37" s="161"/>
      <c r="AH37" s="161"/>
      <c r="AI37" s="161"/>
      <c r="AJ37" s="161"/>
      <c r="AK37" s="161"/>
      <c r="AL37" s="161"/>
    </row>
    <row r="38" spans="1:38" ht="15.75">
      <c r="A38" s="120"/>
      <c r="B38" s="131"/>
      <c r="C38" s="120"/>
      <c r="D38" s="120"/>
      <c r="E38" s="120"/>
      <c r="F38" s="120"/>
      <c r="G38" s="120"/>
      <c r="H38" s="131"/>
      <c r="I38" s="131"/>
      <c r="J38" s="120"/>
      <c r="K38" s="131"/>
      <c r="L38" s="131"/>
      <c r="M38" s="131"/>
      <c r="N38" s="131"/>
      <c r="O38" s="131"/>
      <c r="P38" s="131"/>
      <c r="Q38" s="161"/>
      <c r="R38" s="161"/>
      <c r="S38" s="161"/>
      <c r="T38" s="161"/>
      <c r="U38" s="161"/>
      <c r="V38" s="161"/>
      <c r="W38" s="161"/>
      <c r="X38" s="161"/>
      <c r="Y38" s="161"/>
      <c r="Z38" s="161"/>
      <c r="AA38" s="161"/>
      <c r="AB38" s="161"/>
      <c r="AC38" s="161"/>
      <c r="AD38" s="161"/>
      <c r="AE38" s="161"/>
      <c r="AF38" s="161"/>
    </row>
    <row r="39" spans="1:38" ht="15.75">
      <c r="A39" s="120"/>
      <c r="B39" s="120"/>
      <c r="C39" s="120"/>
      <c r="D39" s="120"/>
      <c r="E39" s="120"/>
      <c r="F39" s="120"/>
      <c r="G39" s="120"/>
      <c r="H39" s="120"/>
      <c r="I39" s="120"/>
      <c r="J39" s="120"/>
      <c r="K39" s="120"/>
      <c r="L39" s="120"/>
      <c r="M39" s="131"/>
      <c r="N39" s="131"/>
      <c r="O39" s="131"/>
      <c r="P39" s="131"/>
      <c r="Q39" s="161"/>
      <c r="R39" s="161"/>
      <c r="S39" s="161"/>
      <c r="T39" s="161"/>
      <c r="U39" s="161"/>
      <c r="V39" s="161"/>
      <c r="W39" s="161"/>
      <c r="X39" s="161"/>
      <c r="Y39" s="161"/>
      <c r="Z39" s="161"/>
      <c r="AA39" s="161"/>
      <c r="AB39" s="161"/>
      <c r="AC39" s="161"/>
      <c r="AD39" s="161"/>
      <c r="AE39" s="161"/>
      <c r="AF39" s="161"/>
    </row>
    <row r="40" spans="1:38" ht="15.75">
      <c r="A40" s="120"/>
      <c r="B40" s="120"/>
      <c r="C40" s="120"/>
      <c r="D40" s="120"/>
      <c r="E40" s="120"/>
      <c r="F40" s="120"/>
      <c r="G40" s="120"/>
      <c r="H40" s="120"/>
      <c r="I40" s="120"/>
      <c r="J40" s="120"/>
      <c r="K40" s="120"/>
      <c r="L40" s="120"/>
      <c r="M40" s="131"/>
      <c r="N40" s="131"/>
      <c r="O40" s="131"/>
      <c r="P40" s="131"/>
      <c r="Q40" s="161"/>
      <c r="R40" s="161"/>
      <c r="S40" s="161"/>
      <c r="T40" s="161"/>
      <c r="U40" s="161"/>
      <c r="V40" s="161"/>
      <c r="W40" s="161"/>
      <c r="X40" s="161"/>
      <c r="Y40" s="161"/>
      <c r="Z40" s="161"/>
      <c r="AA40" s="161"/>
      <c r="AB40" s="161"/>
      <c r="AC40" s="161"/>
      <c r="AD40" s="161"/>
      <c r="AE40" s="161"/>
      <c r="AF40" s="161"/>
    </row>
    <row r="41" spans="1:38" ht="15.75">
      <c r="A41" s="120"/>
      <c r="B41" s="120"/>
      <c r="C41" s="120"/>
      <c r="D41" s="120"/>
      <c r="E41" s="120"/>
      <c r="F41" s="120"/>
      <c r="G41" s="120"/>
      <c r="H41" s="120"/>
      <c r="I41" s="120"/>
      <c r="J41" s="120"/>
      <c r="K41" s="120"/>
      <c r="L41" s="120"/>
      <c r="M41" s="131"/>
      <c r="N41" s="131"/>
      <c r="O41" s="131"/>
      <c r="P41" s="131"/>
      <c r="Q41" s="161"/>
      <c r="R41" s="161"/>
      <c r="S41" s="161"/>
      <c r="T41" s="161"/>
      <c r="U41" s="161"/>
      <c r="V41" s="161"/>
      <c r="W41" s="161"/>
      <c r="X41" s="161"/>
      <c r="Y41" s="161"/>
      <c r="Z41" s="161"/>
      <c r="AA41" s="161"/>
      <c r="AB41" s="161"/>
      <c r="AC41" s="161"/>
      <c r="AD41" s="161"/>
      <c r="AE41" s="161"/>
      <c r="AF41" s="161"/>
    </row>
    <row r="42" spans="1:38" ht="15.75">
      <c r="A42" s="120"/>
      <c r="B42" s="120"/>
      <c r="C42" s="120"/>
      <c r="D42" s="120"/>
      <c r="E42" s="120"/>
      <c r="F42" s="120"/>
      <c r="G42" s="120"/>
      <c r="H42" s="120"/>
      <c r="I42" s="120"/>
      <c r="J42" s="120"/>
      <c r="K42" s="120"/>
      <c r="L42" s="120"/>
      <c r="M42" s="131"/>
      <c r="N42" s="131"/>
      <c r="O42" s="131"/>
      <c r="P42" s="131"/>
      <c r="Q42" s="161"/>
      <c r="R42" s="161"/>
      <c r="S42" s="161"/>
      <c r="T42" s="161"/>
      <c r="U42" s="161"/>
      <c r="V42" s="161"/>
      <c r="W42" s="161"/>
      <c r="X42" s="161"/>
      <c r="Y42" s="161"/>
      <c r="Z42" s="161"/>
      <c r="AA42" s="161"/>
      <c r="AB42" s="161"/>
      <c r="AC42" s="161"/>
      <c r="AD42" s="161"/>
      <c r="AE42" s="161"/>
      <c r="AF42" s="161"/>
    </row>
    <row r="43" spans="1:38" ht="15.75">
      <c r="A43" s="120"/>
      <c r="B43" s="120"/>
      <c r="C43" s="120"/>
      <c r="D43" s="120"/>
      <c r="E43" s="120"/>
      <c r="F43" s="120"/>
      <c r="G43" s="120"/>
      <c r="H43" s="120"/>
      <c r="I43" s="120"/>
      <c r="J43" s="120"/>
      <c r="K43" s="120"/>
      <c r="L43" s="120"/>
      <c r="M43" s="131"/>
      <c r="N43" s="131"/>
      <c r="O43" s="131"/>
      <c r="P43" s="131"/>
      <c r="Q43" s="161"/>
      <c r="R43" s="161"/>
      <c r="S43" s="161"/>
      <c r="T43" s="161"/>
      <c r="U43" s="161"/>
      <c r="V43" s="161"/>
      <c r="W43" s="161"/>
      <c r="X43" s="161"/>
      <c r="Y43" s="161"/>
      <c r="Z43" s="161"/>
      <c r="AA43" s="161"/>
      <c r="AB43" s="161"/>
      <c r="AC43" s="161"/>
      <c r="AD43" s="161"/>
      <c r="AE43" s="161"/>
      <c r="AF43" s="161"/>
    </row>
    <row r="44" spans="1:38" ht="15.75">
      <c r="A44" s="120"/>
      <c r="B44" s="120"/>
      <c r="C44" s="120"/>
      <c r="D44" s="120"/>
      <c r="E44" s="120"/>
      <c r="F44" s="120"/>
      <c r="G44" s="120"/>
      <c r="H44" s="120"/>
      <c r="I44" s="120"/>
      <c r="J44" s="120"/>
      <c r="K44" s="120"/>
      <c r="L44" s="120"/>
      <c r="M44" s="131"/>
      <c r="N44" s="131"/>
      <c r="O44" s="131"/>
      <c r="P44" s="131"/>
      <c r="Q44" s="161"/>
      <c r="R44" s="161"/>
      <c r="S44" s="161"/>
      <c r="T44" s="161"/>
      <c r="U44" s="161"/>
      <c r="V44" s="161"/>
      <c r="W44" s="161"/>
      <c r="X44" s="161"/>
      <c r="Y44" s="161"/>
      <c r="Z44" s="161"/>
      <c r="AA44" s="161"/>
      <c r="AB44" s="161"/>
      <c r="AC44" s="161"/>
      <c r="AD44" s="161"/>
      <c r="AE44" s="161"/>
      <c r="AF44" s="161"/>
    </row>
    <row r="45" spans="1:38" ht="15.75">
      <c r="A45" s="120"/>
      <c r="B45" s="120"/>
      <c r="C45" s="120"/>
      <c r="D45" s="120"/>
      <c r="E45" s="120"/>
      <c r="F45" s="120"/>
      <c r="G45" s="120"/>
      <c r="H45" s="120"/>
      <c r="I45" s="120"/>
      <c r="J45" s="120"/>
      <c r="K45" s="120"/>
      <c r="L45" s="120"/>
      <c r="M45" s="131"/>
      <c r="N45" s="131"/>
      <c r="O45" s="131"/>
      <c r="P45" s="131"/>
      <c r="Q45" s="161"/>
      <c r="R45" s="161"/>
      <c r="S45" s="161"/>
      <c r="T45" s="161"/>
      <c r="U45" s="161"/>
      <c r="V45" s="161"/>
      <c r="W45" s="161"/>
      <c r="X45" s="161"/>
      <c r="Y45" s="161"/>
      <c r="Z45" s="161"/>
      <c r="AA45" s="161"/>
      <c r="AB45" s="161"/>
      <c r="AC45" s="161"/>
      <c r="AD45" s="161"/>
      <c r="AE45" s="161"/>
      <c r="AF45" s="161"/>
    </row>
    <row r="46" spans="1:38" ht="15.75">
      <c r="A46" s="120"/>
      <c r="B46" s="120"/>
      <c r="C46" s="120"/>
      <c r="D46" s="120"/>
      <c r="E46" s="120"/>
      <c r="F46" s="120"/>
      <c r="G46" s="120"/>
      <c r="H46" s="120"/>
      <c r="I46" s="120"/>
      <c r="J46" s="120"/>
      <c r="K46" s="120"/>
      <c r="L46" s="120"/>
      <c r="M46" s="131"/>
      <c r="N46" s="131"/>
      <c r="O46" s="131"/>
      <c r="P46" s="131"/>
      <c r="Q46" s="161"/>
      <c r="R46" s="161"/>
      <c r="S46" s="161"/>
      <c r="T46" s="161"/>
      <c r="U46" s="161"/>
      <c r="V46" s="161"/>
      <c r="W46" s="161"/>
      <c r="X46" s="161"/>
      <c r="Y46" s="161"/>
      <c r="Z46" s="161"/>
      <c r="AA46" s="161"/>
      <c r="AB46" s="161"/>
      <c r="AC46" s="161"/>
      <c r="AD46" s="161"/>
      <c r="AE46" s="161"/>
      <c r="AF46" s="161"/>
    </row>
    <row r="47" spans="1:38" ht="15.75">
      <c r="A47" s="120"/>
      <c r="B47" s="120"/>
      <c r="C47" s="120"/>
      <c r="D47" s="120"/>
      <c r="E47" s="120"/>
      <c r="F47" s="120"/>
      <c r="G47" s="120"/>
      <c r="H47" s="120"/>
      <c r="I47" s="120"/>
      <c r="J47" s="120"/>
      <c r="K47" s="120"/>
      <c r="L47" s="120"/>
      <c r="M47" s="131"/>
      <c r="N47" s="131"/>
      <c r="O47" s="131"/>
      <c r="P47" s="131"/>
      <c r="Q47" s="161"/>
      <c r="R47" s="161"/>
      <c r="S47" s="161"/>
      <c r="T47" s="161"/>
      <c r="U47" s="161"/>
      <c r="V47" s="161"/>
      <c r="W47" s="161"/>
      <c r="X47" s="161"/>
      <c r="Y47" s="161"/>
      <c r="Z47" s="161"/>
      <c r="AA47" s="161"/>
      <c r="AB47" s="161"/>
      <c r="AC47" s="161"/>
      <c r="AD47" s="161"/>
      <c r="AE47" s="161"/>
      <c r="AF47" s="161"/>
    </row>
    <row r="48" spans="1:38" ht="15.75">
      <c r="A48" s="120"/>
      <c r="B48" s="120"/>
      <c r="C48" s="120"/>
      <c r="D48" s="120"/>
      <c r="E48" s="120"/>
      <c r="F48" s="120"/>
      <c r="G48" s="120"/>
      <c r="H48" s="120"/>
      <c r="I48" s="120"/>
      <c r="J48" s="120"/>
      <c r="K48" s="120"/>
      <c r="L48" s="120"/>
      <c r="M48" s="131"/>
      <c r="N48" s="131"/>
      <c r="O48" s="131"/>
      <c r="P48" s="131"/>
      <c r="Q48" s="161"/>
      <c r="R48" s="161"/>
      <c r="S48" s="161"/>
      <c r="T48" s="161"/>
      <c r="U48" s="161"/>
      <c r="V48" s="161"/>
      <c r="W48" s="161"/>
      <c r="X48" s="161"/>
      <c r="Y48" s="161"/>
      <c r="Z48" s="161"/>
      <c r="AA48" s="161"/>
      <c r="AB48" s="161"/>
      <c r="AC48" s="161"/>
      <c r="AD48" s="161"/>
      <c r="AE48" s="161"/>
      <c r="AF48" s="161"/>
    </row>
    <row r="49" spans="1:32" ht="15.75">
      <c r="A49" s="120"/>
      <c r="B49" s="120"/>
      <c r="C49" s="120"/>
      <c r="D49" s="120"/>
      <c r="E49" s="120"/>
      <c r="F49" s="120"/>
      <c r="G49" s="120"/>
      <c r="H49" s="120"/>
      <c r="I49" s="120"/>
      <c r="J49" s="120"/>
      <c r="K49" s="120"/>
      <c r="L49" s="120"/>
      <c r="M49" s="131"/>
      <c r="N49" s="131"/>
      <c r="O49" s="131"/>
      <c r="P49" s="131"/>
      <c r="Q49" s="161"/>
      <c r="R49" s="161"/>
      <c r="S49" s="161"/>
      <c r="T49" s="161"/>
      <c r="U49" s="161"/>
      <c r="V49" s="161"/>
      <c r="W49" s="161"/>
      <c r="X49" s="161"/>
      <c r="Y49" s="161"/>
      <c r="Z49" s="161"/>
      <c r="AA49" s="161"/>
      <c r="AB49" s="161"/>
      <c r="AC49" s="161"/>
      <c r="AD49" s="161"/>
      <c r="AE49" s="161"/>
      <c r="AF49" s="161"/>
    </row>
    <row r="50" spans="1:32" ht="15.75">
      <c r="A50" s="120"/>
      <c r="B50" s="120"/>
      <c r="C50" s="120"/>
      <c r="D50" s="120"/>
      <c r="E50" s="120"/>
      <c r="F50" s="120"/>
      <c r="G50" s="120"/>
      <c r="H50" s="120"/>
      <c r="I50" s="120"/>
      <c r="J50" s="120"/>
      <c r="K50" s="120"/>
      <c r="L50" s="120"/>
      <c r="M50" s="131"/>
      <c r="N50" s="131"/>
      <c r="O50" s="131"/>
      <c r="P50" s="131"/>
      <c r="Q50" s="161"/>
      <c r="R50" s="161"/>
      <c r="S50" s="161"/>
      <c r="T50" s="161"/>
      <c r="U50" s="161"/>
      <c r="V50" s="161"/>
      <c r="W50" s="161"/>
      <c r="X50" s="161"/>
      <c r="Y50" s="161"/>
      <c r="Z50" s="161"/>
      <c r="AA50" s="161"/>
      <c r="AB50" s="161"/>
      <c r="AC50" s="161"/>
      <c r="AD50" s="161"/>
      <c r="AE50" s="161"/>
      <c r="AF50" s="161"/>
    </row>
    <row r="51" spans="1:32" ht="15.75">
      <c r="A51" s="120"/>
      <c r="B51" s="120"/>
      <c r="C51" s="120"/>
      <c r="D51" s="120"/>
      <c r="E51" s="120"/>
      <c r="F51" s="120"/>
      <c r="G51" s="120"/>
      <c r="H51" s="120"/>
      <c r="I51" s="120"/>
      <c r="J51" s="120"/>
      <c r="K51" s="120"/>
      <c r="L51" s="120"/>
      <c r="M51" s="131"/>
      <c r="N51" s="131"/>
      <c r="O51" s="131"/>
      <c r="P51" s="131"/>
      <c r="Q51" s="161"/>
      <c r="R51" s="161"/>
      <c r="S51" s="161"/>
      <c r="T51" s="161"/>
      <c r="U51" s="161"/>
      <c r="V51" s="161"/>
      <c r="W51" s="161"/>
      <c r="X51" s="161"/>
      <c r="Y51" s="161"/>
      <c r="Z51" s="161"/>
      <c r="AA51" s="161"/>
      <c r="AB51" s="161"/>
      <c r="AC51" s="161"/>
      <c r="AD51" s="161"/>
      <c r="AE51" s="161"/>
      <c r="AF51" s="161"/>
    </row>
    <row r="52" spans="1:32" ht="15.75">
      <c r="A52" s="120"/>
      <c r="B52" s="120"/>
      <c r="C52" s="120"/>
      <c r="D52" s="120"/>
      <c r="E52" s="120"/>
      <c r="F52" s="120"/>
      <c r="G52" s="120"/>
      <c r="H52" s="120"/>
      <c r="I52" s="120"/>
      <c r="J52" s="120"/>
      <c r="K52" s="120"/>
      <c r="L52" s="120"/>
      <c r="M52" s="131"/>
      <c r="N52" s="131"/>
      <c r="O52" s="131"/>
      <c r="P52" s="131"/>
      <c r="Q52" s="161"/>
      <c r="R52" s="161"/>
      <c r="S52" s="161"/>
      <c r="T52" s="161"/>
      <c r="U52" s="161"/>
      <c r="V52" s="161"/>
      <c r="W52" s="161"/>
      <c r="X52" s="161"/>
      <c r="Y52" s="161"/>
      <c r="Z52" s="161"/>
      <c r="AA52" s="161"/>
      <c r="AB52" s="161"/>
      <c r="AC52" s="161"/>
      <c r="AD52" s="161"/>
      <c r="AE52" s="161"/>
      <c r="AF52" s="161"/>
    </row>
    <row r="53" spans="1:32" ht="15.75">
      <c r="A53" s="120"/>
      <c r="B53" s="120"/>
      <c r="C53" s="120"/>
      <c r="D53" s="120"/>
      <c r="E53" s="120"/>
      <c r="F53" s="120"/>
      <c r="G53" s="120"/>
      <c r="H53" s="120"/>
      <c r="I53" s="120"/>
      <c r="J53" s="120"/>
      <c r="K53" s="120"/>
      <c r="L53" s="120"/>
      <c r="M53" s="131"/>
      <c r="N53" s="131"/>
      <c r="O53" s="131"/>
      <c r="P53" s="131"/>
      <c r="Q53" s="161"/>
      <c r="R53" s="161"/>
      <c r="S53" s="161"/>
      <c r="T53" s="161"/>
      <c r="U53" s="161"/>
      <c r="V53" s="161"/>
      <c r="W53" s="161"/>
      <c r="X53" s="161"/>
      <c r="Y53" s="161"/>
      <c r="Z53" s="161"/>
      <c r="AA53" s="161"/>
      <c r="AB53" s="161"/>
      <c r="AC53" s="161"/>
      <c r="AD53" s="161"/>
      <c r="AE53" s="161"/>
      <c r="AF53" s="161"/>
    </row>
    <row r="54" spans="1:32" ht="15.75">
      <c r="A54" s="120"/>
      <c r="B54" s="120"/>
      <c r="C54" s="120"/>
      <c r="D54" s="120"/>
      <c r="E54" s="120"/>
      <c r="F54" s="120"/>
      <c r="G54" s="120"/>
      <c r="H54" s="120"/>
      <c r="I54" s="120"/>
      <c r="J54" s="120"/>
      <c r="K54" s="120"/>
      <c r="L54" s="120"/>
      <c r="M54" s="131"/>
      <c r="N54" s="131"/>
      <c r="O54" s="131"/>
      <c r="P54" s="131"/>
      <c r="Q54" s="161"/>
      <c r="R54" s="161"/>
      <c r="S54" s="161"/>
      <c r="T54" s="161"/>
      <c r="U54" s="161"/>
      <c r="V54" s="161"/>
      <c r="W54" s="161"/>
      <c r="X54" s="161"/>
      <c r="Y54" s="161"/>
      <c r="Z54" s="161"/>
      <c r="AA54" s="161"/>
      <c r="AB54" s="161"/>
      <c r="AC54" s="161"/>
      <c r="AD54" s="161"/>
      <c r="AE54" s="161"/>
      <c r="AF54" s="161"/>
    </row>
    <row r="55" spans="1:32" ht="15.75">
      <c r="A55" s="120"/>
      <c r="B55" s="120"/>
      <c r="C55" s="120"/>
      <c r="D55" s="120"/>
      <c r="E55" s="120"/>
      <c r="F55" s="120"/>
      <c r="G55" s="120"/>
      <c r="H55" s="120"/>
      <c r="I55" s="120"/>
      <c r="J55" s="120"/>
      <c r="K55" s="120"/>
      <c r="L55" s="120"/>
      <c r="M55" s="131"/>
      <c r="N55" s="131"/>
      <c r="O55" s="131"/>
      <c r="P55" s="131"/>
      <c r="Q55" s="161"/>
      <c r="R55" s="161"/>
      <c r="S55" s="161"/>
      <c r="T55" s="161"/>
      <c r="U55" s="161"/>
      <c r="V55" s="161"/>
      <c r="W55" s="161"/>
      <c r="X55" s="161"/>
      <c r="Y55" s="161"/>
      <c r="Z55" s="161"/>
      <c r="AA55" s="161"/>
      <c r="AB55" s="161"/>
      <c r="AC55" s="161"/>
      <c r="AD55" s="161"/>
      <c r="AE55" s="161"/>
      <c r="AF55" s="161"/>
    </row>
    <row r="56" spans="1:32" ht="15.75">
      <c r="A56" s="120"/>
      <c r="B56" s="120"/>
      <c r="C56" s="120"/>
      <c r="D56" s="120"/>
      <c r="E56" s="120"/>
      <c r="M56" s="161"/>
      <c r="N56" s="161"/>
      <c r="O56" s="161"/>
      <c r="P56" s="161"/>
      <c r="Q56" s="161"/>
      <c r="R56" s="161"/>
      <c r="S56" s="161"/>
      <c r="T56" s="161"/>
      <c r="U56" s="161"/>
      <c r="V56" s="161"/>
      <c r="W56" s="161"/>
      <c r="X56" s="161"/>
      <c r="Y56" s="161"/>
      <c r="Z56" s="161"/>
      <c r="AA56" s="161"/>
      <c r="AB56" s="161"/>
      <c r="AC56" s="161"/>
      <c r="AD56" s="161"/>
      <c r="AE56" s="161"/>
      <c r="AF56" s="161"/>
    </row>
    <row r="57" spans="1:32">
      <c r="M57" s="161"/>
      <c r="N57" s="161"/>
      <c r="O57" s="161"/>
      <c r="P57" s="161"/>
      <c r="Q57" s="161"/>
      <c r="R57" s="161"/>
      <c r="S57" s="161"/>
      <c r="T57" s="161"/>
      <c r="U57" s="161"/>
      <c r="V57" s="161"/>
      <c r="W57" s="161"/>
      <c r="X57" s="161"/>
      <c r="Y57" s="161"/>
      <c r="Z57" s="161"/>
      <c r="AA57" s="161"/>
      <c r="AB57" s="161"/>
      <c r="AC57" s="161"/>
      <c r="AD57" s="161"/>
      <c r="AE57" s="161"/>
      <c r="AF57" s="161"/>
    </row>
    <row r="58" spans="1:32">
      <c r="M58" s="161"/>
      <c r="N58" s="161"/>
      <c r="O58" s="161"/>
      <c r="P58" s="161"/>
      <c r="Q58" s="161"/>
      <c r="R58" s="161"/>
      <c r="S58" s="161"/>
      <c r="T58" s="161"/>
      <c r="U58" s="161"/>
      <c r="V58" s="161"/>
      <c r="W58" s="161"/>
      <c r="X58" s="161"/>
      <c r="Y58" s="161"/>
      <c r="Z58" s="161"/>
      <c r="AA58" s="161"/>
      <c r="AB58" s="161"/>
      <c r="AC58" s="161"/>
      <c r="AD58" s="161"/>
      <c r="AE58" s="161"/>
      <c r="AF58" s="161"/>
    </row>
    <row r="59" spans="1:32">
      <c r="M59" s="161"/>
      <c r="N59" s="161"/>
      <c r="O59" s="161"/>
      <c r="P59" s="161"/>
      <c r="Q59" s="161"/>
      <c r="R59" s="161"/>
      <c r="S59" s="161"/>
      <c r="T59" s="161"/>
      <c r="U59" s="161"/>
      <c r="V59" s="161"/>
      <c r="W59" s="161"/>
      <c r="X59" s="161"/>
      <c r="Y59" s="161"/>
      <c r="Z59" s="161"/>
      <c r="AA59" s="161"/>
      <c r="AB59" s="161"/>
      <c r="AC59" s="161"/>
      <c r="AD59" s="161"/>
      <c r="AE59" s="161"/>
      <c r="AF59" s="161"/>
    </row>
    <row r="60" spans="1:32">
      <c r="M60" s="161"/>
      <c r="N60" s="161"/>
      <c r="O60" s="161"/>
      <c r="P60" s="161"/>
      <c r="Q60" s="161"/>
      <c r="R60" s="161"/>
      <c r="S60" s="161"/>
      <c r="T60" s="161"/>
      <c r="U60" s="161"/>
      <c r="V60" s="161"/>
      <c r="W60" s="161"/>
      <c r="X60" s="161"/>
      <c r="Y60" s="161"/>
      <c r="Z60" s="161"/>
      <c r="AA60" s="161"/>
      <c r="AB60" s="161"/>
      <c r="AC60" s="161"/>
      <c r="AD60" s="161"/>
      <c r="AE60" s="161"/>
      <c r="AF60" s="161"/>
    </row>
    <row r="61" spans="1:32">
      <c r="M61" s="161"/>
      <c r="N61" s="161"/>
      <c r="O61" s="161"/>
      <c r="P61" s="161"/>
      <c r="Q61" s="161"/>
      <c r="R61" s="161"/>
      <c r="S61" s="161"/>
      <c r="T61" s="161"/>
      <c r="U61" s="161"/>
      <c r="V61" s="161"/>
      <c r="W61" s="161"/>
      <c r="X61" s="161"/>
      <c r="Y61" s="161"/>
      <c r="Z61" s="161"/>
      <c r="AA61" s="161"/>
      <c r="AB61" s="161"/>
      <c r="AC61" s="161"/>
      <c r="AD61" s="161"/>
      <c r="AE61" s="161"/>
      <c r="AF61" s="161"/>
    </row>
    <row r="62" spans="1:32">
      <c r="M62" s="161"/>
      <c r="N62" s="161"/>
      <c r="O62" s="161"/>
      <c r="P62" s="161"/>
      <c r="Q62" s="161"/>
      <c r="R62" s="161"/>
      <c r="S62" s="161"/>
      <c r="T62" s="161"/>
      <c r="U62" s="161"/>
      <c r="V62" s="161"/>
      <c r="W62" s="161"/>
      <c r="X62" s="161"/>
      <c r="Y62" s="161"/>
      <c r="Z62" s="161"/>
      <c r="AA62" s="161"/>
      <c r="AB62" s="161"/>
      <c r="AC62" s="161"/>
      <c r="AD62" s="161"/>
      <c r="AE62" s="161"/>
      <c r="AF62" s="161"/>
    </row>
    <row r="63" spans="1:32">
      <c r="M63" s="161"/>
      <c r="N63" s="161"/>
      <c r="O63" s="161"/>
      <c r="P63" s="161"/>
      <c r="Q63" s="161"/>
      <c r="R63" s="161"/>
      <c r="S63" s="161"/>
      <c r="T63" s="161"/>
      <c r="U63" s="161"/>
      <c r="V63" s="161"/>
      <c r="W63" s="161"/>
      <c r="X63" s="161"/>
      <c r="Y63" s="161"/>
      <c r="Z63" s="161"/>
      <c r="AA63" s="161"/>
      <c r="AB63" s="161"/>
      <c r="AC63" s="161"/>
      <c r="AD63" s="161"/>
      <c r="AE63" s="161"/>
      <c r="AF63" s="161"/>
    </row>
    <row r="64" spans="1:32">
      <c r="M64" s="161"/>
      <c r="N64" s="161"/>
      <c r="O64" s="161"/>
      <c r="P64" s="161"/>
      <c r="Q64" s="161"/>
      <c r="R64" s="161"/>
      <c r="S64" s="161"/>
      <c r="T64" s="161"/>
      <c r="U64" s="161"/>
      <c r="V64" s="161"/>
      <c r="W64" s="161"/>
      <c r="X64" s="161"/>
      <c r="Y64" s="161"/>
      <c r="Z64" s="161"/>
      <c r="AA64" s="161"/>
      <c r="AB64" s="161"/>
      <c r="AC64" s="161"/>
      <c r="AD64" s="161"/>
      <c r="AE64" s="161"/>
      <c r="AF64" s="161"/>
    </row>
    <row r="65" spans="13:32">
      <c r="M65" s="161"/>
      <c r="N65" s="161"/>
      <c r="O65" s="161"/>
      <c r="P65" s="161"/>
      <c r="Q65" s="161"/>
      <c r="R65" s="161"/>
      <c r="S65" s="161"/>
      <c r="T65" s="161"/>
      <c r="U65" s="161"/>
      <c r="V65" s="161"/>
      <c r="W65" s="161"/>
      <c r="X65" s="161"/>
      <c r="Y65" s="161"/>
      <c r="Z65" s="161"/>
      <c r="AA65" s="161"/>
      <c r="AB65" s="161"/>
      <c r="AC65" s="161"/>
      <c r="AD65" s="161"/>
      <c r="AE65" s="161"/>
      <c r="AF65" s="161"/>
    </row>
    <row r="66" spans="13:32">
      <c r="M66" s="161"/>
      <c r="N66" s="161"/>
      <c r="O66" s="161"/>
      <c r="P66" s="161"/>
      <c r="Q66" s="161"/>
      <c r="R66" s="161"/>
      <c r="S66" s="161"/>
      <c r="T66" s="161"/>
      <c r="U66" s="161"/>
      <c r="V66" s="161"/>
      <c r="W66" s="161"/>
      <c r="X66" s="161"/>
      <c r="Y66" s="161"/>
      <c r="Z66" s="161"/>
      <c r="AA66" s="161"/>
      <c r="AB66" s="161"/>
      <c r="AC66" s="161"/>
      <c r="AD66" s="161"/>
      <c r="AE66" s="161"/>
      <c r="AF66" s="161"/>
    </row>
    <row r="67" spans="13:32">
      <c r="M67" s="161"/>
      <c r="N67" s="161"/>
      <c r="O67" s="161"/>
      <c r="P67" s="161"/>
      <c r="Q67" s="161"/>
      <c r="R67" s="161"/>
      <c r="S67" s="161"/>
      <c r="T67" s="161"/>
      <c r="U67" s="161"/>
      <c r="V67" s="161"/>
      <c r="W67" s="161"/>
      <c r="X67" s="161"/>
      <c r="Y67" s="161"/>
      <c r="Z67" s="161"/>
      <c r="AA67" s="161"/>
      <c r="AB67" s="161"/>
      <c r="AC67" s="161"/>
      <c r="AD67" s="161"/>
      <c r="AE67" s="161"/>
      <c r="AF67" s="161"/>
    </row>
    <row r="68" spans="13:32">
      <c r="M68" s="161"/>
      <c r="N68" s="161"/>
      <c r="O68" s="161"/>
      <c r="P68" s="161"/>
      <c r="Q68" s="161"/>
      <c r="R68" s="161"/>
      <c r="S68" s="161"/>
      <c r="T68" s="161"/>
      <c r="U68" s="161"/>
      <c r="V68" s="161"/>
      <c r="W68" s="161"/>
      <c r="X68" s="161"/>
      <c r="Y68" s="161"/>
      <c r="Z68" s="161"/>
      <c r="AA68" s="161"/>
      <c r="AB68" s="161"/>
      <c r="AC68" s="161"/>
      <c r="AD68" s="161"/>
      <c r="AE68" s="161"/>
      <c r="AF68" s="161"/>
    </row>
    <row r="69" spans="13:32">
      <c r="M69" s="161"/>
      <c r="N69" s="161"/>
      <c r="O69" s="161"/>
      <c r="P69" s="161"/>
      <c r="Q69" s="161"/>
      <c r="R69" s="161"/>
      <c r="S69" s="161"/>
      <c r="T69" s="161"/>
      <c r="U69" s="161"/>
      <c r="V69" s="161"/>
      <c r="W69" s="161"/>
      <c r="X69" s="161"/>
      <c r="Y69" s="161"/>
      <c r="Z69" s="161"/>
      <c r="AA69" s="161"/>
      <c r="AB69" s="161"/>
      <c r="AC69" s="161"/>
      <c r="AD69" s="161"/>
      <c r="AE69" s="161"/>
      <c r="AF69" s="161"/>
    </row>
    <row r="70" spans="13:32">
      <c r="M70" s="161"/>
      <c r="N70" s="161"/>
      <c r="O70" s="161"/>
      <c r="P70" s="161"/>
      <c r="Q70" s="161"/>
      <c r="R70" s="161"/>
      <c r="S70" s="161"/>
      <c r="T70" s="161"/>
      <c r="U70" s="161"/>
      <c r="V70" s="161"/>
      <c r="W70" s="161"/>
      <c r="X70" s="161"/>
      <c r="Y70" s="161"/>
      <c r="Z70" s="161"/>
      <c r="AA70" s="161"/>
      <c r="AB70" s="161"/>
      <c r="AC70" s="161"/>
      <c r="AD70" s="161"/>
      <c r="AE70" s="161"/>
      <c r="AF70" s="161"/>
    </row>
    <row r="71" spans="13:32">
      <c r="M71" s="161"/>
      <c r="N71" s="161"/>
      <c r="O71" s="161"/>
      <c r="P71" s="161"/>
      <c r="Q71" s="161"/>
      <c r="R71" s="161"/>
      <c r="S71" s="161"/>
      <c r="T71" s="161"/>
      <c r="U71" s="161"/>
      <c r="V71" s="161"/>
      <c r="W71" s="161"/>
      <c r="X71" s="161"/>
      <c r="Y71" s="161"/>
      <c r="Z71" s="161"/>
      <c r="AA71" s="161"/>
      <c r="AB71" s="161"/>
      <c r="AC71" s="161"/>
      <c r="AD71" s="161"/>
      <c r="AE71" s="161"/>
      <c r="AF71" s="161"/>
    </row>
    <row r="72" spans="13:32">
      <c r="M72" s="161"/>
      <c r="N72" s="161"/>
      <c r="O72" s="161"/>
      <c r="P72" s="161"/>
      <c r="Q72" s="161"/>
      <c r="R72" s="161"/>
      <c r="S72" s="161"/>
      <c r="T72" s="161"/>
      <c r="U72" s="161"/>
      <c r="V72" s="161"/>
      <c r="W72" s="161"/>
      <c r="X72" s="161"/>
      <c r="Y72" s="161"/>
      <c r="Z72" s="161"/>
      <c r="AA72" s="161"/>
      <c r="AB72" s="161"/>
      <c r="AC72" s="161"/>
      <c r="AD72" s="161"/>
      <c r="AE72" s="161"/>
      <c r="AF72" s="161"/>
    </row>
    <row r="73" spans="13:32">
      <c r="M73" s="161"/>
      <c r="N73" s="161"/>
      <c r="O73" s="161"/>
      <c r="P73" s="161"/>
      <c r="Q73" s="161"/>
      <c r="R73" s="161"/>
      <c r="S73" s="161"/>
      <c r="T73" s="161"/>
      <c r="U73" s="161"/>
      <c r="V73" s="161"/>
      <c r="W73" s="161"/>
      <c r="X73" s="161"/>
      <c r="Y73" s="161"/>
      <c r="Z73" s="161"/>
      <c r="AA73" s="161"/>
      <c r="AB73" s="161"/>
      <c r="AC73" s="161"/>
      <c r="AD73" s="161"/>
      <c r="AE73" s="161"/>
      <c r="AF73" s="161"/>
    </row>
    <row r="74" spans="13:32">
      <c r="M74" s="161"/>
      <c r="N74" s="161"/>
      <c r="O74" s="161"/>
      <c r="P74" s="161"/>
      <c r="Q74" s="161"/>
      <c r="R74" s="161"/>
      <c r="S74" s="161"/>
      <c r="T74" s="161"/>
      <c r="U74" s="161"/>
      <c r="V74" s="161"/>
      <c r="W74" s="161"/>
      <c r="X74" s="161"/>
      <c r="Y74" s="161"/>
      <c r="Z74" s="161"/>
      <c r="AA74" s="161"/>
      <c r="AB74" s="161"/>
      <c r="AC74" s="161"/>
      <c r="AD74" s="161"/>
      <c r="AE74" s="161"/>
      <c r="AF74" s="161"/>
    </row>
    <row r="75" spans="13:32">
      <c r="M75" s="161"/>
      <c r="N75" s="161"/>
      <c r="O75" s="161"/>
      <c r="P75" s="161"/>
      <c r="Q75" s="161"/>
      <c r="R75" s="161"/>
      <c r="S75" s="161"/>
      <c r="T75" s="161"/>
      <c r="U75" s="161"/>
      <c r="V75" s="161"/>
      <c r="W75" s="161"/>
      <c r="X75" s="161"/>
      <c r="Y75" s="161"/>
      <c r="Z75" s="161"/>
      <c r="AA75" s="161"/>
      <c r="AB75" s="161"/>
      <c r="AC75" s="161"/>
      <c r="AD75" s="161"/>
      <c r="AE75" s="161"/>
      <c r="AF75" s="161"/>
    </row>
    <row r="76" spans="13:32">
      <c r="M76" s="161"/>
      <c r="N76" s="161"/>
      <c r="O76" s="161"/>
      <c r="P76" s="161"/>
      <c r="Q76" s="161"/>
      <c r="R76" s="161"/>
      <c r="S76" s="161"/>
      <c r="T76" s="161"/>
      <c r="U76" s="161"/>
      <c r="V76" s="161"/>
      <c r="W76" s="161"/>
      <c r="X76" s="161"/>
      <c r="Y76" s="161"/>
      <c r="Z76" s="161"/>
      <c r="AA76" s="161"/>
      <c r="AB76" s="161"/>
      <c r="AC76" s="161"/>
      <c r="AD76" s="161"/>
      <c r="AE76" s="161"/>
      <c r="AF76" s="161"/>
    </row>
    <row r="77" spans="13:32">
      <c r="M77" s="161"/>
      <c r="N77" s="161"/>
      <c r="O77" s="161"/>
      <c r="P77" s="161"/>
      <c r="Q77" s="161"/>
      <c r="R77" s="161"/>
      <c r="S77" s="161"/>
      <c r="T77" s="161"/>
      <c r="U77" s="161"/>
      <c r="V77" s="161"/>
      <c r="W77" s="161"/>
      <c r="X77" s="161"/>
      <c r="Y77" s="161"/>
      <c r="Z77" s="161"/>
      <c r="AA77" s="161"/>
      <c r="AB77" s="161"/>
      <c r="AC77" s="161"/>
      <c r="AD77" s="161"/>
      <c r="AE77" s="161"/>
      <c r="AF77" s="161"/>
    </row>
    <row r="78" spans="13:32">
      <c r="M78" s="161"/>
      <c r="N78" s="161"/>
      <c r="O78" s="161"/>
      <c r="P78" s="161"/>
      <c r="Q78" s="161"/>
      <c r="R78" s="161"/>
      <c r="S78" s="161"/>
      <c r="T78" s="161"/>
      <c r="U78" s="161"/>
      <c r="V78" s="161"/>
      <c r="W78" s="161"/>
      <c r="X78" s="161"/>
      <c r="Y78" s="161"/>
      <c r="Z78" s="161"/>
      <c r="AA78" s="161"/>
      <c r="AB78" s="161"/>
      <c r="AC78" s="161"/>
      <c r="AD78" s="161"/>
      <c r="AE78" s="161"/>
      <c r="AF78" s="161"/>
    </row>
    <row r="79" spans="13:32">
      <c r="M79" s="161"/>
      <c r="N79" s="161"/>
      <c r="O79" s="161"/>
      <c r="P79" s="161"/>
      <c r="Q79" s="161"/>
      <c r="R79" s="161"/>
      <c r="S79" s="161"/>
      <c r="T79" s="161"/>
      <c r="U79" s="161"/>
      <c r="V79" s="161"/>
      <c r="W79" s="161"/>
      <c r="X79" s="161"/>
      <c r="Y79" s="161"/>
      <c r="Z79" s="161"/>
      <c r="AA79" s="161"/>
      <c r="AB79" s="161"/>
      <c r="AC79" s="161"/>
      <c r="AD79" s="161"/>
      <c r="AE79" s="161"/>
      <c r="AF79" s="161"/>
    </row>
    <row r="80" spans="13:32">
      <c r="M80" s="161"/>
      <c r="N80" s="161"/>
      <c r="O80" s="161"/>
      <c r="P80" s="161"/>
      <c r="Q80" s="161"/>
      <c r="R80" s="161"/>
      <c r="S80" s="161"/>
      <c r="T80" s="161"/>
      <c r="U80" s="161"/>
      <c r="V80" s="161"/>
      <c r="W80" s="161"/>
      <c r="X80" s="161"/>
      <c r="Y80" s="161"/>
      <c r="Z80" s="161"/>
      <c r="AA80" s="161"/>
      <c r="AB80" s="161"/>
      <c r="AC80" s="161"/>
      <c r="AD80" s="161"/>
      <c r="AE80" s="161"/>
      <c r="AF80" s="161"/>
    </row>
    <row r="81" spans="13:32">
      <c r="M81" s="161"/>
      <c r="N81" s="161"/>
      <c r="O81" s="161"/>
      <c r="P81" s="161"/>
      <c r="Q81" s="161"/>
      <c r="R81" s="161"/>
      <c r="S81" s="161"/>
      <c r="T81" s="161"/>
      <c r="U81" s="161"/>
      <c r="V81" s="161"/>
      <c r="W81" s="161"/>
      <c r="X81" s="161"/>
      <c r="Y81" s="161"/>
      <c r="Z81" s="161"/>
      <c r="AA81" s="161"/>
      <c r="AB81" s="161"/>
      <c r="AC81" s="161"/>
      <c r="AD81" s="161"/>
      <c r="AE81" s="161"/>
      <c r="AF81" s="161"/>
    </row>
    <row r="82" spans="13:32">
      <c r="M82" s="161"/>
      <c r="N82" s="161"/>
      <c r="O82" s="161"/>
      <c r="P82" s="161"/>
      <c r="Q82" s="161"/>
      <c r="R82" s="161"/>
      <c r="S82" s="161"/>
      <c r="T82" s="161"/>
      <c r="U82" s="161"/>
      <c r="V82" s="161"/>
      <c r="W82" s="161"/>
      <c r="X82" s="161"/>
      <c r="Y82" s="161"/>
      <c r="Z82" s="161"/>
      <c r="AA82" s="161"/>
      <c r="AB82" s="161"/>
      <c r="AC82" s="161"/>
      <c r="AD82" s="161"/>
      <c r="AE82" s="161"/>
      <c r="AF82" s="161"/>
    </row>
    <row r="83" spans="13:32">
      <c r="M83" s="161"/>
      <c r="N83" s="161"/>
      <c r="O83" s="161"/>
      <c r="P83" s="161"/>
      <c r="Q83" s="161"/>
      <c r="R83" s="161"/>
      <c r="S83" s="161"/>
      <c r="T83" s="161"/>
      <c r="U83" s="161"/>
      <c r="V83" s="161"/>
      <c r="W83" s="161"/>
      <c r="X83" s="161"/>
      <c r="Y83" s="161"/>
      <c r="Z83" s="161"/>
      <c r="AA83" s="161"/>
      <c r="AB83" s="161"/>
      <c r="AC83" s="161"/>
      <c r="AD83" s="161"/>
      <c r="AE83" s="161"/>
      <c r="AF83" s="161"/>
    </row>
    <row r="84" spans="13:32">
      <c r="M84" s="161"/>
      <c r="N84" s="161"/>
      <c r="O84" s="161"/>
      <c r="P84" s="161"/>
      <c r="Q84" s="161"/>
      <c r="R84" s="161"/>
      <c r="S84" s="161"/>
      <c r="T84" s="161"/>
      <c r="U84" s="161"/>
      <c r="V84" s="161"/>
      <c r="W84" s="161"/>
      <c r="X84" s="161"/>
      <c r="Y84" s="161"/>
      <c r="Z84" s="161"/>
      <c r="AA84" s="161"/>
      <c r="AB84" s="161"/>
      <c r="AC84" s="161"/>
      <c r="AD84" s="161"/>
      <c r="AE84" s="161"/>
      <c r="AF84" s="161"/>
    </row>
    <row r="85" spans="13:32">
      <c r="M85" s="161"/>
      <c r="N85" s="161"/>
      <c r="O85" s="161"/>
      <c r="P85" s="161"/>
      <c r="Q85" s="161"/>
      <c r="R85" s="161"/>
      <c r="S85" s="161"/>
      <c r="T85" s="161"/>
      <c r="U85" s="161"/>
      <c r="V85" s="161"/>
      <c r="W85" s="161"/>
      <c r="X85" s="161"/>
      <c r="Y85" s="161"/>
      <c r="Z85" s="161"/>
      <c r="AA85" s="161"/>
      <c r="AB85" s="161"/>
      <c r="AC85" s="161"/>
      <c r="AD85" s="161"/>
      <c r="AE85" s="161"/>
      <c r="AF85" s="161"/>
    </row>
    <row r="86" spans="13:32">
      <c r="M86" s="161"/>
      <c r="N86" s="161"/>
      <c r="O86" s="161"/>
      <c r="P86" s="161"/>
      <c r="Q86" s="161"/>
      <c r="R86" s="161"/>
      <c r="S86" s="161"/>
      <c r="T86" s="161"/>
      <c r="U86" s="161"/>
      <c r="V86" s="161"/>
      <c r="W86" s="161"/>
      <c r="X86" s="161"/>
      <c r="Y86" s="161"/>
      <c r="Z86" s="161"/>
      <c r="AA86" s="161"/>
      <c r="AB86" s="161"/>
      <c r="AC86" s="161"/>
      <c r="AD86" s="161"/>
      <c r="AE86" s="161"/>
      <c r="AF86" s="161"/>
    </row>
    <row r="87" spans="13:32">
      <c r="M87" s="161"/>
      <c r="N87" s="161"/>
      <c r="O87" s="161"/>
      <c r="P87" s="161"/>
      <c r="Q87" s="161"/>
      <c r="R87" s="161"/>
      <c r="S87" s="161"/>
      <c r="T87" s="161"/>
      <c r="U87" s="161"/>
      <c r="V87" s="161"/>
      <c r="W87" s="161"/>
      <c r="X87" s="161"/>
      <c r="Y87" s="161"/>
      <c r="Z87" s="161"/>
      <c r="AA87" s="161"/>
      <c r="AB87" s="161"/>
      <c r="AC87" s="161"/>
      <c r="AD87" s="161"/>
      <c r="AE87" s="161"/>
      <c r="AF87" s="161"/>
    </row>
    <row r="88" spans="13:32">
      <c r="M88" s="161"/>
      <c r="N88" s="161"/>
      <c r="O88" s="161"/>
      <c r="P88" s="161"/>
      <c r="Q88" s="161"/>
      <c r="R88" s="161"/>
      <c r="S88" s="161"/>
      <c r="T88" s="161"/>
      <c r="U88" s="161"/>
      <c r="V88" s="161"/>
      <c r="W88" s="161"/>
      <c r="X88" s="161"/>
      <c r="Y88" s="161"/>
      <c r="Z88" s="161"/>
      <c r="AA88" s="161"/>
      <c r="AB88" s="161"/>
      <c r="AC88" s="161"/>
      <c r="AD88" s="161"/>
      <c r="AE88" s="161"/>
      <c r="AF88" s="161"/>
    </row>
    <row r="89" spans="13:32">
      <c r="M89" s="161"/>
      <c r="N89" s="161"/>
      <c r="O89" s="161"/>
      <c r="P89" s="161"/>
      <c r="Q89" s="161"/>
      <c r="R89" s="161"/>
      <c r="S89" s="161"/>
      <c r="T89" s="161"/>
      <c r="U89" s="161"/>
      <c r="V89" s="161"/>
      <c r="W89" s="161"/>
      <c r="X89" s="161"/>
      <c r="Y89" s="161"/>
      <c r="Z89" s="161"/>
      <c r="AA89" s="161"/>
      <c r="AB89" s="161"/>
      <c r="AC89" s="161"/>
      <c r="AD89" s="161"/>
      <c r="AE89" s="161"/>
      <c r="AF89" s="161"/>
    </row>
    <row r="90" spans="13:32">
      <c r="M90" s="161"/>
      <c r="N90" s="161"/>
      <c r="O90" s="161"/>
      <c r="P90" s="161"/>
      <c r="Q90" s="161"/>
      <c r="R90" s="161"/>
      <c r="S90" s="161"/>
      <c r="T90" s="161"/>
      <c r="U90" s="161"/>
      <c r="V90" s="161"/>
      <c r="W90" s="161"/>
      <c r="X90" s="161"/>
      <c r="Y90" s="161"/>
      <c r="Z90" s="161"/>
      <c r="AA90" s="161"/>
      <c r="AB90" s="161"/>
      <c r="AC90" s="161"/>
      <c r="AD90" s="161"/>
      <c r="AE90" s="161"/>
      <c r="AF90" s="161"/>
    </row>
    <row r="91" spans="13:32">
      <c r="M91" s="161"/>
      <c r="N91" s="161"/>
      <c r="O91" s="161"/>
      <c r="P91" s="161"/>
      <c r="Q91" s="161"/>
      <c r="R91" s="161"/>
      <c r="S91" s="161"/>
      <c r="T91" s="161"/>
      <c r="U91" s="161"/>
      <c r="V91" s="161"/>
      <c r="W91" s="161"/>
      <c r="X91" s="161"/>
      <c r="Y91" s="161"/>
      <c r="Z91" s="161"/>
      <c r="AA91" s="161"/>
      <c r="AB91" s="161"/>
      <c r="AC91" s="161"/>
      <c r="AD91" s="161"/>
      <c r="AE91" s="161"/>
      <c r="AF91" s="161"/>
    </row>
    <row r="92" spans="13:32">
      <c r="M92" s="161"/>
      <c r="N92" s="161"/>
      <c r="O92" s="161"/>
      <c r="P92" s="161"/>
      <c r="Q92" s="161"/>
      <c r="R92" s="161"/>
      <c r="S92" s="161"/>
      <c r="T92" s="161"/>
      <c r="U92" s="161"/>
      <c r="V92" s="161"/>
      <c r="W92" s="161"/>
      <c r="X92" s="161"/>
      <c r="Y92" s="161"/>
      <c r="Z92" s="161"/>
      <c r="AA92" s="161"/>
      <c r="AB92" s="161"/>
      <c r="AC92" s="161"/>
      <c r="AD92" s="161"/>
      <c r="AE92" s="161"/>
      <c r="AF92" s="161"/>
    </row>
    <row r="93" spans="13:32">
      <c r="M93" s="161"/>
      <c r="N93" s="161"/>
      <c r="O93" s="161"/>
      <c r="P93" s="161"/>
      <c r="Q93" s="161"/>
      <c r="R93" s="161"/>
      <c r="S93" s="161"/>
      <c r="T93" s="161"/>
      <c r="U93" s="161"/>
      <c r="V93" s="161"/>
      <c r="W93" s="161"/>
      <c r="X93" s="161"/>
      <c r="Y93" s="161"/>
      <c r="Z93" s="161"/>
      <c r="AA93" s="161"/>
      <c r="AB93" s="161"/>
      <c r="AC93" s="161"/>
      <c r="AD93" s="161"/>
      <c r="AE93" s="161"/>
      <c r="AF93" s="161"/>
    </row>
    <row r="94" spans="13:32">
      <c r="M94" s="161"/>
      <c r="N94" s="161"/>
      <c r="O94" s="161"/>
      <c r="P94" s="161"/>
      <c r="Q94" s="161"/>
      <c r="R94" s="161"/>
      <c r="S94" s="161"/>
      <c r="T94" s="161"/>
      <c r="U94" s="161"/>
      <c r="V94" s="161"/>
      <c r="W94" s="161"/>
      <c r="X94" s="161"/>
      <c r="Y94" s="161"/>
      <c r="Z94" s="161"/>
      <c r="AA94" s="161"/>
      <c r="AB94" s="161"/>
      <c r="AC94" s="161"/>
      <c r="AD94" s="161"/>
      <c r="AE94" s="161"/>
      <c r="AF94" s="161"/>
    </row>
    <row r="95" spans="13:32">
      <c r="M95" s="161"/>
      <c r="N95" s="161"/>
      <c r="O95" s="161"/>
      <c r="P95" s="161"/>
      <c r="Q95" s="161"/>
      <c r="R95" s="161"/>
      <c r="S95" s="161"/>
      <c r="T95" s="161"/>
      <c r="U95" s="161"/>
      <c r="V95" s="161"/>
      <c r="W95" s="161"/>
      <c r="X95" s="161"/>
      <c r="Y95" s="161"/>
      <c r="Z95" s="161"/>
      <c r="AA95" s="161"/>
      <c r="AB95" s="161"/>
      <c r="AC95" s="161"/>
      <c r="AD95" s="161"/>
      <c r="AE95" s="161"/>
      <c r="AF95" s="161"/>
    </row>
    <row r="96" spans="13:32">
      <c r="M96" s="161"/>
      <c r="N96" s="161"/>
      <c r="O96" s="161"/>
      <c r="P96" s="161"/>
      <c r="Q96" s="161"/>
      <c r="R96" s="161"/>
      <c r="S96" s="161"/>
      <c r="T96" s="161"/>
      <c r="U96" s="161"/>
      <c r="V96" s="161"/>
      <c r="W96" s="161"/>
      <c r="X96" s="161"/>
      <c r="Y96" s="161"/>
      <c r="Z96" s="161"/>
      <c r="AA96" s="161"/>
      <c r="AB96" s="161"/>
      <c r="AC96" s="161"/>
      <c r="AD96" s="161"/>
      <c r="AE96" s="161"/>
      <c r="AF96" s="161"/>
    </row>
    <row r="97" spans="13:32">
      <c r="M97" s="161"/>
      <c r="N97" s="161"/>
      <c r="O97" s="161"/>
      <c r="P97" s="161"/>
      <c r="Q97" s="161"/>
      <c r="R97" s="161"/>
      <c r="S97" s="161"/>
      <c r="T97" s="161"/>
      <c r="U97" s="161"/>
      <c r="V97" s="161"/>
      <c r="W97" s="161"/>
      <c r="X97" s="161"/>
      <c r="Y97" s="161"/>
      <c r="Z97" s="161"/>
      <c r="AA97" s="161"/>
      <c r="AB97" s="161"/>
      <c r="AC97" s="161"/>
      <c r="AD97" s="161"/>
      <c r="AE97" s="161"/>
      <c r="AF97" s="161"/>
    </row>
    <row r="98" spans="13:32">
      <c r="M98" s="161"/>
      <c r="N98" s="161"/>
      <c r="O98" s="161"/>
      <c r="P98" s="161"/>
      <c r="Q98" s="161"/>
      <c r="R98" s="161"/>
      <c r="S98" s="161"/>
      <c r="T98" s="161"/>
      <c r="U98" s="161"/>
      <c r="V98" s="161"/>
      <c r="W98" s="161"/>
      <c r="X98" s="161"/>
      <c r="Y98" s="161"/>
      <c r="Z98" s="161"/>
      <c r="AA98" s="161"/>
      <c r="AB98" s="161"/>
      <c r="AC98" s="161"/>
      <c r="AD98" s="161"/>
      <c r="AE98" s="161"/>
      <c r="AF98" s="161"/>
    </row>
    <row r="99" spans="13:32">
      <c r="M99" s="161"/>
      <c r="N99" s="161"/>
      <c r="O99" s="161"/>
      <c r="P99" s="161"/>
      <c r="Q99" s="161"/>
      <c r="R99" s="161"/>
      <c r="S99" s="161"/>
      <c r="T99" s="161"/>
      <c r="U99" s="161"/>
      <c r="V99" s="161"/>
      <c r="W99" s="161"/>
      <c r="X99" s="161"/>
      <c r="Y99" s="161"/>
      <c r="Z99" s="161"/>
      <c r="AA99" s="161"/>
      <c r="AB99" s="161"/>
      <c r="AC99" s="161"/>
      <c r="AD99" s="161"/>
      <c r="AE99" s="161"/>
      <c r="AF99" s="161"/>
    </row>
    <row r="100" spans="13:32">
      <c r="M100" s="161"/>
      <c r="N100" s="161"/>
      <c r="O100" s="161"/>
      <c r="P100" s="161"/>
      <c r="Q100" s="161"/>
      <c r="R100" s="161"/>
      <c r="S100" s="161"/>
      <c r="T100" s="161"/>
      <c r="U100" s="161"/>
      <c r="V100" s="161"/>
      <c r="W100" s="161"/>
      <c r="X100" s="161"/>
      <c r="Y100" s="161"/>
      <c r="Z100" s="161"/>
      <c r="AA100" s="161"/>
      <c r="AB100" s="161"/>
      <c r="AC100" s="161"/>
      <c r="AD100" s="161"/>
      <c r="AE100" s="161"/>
      <c r="AF100" s="161"/>
    </row>
    <row r="101" spans="13:32">
      <c r="M101" s="161"/>
      <c r="N101" s="161"/>
      <c r="O101" s="161"/>
      <c r="P101" s="161"/>
      <c r="Q101" s="161"/>
      <c r="R101" s="161"/>
      <c r="S101" s="161"/>
      <c r="T101" s="161"/>
      <c r="U101" s="161"/>
      <c r="V101" s="161"/>
      <c r="W101" s="161"/>
      <c r="X101" s="161"/>
      <c r="Y101" s="161"/>
      <c r="Z101" s="161"/>
      <c r="AA101" s="161"/>
      <c r="AB101" s="161"/>
      <c r="AC101" s="161"/>
      <c r="AD101" s="161"/>
      <c r="AE101" s="161"/>
      <c r="AF101" s="161"/>
    </row>
    <row r="102" spans="13:32">
      <c r="M102" s="161"/>
      <c r="N102" s="161"/>
      <c r="O102" s="161"/>
      <c r="P102" s="161"/>
      <c r="Q102" s="161"/>
      <c r="R102" s="161"/>
      <c r="S102" s="161"/>
      <c r="T102" s="161"/>
      <c r="U102" s="161"/>
      <c r="V102" s="161"/>
      <c r="W102" s="161"/>
      <c r="X102" s="161"/>
      <c r="Y102" s="161"/>
      <c r="Z102" s="161"/>
      <c r="AA102" s="161"/>
      <c r="AB102" s="161"/>
      <c r="AC102" s="161"/>
      <c r="AD102" s="161"/>
      <c r="AE102" s="161"/>
      <c r="AF102" s="161"/>
    </row>
    <row r="103" spans="13:32">
      <c r="M103" s="161"/>
      <c r="N103" s="161"/>
      <c r="O103" s="161"/>
      <c r="P103" s="161"/>
      <c r="Q103" s="161"/>
      <c r="R103" s="161"/>
      <c r="S103" s="161"/>
      <c r="T103" s="161"/>
      <c r="U103" s="161"/>
      <c r="V103" s="161"/>
      <c r="W103" s="161"/>
      <c r="X103" s="161"/>
      <c r="Y103" s="161"/>
      <c r="Z103" s="161"/>
      <c r="AA103" s="161"/>
      <c r="AB103" s="161"/>
      <c r="AC103" s="161"/>
      <c r="AD103" s="161"/>
      <c r="AE103" s="161"/>
      <c r="AF103" s="161"/>
    </row>
    <row r="104" spans="13:32">
      <c r="M104" s="161"/>
      <c r="N104" s="161"/>
      <c r="O104" s="161"/>
      <c r="P104" s="161"/>
      <c r="Q104" s="161"/>
      <c r="R104" s="161"/>
      <c r="S104" s="161"/>
      <c r="T104" s="161"/>
      <c r="U104" s="161"/>
      <c r="V104" s="161"/>
      <c r="W104" s="161"/>
      <c r="X104" s="161"/>
      <c r="Y104" s="161"/>
      <c r="Z104" s="161"/>
      <c r="AA104" s="161"/>
      <c r="AB104" s="161"/>
      <c r="AC104" s="161"/>
      <c r="AD104" s="161"/>
      <c r="AE104" s="161"/>
      <c r="AF104" s="161"/>
    </row>
    <row r="105" spans="13:32">
      <c r="M105" s="161"/>
      <c r="N105" s="161"/>
      <c r="O105" s="161"/>
      <c r="P105" s="161"/>
      <c r="Q105" s="161"/>
      <c r="R105" s="161"/>
      <c r="S105" s="161"/>
      <c r="T105" s="161"/>
      <c r="U105" s="161"/>
      <c r="V105" s="161"/>
      <c r="W105" s="161"/>
      <c r="X105" s="161"/>
      <c r="Y105" s="161"/>
      <c r="Z105" s="161"/>
      <c r="AA105" s="161"/>
      <c r="AB105" s="161"/>
      <c r="AC105" s="161"/>
      <c r="AD105" s="161"/>
      <c r="AE105" s="161"/>
      <c r="AF105" s="161"/>
    </row>
    <row r="106" spans="13:32">
      <c r="M106" s="161"/>
      <c r="N106" s="161"/>
      <c r="O106" s="161"/>
      <c r="P106" s="161"/>
      <c r="Q106" s="161"/>
      <c r="R106" s="161"/>
      <c r="S106" s="161"/>
      <c r="T106" s="161"/>
      <c r="U106" s="161"/>
      <c r="V106" s="161"/>
      <c r="W106" s="161"/>
      <c r="X106" s="161"/>
      <c r="Y106" s="161"/>
      <c r="Z106" s="161"/>
      <c r="AA106" s="161"/>
      <c r="AB106" s="161"/>
      <c r="AC106" s="161"/>
      <c r="AD106" s="161"/>
      <c r="AE106" s="161"/>
      <c r="AF106" s="161"/>
    </row>
    <row r="107" spans="13:32">
      <c r="M107" s="161"/>
      <c r="N107" s="161"/>
      <c r="O107" s="161"/>
      <c r="P107" s="161"/>
      <c r="Q107" s="161"/>
      <c r="R107" s="161"/>
      <c r="S107" s="161"/>
      <c r="T107" s="161"/>
      <c r="U107" s="161"/>
      <c r="V107" s="161"/>
      <c r="W107" s="161"/>
      <c r="X107" s="161"/>
      <c r="Y107" s="161"/>
      <c r="Z107" s="161"/>
      <c r="AA107" s="161"/>
      <c r="AB107" s="161"/>
      <c r="AC107" s="161"/>
      <c r="AD107" s="161"/>
      <c r="AE107" s="161"/>
      <c r="AF107" s="161"/>
    </row>
    <row r="108" spans="13:32">
      <c r="M108" s="161"/>
      <c r="N108" s="161"/>
      <c r="O108" s="161"/>
      <c r="P108" s="161"/>
      <c r="Q108" s="161"/>
      <c r="R108" s="161"/>
      <c r="S108" s="161"/>
      <c r="T108" s="161"/>
      <c r="U108" s="161"/>
      <c r="V108" s="161"/>
      <c r="W108" s="161"/>
      <c r="X108" s="161"/>
      <c r="Y108" s="161"/>
      <c r="Z108" s="161"/>
      <c r="AA108" s="161"/>
      <c r="AB108" s="161"/>
      <c r="AC108" s="161"/>
      <c r="AD108" s="161"/>
      <c r="AE108" s="161"/>
      <c r="AF108" s="161"/>
    </row>
    <row r="109" spans="13:32">
      <c r="M109" s="161"/>
      <c r="N109" s="161"/>
      <c r="O109" s="161"/>
      <c r="P109" s="161"/>
      <c r="Q109" s="161"/>
      <c r="R109" s="161"/>
      <c r="S109" s="161"/>
      <c r="T109" s="161"/>
      <c r="U109" s="161"/>
      <c r="V109" s="161"/>
      <c r="W109" s="161"/>
      <c r="X109" s="161"/>
      <c r="Y109" s="161"/>
      <c r="Z109" s="161"/>
      <c r="AA109" s="161"/>
      <c r="AB109" s="161"/>
      <c r="AC109" s="161"/>
      <c r="AD109" s="161"/>
      <c r="AE109" s="161"/>
      <c r="AF109" s="161"/>
    </row>
    <row r="110" spans="13:32">
      <c r="M110" s="161"/>
      <c r="N110" s="161"/>
      <c r="O110" s="161"/>
      <c r="P110" s="161"/>
      <c r="Q110" s="161"/>
      <c r="R110" s="161"/>
      <c r="S110" s="161"/>
      <c r="T110" s="161"/>
      <c r="U110" s="161"/>
      <c r="V110" s="161"/>
      <c r="W110" s="161"/>
      <c r="X110" s="161"/>
      <c r="Y110" s="161"/>
      <c r="Z110" s="161"/>
      <c r="AA110" s="161"/>
      <c r="AB110" s="161"/>
      <c r="AC110" s="161"/>
      <c r="AD110" s="161"/>
      <c r="AE110" s="161"/>
      <c r="AF110" s="161"/>
    </row>
    <row r="111" spans="13:32">
      <c r="M111" s="161"/>
      <c r="N111" s="161"/>
      <c r="O111" s="161"/>
      <c r="P111" s="161"/>
      <c r="Q111" s="161"/>
      <c r="R111" s="161"/>
      <c r="S111" s="161"/>
      <c r="T111" s="161"/>
      <c r="U111" s="161"/>
      <c r="V111" s="161"/>
      <c r="W111" s="161"/>
      <c r="X111" s="161"/>
      <c r="Y111" s="161"/>
      <c r="Z111" s="161"/>
      <c r="AA111" s="161"/>
      <c r="AB111" s="161"/>
      <c r="AC111" s="161"/>
      <c r="AD111" s="161"/>
      <c r="AE111" s="161"/>
      <c r="AF111" s="161"/>
    </row>
  </sheetData>
  <sheetProtection selectLockedCells="1"/>
  <mergeCells count="5">
    <mergeCell ref="B6:B8"/>
    <mergeCell ref="C6:C8"/>
    <mergeCell ref="D6:D8"/>
    <mergeCell ref="E6:E8"/>
    <mergeCell ref="A6:A8"/>
  </mergeCells>
  <phoneticPr fontId="2" type="noConversion"/>
  <printOptions horizontalCentered="1" gridLinesSet="0"/>
  <pageMargins left="0.39370078740157483" right="0.39370078740157483" top="0.55118110236220474" bottom="0.55118110236220474" header="0.51181102362204722" footer="0.51181102362204722"/>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59"/>
  <sheetViews>
    <sheetView view="pageBreakPreview" topLeftCell="V7" zoomScale="93" zoomScaleNormal="100" zoomScaleSheetLayoutView="93" workbookViewId="0">
      <selection activeCell="AE25" sqref="AE25:AG25"/>
    </sheetView>
  </sheetViews>
  <sheetFormatPr defaultColWidth="10.77734375" defaultRowHeight="13.5" outlineLevelRow="1"/>
  <cols>
    <col min="1" max="1" width="10.77734375" style="167"/>
    <col min="2" max="10" width="8.77734375" style="167" customWidth="1"/>
    <col min="11" max="11" width="10.77734375" style="167"/>
    <col min="12" max="23" width="6.77734375" style="167" customWidth="1"/>
    <col min="24" max="24" width="10.77734375" style="167"/>
    <col min="25" max="33" width="8.77734375" style="167" customWidth="1"/>
    <col min="34" max="16384" width="10.77734375" style="167"/>
  </cols>
  <sheetData>
    <row r="1" spans="1:34" ht="15" customHeight="1">
      <c r="A1" s="148"/>
      <c r="B1" s="165"/>
      <c r="C1" s="165"/>
      <c r="D1" s="165"/>
      <c r="E1" s="165"/>
      <c r="F1" s="165"/>
      <c r="G1" s="165"/>
      <c r="H1" s="165"/>
      <c r="I1" s="165"/>
      <c r="J1" s="165"/>
      <c r="K1" s="165"/>
      <c r="L1" s="165"/>
      <c r="M1" s="165"/>
      <c r="N1" s="165"/>
      <c r="O1" s="165"/>
      <c r="P1" s="165"/>
      <c r="Q1" s="165"/>
      <c r="R1" s="165"/>
      <c r="S1" s="165"/>
      <c r="T1" s="166"/>
      <c r="U1" s="166"/>
      <c r="V1" s="166"/>
      <c r="W1" s="166"/>
      <c r="X1" s="166"/>
      <c r="Y1" s="166"/>
      <c r="Z1" s="166"/>
      <c r="AA1" s="166"/>
      <c r="AB1" s="166"/>
      <c r="AC1" s="166"/>
      <c r="AD1" s="166"/>
      <c r="AE1" s="166"/>
      <c r="AF1" s="166"/>
      <c r="AG1" s="166"/>
    </row>
    <row r="2" spans="1:34" s="168" customFormat="1" ht="30" customHeight="1">
      <c r="A2" s="885" t="s">
        <v>316</v>
      </c>
      <c r="B2" s="885"/>
      <c r="C2" s="885"/>
      <c r="D2" s="885"/>
      <c r="E2" s="885"/>
      <c r="F2" s="885"/>
      <c r="G2" s="885"/>
      <c r="H2" s="885"/>
      <c r="I2" s="885"/>
      <c r="J2" s="885"/>
      <c r="K2" s="885" t="s">
        <v>317</v>
      </c>
      <c r="L2" s="885"/>
      <c r="M2" s="885"/>
      <c r="N2" s="885"/>
      <c r="O2" s="885"/>
      <c r="P2" s="885"/>
      <c r="Q2" s="885"/>
      <c r="R2" s="885"/>
      <c r="S2" s="885"/>
      <c r="T2" s="885"/>
      <c r="U2" s="885"/>
      <c r="V2" s="885"/>
      <c r="W2" s="885"/>
      <c r="X2" s="885" t="s">
        <v>434</v>
      </c>
      <c r="Y2" s="885"/>
      <c r="Z2" s="885"/>
      <c r="AA2" s="885"/>
      <c r="AB2" s="885"/>
      <c r="AC2" s="885"/>
      <c r="AD2" s="885"/>
      <c r="AE2" s="885"/>
      <c r="AF2" s="885"/>
      <c r="AG2" s="885"/>
    </row>
    <row r="3" spans="1:34" s="168" customFormat="1" ht="30" customHeight="1">
      <c r="A3" s="885"/>
      <c r="B3" s="885"/>
      <c r="C3" s="885"/>
      <c r="D3" s="885"/>
      <c r="E3" s="885"/>
      <c r="F3" s="885"/>
      <c r="G3" s="885"/>
      <c r="H3" s="885"/>
      <c r="I3" s="885"/>
      <c r="J3" s="885"/>
      <c r="K3" s="885"/>
      <c r="L3" s="885"/>
      <c r="M3" s="885"/>
      <c r="N3" s="885"/>
      <c r="O3" s="885"/>
      <c r="P3" s="885"/>
      <c r="Q3" s="885"/>
      <c r="R3" s="885"/>
      <c r="S3" s="885"/>
      <c r="T3" s="885"/>
      <c r="U3" s="885"/>
      <c r="V3" s="885"/>
      <c r="W3" s="885"/>
      <c r="X3" s="885" t="s">
        <v>406</v>
      </c>
      <c r="Y3" s="885"/>
      <c r="Z3" s="885"/>
      <c r="AA3" s="885"/>
      <c r="AB3" s="885"/>
      <c r="AC3" s="885"/>
      <c r="AD3" s="885"/>
      <c r="AE3" s="885"/>
      <c r="AF3" s="885"/>
      <c r="AG3" s="885"/>
    </row>
    <row r="4" spans="1:34" s="168" customFormat="1" ht="15" customHeight="1">
      <c r="A4" s="169"/>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row>
    <row r="5" spans="1:34" ht="17.25" thickBot="1">
      <c r="A5" s="883" t="s">
        <v>296</v>
      </c>
      <c r="B5" s="883"/>
      <c r="C5" s="883"/>
      <c r="D5" s="883"/>
      <c r="E5" s="166"/>
      <c r="F5" s="166"/>
      <c r="G5" s="166"/>
      <c r="H5" s="166"/>
      <c r="I5" s="629"/>
      <c r="J5" s="629"/>
      <c r="K5" s="883"/>
      <c r="L5" s="883"/>
      <c r="M5" s="883"/>
      <c r="N5" s="883"/>
      <c r="O5" s="630"/>
      <c r="P5" s="630"/>
      <c r="Q5" s="630"/>
      <c r="R5" s="166"/>
      <c r="S5" s="166"/>
      <c r="T5" s="166"/>
      <c r="U5" s="166"/>
      <c r="V5" s="629"/>
      <c r="W5" s="629" t="s">
        <v>297</v>
      </c>
      <c r="X5" s="883" t="s">
        <v>296</v>
      </c>
      <c r="Y5" s="883"/>
      <c r="Z5" s="883"/>
      <c r="AA5" s="883"/>
      <c r="AB5" s="166"/>
      <c r="AC5" s="166"/>
      <c r="AD5" s="166"/>
      <c r="AE5" s="166"/>
      <c r="AF5" s="629"/>
      <c r="AG5" s="629" t="s">
        <v>297</v>
      </c>
    </row>
    <row r="6" spans="1:34" ht="45" customHeight="1">
      <c r="A6" s="868" t="s">
        <v>431</v>
      </c>
      <c r="B6" s="879" t="s">
        <v>298</v>
      </c>
      <c r="C6" s="880"/>
      <c r="D6" s="881"/>
      <c r="E6" s="865" t="s">
        <v>449</v>
      </c>
      <c r="F6" s="866"/>
      <c r="G6" s="867"/>
      <c r="H6" s="879" t="s">
        <v>299</v>
      </c>
      <c r="I6" s="880"/>
      <c r="J6" s="882"/>
      <c r="K6" s="868" t="s">
        <v>431</v>
      </c>
      <c r="L6" s="865" t="s">
        <v>300</v>
      </c>
      <c r="M6" s="866"/>
      <c r="N6" s="867"/>
      <c r="O6" s="865" t="s">
        <v>318</v>
      </c>
      <c r="P6" s="866"/>
      <c r="Q6" s="867"/>
      <c r="R6" s="866" t="s">
        <v>319</v>
      </c>
      <c r="S6" s="866"/>
      <c r="T6" s="884"/>
      <c r="U6" s="865" t="s">
        <v>320</v>
      </c>
      <c r="V6" s="866"/>
      <c r="W6" s="874"/>
      <c r="X6" s="868" t="s">
        <v>431</v>
      </c>
      <c r="Y6" s="865" t="s">
        <v>323</v>
      </c>
      <c r="Z6" s="866"/>
      <c r="AA6" s="867"/>
      <c r="AB6" s="866" t="s">
        <v>324</v>
      </c>
      <c r="AC6" s="866"/>
      <c r="AD6" s="867"/>
      <c r="AE6" s="865" t="s">
        <v>464</v>
      </c>
      <c r="AF6" s="866"/>
      <c r="AG6" s="874"/>
    </row>
    <row r="7" spans="1:34" ht="43.5" customHeight="1">
      <c r="A7" s="869"/>
      <c r="B7" s="871" t="s">
        <v>274</v>
      </c>
      <c r="C7" s="872"/>
      <c r="D7" s="878"/>
      <c r="E7" s="871" t="s">
        <v>448</v>
      </c>
      <c r="F7" s="872"/>
      <c r="G7" s="878"/>
      <c r="H7" s="871" t="s">
        <v>326</v>
      </c>
      <c r="I7" s="872"/>
      <c r="J7" s="873"/>
      <c r="K7" s="869"/>
      <c r="L7" s="871" t="s">
        <v>469</v>
      </c>
      <c r="M7" s="872"/>
      <c r="N7" s="878"/>
      <c r="O7" s="871" t="s">
        <v>329</v>
      </c>
      <c r="P7" s="872"/>
      <c r="Q7" s="878"/>
      <c r="R7" s="872" t="s">
        <v>330</v>
      </c>
      <c r="S7" s="872"/>
      <c r="T7" s="877"/>
      <c r="U7" s="871" t="s">
        <v>441</v>
      </c>
      <c r="V7" s="872"/>
      <c r="W7" s="873"/>
      <c r="X7" s="869"/>
      <c r="Y7" s="871" t="s">
        <v>442</v>
      </c>
      <c r="Z7" s="872"/>
      <c r="AA7" s="878"/>
      <c r="AB7" s="872" t="s">
        <v>444</v>
      </c>
      <c r="AC7" s="872"/>
      <c r="AD7" s="878"/>
      <c r="AE7" s="871" t="s">
        <v>443</v>
      </c>
      <c r="AF7" s="872"/>
      <c r="AG7" s="873"/>
    </row>
    <row r="8" spans="1:34" ht="33">
      <c r="A8" s="870"/>
      <c r="B8" s="631"/>
      <c r="C8" s="632" t="s">
        <v>5</v>
      </c>
      <c r="D8" s="632" t="s">
        <v>6</v>
      </c>
      <c r="E8" s="633"/>
      <c r="F8" s="632" t="s">
        <v>5</v>
      </c>
      <c r="G8" s="632" t="s">
        <v>6</v>
      </c>
      <c r="H8" s="633"/>
      <c r="I8" s="632" t="s">
        <v>5</v>
      </c>
      <c r="J8" s="757" t="s">
        <v>6</v>
      </c>
      <c r="K8" s="870"/>
      <c r="L8" s="633"/>
      <c r="M8" s="632" t="s">
        <v>5</v>
      </c>
      <c r="N8" s="632" t="s">
        <v>6</v>
      </c>
      <c r="O8" s="633"/>
      <c r="P8" s="632" t="s">
        <v>5</v>
      </c>
      <c r="Q8" s="632" t="s">
        <v>6</v>
      </c>
      <c r="R8" s="634"/>
      <c r="S8" s="632" t="s">
        <v>5</v>
      </c>
      <c r="T8" s="632" t="s">
        <v>6</v>
      </c>
      <c r="U8" s="170"/>
      <c r="V8" s="632" t="s">
        <v>5</v>
      </c>
      <c r="W8" s="757" t="s">
        <v>6</v>
      </c>
      <c r="X8" s="870"/>
      <c r="Y8" s="170"/>
      <c r="Z8" s="632" t="s">
        <v>5</v>
      </c>
      <c r="AA8" s="632" t="s">
        <v>6</v>
      </c>
      <c r="AB8" s="171"/>
      <c r="AC8" s="632" t="s">
        <v>5</v>
      </c>
      <c r="AD8" s="632" t="s">
        <v>6</v>
      </c>
      <c r="AE8" s="170"/>
      <c r="AF8" s="632" t="s">
        <v>5</v>
      </c>
      <c r="AG8" s="757" t="s">
        <v>6</v>
      </c>
    </row>
    <row r="9" spans="1:34" ht="24.95" customHeight="1">
      <c r="A9" s="635">
        <v>2015</v>
      </c>
      <c r="B9" s="755">
        <v>641</v>
      </c>
      <c r="C9" s="754">
        <v>349</v>
      </c>
      <c r="D9" s="754">
        <v>292</v>
      </c>
      <c r="E9" s="636">
        <v>19</v>
      </c>
      <c r="F9" s="636">
        <v>6</v>
      </c>
      <c r="G9" s="636">
        <v>13</v>
      </c>
      <c r="H9" s="636">
        <v>154</v>
      </c>
      <c r="I9" s="636">
        <v>106</v>
      </c>
      <c r="J9" s="637">
        <v>48</v>
      </c>
      <c r="K9" s="635">
        <v>2015</v>
      </c>
      <c r="L9" s="636">
        <v>20</v>
      </c>
      <c r="M9" s="636">
        <v>11</v>
      </c>
      <c r="N9" s="636">
        <v>9</v>
      </c>
      <c r="O9" s="636" t="s">
        <v>352</v>
      </c>
      <c r="P9" s="636" t="s">
        <v>352</v>
      </c>
      <c r="Q9" s="636" t="s">
        <v>352</v>
      </c>
      <c r="R9" s="641">
        <v>0</v>
      </c>
      <c r="S9" s="641">
        <v>0</v>
      </c>
      <c r="T9" s="601">
        <v>0</v>
      </c>
      <c r="U9" s="636">
        <v>125</v>
      </c>
      <c r="V9" s="636">
        <v>58</v>
      </c>
      <c r="W9" s="637">
        <v>67</v>
      </c>
      <c r="X9" s="635">
        <v>2015</v>
      </c>
      <c r="Y9" s="636">
        <v>16</v>
      </c>
      <c r="Z9" s="636">
        <v>9</v>
      </c>
      <c r="AA9" s="636">
        <v>7</v>
      </c>
      <c r="AB9" s="641">
        <v>1</v>
      </c>
      <c r="AC9" s="641">
        <v>0</v>
      </c>
      <c r="AD9" s="641">
        <v>1</v>
      </c>
      <c r="AE9" s="641">
        <v>0</v>
      </c>
      <c r="AF9" s="641">
        <v>0</v>
      </c>
      <c r="AG9" s="758">
        <v>0</v>
      </c>
    </row>
    <row r="10" spans="1:34" ht="24.95" customHeight="1">
      <c r="A10" s="635">
        <v>2016</v>
      </c>
      <c r="B10" s="756">
        <v>698</v>
      </c>
      <c r="C10" s="754">
        <v>427</v>
      </c>
      <c r="D10" s="754">
        <v>271</v>
      </c>
      <c r="E10" s="636">
        <v>10</v>
      </c>
      <c r="F10" s="636">
        <v>4</v>
      </c>
      <c r="G10" s="636">
        <v>6</v>
      </c>
      <c r="H10" s="636">
        <v>179</v>
      </c>
      <c r="I10" s="636">
        <v>117</v>
      </c>
      <c r="J10" s="637">
        <v>62</v>
      </c>
      <c r="K10" s="635">
        <v>2016</v>
      </c>
      <c r="L10" s="760">
        <v>17</v>
      </c>
      <c r="M10" s="636">
        <v>10</v>
      </c>
      <c r="N10" s="636">
        <v>7</v>
      </c>
      <c r="O10" s="636" t="s">
        <v>352</v>
      </c>
      <c r="P10" s="636" t="s">
        <v>352</v>
      </c>
      <c r="Q10" s="636" t="s">
        <v>352</v>
      </c>
      <c r="R10" s="641">
        <v>0</v>
      </c>
      <c r="S10" s="641">
        <v>0</v>
      </c>
      <c r="T10" s="601">
        <v>0</v>
      </c>
      <c r="U10" s="636">
        <v>123</v>
      </c>
      <c r="V10" s="636">
        <v>74</v>
      </c>
      <c r="W10" s="637">
        <v>49</v>
      </c>
      <c r="X10" s="635">
        <v>2016</v>
      </c>
      <c r="Y10" s="636">
        <v>18</v>
      </c>
      <c r="Z10" s="636">
        <v>12</v>
      </c>
      <c r="AA10" s="636">
        <v>6</v>
      </c>
      <c r="AB10" s="641">
        <v>0</v>
      </c>
      <c r="AC10" s="641">
        <v>0</v>
      </c>
      <c r="AD10" s="641">
        <v>0</v>
      </c>
      <c r="AE10" s="641">
        <v>2</v>
      </c>
      <c r="AF10" s="641">
        <v>1</v>
      </c>
      <c r="AG10" s="758">
        <v>1</v>
      </c>
    </row>
    <row r="11" spans="1:34" ht="24.95" customHeight="1">
      <c r="A11" s="635">
        <v>2017</v>
      </c>
      <c r="B11" s="638">
        <v>668</v>
      </c>
      <c r="C11" s="636">
        <v>367</v>
      </c>
      <c r="D11" s="636">
        <v>301</v>
      </c>
      <c r="E11" s="636">
        <v>21</v>
      </c>
      <c r="F11" s="636">
        <v>9</v>
      </c>
      <c r="G11" s="636">
        <v>12</v>
      </c>
      <c r="H11" s="636">
        <v>181</v>
      </c>
      <c r="I11" s="636">
        <v>117</v>
      </c>
      <c r="J11" s="637">
        <v>64</v>
      </c>
      <c r="K11" s="635">
        <v>2017</v>
      </c>
      <c r="L11" s="636">
        <v>15</v>
      </c>
      <c r="M11" s="636">
        <v>8</v>
      </c>
      <c r="N11" s="636">
        <v>7</v>
      </c>
      <c r="O11" s="636" t="s">
        <v>352</v>
      </c>
      <c r="P11" s="636" t="s">
        <v>352</v>
      </c>
      <c r="Q11" s="636" t="s">
        <v>352</v>
      </c>
      <c r="R11" s="641">
        <v>0</v>
      </c>
      <c r="S11" s="641">
        <v>0</v>
      </c>
      <c r="T11" s="601">
        <v>0</v>
      </c>
      <c r="U11" s="636">
        <v>120</v>
      </c>
      <c r="V11" s="636">
        <v>58</v>
      </c>
      <c r="W11" s="637">
        <v>62</v>
      </c>
      <c r="X11" s="635">
        <v>2017</v>
      </c>
      <c r="Y11" s="636">
        <v>16</v>
      </c>
      <c r="Z11" s="636">
        <v>9</v>
      </c>
      <c r="AA11" s="636">
        <v>7</v>
      </c>
      <c r="AB11" s="641">
        <v>0</v>
      </c>
      <c r="AC11" s="641">
        <v>0</v>
      </c>
      <c r="AD11" s="641">
        <v>0</v>
      </c>
      <c r="AE11" s="641">
        <v>2</v>
      </c>
      <c r="AF11" s="641">
        <v>1</v>
      </c>
      <c r="AG11" s="758">
        <v>1</v>
      </c>
    </row>
    <row r="12" spans="1:34" ht="24.95" customHeight="1">
      <c r="A12" s="635">
        <v>2018</v>
      </c>
      <c r="B12" s="639">
        <v>691</v>
      </c>
      <c r="C12" s="636">
        <v>382</v>
      </c>
      <c r="D12" s="636">
        <v>309</v>
      </c>
      <c r="E12" s="636">
        <v>10</v>
      </c>
      <c r="F12" s="636">
        <v>5</v>
      </c>
      <c r="G12" s="636">
        <v>5</v>
      </c>
      <c r="H12" s="636">
        <v>166</v>
      </c>
      <c r="I12" s="636">
        <v>111</v>
      </c>
      <c r="J12" s="637">
        <v>55</v>
      </c>
      <c r="K12" s="635">
        <v>2018</v>
      </c>
      <c r="L12" s="636">
        <v>16</v>
      </c>
      <c r="M12" s="636">
        <v>10</v>
      </c>
      <c r="N12" s="636">
        <v>6</v>
      </c>
      <c r="O12" s="636" t="s">
        <v>352</v>
      </c>
      <c r="P12" s="636" t="s">
        <v>352</v>
      </c>
      <c r="Q12" s="636" t="s">
        <v>352</v>
      </c>
      <c r="R12" s="641">
        <v>1</v>
      </c>
      <c r="S12" s="641">
        <v>0</v>
      </c>
      <c r="T12" s="601">
        <v>1</v>
      </c>
      <c r="U12" s="636">
        <v>129</v>
      </c>
      <c r="V12" s="636">
        <v>50</v>
      </c>
      <c r="W12" s="637">
        <v>79</v>
      </c>
      <c r="X12" s="635">
        <v>2018</v>
      </c>
      <c r="Y12" s="636">
        <v>17</v>
      </c>
      <c r="Z12" s="636">
        <v>8</v>
      </c>
      <c r="AA12" s="636">
        <v>9</v>
      </c>
      <c r="AB12" s="641">
        <v>1</v>
      </c>
      <c r="AC12" s="641">
        <v>0</v>
      </c>
      <c r="AD12" s="641">
        <v>1</v>
      </c>
      <c r="AE12" s="641">
        <v>0</v>
      </c>
      <c r="AF12" s="641">
        <v>0</v>
      </c>
      <c r="AG12" s="758">
        <v>0</v>
      </c>
      <c r="AH12" s="167" t="s">
        <v>380</v>
      </c>
    </row>
    <row r="13" spans="1:34" s="128" customFormat="1" ht="24.95" customHeight="1" outlineLevel="1">
      <c r="A13" s="635">
        <v>2019</v>
      </c>
      <c r="B13" s="640">
        <f>SUM(E13,H13,B24,E24,H24,L13,O13,R13,U13,U24,R24,O24,L24,AB24,AE24,Y24,Y13,AB13,AE13)</f>
        <v>704</v>
      </c>
      <c r="C13" s="641">
        <f t="shared" ref="C13" si="0">SUM(F13,I13,C24,F24,I24,M13,P13,S13,V13,V24,S24,P24,M24,AC24,AF24,Z24,Z13,AC13,AF13)</f>
        <v>391</v>
      </c>
      <c r="D13" s="641">
        <f t="shared" ref="D13" si="1">SUM(G13,J13,D24,G24,J24,N13,Q13,T13,W13,W24,T24,Q24,N24,AD24,AG24,AA24,AA13,AD13,AG13)</f>
        <v>313</v>
      </c>
      <c r="E13" s="641">
        <f>SUM(F13:G13)</f>
        <v>24</v>
      </c>
      <c r="F13" s="636">
        <v>13</v>
      </c>
      <c r="G13" s="636">
        <v>11</v>
      </c>
      <c r="H13" s="641">
        <f>SUM(I13:J13)</f>
        <v>174</v>
      </c>
      <c r="I13" s="636">
        <v>113</v>
      </c>
      <c r="J13" s="637">
        <v>61</v>
      </c>
      <c r="K13" s="635">
        <v>2019</v>
      </c>
      <c r="L13" s="641">
        <f>SUM(M13:N13)</f>
        <v>7</v>
      </c>
      <c r="M13" s="636">
        <v>1</v>
      </c>
      <c r="N13" s="636">
        <v>6</v>
      </c>
      <c r="O13" s="641">
        <f>SUM(P13:Q13)</f>
        <v>0</v>
      </c>
      <c r="P13" s="641">
        <v>0</v>
      </c>
      <c r="Q13" s="641">
        <v>0</v>
      </c>
      <c r="R13" s="641">
        <f>SUM(S13:T13)</f>
        <v>0</v>
      </c>
      <c r="S13" s="641">
        <v>0</v>
      </c>
      <c r="T13" s="641">
        <v>0</v>
      </c>
      <c r="U13" s="641">
        <f>SUM(V13:W13)</f>
        <v>117</v>
      </c>
      <c r="V13" s="636">
        <v>46</v>
      </c>
      <c r="W13" s="637">
        <v>71</v>
      </c>
      <c r="X13" s="635">
        <v>2019</v>
      </c>
      <c r="Y13" s="641">
        <f>SUM(Z13:AA13)</f>
        <v>30</v>
      </c>
      <c r="Z13" s="636">
        <v>16</v>
      </c>
      <c r="AA13" s="636">
        <v>14</v>
      </c>
      <c r="AB13" s="641">
        <f>SUM(AC13:AD13)</f>
        <v>0</v>
      </c>
      <c r="AC13" s="641">
        <v>0</v>
      </c>
      <c r="AD13" s="641">
        <v>0</v>
      </c>
      <c r="AE13" s="641">
        <f>SUM(AF13:AG13)</f>
        <v>0</v>
      </c>
      <c r="AF13" s="641">
        <v>0</v>
      </c>
      <c r="AG13" s="758">
        <v>0</v>
      </c>
    </row>
    <row r="14" spans="1:34" s="317" customFormat="1" ht="24" customHeight="1">
      <c r="A14" s="642">
        <v>2020</v>
      </c>
      <c r="B14" s="643">
        <f>SUM(E14,H14,B25,E25,H25,L14,O14,R14,U14,U25,R25,O25,L25,AB25,AE25,Y25,Y14,AB14,AE14)</f>
        <v>749</v>
      </c>
      <c r="C14" s="644">
        <f t="shared" ref="C14:D14" si="2">SUM(F14,I14,C25,F25,I25,M14,P14,S14,V14,V25,S25,P25,M25,AC25,AF25,Z25,Z14,AC14,AF14)</f>
        <v>418</v>
      </c>
      <c r="D14" s="644">
        <f t="shared" si="2"/>
        <v>331</v>
      </c>
      <c r="E14" s="644">
        <f>SUM(F14:G14)</f>
        <v>22</v>
      </c>
      <c r="F14" s="645">
        <v>10</v>
      </c>
      <c r="G14" s="645">
        <v>12</v>
      </c>
      <c r="H14" s="644">
        <f>SUM(I14:J14)</f>
        <v>188</v>
      </c>
      <c r="I14" s="645">
        <v>120</v>
      </c>
      <c r="J14" s="646">
        <v>68</v>
      </c>
      <c r="K14" s="642">
        <v>2020</v>
      </c>
      <c r="L14" s="644">
        <f>SUM(M14:N14)</f>
        <v>13</v>
      </c>
      <c r="M14" s="645">
        <v>8</v>
      </c>
      <c r="N14" s="645">
        <v>5</v>
      </c>
      <c r="O14" s="644">
        <f>SUM(P14:Q14)</f>
        <v>0</v>
      </c>
      <c r="P14" s="644">
        <v>0</v>
      </c>
      <c r="Q14" s="644">
        <v>0</v>
      </c>
      <c r="R14" s="644">
        <f>SUM(S14:T14)</f>
        <v>0</v>
      </c>
      <c r="S14" s="644">
        <v>0</v>
      </c>
      <c r="T14" s="644">
        <v>0</v>
      </c>
      <c r="U14" s="644">
        <f>SUM(V14:W14)</f>
        <v>123</v>
      </c>
      <c r="V14" s="645">
        <v>61</v>
      </c>
      <c r="W14" s="646">
        <v>62</v>
      </c>
      <c r="X14" s="642">
        <v>2020</v>
      </c>
      <c r="Y14" s="644">
        <f>SUM(Z14:AA14)</f>
        <v>27</v>
      </c>
      <c r="Z14" s="645">
        <v>8</v>
      </c>
      <c r="AA14" s="645">
        <v>19</v>
      </c>
      <c r="AB14" s="644">
        <f>SUM(AC14:AD14)</f>
        <v>0</v>
      </c>
      <c r="AC14" s="644">
        <v>0</v>
      </c>
      <c r="AD14" s="644">
        <v>0</v>
      </c>
      <c r="AE14" s="644">
        <f>SUM(AF14:AG14)</f>
        <v>0</v>
      </c>
      <c r="AF14" s="644">
        <v>0</v>
      </c>
      <c r="AG14" s="759">
        <v>0</v>
      </c>
    </row>
    <row r="15" spans="1:34" ht="9.9499999999999993" customHeight="1" thickBot="1">
      <c r="A15" s="647"/>
      <c r="B15" s="648"/>
      <c r="C15" s="649"/>
      <c r="D15" s="649"/>
      <c r="E15" s="649"/>
      <c r="F15" s="649"/>
      <c r="G15" s="649"/>
      <c r="H15" s="649"/>
      <c r="I15" s="649"/>
      <c r="J15" s="650"/>
      <c r="K15" s="647"/>
      <c r="L15" s="648"/>
      <c r="M15" s="651"/>
      <c r="N15" s="651"/>
      <c r="O15" s="649"/>
      <c r="P15" s="651"/>
      <c r="Q15" s="651"/>
      <c r="R15" s="649"/>
      <c r="S15" s="274"/>
      <c r="T15" s="274"/>
      <c r="U15" s="649"/>
      <c r="V15" s="274"/>
      <c r="W15" s="275"/>
      <c r="X15" s="647"/>
      <c r="Y15" s="649"/>
      <c r="Z15" s="272"/>
      <c r="AA15" s="272"/>
      <c r="AB15" s="649"/>
      <c r="AC15" s="272"/>
      <c r="AD15" s="272"/>
      <c r="AE15" s="649"/>
      <c r="AF15" s="272"/>
      <c r="AG15" s="273"/>
    </row>
    <row r="16" spans="1:34" ht="15" customHeight="1" thickBot="1">
      <c r="A16" s="436"/>
      <c r="B16" s="436"/>
      <c r="C16" s="436"/>
      <c r="D16" s="436"/>
      <c r="E16" s="436"/>
      <c r="F16" s="436"/>
      <c r="G16" s="436"/>
      <c r="H16" s="436"/>
      <c r="I16" s="436"/>
      <c r="J16" s="436"/>
      <c r="K16" s="436"/>
      <c r="L16" s="436"/>
      <c r="M16" s="436"/>
      <c r="N16" s="436"/>
      <c r="O16" s="436"/>
      <c r="P16" s="436"/>
      <c r="Q16" s="436"/>
      <c r="R16" s="436"/>
      <c r="S16" s="436"/>
      <c r="AD16" s="172"/>
    </row>
    <row r="17" spans="1:33" ht="46.5" customHeight="1">
      <c r="A17" s="868" t="s">
        <v>431</v>
      </c>
      <c r="B17" s="879" t="s">
        <v>465</v>
      </c>
      <c r="C17" s="880"/>
      <c r="D17" s="881"/>
      <c r="E17" s="880" t="s">
        <v>301</v>
      </c>
      <c r="F17" s="880"/>
      <c r="G17" s="881"/>
      <c r="H17" s="879" t="s">
        <v>302</v>
      </c>
      <c r="I17" s="880"/>
      <c r="J17" s="882"/>
      <c r="K17" s="868" t="s">
        <v>431</v>
      </c>
      <c r="L17" s="865" t="s">
        <v>321</v>
      </c>
      <c r="M17" s="866"/>
      <c r="N17" s="867"/>
      <c r="O17" s="865" t="s">
        <v>466</v>
      </c>
      <c r="P17" s="866"/>
      <c r="Q17" s="867"/>
      <c r="R17" s="865" t="s">
        <v>378</v>
      </c>
      <c r="S17" s="866"/>
      <c r="T17" s="867"/>
      <c r="U17" s="865" t="s">
        <v>322</v>
      </c>
      <c r="V17" s="866"/>
      <c r="W17" s="874"/>
      <c r="X17" s="868" t="s">
        <v>431</v>
      </c>
      <c r="Y17" s="865" t="s">
        <v>325</v>
      </c>
      <c r="Z17" s="866"/>
      <c r="AA17" s="867"/>
      <c r="AB17" s="865" t="s">
        <v>467</v>
      </c>
      <c r="AC17" s="866"/>
      <c r="AD17" s="866"/>
      <c r="AE17" s="865" t="s">
        <v>303</v>
      </c>
      <c r="AF17" s="866"/>
      <c r="AG17" s="874"/>
    </row>
    <row r="18" spans="1:33" ht="54.75" customHeight="1">
      <c r="A18" s="869"/>
      <c r="B18" s="875" t="s">
        <v>327</v>
      </c>
      <c r="C18" s="876"/>
      <c r="D18" s="877"/>
      <c r="E18" s="872" t="s">
        <v>328</v>
      </c>
      <c r="F18" s="872"/>
      <c r="G18" s="878"/>
      <c r="H18" s="871" t="s">
        <v>471</v>
      </c>
      <c r="I18" s="872"/>
      <c r="J18" s="873"/>
      <c r="K18" s="869"/>
      <c r="L18" s="871" t="s">
        <v>446</v>
      </c>
      <c r="M18" s="872"/>
      <c r="N18" s="878"/>
      <c r="O18" s="871" t="s">
        <v>447</v>
      </c>
      <c r="P18" s="872"/>
      <c r="Q18" s="878"/>
      <c r="R18" s="871" t="s">
        <v>304</v>
      </c>
      <c r="S18" s="872"/>
      <c r="T18" s="878"/>
      <c r="U18" s="871" t="s">
        <v>305</v>
      </c>
      <c r="V18" s="872"/>
      <c r="W18" s="873"/>
      <c r="X18" s="869"/>
      <c r="Y18" s="871" t="s">
        <v>468</v>
      </c>
      <c r="Z18" s="872"/>
      <c r="AA18" s="878"/>
      <c r="AB18" s="871" t="s">
        <v>331</v>
      </c>
      <c r="AC18" s="872"/>
      <c r="AD18" s="872"/>
      <c r="AE18" s="871" t="s">
        <v>445</v>
      </c>
      <c r="AF18" s="872"/>
      <c r="AG18" s="873"/>
    </row>
    <row r="19" spans="1:33" ht="30.75" customHeight="1">
      <c r="A19" s="870"/>
      <c r="B19" s="633"/>
      <c r="C19" s="632" t="s">
        <v>5</v>
      </c>
      <c r="D19" s="632" t="s">
        <v>6</v>
      </c>
      <c r="E19" s="634"/>
      <c r="F19" s="632" t="s">
        <v>5</v>
      </c>
      <c r="G19" s="632" t="s">
        <v>6</v>
      </c>
      <c r="H19" s="633"/>
      <c r="I19" s="632" t="s">
        <v>5</v>
      </c>
      <c r="J19" s="757" t="s">
        <v>6</v>
      </c>
      <c r="K19" s="870"/>
      <c r="L19" s="633"/>
      <c r="M19" s="632" t="s">
        <v>5</v>
      </c>
      <c r="N19" s="632" t="s">
        <v>6</v>
      </c>
      <c r="O19" s="633"/>
      <c r="P19" s="632" t="s">
        <v>5</v>
      </c>
      <c r="Q19" s="632" t="s">
        <v>6</v>
      </c>
      <c r="R19" s="170"/>
      <c r="S19" s="632" t="s">
        <v>5</v>
      </c>
      <c r="T19" s="632" t="s">
        <v>6</v>
      </c>
      <c r="U19" s="170"/>
      <c r="V19" s="632" t="s">
        <v>5</v>
      </c>
      <c r="W19" s="757" t="s">
        <v>6</v>
      </c>
      <c r="X19" s="870"/>
      <c r="Y19" s="170"/>
      <c r="Z19" s="632" t="s">
        <v>5</v>
      </c>
      <c r="AA19" s="632" t="s">
        <v>6</v>
      </c>
      <c r="AB19" s="170"/>
      <c r="AC19" s="632" t="s">
        <v>5</v>
      </c>
      <c r="AD19" s="938" t="s">
        <v>6</v>
      </c>
      <c r="AE19" s="170"/>
      <c r="AF19" s="632" t="s">
        <v>5</v>
      </c>
      <c r="AG19" s="757" t="s">
        <v>6</v>
      </c>
    </row>
    <row r="20" spans="1:33" ht="24.95" customHeight="1">
      <c r="A20" s="635">
        <v>2015</v>
      </c>
      <c r="B20" s="641">
        <v>0</v>
      </c>
      <c r="C20" s="641">
        <v>0</v>
      </c>
      <c r="D20" s="641">
        <v>0</v>
      </c>
      <c r="E20" s="641">
        <v>37</v>
      </c>
      <c r="F20" s="641">
        <v>15</v>
      </c>
      <c r="G20" s="641">
        <v>22</v>
      </c>
      <c r="H20" s="641">
        <v>15</v>
      </c>
      <c r="I20" s="641">
        <v>10</v>
      </c>
      <c r="J20" s="758">
        <v>5</v>
      </c>
      <c r="K20" s="635">
        <v>2015</v>
      </c>
      <c r="L20" s="636">
        <v>86</v>
      </c>
      <c r="M20" s="636">
        <v>46</v>
      </c>
      <c r="N20" s="636">
        <v>40</v>
      </c>
      <c r="O20" s="636">
        <v>26</v>
      </c>
      <c r="P20" s="636">
        <v>17</v>
      </c>
      <c r="Q20" s="636">
        <v>9</v>
      </c>
      <c r="R20" s="641">
        <v>1</v>
      </c>
      <c r="S20" s="641">
        <v>0</v>
      </c>
      <c r="T20" s="641">
        <v>1</v>
      </c>
      <c r="U20" s="641">
        <v>6</v>
      </c>
      <c r="V20" s="641">
        <v>1</v>
      </c>
      <c r="W20" s="758">
        <v>5</v>
      </c>
      <c r="X20" s="635">
        <v>2015</v>
      </c>
      <c r="Y20" s="641">
        <v>1</v>
      </c>
      <c r="Z20" s="641">
        <v>0</v>
      </c>
      <c r="AA20" s="641">
        <v>1</v>
      </c>
      <c r="AB20" s="636">
        <v>77</v>
      </c>
      <c r="AC20" s="636">
        <v>28</v>
      </c>
      <c r="AD20" s="636">
        <v>49</v>
      </c>
      <c r="AE20" s="636">
        <v>58</v>
      </c>
      <c r="AF20" s="636">
        <v>41</v>
      </c>
      <c r="AG20" s="637">
        <v>17</v>
      </c>
    </row>
    <row r="21" spans="1:33" ht="24.95" customHeight="1">
      <c r="A21" s="635">
        <v>2016</v>
      </c>
      <c r="B21" s="641">
        <v>1</v>
      </c>
      <c r="C21" s="641">
        <v>0</v>
      </c>
      <c r="D21" s="641">
        <v>1</v>
      </c>
      <c r="E21" s="641">
        <v>12</v>
      </c>
      <c r="F21" s="641">
        <v>7</v>
      </c>
      <c r="G21" s="641">
        <v>5</v>
      </c>
      <c r="H21" s="641">
        <v>10</v>
      </c>
      <c r="I21" s="641">
        <v>5</v>
      </c>
      <c r="J21" s="758">
        <v>5</v>
      </c>
      <c r="K21" s="635">
        <v>2016</v>
      </c>
      <c r="L21" s="636">
        <v>105</v>
      </c>
      <c r="M21" s="636">
        <v>62</v>
      </c>
      <c r="N21" s="636">
        <v>43</v>
      </c>
      <c r="O21" s="636">
        <v>24</v>
      </c>
      <c r="P21" s="636">
        <v>18</v>
      </c>
      <c r="Q21" s="636">
        <v>6</v>
      </c>
      <c r="R21" s="641">
        <v>2</v>
      </c>
      <c r="S21" s="641">
        <v>1</v>
      </c>
      <c r="T21" s="641">
        <v>1</v>
      </c>
      <c r="U21" s="641">
        <v>4</v>
      </c>
      <c r="V21" s="641">
        <v>1</v>
      </c>
      <c r="W21" s="758">
        <v>3</v>
      </c>
      <c r="X21" s="635">
        <v>2016</v>
      </c>
      <c r="Y21" s="641">
        <v>2</v>
      </c>
      <c r="Z21" s="641">
        <v>0</v>
      </c>
      <c r="AA21" s="641">
        <v>2</v>
      </c>
      <c r="AB21" s="636">
        <v>126</v>
      </c>
      <c r="AC21" s="636">
        <v>63</v>
      </c>
      <c r="AD21" s="636">
        <v>63</v>
      </c>
      <c r="AE21" s="636">
        <v>58</v>
      </c>
      <c r="AF21" s="636">
        <v>50</v>
      </c>
      <c r="AG21" s="637">
        <v>8</v>
      </c>
    </row>
    <row r="22" spans="1:33" ht="24.95" customHeight="1">
      <c r="A22" s="635">
        <v>2017</v>
      </c>
      <c r="B22" s="641">
        <v>0</v>
      </c>
      <c r="C22" s="641">
        <v>0</v>
      </c>
      <c r="D22" s="641">
        <v>0</v>
      </c>
      <c r="E22" s="641">
        <v>23</v>
      </c>
      <c r="F22" s="641">
        <v>14</v>
      </c>
      <c r="G22" s="641">
        <v>9</v>
      </c>
      <c r="H22" s="641">
        <v>14</v>
      </c>
      <c r="I22" s="641">
        <v>6</v>
      </c>
      <c r="J22" s="758">
        <v>8</v>
      </c>
      <c r="K22" s="635">
        <v>2017</v>
      </c>
      <c r="L22" s="636">
        <v>93</v>
      </c>
      <c r="M22" s="636">
        <v>50</v>
      </c>
      <c r="N22" s="636">
        <v>43</v>
      </c>
      <c r="O22" s="636">
        <v>26</v>
      </c>
      <c r="P22" s="636">
        <v>18</v>
      </c>
      <c r="Q22" s="636">
        <v>8</v>
      </c>
      <c r="R22" s="641">
        <v>2</v>
      </c>
      <c r="S22" s="641">
        <v>1</v>
      </c>
      <c r="T22" s="641">
        <v>1</v>
      </c>
      <c r="U22" s="641">
        <v>3</v>
      </c>
      <c r="V22" s="641">
        <v>1</v>
      </c>
      <c r="W22" s="758">
        <v>2</v>
      </c>
      <c r="X22" s="635">
        <v>2017</v>
      </c>
      <c r="Y22" s="641">
        <v>1</v>
      </c>
      <c r="Z22" s="641">
        <v>1</v>
      </c>
      <c r="AA22" s="641">
        <v>0</v>
      </c>
      <c r="AB22" s="636">
        <v>91</v>
      </c>
      <c r="AC22" s="636">
        <v>33</v>
      </c>
      <c r="AD22" s="636">
        <v>58</v>
      </c>
      <c r="AE22" s="636">
        <v>60</v>
      </c>
      <c r="AF22" s="636">
        <v>41</v>
      </c>
      <c r="AG22" s="637">
        <v>19</v>
      </c>
    </row>
    <row r="23" spans="1:33" ht="24.95" customHeight="1">
      <c r="A23" s="635">
        <v>2018</v>
      </c>
      <c r="B23" s="641">
        <v>3</v>
      </c>
      <c r="C23" s="641">
        <v>1</v>
      </c>
      <c r="D23" s="641">
        <v>2</v>
      </c>
      <c r="E23" s="641">
        <v>25</v>
      </c>
      <c r="F23" s="641">
        <v>14</v>
      </c>
      <c r="G23" s="641">
        <v>11</v>
      </c>
      <c r="H23" s="641">
        <v>10</v>
      </c>
      <c r="I23" s="641">
        <v>6</v>
      </c>
      <c r="J23" s="758">
        <v>4</v>
      </c>
      <c r="K23" s="635">
        <v>2018</v>
      </c>
      <c r="L23" s="636">
        <v>126</v>
      </c>
      <c r="M23" s="636">
        <v>67</v>
      </c>
      <c r="N23" s="636">
        <v>59</v>
      </c>
      <c r="O23" s="636">
        <v>27</v>
      </c>
      <c r="P23" s="636">
        <v>17</v>
      </c>
      <c r="Q23" s="636">
        <v>10</v>
      </c>
      <c r="R23" s="641">
        <v>3</v>
      </c>
      <c r="S23" s="641">
        <v>3</v>
      </c>
      <c r="T23" s="641">
        <v>0</v>
      </c>
      <c r="U23" s="641">
        <v>1</v>
      </c>
      <c r="V23" s="641">
        <v>0</v>
      </c>
      <c r="W23" s="758">
        <v>1</v>
      </c>
      <c r="X23" s="635">
        <v>2018</v>
      </c>
      <c r="Y23" s="641">
        <v>0</v>
      </c>
      <c r="Z23" s="641">
        <v>0</v>
      </c>
      <c r="AA23" s="641">
        <v>0</v>
      </c>
      <c r="AB23" s="636">
        <v>85</v>
      </c>
      <c r="AC23" s="636">
        <v>35</v>
      </c>
      <c r="AD23" s="636">
        <v>50</v>
      </c>
      <c r="AE23" s="636">
        <v>71</v>
      </c>
      <c r="AF23" s="636">
        <v>55</v>
      </c>
      <c r="AG23" s="637">
        <v>16</v>
      </c>
    </row>
    <row r="24" spans="1:33" s="128" customFormat="1" ht="22.5" customHeight="1" outlineLevel="1">
      <c r="A24" s="635">
        <v>2019</v>
      </c>
      <c r="B24" s="641">
        <f>SUM(C24:D24)</f>
        <v>1</v>
      </c>
      <c r="C24" s="641">
        <v>0</v>
      </c>
      <c r="D24" s="641">
        <v>1</v>
      </c>
      <c r="E24" s="641">
        <f>SUM(F24:G24)</f>
        <v>16</v>
      </c>
      <c r="F24" s="641">
        <v>10</v>
      </c>
      <c r="G24" s="641">
        <v>6</v>
      </c>
      <c r="H24" s="641">
        <f>SUM(I24:J24)</f>
        <v>11</v>
      </c>
      <c r="I24" s="641">
        <v>5</v>
      </c>
      <c r="J24" s="758">
        <v>6</v>
      </c>
      <c r="K24" s="635">
        <v>2019</v>
      </c>
      <c r="L24" s="641">
        <f>SUM(M24:N24)</f>
        <v>123</v>
      </c>
      <c r="M24" s="636">
        <v>77</v>
      </c>
      <c r="N24" s="636">
        <v>46</v>
      </c>
      <c r="O24" s="641">
        <f>SUM(P24:Q24)</f>
        <v>28</v>
      </c>
      <c r="P24" s="636">
        <v>18</v>
      </c>
      <c r="Q24" s="636">
        <v>10</v>
      </c>
      <c r="R24" s="641">
        <f>SUM(S24:T24)</f>
        <v>3</v>
      </c>
      <c r="S24" s="641">
        <v>3</v>
      </c>
      <c r="T24" s="641">
        <v>0</v>
      </c>
      <c r="U24" s="641">
        <f>SUM(V24:W24)</f>
        <v>3</v>
      </c>
      <c r="V24" s="641">
        <v>1</v>
      </c>
      <c r="W24" s="758">
        <v>2</v>
      </c>
      <c r="X24" s="635">
        <v>2019</v>
      </c>
      <c r="Y24" s="641">
        <f>SUM(Z24:AA24)</f>
        <v>0</v>
      </c>
      <c r="Z24" s="641">
        <v>0</v>
      </c>
      <c r="AA24" s="641">
        <v>0</v>
      </c>
      <c r="AB24" s="641">
        <f>SUM(AC24:AD24)</f>
        <v>109</v>
      </c>
      <c r="AC24" s="636">
        <v>49</v>
      </c>
      <c r="AD24" s="636">
        <v>60</v>
      </c>
      <c r="AE24" s="641">
        <f>SUM(AF24:AG24)</f>
        <v>58</v>
      </c>
      <c r="AF24" s="636">
        <v>39</v>
      </c>
      <c r="AG24" s="637">
        <v>19</v>
      </c>
    </row>
    <row r="25" spans="1:33" s="317" customFormat="1" ht="22.5" customHeight="1" outlineLevel="1">
      <c r="A25" s="642">
        <v>2020</v>
      </c>
      <c r="B25" s="644">
        <f>SUM(C25:D25)</f>
        <v>3</v>
      </c>
      <c r="C25" s="644">
        <v>1</v>
      </c>
      <c r="D25" s="644">
        <v>2</v>
      </c>
      <c r="E25" s="644">
        <f>SUM(F25:G25)</f>
        <v>15</v>
      </c>
      <c r="F25" s="644">
        <v>8</v>
      </c>
      <c r="G25" s="644">
        <v>7</v>
      </c>
      <c r="H25" s="644">
        <f>SUM(I25:J25)</f>
        <v>3</v>
      </c>
      <c r="I25" s="644">
        <v>3</v>
      </c>
      <c r="J25" s="759">
        <v>0</v>
      </c>
      <c r="K25" s="642">
        <v>2020</v>
      </c>
      <c r="L25" s="644">
        <f>SUM(M25:N25)</f>
        <v>132</v>
      </c>
      <c r="M25" s="645">
        <v>76</v>
      </c>
      <c r="N25" s="645">
        <v>56</v>
      </c>
      <c r="O25" s="644">
        <f>SUM(P25:Q25)</f>
        <v>29</v>
      </c>
      <c r="P25" s="645">
        <v>17</v>
      </c>
      <c r="Q25" s="645">
        <v>12</v>
      </c>
      <c r="R25" s="644">
        <f>SUM(S25:T25)</f>
        <v>5</v>
      </c>
      <c r="S25" s="644">
        <v>3</v>
      </c>
      <c r="T25" s="644">
        <v>2</v>
      </c>
      <c r="U25" s="644">
        <f>SUM(V25:W25)</f>
        <v>3</v>
      </c>
      <c r="V25" s="644">
        <v>0</v>
      </c>
      <c r="W25" s="759">
        <v>3</v>
      </c>
      <c r="X25" s="642">
        <v>2020</v>
      </c>
      <c r="Y25" s="644">
        <f>SUM(Z25:AA25)</f>
        <v>1</v>
      </c>
      <c r="Z25" s="644">
        <v>1</v>
      </c>
      <c r="AA25" s="644">
        <v>0</v>
      </c>
      <c r="AB25" s="644">
        <f>SUM(AC25:AD25)</f>
        <v>125</v>
      </c>
      <c r="AC25" s="645">
        <v>57</v>
      </c>
      <c r="AD25" s="645">
        <v>68</v>
      </c>
      <c r="AE25" s="644">
        <f>SUM(AF25:AG25)</f>
        <v>60</v>
      </c>
      <c r="AF25" s="645">
        <v>45</v>
      </c>
      <c r="AG25" s="646">
        <v>15</v>
      </c>
    </row>
    <row r="26" spans="1:33" ht="9.9499999999999993" customHeight="1" outlineLevel="1" thickBot="1">
      <c r="A26" s="647" t="s">
        <v>377</v>
      </c>
      <c r="B26" s="648"/>
      <c r="C26" s="649"/>
      <c r="D26" s="649"/>
      <c r="E26" s="649"/>
      <c r="F26" s="651"/>
      <c r="G26" s="651"/>
      <c r="H26" s="649"/>
      <c r="I26" s="651"/>
      <c r="J26" s="652"/>
      <c r="K26" s="647"/>
      <c r="L26" s="648"/>
      <c r="M26" s="649"/>
      <c r="N26" s="649"/>
      <c r="O26" s="649"/>
      <c r="P26" s="649"/>
      <c r="Q26" s="272"/>
      <c r="R26" s="649"/>
      <c r="S26" s="272"/>
      <c r="T26" s="272"/>
      <c r="U26" s="649"/>
      <c r="V26" s="272"/>
      <c r="W26" s="273"/>
      <c r="X26" s="647"/>
      <c r="Y26" s="649"/>
      <c r="Z26" s="272"/>
      <c r="AA26" s="272"/>
      <c r="AB26" s="649"/>
      <c r="AC26" s="272"/>
      <c r="AD26" s="272"/>
      <c r="AE26" s="649"/>
      <c r="AF26" s="272"/>
      <c r="AG26" s="273"/>
    </row>
    <row r="27" spans="1:33" ht="9.9499999999999993" customHeight="1">
      <c r="A27" s="436"/>
      <c r="B27" s="436"/>
      <c r="C27" s="436"/>
      <c r="D27" s="436"/>
      <c r="E27" s="436"/>
      <c r="F27" s="436"/>
      <c r="G27" s="436"/>
      <c r="H27" s="436"/>
      <c r="I27" s="436"/>
      <c r="J27" s="436"/>
      <c r="K27" s="436"/>
      <c r="L27" s="436"/>
      <c r="M27" s="436"/>
      <c r="N27" s="436"/>
      <c r="O27" s="436"/>
      <c r="P27" s="436"/>
      <c r="Q27" s="436"/>
      <c r="R27" s="436"/>
      <c r="S27" s="436"/>
      <c r="X27" s="653"/>
    </row>
    <row r="28" spans="1:33" ht="16.5">
      <c r="A28" s="654" t="s">
        <v>435</v>
      </c>
      <c r="B28" s="436"/>
      <c r="C28" s="436"/>
      <c r="D28" s="436"/>
      <c r="E28" s="436"/>
      <c r="F28" s="436"/>
      <c r="G28" s="436"/>
      <c r="H28" s="436"/>
      <c r="I28" s="436"/>
      <c r="J28" s="436"/>
      <c r="K28" s="654"/>
      <c r="L28" s="436"/>
      <c r="M28" s="436"/>
      <c r="N28" s="436"/>
      <c r="O28" s="436"/>
      <c r="P28" s="436"/>
      <c r="Q28" s="436"/>
      <c r="R28" s="436"/>
      <c r="S28" s="436"/>
      <c r="X28" s="654" t="s">
        <v>435</v>
      </c>
    </row>
    <row r="29" spans="1:33" ht="15.75">
      <c r="A29" s="98"/>
      <c r="B29" s="98"/>
      <c r="C29" s="98"/>
      <c r="D29" s="98"/>
      <c r="E29" s="98"/>
      <c r="F29" s="98"/>
      <c r="G29" s="98"/>
      <c r="H29" s="98"/>
      <c r="I29" s="98"/>
      <c r="J29" s="98"/>
      <c r="K29" s="98"/>
      <c r="L29" s="98"/>
      <c r="M29" s="98"/>
      <c r="N29" s="98"/>
      <c r="O29" s="98"/>
      <c r="P29" s="98"/>
      <c r="Q29" s="98"/>
      <c r="R29" s="98"/>
      <c r="S29" s="98"/>
    </row>
    <row r="30" spans="1:33" ht="15.75">
      <c r="A30" s="98"/>
      <c r="B30" s="98"/>
      <c r="C30" s="98"/>
      <c r="D30" s="98"/>
      <c r="E30" s="98"/>
      <c r="F30" s="98"/>
      <c r="G30" s="98"/>
      <c r="H30" s="98"/>
      <c r="I30" s="98"/>
      <c r="J30" s="98"/>
      <c r="K30" s="98"/>
      <c r="L30" s="98"/>
      <c r="M30" s="98"/>
      <c r="N30" s="98"/>
      <c r="O30" s="98"/>
      <c r="P30" s="98"/>
      <c r="Q30" s="98"/>
      <c r="R30" s="98"/>
      <c r="S30" s="98"/>
    </row>
    <row r="31" spans="1:33" ht="15.75">
      <c r="A31" s="98"/>
      <c r="B31" s="98"/>
      <c r="C31" s="98"/>
      <c r="D31" s="98"/>
      <c r="E31" s="98"/>
      <c r="F31" s="98"/>
      <c r="G31" s="98"/>
      <c r="H31" s="98"/>
      <c r="I31" s="98"/>
      <c r="J31" s="98"/>
      <c r="K31" s="98"/>
      <c r="L31" s="98"/>
      <c r="M31" s="98"/>
      <c r="N31" s="98"/>
      <c r="O31" s="98"/>
      <c r="P31" s="98"/>
      <c r="Q31" s="98"/>
      <c r="R31" s="98"/>
      <c r="S31" s="98"/>
    </row>
    <row r="32" spans="1:33" ht="15.75">
      <c r="A32" s="98"/>
      <c r="B32" s="98"/>
      <c r="C32" s="98"/>
      <c r="D32" s="98"/>
      <c r="E32" s="98"/>
      <c r="F32" s="98"/>
      <c r="G32" s="98"/>
      <c r="H32" s="98"/>
      <c r="I32" s="98"/>
      <c r="J32" s="98"/>
      <c r="K32" s="98"/>
      <c r="L32" s="98"/>
      <c r="M32" s="98"/>
      <c r="N32" s="98"/>
      <c r="O32" s="98"/>
      <c r="P32" s="98"/>
      <c r="Q32" s="98"/>
      <c r="R32" s="98"/>
      <c r="S32" s="98"/>
    </row>
    <row r="33" spans="1:19" ht="15.75">
      <c r="A33" s="98"/>
      <c r="B33" s="98"/>
      <c r="C33" s="98"/>
      <c r="D33" s="98"/>
      <c r="E33" s="98"/>
      <c r="F33" s="98"/>
      <c r="G33" s="98"/>
      <c r="H33" s="98"/>
      <c r="I33" s="98"/>
      <c r="J33" s="98"/>
      <c r="K33" s="98"/>
      <c r="L33" s="98"/>
      <c r="M33" s="98"/>
      <c r="N33" s="98"/>
      <c r="O33" s="98"/>
      <c r="P33" s="98"/>
      <c r="Q33" s="98"/>
      <c r="R33" s="98"/>
      <c r="S33" s="98"/>
    </row>
    <row r="34" spans="1:19" ht="15.75">
      <c r="A34" s="98"/>
      <c r="B34" s="98"/>
      <c r="C34" s="98"/>
      <c r="D34" s="98"/>
      <c r="E34" s="98"/>
      <c r="F34" s="98"/>
      <c r="G34" s="98"/>
      <c r="H34" s="98"/>
      <c r="I34" s="98"/>
      <c r="J34" s="98"/>
      <c r="K34" s="98"/>
      <c r="L34" s="98"/>
      <c r="M34" s="98"/>
      <c r="N34" s="98"/>
      <c r="O34" s="98"/>
      <c r="P34" s="98"/>
      <c r="Q34" s="98"/>
      <c r="R34" s="98"/>
      <c r="S34" s="98"/>
    </row>
    <row r="35" spans="1:19" ht="15.75">
      <c r="A35" s="98"/>
      <c r="B35" s="98"/>
      <c r="C35" s="98"/>
      <c r="D35" s="98"/>
      <c r="E35" s="98"/>
      <c r="F35" s="98"/>
      <c r="G35" s="98"/>
      <c r="H35" s="98"/>
      <c r="I35" s="98"/>
      <c r="J35" s="98"/>
      <c r="K35" s="98"/>
      <c r="L35" s="98"/>
      <c r="M35" s="98"/>
      <c r="N35" s="98"/>
      <c r="O35" s="98"/>
      <c r="P35" s="98"/>
      <c r="Q35" s="98"/>
      <c r="R35" s="98"/>
      <c r="S35" s="98"/>
    </row>
    <row r="36" spans="1:19" ht="15.75">
      <c r="A36" s="98"/>
      <c r="B36" s="98"/>
      <c r="C36" s="98"/>
      <c r="D36" s="98"/>
      <c r="E36" s="98"/>
      <c r="F36" s="98"/>
      <c r="G36" s="98"/>
      <c r="H36" s="98"/>
      <c r="I36" s="98"/>
      <c r="J36" s="98"/>
      <c r="K36" s="98"/>
      <c r="L36" s="98"/>
      <c r="M36" s="98"/>
      <c r="N36" s="98"/>
      <c r="O36" s="98"/>
      <c r="P36" s="98"/>
      <c r="Q36" s="98"/>
      <c r="R36" s="98"/>
      <c r="S36" s="98"/>
    </row>
    <row r="37" spans="1:19" ht="15.75">
      <c r="A37" s="98"/>
      <c r="B37" s="98"/>
      <c r="C37" s="98"/>
      <c r="D37" s="98"/>
      <c r="E37" s="98"/>
      <c r="F37" s="98"/>
      <c r="G37" s="98"/>
      <c r="H37" s="98"/>
      <c r="I37" s="98"/>
      <c r="J37" s="98"/>
      <c r="K37" s="98"/>
      <c r="L37" s="98"/>
      <c r="M37" s="98"/>
      <c r="N37" s="98"/>
      <c r="O37" s="98"/>
      <c r="P37" s="98"/>
      <c r="Q37" s="98"/>
      <c r="R37" s="98"/>
      <c r="S37" s="98"/>
    </row>
    <row r="38" spans="1:19" ht="15.75">
      <c r="A38" s="98"/>
      <c r="B38" s="98"/>
      <c r="C38" s="98"/>
      <c r="D38" s="98"/>
      <c r="E38" s="98"/>
      <c r="F38" s="98"/>
      <c r="G38" s="98"/>
      <c r="H38" s="98"/>
      <c r="I38" s="98"/>
      <c r="J38" s="98"/>
      <c r="K38" s="98"/>
      <c r="L38" s="98"/>
      <c r="M38" s="98"/>
      <c r="N38" s="98"/>
      <c r="O38" s="98"/>
      <c r="P38" s="98"/>
      <c r="Q38" s="98"/>
      <c r="R38" s="98"/>
      <c r="S38" s="98"/>
    </row>
    <row r="39" spans="1:19" ht="15.75">
      <c r="A39" s="98"/>
      <c r="B39" s="98"/>
      <c r="C39" s="98"/>
      <c r="D39" s="98"/>
      <c r="E39" s="98"/>
      <c r="F39" s="98"/>
      <c r="G39" s="98"/>
      <c r="H39" s="98"/>
      <c r="I39" s="98"/>
      <c r="J39" s="98"/>
      <c r="K39" s="98"/>
      <c r="L39" s="98"/>
      <c r="M39" s="98"/>
      <c r="N39" s="98"/>
      <c r="O39" s="98"/>
      <c r="P39" s="98"/>
      <c r="Q39" s="98"/>
      <c r="R39" s="98"/>
      <c r="S39" s="98"/>
    </row>
    <row r="40" spans="1:19" ht="15.75">
      <c r="A40" s="98"/>
      <c r="B40" s="98"/>
      <c r="C40" s="98"/>
      <c r="D40" s="98"/>
      <c r="E40" s="98"/>
      <c r="F40" s="98"/>
      <c r="G40" s="98"/>
      <c r="H40" s="98"/>
      <c r="I40" s="98"/>
      <c r="J40" s="98"/>
      <c r="K40" s="98"/>
      <c r="L40" s="98"/>
      <c r="M40" s="98"/>
      <c r="N40" s="98"/>
      <c r="O40" s="98"/>
      <c r="P40" s="98"/>
      <c r="Q40" s="98"/>
      <c r="R40" s="98"/>
      <c r="S40" s="98"/>
    </row>
    <row r="41" spans="1:19" ht="15.75">
      <c r="A41" s="98"/>
      <c r="B41" s="98"/>
      <c r="C41" s="98"/>
      <c r="D41" s="98"/>
      <c r="E41" s="98"/>
      <c r="F41" s="98"/>
      <c r="G41" s="98"/>
      <c r="H41" s="98"/>
      <c r="I41" s="98"/>
      <c r="J41" s="98"/>
      <c r="K41" s="98"/>
      <c r="L41" s="98"/>
      <c r="M41" s="98"/>
      <c r="N41" s="98"/>
      <c r="O41" s="98"/>
      <c r="P41" s="98"/>
      <c r="Q41" s="98"/>
      <c r="R41" s="98"/>
      <c r="S41" s="98"/>
    </row>
    <row r="42" spans="1:19" ht="15.75">
      <c r="A42" s="98"/>
      <c r="B42" s="98"/>
      <c r="C42" s="98"/>
      <c r="D42" s="98"/>
      <c r="E42" s="98"/>
      <c r="F42" s="98"/>
      <c r="G42" s="98"/>
      <c r="H42" s="98"/>
      <c r="I42" s="98"/>
      <c r="J42" s="98"/>
      <c r="K42" s="98"/>
      <c r="L42" s="98"/>
      <c r="M42" s="98"/>
      <c r="N42" s="98"/>
      <c r="O42" s="98"/>
      <c r="P42" s="98"/>
      <c r="Q42" s="98"/>
      <c r="R42" s="98"/>
      <c r="S42" s="98"/>
    </row>
    <row r="43" spans="1:19" ht="15.75">
      <c r="A43" s="98"/>
      <c r="B43" s="98"/>
      <c r="C43" s="98"/>
      <c r="D43" s="98"/>
      <c r="E43" s="98"/>
      <c r="F43" s="98"/>
      <c r="G43" s="98"/>
      <c r="H43" s="98"/>
      <c r="I43" s="98"/>
      <c r="J43" s="98"/>
      <c r="K43" s="98"/>
      <c r="L43" s="98"/>
      <c r="M43" s="98"/>
      <c r="N43" s="98"/>
      <c r="O43" s="98"/>
      <c r="P43" s="98"/>
      <c r="Q43" s="98"/>
      <c r="R43" s="98"/>
      <c r="S43" s="98"/>
    </row>
    <row r="44" spans="1:19" ht="15.75">
      <c r="A44" s="98"/>
      <c r="B44" s="98"/>
      <c r="C44" s="98"/>
      <c r="D44" s="98"/>
      <c r="E44" s="98"/>
      <c r="F44" s="98"/>
      <c r="G44" s="98"/>
      <c r="H44" s="98"/>
      <c r="I44" s="98"/>
      <c r="J44" s="98"/>
      <c r="K44" s="98"/>
      <c r="L44" s="98"/>
      <c r="M44" s="98"/>
      <c r="N44" s="98"/>
      <c r="O44" s="98"/>
      <c r="P44" s="98"/>
      <c r="Q44" s="98"/>
      <c r="R44" s="98"/>
      <c r="S44" s="98"/>
    </row>
    <row r="45" spans="1:19" ht="15.75">
      <c r="A45" s="98"/>
      <c r="B45" s="98"/>
      <c r="C45" s="98"/>
      <c r="D45" s="98"/>
      <c r="E45" s="98"/>
      <c r="F45" s="98"/>
      <c r="G45" s="98"/>
      <c r="H45" s="98"/>
      <c r="I45" s="98"/>
      <c r="J45" s="98"/>
      <c r="K45" s="98"/>
      <c r="L45" s="98"/>
      <c r="M45" s="98"/>
      <c r="N45" s="98"/>
      <c r="O45" s="98"/>
      <c r="P45" s="98"/>
      <c r="Q45" s="98"/>
      <c r="R45" s="98"/>
      <c r="S45" s="98"/>
    </row>
    <row r="46" spans="1:19" ht="15.75">
      <c r="A46" s="98"/>
      <c r="B46" s="98"/>
      <c r="C46" s="98"/>
      <c r="D46" s="98"/>
      <c r="E46" s="98"/>
      <c r="F46" s="98"/>
      <c r="G46" s="98"/>
      <c r="H46" s="98"/>
      <c r="I46" s="98"/>
      <c r="J46" s="98"/>
      <c r="K46" s="98"/>
      <c r="L46" s="98"/>
      <c r="M46" s="98"/>
      <c r="N46" s="98"/>
      <c r="O46" s="98"/>
      <c r="P46" s="98"/>
      <c r="Q46" s="98"/>
      <c r="R46" s="98"/>
      <c r="S46" s="98"/>
    </row>
    <row r="47" spans="1:19" ht="15.75">
      <c r="A47" s="98"/>
      <c r="B47" s="98"/>
      <c r="C47" s="98"/>
      <c r="D47" s="98"/>
      <c r="E47" s="98"/>
      <c r="F47" s="98"/>
      <c r="G47" s="98"/>
      <c r="H47" s="98"/>
      <c r="I47" s="98"/>
      <c r="J47" s="98"/>
      <c r="K47" s="98"/>
      <c r="L47" s="98"/>
      <c r="M47" s="98"/>
      <c r="N47" s="98"/>
      <c r="O47" s="98"/>
      <c r="P47" s="98"/>
      <c r="Q47" s="98"/>
      <c r="R47" s="98"/>
      <c r="S47" s="98"/>
    </row>
    <row r="48" spans="1:19" ht="15.75">
      <c r="A48" s="98"/>
      <c r="B48" s="98"/>
      <c r="C48" s="98"/>
      <c r="D48" s="98"/>
      <c r="E48" s="98"/>
      <c r="F48" s="98"/>
      <c r="G48" s="98"/>
      <c r="H48" s="98"/>
      <c r="I48" s="98"/>
      <c r="J48" s="98"/>
      <c r="K48" s="98"/>
      <c r="L48" s="98"/>
      <c r="M48" s="98"/>
      <c r="N48" s="98"/>
      <c r="O48" s="98"/>
      <c r="P48" s="98"/>
      <c r="Q48" s="98"/>
      <c r="R48" s="98"/>
      <c r="S48" s="98"/>
    </row>
    <row r="49" spans="1:19" ht="15.75">
      <c r="A49" s="98"/>
      <c r="B49" s="98"/>
      <c r="C49" s="98"/>
      <c r="D49" s="98"/>
      <c r="E49" s="98"/>
      <c r="F49" s="98"/>
      <c r="G49" s="98"/>
      <c r="H49" s="98"/>
      <c r="I49" s="98"/>
      <c r="J49" s="98"/>
      <c r="K49" s="98"/>
      <c r="L49" s="98"/>
      <c r="M49" s="98"/>
      <c r="N49" s="98"/>
      <c r="O49" s="98"/>
      <c r="P49" s="98"/>
      <c r="Q49" s="98"/>
      <c r="R49" s="98"/>
      <c r="S49" s="98"/>
    </row>
    <row r="50" spans="1:19" ht="15.75">
      <c r="A50" s="98"/>
      <c r="B50" s="98"/>
      <c r="C50" s="98"/>
      <c r="D50" s="98"/>
      <c r="E50" s="98"/>
      <c r="F50" s="98"/>
      <c r="G50" s="98"/>
      <c r="H50" s="98"/>
      <c r="I50" s="98"/>
      <c r="J50" s="98"/>
      <c r="K50" s="98"/>
      <c r="L50" s="98"/>
      <c r="M50" s="98"/>
      <c r="N50" s="98"/>
      <c r="O50" s="98"/>
      <c r="P50" s="98"/>
      <c r="Q50" s="98"/>
      <c r="R50" s="98"/>
      <c r="S50" s="98"/>
    </row>
    <row r="51" spans="1:19" ht="15.75">
      <c r="A51" s="98"/>
      <c r="B51" s="98"/>
      <c r="C51" s="98"/>
      <c r="D51" s="98"/>
      <c r="E51" s="98"/>
      <c r="F51" s="98"/>
      <c r="G51" s="98"/>
      <c r="H51" s="98"/>
      <c r="I51" s="98"/>
      <c r="J51" s="98"/>
      <c r="K51" s="98"/>
      <c r="L51" s="98"/>
      <c r="M51" s="98"/>
      <c r="N51" s="98"/>
      <c r="O51" s="98"/>
      <c r="P51" s="98"/>
      <c r="Q51" s="98"/>
      <c r="R51" s="98"/>
      <c r="S51" s="98"/>
    </row>
    <row r="52" spans="1:19" ht="15.75">
      <c r="A52" s="98"/>
      <c r="B52" s="98"/>
      <c r="C52" s="98"/>
      <c r="D52" s="98"/>
      <c r="E52" s="98"/>
      <c r="F52" s="98"/>
      <c r="G52" s="98"/>
      <c r="H52" s="98"/>
      <c r="I52" s="98"/>
      <c r="J52" s="98"/>
      <c r="K52" s="98"/>
      <c r="L52" s="98"/>
      <c r="M52" s="98"/>
      <c r="N52" s="98"/>
      <c r="O52" s="98"/>
      <c r="P52" s="98"/>
      <c r="Q52" s="98"/>
      <c r="R52" s="98"/>
      <c r="S52" s="98"/>
    </row>
    <row r="53" spans="1:19" ht="15.75">
      <c r="A53" s="98"/>
      <c r="B53" s="98"/>
      <c r="C53" s="98"/>
      <c r="D53" s="98"/>
      <c r="E53" s="98"/>
      <c r="F53" s="98"/>
      <c r="G53" s="98"/>
      <c r="H53" s="98"/>
      <c r="I53" s="98"/>
      <c r="J53" s="98"/>
      <c r="K53" s="98"/>
      <c r="L53" s="98"/>
      <c r="M53" s="98"/>
      <c r="N53" s="98"/>
      <c r="O53" s="98"/>
      <c r="P53" s="98"/>
      <c r="Q53" s="98"/>
      <c r="R53" s="98"/>
      <c r="S53" s="98"/>
    </row>
    <row r="54" spans="1:19" ht="15.75">
      <c r="A54" s="98"/>
      <c r="B54" s="98"/>
      <c r="C54" s="98"/>
      <c r="D54" s="98"/>
      <c r="E54" s="98"/>
      <c r="F54" s="98"/>
      <c r="G54" s="98"/>
      <c r="H54" s="98"/>
      <c r="I54" s="98"/>
      <c r="J54" s="98"/>
      <c r="K54" s="98"/>
      <c r="L54" s="98"/>
      <c r="M54" s="98"/>
      <c r="N54" s="98"/>
      <c r="O54" s="98"/>
      <c r="P54" s="98"/>
      <c r="Q54" s="98"/>
      <c r="R54" s="98"/>
      <c r="S54" s="98"/>
    </row>
    <row r="55" spans="1:19" ht="15.75">
      <c r="A55" s="98"/>
      <c r="B55" s="98"/>
      <c r="C55" s="98"/>
      <c r="D55" s="98"/>
      <c r="E55" s="98"/>
      <c r="F55" s="98"/>
      <c r="G55" s="98"/>
      <c r="H55" s="98"/>
      <c r="I55" s="98"/>
      <c r="J55" s="98"/>
      <c r="K55" s="98"/>
      <c r="L55" s="98"/>
      <c r="M55" s="98"/>
      <c r="N55" s="98"/>
      <c r="O55" s="98"/>
      <c r="P55" s="98"/>
      <c r="Q55" s="98"/>
      <c r="R55" s="98"/>
      <c r="S55" s="98"/>
    </row>
    <row r="56" spans="1:19" ht="15.75">
      <c r="A56" s="98"/>
      <c r="B56" s="98"/>
      <c r="C56" s="98"/>
      <c r="D56" s="98"/>
      <c r="E56" s="98"/>
      <c r="F56" s="98"/>
      <c r="G56" s="98"/>
      <c r="H56" s="98"/>
      <c r="I56" s="98"/>
      <c r="J56" s="98"/>
      <c r="K56" s="98"/>
      <c r="L56" s="98"/>
      <c r="M56" s="98"/>
      <c r="N56" s="98"/>
      <c r="O56" s="98"/>
      <c r="P56" s="98"/>
      <c r="Q56" s="98"/>
      <c r="R56" s="98"/>
      <c r="S56" s="98"/>
    </row>
    <row r="57" spans="1:19" ht="15.75">
      <c r="A57" s="98"/>
      <c r="B57" s="98"/>
      <c r="C57" s="98"/>
      <c r="D57" s="98"/>
      <c r="E57" s="98"/>
      <c r="F57" s="98"/>
      <c r="G57" s="98"/>
      <c r="H57" s="98"/>
      <c r="I57" s="98"/>
      <c r="J57" s="98"/>
      <c r="K57" s="98"/>
      <c r="L57" s="98"/>
      <c r="M57" s="98"/>
      <c r="N57" s="98"/>
      <c r="O57" s="98"/>
      <c r="P57" s="98"/>
      <c r="Q57" s="98"/>
      <c r="R57" s="98"/>
      <c r="S57" s="98"/>
    </row>
    <row r="58" spans="1:19" ht="15.75">
      <c r="A58" s="98"/>
      <c r="B58" s="98"/>
      <c r="C58" s="98"/>
      <c r="D58" s="98"/>
      <c r="E58" s="98"/>
      <c r="F58" s="98"/>
      <c r="G58" s="98"/>
      <c r="H58" s="98"/>
      <c r="I58" s="98"/>
      <c r="J58" s="98"/>
      <c r="K58" s="98"/>
      <c r="L58" s="98"/>
      <c r="M58" s="98"/>
      <c r="N58" s="98"/>
      <c r="O58" s="98"/>
      <c r="P58" s="98"/>
      <c r="Q58" s="98"/>
      <c r="R58" s="98"/>
      <c r="S58" s="98"/>
    </row>
    <row r="59" spans="1:19" ht="15.75">
      <c r="A59" s="98"/>
      <c r="B59" s="98"/>
      <c r="C59" s="98"/>
      <c r="D59" s="98"/>
      <c r="E59" s="98"/>
      <c r="F59" s="98"/>
      <c r="G59" s="98"/>
      <c r="H59" s="98"/>
      <c r="I59" s="98"/>
      <c r="J59" s="98"/>
      <c r="K59" s="98"/>
      <c r="L59" s="98"/>
      <c r="M59" s="98"/>
      <c r="N59" s="98"/>
      <c r="O59" s="98"/>
      <c r="P59" s="98"/>
      <c r="Q59" s="98"/>
      <c r="R59" s="98"/>
      <c r="S59" s="98"/>
    </row>
  </sheetData>
  <mergeCells count="55">
    <mergeCell ref="A2:J2"/>
    <mergeCell ref="K2:W2"/>
    <mergeCell ref="X2:AG2"/>
    <mergeCell ref="A3:J3"/>
    <mergeCell ref="K3:W3"/>
    <mergeCell ref="X3:AG3"/>
    <mergeCell ref="A5:D5"/>
    <mergeCell ref="K5:N5"/>
    <mergeCell ref="X5:AA5"/>
    <mergeCell ref="B6:D6"/>
    <mergeCell ref="E6:G6"/>
    <mergeCell ref="H6:J6"/>
    <mergeCell ref="L6:N6"/>
    <mergeCell ref="O6:Q6"/>
    <mergeCell ref="R6:T6"/>
    <mergeCell ref="A6:A8"/>
    <mergeCell ref="AE6:AG6"/>
    <mergeCell ref="U7:W7"/>
    <mergeCell ref="Y7:AA7"/>
    <mergeCell ref="AB7:AD7"/>
    <mergeCell ref="AE7:AG7"/>
    <mergeCell ref="U6:W6"/>
    <mergeCell ref="Y6:AA6"/>
    <mergeCell ref="B17:D17"/>
    <mergeCell ref="E17:G17"/>
    <mergeCell ref="H17:J17"/>
    <mergeCell ref="L17:N17"/>
    <mergeCell ref="AB6:AD6"/>
    <mergeCell ref="B7:D7"/>
    <mergeCell ref="E7:G7"/>
    <mergeCell ref="H7:J7"/>
    <mergeCell ref="L7:N7"/>
    <mergeCell ref="O7:Q7"/>
    <mergeCell ref="R17:T17"/>
    <mergeCell ref="U17:W17"/>
    <mergeCell ref="X17:X19"/>
    <mergeCell ref="X6:X8"/>
    <mergeCell ref="K6:K8"/>
    <mergeCell ref="R7:T7"/>
    <mergeCell ref="Y17:AA17"/>
    <mergeCell ref="AB17:AD17"/>
    <mergeCell ref="A17:A19"/>
    <mergeCell ref="K17:K19"/>
    <mergeCell ref="AE18:AG18"/>
    <mergeCell ref="AE17:AG17"/>
    <mergeCell ref="B18:D18"/>
    <mergeCell ref="E18:G18"/>
    <mergeCell ref="H18:J18"/>
    <mergeCell ref="L18:N18"/>
    <mergeCell ref="O18:Q18"/>
    <mergeCell ref="R18:T18"/>
    <mergeCell ref="U18:W18"/>
    <mergeCell ref="Y18:AA18"/>
    <mergeCell ref="AB18:AD18"/>
    <mergeCell ref="O17:Q17"/>
  </mergeCells>
  <phoneticPr fontId="2" type="noConversion"/>
  <pageMargins left="0.7" right="0.7" top="0.75" bottom="0.75" header="0.3" footer="0.3"/>
  <pageSetup paperSize="9" scale="79" orientation="portrait" r:id="rId1"/>
  <colBreaks count="2" manualBreakCount="2">
    <brk id="10" max="1048575" man="1"/>
    <brk id="23"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40"/>
  <sheetViews>
    <sheetView view="pageBreakPreview" topLeftCell="A7" zoomScaleNormal="100" zoomScaleSheetLayoutView="100" workbookViewId="0">
      <selection activeCell="E14" sqref="E14"/>
    </sheetView>
  </sheetViews>
  <sheetFormatPr defaultColWidth="7.109375" defaultRowHeight="12"/>
  <cols>
    <col min="1" max="1" width="8.33203125" style="173" customWidth="1"/>
    <col min="2" max="2" width="11.77734375" style="173" customWidth="1"/>
    <col min="3" max="3" width="7.33203125" style="173" customWidth="1"/>
    <col min="4" max="4" width="12.33203125" style="173" customWidth="1"/>
    <col min="5" max="5" width="12.109375" style="173" customWidth="1"/>
    <col min="6" max="6" width="16.21875" style="173" customWidth="1"/>
    <col min="7" max="7" width="11.77734375" style="173" customWidth="1"/>
    <col min="8" max="11" width="7.109375" style="173"/>
    <col min="12" max="12" width="7.33203125" style="173" bestFit="1" customWidth="1"/>
    <col min="13" max="16384" width="7.109375" style="173"/>
  </cols>
  <sheetData>
    <row r="1" spans="1:32" ht="15" customHeight="1"/>
    <row r="2" spans="1:32" s="293" customFormat="1" ht="30" customHeight="1">
      <c r="A2" s="889" t="s">
        <v>403</v>
      </c>
      <c r="B2" s="889"/>
      <c r="C2" s="889"/>
      <c r="D2" s="889"/>
      <c r="E2" s="889"/>
      <c r="F2" s="889"/>
      <c r="G2" s="889"/>
    </row>
    <row r="3" spans="1:32" s="293" customFormat="1" ht="30" customHeight="1">
      <c r="A3" s="892" t="s">
        <v>390</v>
      </c>
      <c r="B3" s="892"/>
      <c r="C3" s="892"/>
      <c r="D3" s="892"/>
      <c r="E3" s="892"/>
      <c r="F3" s="892"/>
      <c r="G3" s="892"/>
      <c r="J3" s="294"/>
      <c r="K3" s="294"/>
      <c r="L3" s="294"/>
      <c r="M3" s="294"/>
    </row>
    <row r="4" spans="1:32" s="293" customFormat="1" ht="30" customHeight="1">
      <c r="A4" s="892"/>
      <c r="B4" s="892"/>
      <c r="C4" s="892"/>
      <c r="D4" s="892"/>
      <c r="E4" s="892"/>
      <c r="F4" s="892"/>
      <c r="G4" s="892"/>
      <c r="J4" s="294"/>
      <c r="K4" s="294"/>
      <c r="L4" s="294"/>
      <c r="M4" s="294"/>
    </row>
    <row r="5" spans="1:32" ht="15" customHeight="1">
      <c r="A5" s="210"/>
      <c r="B5" s="210"/>
      <c r="C5" s="210"/>
      <c r="D5" s="210"/>
      <c r="E5" s="210"/>
      <c r="F5" s="210"/>
      <c r="G5" s="210"/>
      <c r="J5" s="174"/>
      <c r="K5" s="174"/>
      <c r="L5" s="174"/>
      <c r="M5" s="174"/>
    </row>
    <row r="6" spans="1:32" s="298" customFormat="1" ht="14.25" thickBot="1">
      <c r="A6" s="890" t="s">
        <v>8</v>
      </c>
      <c r="B6" s="890"/>
      <c r="C6" s="890"/>
      <c r="D6" s="890"/>
      <c r="E6" s="703"/>
      <c r="F6" s="891" t="s">
        <v>306</v>
      </c>
      <c r="G6" s="891"/>
      <c r="J6" s="891"/>
      <c r="K6" s="891"/>
      <c r="L6" s="891"/>
      <c r="M6" s="891"/>
    </row>
    <row r="7" spans="1:32" s="298" customFormat="1" ht="18" customHeight="1">
      <c r="A7" s="886" t="s">
        <v>381</v>
      </c>
      <c r="B7" s="659" t="s">
        <v>385</v>
      </c>
      <c r="C7" s="660" t="s">
        <v>384</v>
      </c>
      <c r="D7" s="659" t="s">
        <v>436</v>
      </c>
      <c r="E7" s="659" t="s">
        <v>437</v>
      </c>
      <c r="F7" s="661" t="s">
        <v>438</v>
      </c>
      <c r="G7" s="662" t="s">
        <v>439</v>
      </c>
      <c r="J7" s="299"/>
      <c r="K7" s="299"/>
      <c r="L7" s="299"/>
      <c r="M7" s="299"/>
    </row>
    <row r="8" spans="1:32" s="298" customFormat="1" ht="15.75" customHeight="1">
      <c r="A8" s="887"/>
      <c r="B8" s="663"/>
      <c r="C8" s="664"/>
      <c r="D8" s="663"/>
      <c r="E8" s="663"/>
      <c r="F8" s="665"/>
      <c r="G8" s="666"/>
    </row>
    <row r="9" spans="1:32" s="298" customFormat="1" ht="12" customHeight="1">
      <c r="A9" s="887"/>
      <c r="B9" s="893" t="s">
        <v>382</v>
      </c>
      <c r="C9" s="895" t="s">
        <v>383</v>
      </c>
      <c r="D9" s="893" t="s">
        <v>388</v>
      </c>
      <c r="E9" s="893" t="s">
        <v>387</v>
      </c>
      <c r="F9" s="899" t="s">
        <v>389</v>
      </c>
      <c r="G9" s="897" t="s">
        <v>386</v>
      </c>
    </row>
    <row r="10" spans="1:32" s="298" customFormat="1" ht="25.5" customHeight="1">
      <c r="A10" s="888"/>
      <c r="B10" s="894"/>
      <c r="C10" s="896"/>
      <c r="D10" s="894"/>
      <c r="E10" s="894"/>
      <c r="F10" s="900"/>
      <c r="G10" s="898"/>
    </row>
    <row r="11" spans="1:32" s="298" customFormat="1" ht="60" customHeight="1">
      <c r="A11" s="667">
        <v>2015</v>
      </c>
      <c r="B11" s="704">
        <v>475</v>
      </c>
      <c r="C11" s="705">
        <v>1755</v>
      </c>
      <c r="D11" s="705">
        <v>1291</v>
      </c>
      <c r="E11" s="705">
        <v>224</v>
      </c>
      <c r="F11" s="705">
        <v>208</v>
      </c>
      <c r="G11" s="706">
        <v>32</v>
      </c>
    </row>
    <row r="12" spans="1:32" s="298" customFormat="1" ht="60" customHeight="1">
      <c r="A12" s="669">
        <v>2016</v>
      </c>
      <c r="B12" s="707">
        <v>464</v>
      </c>
      <c r="C12" s="708">
        <v>1739</v>
      </c>
      <c r="D12" s="708">
        <v>1261</v>
      </c>
      <c r="E12" s="708">
        <v>239</v>
      </c>
      <c r="F12" s="708">
        <v>202</v>
      </c>
      <c r="G12" s="709">
        <v>37</v>
      </c>
      <c r="H12" s="670"/>
      <c r="I12" s="671"/>
      <c r="J12" s="670"/>
      <c r="L12" s="672"/>
    </row>
    <row r="13" spans="1:32" s="298" customFormat="1" ht="60" customHeight="1">
      <c r="A13" s="669">
        <v>2017</v>
      </c>
      <c r="B13" s="707">
        <v>476</v>
      </c>
      <c r="C13" s="708">
        <v>1757</v>
      </c>
      <c r="D13" s="708">
        <v>1270</v>
      </c>
      <c r="E13" s="708">
        <v>251</v>
      </c>
      <c r="F13" s="708">
        <v>196</v>
      </c>
      <c r="G13" s="709">
        <v>40</v>
      </c>
      <c r="J13" s="670"/>
      <c r="AF13" s="673"/>
    </row>
    <row r="14" spans="1:32" s="298" customFormat="1" ht="60" customHeight="1">
      <c r="A14" s="669">
        <v>2018</v>
      </c>
      <c r="B14" s="708">
        <v>511</v>
      </c>
      <c r="C14" s="708">
        <v>1807</v>
      </c>
      <c r="D14" s="708">
        <v>1303</v>
      </c>
      <c r="E14" s="708">
        <v>256</v>
      </c>
      <c r="F14" s="708">
        <v>210</v>
      </c>
      <c r="G14" s="709">
        <v>38</v>
      </c>
      <c r="J14" s="670"/>
      <c r="AF14" s="673"/>
    </row>
    <row r="15" spans="1:32" s="298" customFormat="1" ht="60" customHeight="1">
      <c r="A15" s="669">
        <v>2019</v>
      </c>
      <c r="B15" s="708">
        <v>520</v>
      </c>
      <c r="C15" s="708">
        <v>1823</v>
      </c>
      <c r="D15" s="708">
        <v>1314</v>
      </c>
      <c r="E15" s="708">
        <v>269</v>
      </c>
      <c r="F15" s="708">
        <v>202</v>
      </c>
      <c r="G15" s="709">
        <v>38</v>
      </c>
      <c r="J15" s="670"/>
      <c r="AF15" s="673"/>
    </row>
    <row r="16" spans="1:32" s="473" customFormat="1" ht="60" customHeight="1">
      <c r="A16" s="674">
        <v>2020</v>
      </c>
      <c r="B16" s="710">
        <v>531</v>
      </c>
      <c r="C16" s="710">
        <v>1864</v>
      </c>
      <c r="D16" s="710">
        <v>1356</v>
      </c>
      <c r="E16" s="710">
        <v>278</v>
      </c>
      <c r="F16" s="710">
        <v>201</v>
      </c>
      <c r="G16" s="711">
        <v>29</v>
      </c>
      <c r="P16" s="675"/>
    </row>
    <row r="17" spans="1:16" ht="9.9499999999999993" customHeight="1" thickBot="1">
      <c r="A17" s="295"/>
      <c r="B17" s="296"/>
      <c r="C17" s="296"/>
      <c r="D17" s="296"/>
      <c r="E17" s="296"/>
      <c r="F17" s="296"/>
      <c r="G17" s="297"/>
      <c r="P17" s="174"/>
    </row>
    <row r="18" spans="1:16" ht="9.9499999999999993" customHeight="1">
      <c r="P18" s="174"/>
    </row>
    <row r="19" spans="1:16" ht="15" customHeight="1">
      <c r="A19" s="298" t="s">
        <v>392</v>
      </c>
      <c r="I19" s="655"/>
      <c r="P19" s="174"/>
    </row>
    <row r="20" spans="1:16" ht="15" customHeight="1">
      <c r="A20" s="298" t="s">
        <v>391</v>
      </c>
      <c r="I20" s="655"/>
      <c r="P20" s="174"/>
    </row>
    <row r="21" spans="1:16" ht="15" customHeight="1">
      <c r="A21" s="298" t="s">
        <v>394</v>
      </c>
      <c r="I21" s="655"/>
      <c r="P21" s="174"/>
    </row>
    <row r="22" spans="1:16" ht="15" customHeight="1">
      <c r="A22" s="298" t="s">
        <v>393</v>
      </c>
      <c r="P22" s="174"/>
    </row>
    <row r="23" spans="1:16" s="656" customFormat="1" ht="15" customHeight="1">
      <c r="A23" s="656" t="s">
        <v>470</v>
      </c>
      <c r="P23" s="657"/>
    </row>
    <row r="24" spans="1:16" ht="20.100000000000001" customHeight="1">
      <c r="P24" s="174"/>
    </row>
    <row r="25" spans="1:16" ht="20.100000000000001" customHeight="1">
      <c r="P25" s="174"/>
    </row>
    <row r="26" spans="1:16" ht="20.100000000000001" customHeight="1">
      <c r="P26" s="174"/>
    </row>
    <row r="27" spans="1:16" ht="20.100000000000001" customHeight="1">
      <c r="P27" s="174"/>
    </row>
    <row r="28" spans="1:16" ht="20.100000000000001" customHeight="1">
      <c r="P28" s="174"/>
    </row>
    <row r="29" spans="1:16" ht="20.100000000000001" customHeight="1">
      <c r="P29" s="174"/>
    </row>
    <row r="30" spans="1:16" ht="20.100000000000001" customHeight="1">
      <c r="P30" s="174"/>
    </row>
    <row r="31" spans="1:16" ht="20.100000000000001" customHeight="1">
      <c r="P31" s="174"/>
    </row>
    <row r="32" spans="1:16" ht="20.100000000000001" customHeight="1">
      <c r="P32" s="174"/>
    </row>
    <row r="33" spans="10:16" ht="20.100000000000001" customHeight="1">
      <c r="P33" s="174"/>
    </row>
    <row r="34" spans="10:16" ht="20.100000000000001" customHeight="1">
      <c r="P34" s="174"/>
    </row>
    <row r="35" spans="10:16" ht="20.100000000000001" customHeight="1">
      <c r="P35" s="174"/>
    </row>
    <row r="36" spans="10:16" ht="20.100000000000001" customHeight="1">
      <c r="P36" s="174"/>
    </row>
    <row r="37" spans="10:16" ht="32.25" customHeight="1"/>
    <row r="39" spans="10:16" ht="54" customHeight="1"/>
    <row r="40" spans="10:16" ht="12" customHeight="1">
      <c r="J40" s="175"/>
    </row>
  </sheetData>
  <mergeCells count="12">
    <mergeCell ref="A7:A10"/>
    <mergeCell ref="A2:G2"/>
    <mergeCell ref="A6:D6"/>
    <mergeCell ref="F6:G6"/>
    <mergeCell ref="J6:M6"/>
    <mergeCell ref="A3:G4"/>
    <mergeCell ref="B9:B10"/>
    <mergeCell ref="C9:C10"/>
    <mergeCell ref="D9:D10"/>
    <mergeCell ref="E9:E10"/>
    <mergeCell ref="G9:G10"/>
    <mergeCell ref="F9:F10"/>
  </mergeCells>
  <phoneticPr fontId="2" type="noConversion"/>
  <pageMargins left="0.70866141732283472" right="0.70866141732283472" top="0.74803149606299213" bottom="0.74803149606299213" header="0.31496062992125984" footer="0.31496062992125984"/>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28"/>
  <sheetViews>
    <sheetView view="pageBreakPreview" zoomScale="90" zoomScaleNormal="90" zoomScaleSheetLayoutView="90" workbookViewId="0">
      <selection activeCell="AE15" sqref="AE15"/>
    </sheetView>
  </sheetViews>
  <sheetFormatPr defaultColWidth="7.109375" defaultRowHeight="15.75"/>
  <cols>
    <col min="1" max="1" width="6.88671875" style="176" customWidth="1"/>
    <col min="2" max="2" width="10" style="176" customWidth="1"/>
    <col min="3" max="4" width="3.77734375" style="176" customWidth="1"/>
    <col min="5" max="5" width="1.44140625" style="176" customWidth="1"/>
    <col min="6" max="7" width="3.77734375" style="176" customWidth="1"/>
    <col min="8" max="8" width="1.77734375" style="176" customWidth="1"/>
    <col min="9" max="10" width="4.77734375" style="176" customWidth="1"/>
    <col min="11" max="12" width="3.77734375" style="176" customWidth="1"/>
    <col min="13" max="13" width="1.6640625" style="176" customWidth="1"/>
    <col min="14" max="17" width="4.77734375" style="176" customWidth="1"/>
    <col min="18" max="18" width="4.44140625" style="176" customWidth="1"/>
    <col min="19" max="19" width="3.5546875" style="176" customWidth="1"/>
    <col min="20" max="20" width="3.6640625" style="176" customWidth="1"/>
    <col min="21" max="21" width="5.5546875" style="176" customWidth="1"/>
    <col min="22" max="22" width="5.33203125" style="176" customWidth="1"/>
    <col min="23" max="16384" width="7.109375" style="176"/>
  </cols>
  <sheetData>
    <row r="1" spans="1:22" ht="15" customHeight="1"/>
    <row r="2" spans="1:22" s="293" customFormat="1" ht="37.5" customHeight="1">
      <c r="A2" s="889" t="s">
        <v>402</v>
      </c>
      <c r="B2" s="889"/>
      <c r="C2" s="889"/>
      <c r="D2" s="889"/>
      <c r="E2" s="889"/>
      <c r="F2" s="889"/>
      <c r="G2" s="889"/>
      <c r="H2" s="889"/>
      <c r="I2" s="889"/>
      <c r="J2" s="889"/>
      <c r="K2" s="889"/>
      <c r="L2" s="889"/>
      <c r="M2" s="889"/>
      <c r="N2" s="889"/>
      <c r="O2" s="889"/>
      <c r="P2" s="889"/>
      <c r="Q2" s="889"/>
      <c r="R2" s="889"/>
      <c r="S2" s="889"/>
      <c r="T2" s="889"/>
      <c r="U2" s="889"/>
      <c r="V2" s="889"/>
    </row>
    <row r="3" spans="1:22" s="293" customFormat="1" ht="30" customHeight="1">
      <c r="A3" s="889" t="s">
        <v>332</v>
      </c>
      <c r="B3" s="889"/>
      <c r="C3" s="889"/>
      <c r="D3" s="889"/>
      <c r="E3" s="889"/>
      <c r="F3" s="889"/>
      <c r="G3" s="889"/>
      <c r="H3" s="889"/>
      <c r="I3" s="889"/>
      <c r="J3" s="889"/>
      <c r="K3" s="889"/>
      <c r="L3" s="889"/>
      <c r="M3" s="889"/>
      <c r="N3" s="889"/>
      <c r="O3" s="889"/>
      <c r="P3" s="889"/>
      <c r="Q3" s="889"/>
      <c r="R3" s="889"/>
      <c r="S3" s="889"/>
      <c r="T3" s="889"/>
      <c r="U3" s="889"/>
      <c r="V3" s="889"/>
    </row>
    <row r="4" spans="1:22" ht="15" customHeight="1">
      <c r="A4" s="211"/>
      <c r="B4" s="211"/>
      <c r="C4" s="211"/>
      <c r="D4" s="211"/>
      <c r="E4" s="211"/>
      <c r="F4" s="211"/>
      <c r="G4" s="211"/>
      <c r="H4" s="211"/>
      <c r="I4" s="211"/>
      <c r="J4" s="211"/>
      <c r="K4" s="211"/>
      <c r="L4" s="211"/>
      <c r="M4" s="211"/>
      <c r="N4" s="211"/>
      <c r="O4" s="211"/>
      <c r="P4" s="211"/>
      <c r="Q4" s="211"/>
      <c r="R4" s="211"/>
      <c r="S4" s="211"/>
      <c r="T4" s="211"/>
      <c r="U4" s="211"/>
      <c r="V4" s="211"/>
    </row>
    <row r="5" spans="1:22" s="679" customFormat="1" ht="17.25" thickBot="1">
      <c r="A5" s="919" t="s">
        <v>2</v>
      </c>
      <c r="B5" s="919"/>
      <c r="C5" s="919"/>
      <c r="D5" s="919"/>
      <c r="E5" s="919"/>
      <c r="F5" s="919"/>
      <c r="G5" s="919"/>
      <c r="H5" s="919"/>
      <c r="I5" s="919"/>
      <c r="J5" s="919"/>
      <c r="K5" s="676"/>
      <c r="L5" s="658"/>
      <c r="M5" s="677"/>
      <c r="N5" s="677"/>
      <c r="O5" s="677"/>
      <c r="P5" s="677"/>
      <c r="Q5" s="677"/>
      <c r="R5" s="677"/>
      <c r="S5" s="677"/>
      <c r="T5" s="677"/>
      <c r="U5" s="678"/>
      <c r="V5" s="678" t="s">
        <v>307</v>
      </c>
    </row>
    <row r="6" spans="1:22" s="679" customFormat="1" ht="15.75" customHeight="1">
      <c r="A6" s="886" t="s">
        <v>440</v>
      </c>
      <c r="B6" s="920" t="s">
        <v>10</v>
      </c>
      <c r="C6" s="924" t="s">
        <v>308</v>
      </c>
      <c r="D6" s="925"/>
      <c r="E6" s="925"/>
      <c r="F6" s="925"/>
      <c r="G6" s="925"/>
      <c r="H6" s="925"/>
      <c r="I6" s="925"/>
      <c r="J6" s="925"/>
      <c r="K6" s="925"/>
      <c r="L6" s="925"/>
      <c r="M6" s="925"/>
      <c r="N6" s="925"/>
      <c r="O6" s="925"/>
      <c r="P6" s="925"/>
      <c r="Q6" s="925"/>
      <c r="R6" s="925"/>
      <c r="S6" s="925"/>
      <c r="T6" s="926"/>
      <c r="U6" s="930" t="s">
        <v>395</v>
      </c>
      <c r="V6" s="931"/>
    </row>
    <row r="7" spans="1:22" s="679" customFormat="1" ht="16.5">
      <c r="A7" s="887"/>
      <c r="B7" s="921"/>
      <c r="C7" s="927"/>
      <c r="D7" s="928"/>
      <c r="E7" s="928"/>
      <c r="F7" s="928"/>
      <c r="G7" s="928"/>
      <c r="H7" s="928"/>
      <c r="I7" s="928"/>
      <c r="J7" s="928"/>
      <c r="K7" s="928"/>
      <c r="L7" s="928"/>
      <c r="M7" s="928"/>
      <c r="N7" s="928"/>
      <c r="O7" s="928"/>
      <c r="P7" s="928"/>
      <c r="Q7" s="928"/>
      <c r="R7" s="928"/>
      <c r="S7" s="928"/>
      <c r="T7" s="929"/>
      <c r="U7" s="932"/>
      <c r="V7" s="933"/>
    </row>
    <row r="8" spans="1:22" s="679" customFormat="1" ht="12" customHeight="1">
      <c r="A8" s="887"/>
      <c r="B8" s="922"/>
      <c r="C8" s="910" t="s">
        <v>309</v>
      </c>
      <c r="D8" s="911"/>
      <c r="E8" s="912"/>
      <c r="F8" s="910" t="s">
        <v>310</v>
      </c>
      <c r="G8" s="911"/>
      <c r="H8" s="912"/>
      <c r="I8" s="910" t="s">
        <v>404</v>
      </c>
      <c r="J8" s="912"/>
      <c r="K8" s="910" t="s">
        <v>311</v>
      </c>
      <c r="L8" s="911"/>
      <c r="M8" s="912"/>
      <c r="N8" s="910" t="s">
        <v>312</v>
      </c>
      <c r="O8" s="912"/>
      <c r="P8" s="910" t="s">
        <v>313</v>
      </c>
      <c r="Q8" s="912"/>
      <c r="R8" s="910" t="s">
        <v>314</v>
      </c>
      <c r="S8" s="911"/>
      <c r="T8" s="912"/>
      <c r="U8" s="916" t="s">
        <v>315</v>
      </c>
      <c r="V8" s="917"/>
    </row>
    <row r="9" spans="1:22" s="679" customFormat="1" ht="59.25" customHeight="1">
      <c r="A9" s="888"/>
      <c r="B9" s="923"/>
      <c r="C9" s="913"/>
      <c r="D9" s="914"/>
      <c r="E9" s="915"/>
      <c r="F9" s="913"/>
      <c r="G9" s="914"/>
      <c r="H9" s="915"/>
      <c r="I9" s="913"/>
      <c r="J9" s="915"/>
      <c r="K9" s="913"/>
      <c r="L9" s="914"/>
      <c r="M9" s="915"/>
      <c r="N9" s="913"/>
      <c r="O9" s="915"/>
      <c r="P9" s="913"/>
      <c r="Q9" s="915"/>
      <c r="R9" s="913"/>
      <c r="S9" s="914"/>
      <c r="T9" s="915"/>
      <c r="U9" s="913"/>
      <c r="V9" s="918"/>
    </row>
    <row r="10" spans="1:22" s="679" customFormat="1" ht="60" customHeight="1">
      <c r="A10" s="667">
        <v>2015</v>
      </c>
      <c r="B10" s="692">
        <v>26823</v>
      </c>
      <c r="C10" s="906">
        <v>7970</v>
      </c>
      <c r="D10" s="906"/>
      <c r="E10" s="906"/>
      <c r="F10" s="906">
        <v>8918</v>
      </c>
      <c r="G10" s="906"/>
      <c r="H10" s="906"/>
      <c r="I10" s="906">
        <v>4872</v>
      </c>
      <c r="J10" s="906"/>
      <c r="K10" s="906">
        <v>3409</v>
      </c>
      <c r="L10" s="906"/>
      <c r="M10" s="906"/>
      <c r="N10" s="906">
        <v>1185</v>
      </c>
      <c r="O10" s="906"/>
      <c r="P10" s="906">
        <v>349</v>
      </c>
      <c r="Q10" s="906"/>
      <c r="R10" s="906">
        <v>120</v>
      </c>
      <c r="S10" s="906"/>
      <c r="T10" s="906"/>
      <c r="U10" s="906">
        <v>2.2999999999999998</v>
      </c>
      <c r="V10" s="907"/>
    </row>
    <row r="11" spans="1:22" s="679" customFormat="1" ht="60" customHeight="1">
      <c r="A11" s="669">
        <v>2016</v>
      </c>
      <c r="B11" s="668">
        <v>27220</v>
      </c>
      <c r="C11" s="905">
        <v>7349</v>
      </c>
      <c r="D11" s="905"/>
      <c r="E11" s="905"/>
      <c r="F11" s="905">
        <v>8988</v>
      </c>
      <c r="G11" s="905"/>
      <c r="H11" s="905"/>
      <c r="I11" s="905">
        <v>4975</v>
      </c>
      <c r="J11" s="905"/>
      <c r="K11" s="905">
        <v>3329</v>
      </c>
      <c r="L11" s="905"/>
      <c r="M11" s="905"/>
      <c r="N11" s="905">
        <v>1109</v>
      </c>
      <c r="O11" s="905"/>
      <c r="P11" s="905">
        <v>346</v>
      </c>
      <c r="Q11" s="905"/>
      <c r="R11" s="905">
        <v>124</v>
      </c>
      <c r="S11" s="905"/>
      <c r="T11" s="905"/>
      <c r="U11" s="905">
        <v>2.2999999999999998</v>
      </c>
      <c r="V11" s="908"/>
    </row>
    <row r="12" spans="1:22" s="679" customFormat="1" ht="60" customHeight="1">
      <c r="A12" s="669">
        <v>2017</v>
      </c>
      <c r="B12" s="668">
        <v>27902</v>
      </c>
      <c r="C12" s="905">
        <v>8790</v>
      </c>
      <c r="D12" s="905"/>
      <c r="E12" s="905"/>
      <c r="F12" s="905">
        <v>9441</v>
      </c>
      <c r="G12" s="905"/>
      <c r="H12" s="905"/>
      <c r="I12" s="905">
        <v>4982</v>
      </c>
      <c r="J12" s="905"/>
      <c r="K12" s="905">
        <v>3230</v>
      </c>
      <c r="L12" s="905"/>
      <c r="M12" s="905"/>
      <c r="N12" s="905">
        <v>1051</v>
      </c>
      <c r="O12" s="905"/>
      <c r="P12" s="905">
        <v>317</v>
      </c>
      <c r="Q12" s="905"/>
      <c r="R12" s="905">
        <v>91</v>
      </c>
      <c r="S12" s="905"/>
      <c r="T12" s="905"/>
      <c r="U12" s="905">
        <v>2.2999999999999998</v>
      </c>
      <c r="V12" s="908"/>
    </row>
    <row r="13" spans="1:22" s="679" customFormat="1" ht="60" customHeight="1">
      <c r="A13" s="669">
        <v>2018</v>
      </c>
      <c r="B13" s="668">
        <v>28314</v>
      </c>
      <c r="C13" s="905">
        <v>9063</v>
      </c>
      <c r="D13" s="905"/>
      <c r="E13" s="905"/>
      <c r="F13" s="905">
        <v>9754</v>
      </c>
      <c r="G13" s="905"/>
      <c r="H13" s="905"/>
      <c r="I13" s="905">
        <v>5004</v>
      </c>
      <c r="J13" s="905"/>
      <c r="K13" s="905">
        <v>3125</v>
      </c>
      <c r="L13" s="905"/>
      <c r="M13" s="905"/>
      <c r="N13" s="905">
        <v>998</v>
      </c>
      <c r="O13" s="905"/>
      <c r="P13" s="905">
        <v>274</v>
      </c>
      <c r="Q13" s="905"/>
      <c r="R13" s="905">
        <v>96</v>
      </c>
      <c r="S13" s="905"/>
      <c r="T13" s="905"/>
      <c r="U13" s="905">
        <v>2.2999999999999998</v>
      </c>
      <c r="V13" s="908"/>
    </row>
    <row r="14" spans="1:22" s="679" customFormat="1" ht="60" customHeight="1">
      <c r="A14" s="669">
        <v>2019</v>
      </c>
      <c r="B14" s="680">
        <v>28356</v>
      </c>
      <c r="C14" s="901">
        <v>9206</v>
      </c>
      <c r="D14" s="901"/>
      <c r="E14" s="901"/>
      <c r="F14" s="901">
        <v>10007</v>
      </c>
      <c r="G14" s="901"/>
      <c r="H14" s="901"/>
      <c r="I14" s="901">
        <v>4929</v>
      </c>
      <c r="J14" s="901"/>
      <c r="K14" s="901">
        <v>2967</v>
      </c>
      <c r="L14" s="901"/>
      <c r="M14" s="901"/>
      <c r="N14" s="901">
        <v>930</v>
      </c>
      <c r="O14" s="901"/>
      <c r="P14" s="901">
        <v>231</v>
      </c>
      <c r="Q14" s="901"/>
      <c r="R14" s="901">
        <v>86</v>
      </c>
      <c r="S14" s="901"/>
      <c r="T14" s="901"/>
      <c r="U14" s="901">
        <v>2.2000000000000002</v>
      </c>
      <c r="V14" s="903"/>
    </row>
    <row r="15" spans="1:22" s="472" customFormat="1" ht="60" customHeight="1">
      <c r="A15" s="681">
        <v>2020</v>
      </c>
      <c r="B15" s="682">
        <v>29207</v>
      </c>
      <c r="C15" s="902">
        <v>9875</v>
      </c>
      <c r="D15" s="902"/>
      <c r="E15" s="902"/>
      <c r="F15" s="902">
        <v>10296</v>
      </c>
      <c r="G15" s="902"/>
      <c r="H15" s="902"/>
      <c r="I15" s="902">
        <v>4839</v>
      </c>
      <c r="J15" s="902"/>
      <c r="K15" s="902">
        <v>3018</v>
      </c>
      <c r="L15" s="902"/>
      <c r="M15" s="902"/>
      <c r="N15" s="902">
        <v>862</v>
      </c>
      <c r="O15" s="902"/>
      <c r="P15" s="902">
        <v>236</v>
      </c>
      <c r="Q15" s="902"/>
      <c r="R15" s="902">
        <v>81</v>
      </c>
      <c r="S15" s="902"/>
      <c r="T15" s="902"/>
      <c r="U15" s="902">
        <v>2.2000000000000002</v>
      </c>
      <c r="V15" s="904"/>
    </row>
    <row r="16" spans="1:22" s="679" customFormat="1" ht="9.9499999999999993" customHeight="1" thickBot="1">
      <c r="A16" s="683"/>
      <c r="B16" s="684"/>
      <c r="C16" s="685"/>
      <c r="D16" s="685"/>
      <c r="E16" s="684"/>
      <c r="F16" s="685"/>
      <c r="G16" s="685"/>
      <c r="H16" s="684"/>
      <c r="I16" s="685"/>
      <c r="J16" s="684"/>
      <c r="K16" s="685"/>
      <c r="L16" s="685"/>
      <c r="M16" s="684"/>
      <c r="N16" s="685"/>
      <c r="O16" s="684"/>
      <c r="P16" s="685"/>
      <c r="Q16" s="685"/>
      <c r="R16" s="685"/>
      <c r="S16" s="685"/>
      <c r="T16" s="685"/>
      <c r="U16" s="685"/>
      <c r="V16" s="686"/>
    </row>
    <row r="17" spans="1:22" s="679" customFormat="1" ht="9.9499999999999993" customHeight="1">
      <c r="A17" s="687"/>
      <c r="B17" s="688"/>
      <c r="C17" s="689"/>
      <c r="D17" s="689"/>
      <c r="E17" s="688"/>
      <c r="F17" s="689"/>
      <c r="G17" s="689"/>
      <c r="H17" s="688"/>
      <c r="I17" s="689"/>
      <c r="J17" s="688"/>
      <c r="K17" s="689"/>
      <c r="L17" s="689"/>
      <c r="M17" s="688"/>
      <c r="N17" s="689"/>
      <c r="O17" s="688"/>
      <c r="P17" s="689"/>
      <c r="Q17" s="689"/>
      <c r="R17" s="689"/>
      <c r="S17" s="689"/>
      <c r="T17" s="689"/>
      <c r="U17" s="689"/>
      <c r="V17" s="689"/>
    </row>
    <row r="18" spans="1:22" s="679" customFormat="1" ht="20.100000000000001" customHeight="1">
      <c r="A18" s="690" t="s">
        <v>396</v>
      </c>
      <c r="B18" s="688"/>
      <c r="C18" s="689"/>
      <c r="D18" s="689"/>
      <c r="E18" s="688"/>
      <c r="F18" s="689"/>
      <c r="G18" s="689"/>
      <c r="H18" s="688"/>
      <c r="I18" s="689"/>
      <c r="J18" s="688"/>
      <c r="K18" s="689"/>
      <c r="L18" s="689"/>
      <c r="M18" s="688"/>
      <c r="N18" s="689"/>
      <c r="O18" s="688"/>
      <c r="P18" s="689"/>
      <c r="Q18" s="689"/>
      <c r="R18" s="689"/>
      <c r="S18" s="689"/>
      <c r="T18" s="689"/>
      <c r="U18" s="689"/>
      <c r="V18" s="689"/>
    </row>
    <row r="19" spans="1:22" s="679" customFormat="1" ht="20.100000000000001" customHeight="1">
      <c r="A19" s="690" t="s">
        <v>397</v>
      </c>
      <c r="B19" s="688"/>
      <c r="C19" s="689"/>
      <c r="D19" s="689"/>
      <c r="E19" s="688"/>
      <c r="F19" s="689"/>
      <c r="G19" s="689"/>
      <c r="H19" s="688"/>
      <c r="I19" s="689"/>
      <c r="J19" s="688"/>
      <c r="K19" s="689"/>
      <c r="L19" s="689"/>
      <c r="M19" s="688"/>
      <c r="N19" s="689"/>
      <c r="O19" s="688"/>
      <c r="P19" s="689"/>
      <c r="Q19" s="689"/>
      <c r="R19" s="689"/>
      <c r="S19" s="689"/>
      <c r="T19" s="689"/>
      <c r="U19" s="689"/>
      <c r="V19" s="689"/>
    </row>
    <row r="20" spans="1:22" s="679" customFormat="1" ht="20.100000000000001" customHeight="1">
      <c r="A20" s="690" t="s">
        <v>398</v>
      </c>
      <c r="B20" s="688"/>
      <c r="C20" s="689"/>
      <c r="D20" s="689"/>
      <c r="E20" s="688"/>
      <c r="F20" s="689"/>
      <c r="G20" s="689"/>
      <c r="H20" s="688"/>
      <c r="I20" s="689"/>
      <c r="J20" s="688"/>
      <c r="K20" s="689"/>
      <c r="L20" s="689"/>
      <c r="M20" s="688"/>
      <c r="N20" s="689"/>
      <c r="O20" s="688"/>
      <c r="P20" s="689"/>
      <c r="Q20" s="689"/>
      <c r="R20" s="689"/>
      <c r="S20" s="689"/>
      <c r="T20" s="689"/>
      <c r="U20" s="689"/>
      <c r="V20" s="689"/>
    </row>
    <row r="21" spans="1:22" s="679" customFormat="1" ht="16.5">
      <c r="A21" s="691" t="s">
        <v>399</v>
      </c>
      <c r="U21" s="909"/>
      <c r="V21" s="909"/>
    </row>
    <row r="22" spans="1:22" s="679" customFormat="1" ht="16.5">
      <c r="A22" s="691" t="s">
        <v>400</v>
      </c>
    </row>
    <row r="23" spans="1:22" s="679" customFormat="1" ht="16.5">
      <c r="A23" s="679" t="s">
        <v>401</v>
      </c>
    </row>
    <row r="28" spans="1:22">
      <c r="G28" s="176" t="s">
        <v>342</v>
      </c>
    </row>
  </sheetData>
  <mergeCells count="64">
    <mergeCell ref="A2:V2"/>
    <mergeCell ref="A3:V3"/>
    <mergeCell ref="A5:J5"/>
    <mergeCell ref="A6:A9"/>
    <mergeCell ref="B6:B9"/>
    <mergeCell ref="C6:T7"/>
    <mergeCell ref="U6:V7"/>
    <mergeCell ref="C8:E9"/>
    <mergeCell ref="F8:H9"/>
    <mergeCell ref="I8:J9"/>
    <mergeCell ref="U21:V21"/>
    <mergeCell ref="K8:M9"/>
    <mergeCell ref="N8:O9"/>
    <mergeCell ref="P8:Q9"/>
    <mergeCell ref="R8:T9"/>
    <mergeCell ref="U8:V9"/>
    <mergeCell ref="N10:O10"/>
    <mergeCell ref="N11:O11"/>
    <mergeCell ref="N12:O12"/>
    <mergeCell ref="N13:O13"/>
    <mergeCell ref="P10:Q10"/>
    <mergeCell ref="P11:Q11"/>
    <mergeCell ref="P12:Q12"/>
    <mergeCell ref="P13:Q13"/>
    <mergeCell ref="R10:T10"/>
    <mergeCell ref="R11:T11"/>
    <mergeCell ref="C10:E10"/>
    <mergeCell ref="C11:E11"/>
    <mergeCell ref="C12:E12"/>
    <mergeCell ref="C13:E13"/>
    <mergeCell ref="F10:H10"/>
    <mergeCell ref="F11:H11"/>
    <mergeCell ref="F12:H12"/>
    <mergeCell ref="F13:H13"/>
    <mergeCell ref="I10:J10"/>
    <mergeCell ref="I11:J11"/>
    <mergeCell ref="I12:J12"/>
    <mergeCell ref="I13:J13"/>
    <mergeCell ref="K10:M10"/>
    <mergeCell ref="K11:M11"/>
    <mergeCell ref="K12:M12"/>
    <mergeCell ref="K13:M13"/>
    <mergeCell ref="R12:T12"/>
    <mergeCell ref="R13:T13"/>
    <mergeCell ref="U10:V10"/>
    <mergeCell ref="U11:V11"/>
    <mergeCell ref="U12:V12"/>
    <mergeCell ref="U13:V13"/>
    <mergeCell ref="U14:V14"/>
    <mergeCell ref="U15:V15"/>
    <mergeCell ref="I14:J14"/>
    <mergeCell ref="I15:J15"/>
    <mergeCell ref="P14:Q14"/>
    <mergeCell ref="P15:Q15"/>
    <mergeCell ref="R14:T14"/>
    <mergeCell ref="R15:T15"/>
    <mergeCell ref="K14:M14"/>
    <mergeCell ref="K15:M15"/>
    <mergeCell ref="F14:H14"/>
    <mergeCell ref="F15:H15"/>
    <mergeCell ref="C14:E14"/>
    <mergeCell ref="C15:E15"/>
    <mergeCell ref="N14:O14"/>
    <mergeCell ref="N15:O15"/>
  </mergeCells>
  <phoneticPr fontId="2" type="noConversion"/>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06"/>
  <sheetViews>
    <sheetView view="pageBreakPreview" topLeftCell="F25" zoomScaleNormal="100" zoomScaleSheetLayoutView="100" workbookViewId="0">
      <selection activeCell="I20" sqref="I20"/>
    </sheetView>
  </sheetViews>
  <sheetFormatPr defaultRowHeight="13.5"/>
  <cols>
    <col min="1" max="1" width="8.6640625" style="12" customWidth="1"/>
    <col min="2" max="2" width="9.109375" style="12" bestFit="1" customWidth="1"/>
    <col min="3" max="3" width="8.33203125" style="12" bestFit="1" customWidth="1"/>
    <col min="4" max="5" width="7.5546875" style="12" bestFit="1" customWidth="1"/>
    <col min="6" max="6" width="8.21875" style="12" bestFit="1" customWidth="1"/>
    <col min="7" max="8" width="7.5546875" style="12" bestFit="1" customWidth="1"/>
    <col min="9" max="9" width="7.33203125" style="12" customWidth="1"/>
    <col min="10" max="11" width="6.77734375" style="12" customWidth="1"/>
    <col min="12" max="12" width="9.21875" style="12" customWidth="1"/>
    <col min="13" max="14" width="8.77734375" style="12" customWidth="1"/>
    <col min="15" max="15" width="6" style="12" bestFit="1" customWidth="1"/>
    <col min="16" max="16" width="10.44140625" style="12" customWidth="1"/>
    <col min="17" max="16384" width="8.88671875" style="12"/>
  </cols>
  <sheetData>
    <row r="1" spans="1:16" s="7" customFormat="1" ht="15" customHeight="1">
      <c r="A1" s="5"/>
      <c r="B1" s="6"/>
      <c r="C1" s="6"/>
      <c r="D1" s="6"/>
      <c r="E1" s="6"/>
      <c r="F1" s="6"/>
      <c r="G1" s="6"/>
      <c r="H1" s="6"/>
      <c r="I1" s="6"/>
      <c r="J1" s="6"/>
      <c r="K1" s="6"/>
      <c r="L1" s="6"/>
      <c r="M1" s="6"/>
      <c r="N1" s="6"/>
      <c r="O1" s="6"/>
      <c r="P1" s="6"/>
    </row>
    <row r="2" spans="1:16" s="9" customFormat="1" ht="30" customHeight="1">
      <c r="A2" s="765" t="s">
        <v>13</v>
      </c>
      <c r="B2" s="765"/>
      <c r="C2" s="765"/>
      <c r="D2" s="765"/>
      <c r="E2" s="765"/>
      <c r="F2" s="765"/>
      <c r="G2" s="765"/>
      <c r="H2" s="765"/>
      <c r="I2" s="766" t="s">
        <v>43</v>
      </c>
      <c r="J2" s="773"/>
      <c r="K2" s="773"/>
      <c r="L2" s="773"/>
      <c r="M2" s="766"/>
      <c r="N2" s="766"/>
      <c r="O2" s="766"/>
      <c r="P2" s="766"/>
    </row>
    <row r="3" spans="1:16" ht="15" customHeight="1">
      <c r="A3" s="766"/>
      <c r="B3" s="766"/>
      <c r="C3" s="766"/>
      <c r="D3" s="766"/>
      <c r="E3" s="766"/>
      <c r="F3" s="766"/>
      <c r="G3" s="766"/>
      <c r="H3" s="766"/>
      <c r="I3" s="11"/>
      <c r="J3" s="11"/>
      <c r="K3" s="11"/>
      <c r="L3" s="11"/>
      <c r="M3" s="10"/>
      <c r="N3" s="10"/>
      <c r="O3" s="10"/>
      <c r="P3" s="10"/>
    </row>
    <row r="4" spans="1:16" ht="15" customHeight="1" thickBot="1">
      <c r="A4" s="320" t="s">
        <v>14</v>
      </c>
      <c r="B4" s="320"/>
      <c r="C4" s="320"/>
      <c r="D4" s="320"/>
      <c r="E4" s="320"/>
      <c r="F4" s="320"/>
      <c r="G4" s="320"/>
      <c r="H4" s="320"/>
      <c r="I4" s="320"/>
      <c r="J4" s="320"/>
      <c r="K4" s="320"/>
      <c r="L4" s="320"/>
      <c r="M4" s="321" t="s">
        <v>15</v>
      </c>
      <c r="N4" s="321"/>
      <c r="O4" s="320"/>
      <c r="P4" s="321" t="s">
        <v>16</v>
      </c>
    </row>
    <row r="5" spans="1:16" s="14" customFormat="1" ht="21" customHeight="1">
      <c r="A5" s="774" t="s">
        <v>409</v>
      </c>
      <c r="B5" s="205" t="s">
        <v>451</v>
      </c>
      <c r="C5" s="767" t="s">
        <v>343</v>
      </c>
      <c r="D5" s="768"/>
      <c r="E5" s="768"/>
      <c r="F5" s="768"/>
      <c r="G5" s="768"/>
      <c r="H5" s="769"/>
      <c r="I5" s="770" t="s">
        <v>344</v>
      </c>
      <c r="J5" s="771"/>
      <c r="K5" s="772"/>
      <c r="L5" s="206" t="s">
        <v>17</v>
      </c>
      <c r="M5" s="208" t="s">
        <v>18</v>
      </c>
      <c r="N5" s="207" t="s">
        <v>19</v>
      </c>
      <c r="O5" s="761" t="s">
        <v>20</v>
      </c>
      <c r="P5" s="762"/>
    </row>
    <row r="6" spans="1:16" s="14" customFormat="1" ht="18" customHeight="1">
      <c r="A6" s="775"/>
      <c r="B6" s="183"/>
      <c r="C6" s="186"/>
      <c r="D6" s="187" t="s">
        <v>26</v>
      </c>
      <c r="E6" s="188"/>
      <c r="F6" s="189"/>
      <c r="G6" s="187" t="s">
        <v>29</v>
      </c>
      <c r="H6" s="212"/>
      <c r="I6" s="215"/>
      <c r="J6" s="191" t="s">
        <v>30</v>
      </c>
      <c r="K6" s="190"/>
      <c r="L6" s="184" t="s">
        <v>21</v>
      </c>
      <c r="M6" s="192" t="s">
        <v>22</v>
      </c>
      <c r="N6" s="193" t="s">
        <v>23</v>
      </c>
      <c r="O6" s="763" t="s">
        <v>24</v>
      </c>
      <c r="P6" s="764"/>
    </row>
    <row r="7" spans="1:16" s="14" customFormat="1" ht="19.5" customHeight="1">
      <c r="A7" s="775"/>
      <c r="B7" s="183" t="s">
        <v>25</v>
      </c>
      <c r="C7" s="184"/>
      <c r="D7" s="194" t="s">
        <v>27</v>
      </c>
      <c r="E7" s="184" t="s">
        <v>28</v>
      </c>
      <c r="F7" s="184"/>
      <c r="G7" s="194" t="s">
        <v>27</v>
      </c>
      <c r="H7" s="213" t="s">
        <v>28</v>
      </c>
      <c r="I7" s="216"/>
      <c r="J7" s="194" t="s">
        <v>27</v>
      </c>
      <c r="K7" s="184" t="s">
        <v>28</v>
      </c>
      <c r="L7" s="184" t="s">
        <v>31</v>
      </c>
      <c r="M7" s="185" t="s">
        <v>44</v>
      </c>
      <c r="N7" s="195" t="s">
        <v>333</v>
      </c>
      <c r="O7" s="185"/>
      <c r="P7" s="217" t="s">
        <v>32</v>
      </c>
    </row>
    <row r="8" spans="1:16" s="14" customFormat="1" ht="14.25" customHeight="1">
      <c r="A8" s="776"/>
      <c r="B8" s="196" t="s">
        <v>33</v>
      </c>
      <c r="C8" s="204" t="s">
        <v>4</v>
      </c>
      <c r="D8" s="203" t="s">
        <v>34</v>
      </c>
      <c r="E8" s="197" t="s">
        <v>35</v>
      </c>
      <c r="F8" s="203" t="s">
        <v>36</v>
      </c>
      <c r="G8" s="203" t="s">
        <v>34</v>
      </c>
      <c r="H8" s="214" t="s">
        <v>35</v>
      </c>
      <c r="I8" s="218" t="s">
        <v>37</v>
      </c>
      <c r="J8" s="203" t="s">
        <v>34</v>
      </c>
      <c r="K8" s="197" t="s">
        <v>35</v>
      </c>
      <c r="L8" s="197" t="s">
        <v>38</v>
      </c>
      <c r="M8" s="198" t="s">
        <v>39</v>
      </c>
      <c r="N8" s="199" t="s">
        <v>45</v>
      </c>
      <c r="O8" s="198"/>
      <c r="P8" s="219" t="s">
        <v>40</v>
      </c>
    </row>
    <row r="9" spans="1:16" s="312" customFormat="1" ht="18" customHeight="1">
      <c r="A9" s="322">
        <v>1981</v>
      </c>
      <c r="B9" s="323">
        <v>20108</v>
      </c>
      <c r="C9" s="63">
        <v>100579</v>
      </c>
      <c r="D9" s="63">
        <v>51676</v>
      </c>
      <c r="E9" s="63">
        <v>48903</v>
      </c>
      <c r="F9" s="63">
        <v>100579</v>
      </c>
      <c r="G9" s="63">
        <v>51676</v>
      </c>
      <c r="H9" s="324">
        <v>48903</v>
      </c>
      <c r="I9" s="325" t="s">
        <v>7</v>
      </c>
      <c r="J9" s="326" t="s">
        <v>7</v>
      </c>
      <c r="K9" s="326" t="s">
        <v>7</v>
      </c>
      <c r="L9" s="276">
        <v>-0.45921043516126797</v>
      </c>
      <c r="M9" s="327">
        <v>5.001939526556594</v>
      </c>
      <c r="N9" s="326" t="s">
        <v>7</v>
      </c>
      <c r="O9" s="327">
        <v>56.296001925434204</v>
      </c>
      <c r="P9" s="328">
        <v>1786.61</v>
      </c>
    </row>
    <row r="10" spans="1:16" s="312" customFormat="1" ht="18" customHeight="1">
      <c r="A10" s="322">
        <v>1982</v>
      </c>
      <c r="B10" s="323">
        <v>20130</v>
      </c>
      <c r="C10" s="63">
        <v>99511</v>
      </c>
      <c r="D10" s="63">
        <v>51338</v>
      </c>
      <c r="E10" s="63">
        <v>48173</v>
      </c>
      <c r="F10" s="63">
        <v>99511</v>
      </c>
      <c r="G10" s="63">
        <v>51338</v>
      </c>
      <c r="H10" s="324">
        <v>48173</v>
      </c>
      <c r="I10" s="325" t="s">
        <v>7</v>
      </c>
      <c r="J10" s="326" t="s">
        <v>7</v>
      </c>
      <c r="K10" s="326" t="s">
        <v>7</v>
      </c>
      <c r="L10" s="276">
        <v>-1.0618518776285306</v>
      </c>
      <c r="M10" s="327">
        <v>4.9434177844013911</v>
      </c>
      <c r="N10" s="326" t="s">
        <v>7</v>
      </c>
      <c r="O10" s="327">
        <v>55.697910020037838</v>
      </c>
      <c r="P10" s="328">
        <v>1786.62</v>
      </c>
    </row>
    <row r="11" spans="1:16" s="312" customFormat="1" ht="18" customHeight="1">
      <c r="A11" s="322">
        <v>1983</v>
      </c>
      <c r="B11" s="323">
        <v>20335</v>
      </c>
      <c r="C11" s="63">
        <v>99456</v>
      </c>
      <c r="D11" s="63">
        <v>50978</v>
      </c>
      <c r="E11" s="63">
        <v>48478</v>
      </c>
      <c r="F11" s="63">
        <v>99456</v>
      </c>
      <c r="G11" s="63">
        <v>50978</v>
      </c>
      <c r="H11" s="324">
        <v>48478</v>
      </c>
      <c r="I11" s="325" t="s">
        <v>7</v>
      </c>
      <c r="J11" s="326" t="s">
        <v>7</v>
      </c>
      <c r="K11" s="326" t="s">
        <v>7</v>
      </c>
      <c r="L11" s="276">
        <v>-5.5270271628262202E-2</v>
      </c>
      <c r="M11" s="327">
        <v>4.8908777969018935</v>
      </c>
      <c r="N11" s="326" t="s">
        <v>7</v>
      </c>
      <c r="O11" s="327">
        <v>55.667125633878499</v>
      </c>
      <c r="P11" s="328">
        <v>1786.62</v>
      </c>
    </row>
    <row r="12" spans="1:16" s="312" customFormat="1" ht="18" customHeight="1">
      <c r="A12" s="322">
        <v>1984</v>
      </c>
      <c r="B12" s="323">
        <v>20030</v>
      </c>
      <c r="C12" s="63">
        <v>97352</v>
      </c>
      <c r="D12" s="63">
        <v>49673</v>
      </c>
      <c r="E12" s="63">
        <v>47679</v>
      </c>
      <c r="F12" s="63">
        <v>97352</v>
      </c>
      <c r="G12" s="63">
        <v>49673</v>
      </c>
      <c r="H12" s="324">
        <v>47679</v>
      </c>
      <c r="I12" s="325" t="s">
        <v>7</v>
      </c>
      <c r="J12" s="326" t="s">
        <v>7</v>
      </c>
      <c r="K12" s="326" t="s">
        <v>7</v>
      </c>
      <c r="L12" s="276">
        <v>-2.1155083655083655</v>
      </c>
      <c r="M12" s="327">
        <v>4.8603095356964552</v>
      </c>
      <c r="N12" s="326" t="s">
        <v>7</v>
      </c>
      <c r="O12" s="327">
        <v>54.482164243421423</v>
      </c>
      <c r="P12" s="328">
        <v>1786.86</v>
      </c>
    </row>
    <row r="13" spans="1:16" s="312" customFormat="1" ht="18" customHeight="1">
      <c r="A13" s="322">
        <v>1985</v>
      </c>
      <c r="B13" s="323">
        <v>20371</v>
      </c>
      <c r="C13" s="63">
        <v>90100</v>
      </c>
      <c r="D13" s="63">
        <v>46217</v>
      </c>
      <c r="E13" s="63">
        <v>43883</v>
      </c>
      <c r="F13" s="63">
        <v>90100</v>
      </c>
      <c r="G13" s="63">
        <v>46217</v>
      </c>
      <c r="H13" s="324">
        <v>43883</v>
      </c>
      <c r="I13" s="325" t="s">
        <v>7</v>
      </c>
      <c r="J13" s="326" t="s">
        <v>7</v>
      </c>
      <c r="K13" s="326" t="s">
        <v>7</v>
      </c>
      <c r="L13" s="276">
        <v>-7.4492563070096152</v>
      </c>
      <c r="M13" s="327">
        <v>4.4229541995974673</v>
      </c>
      <c r="N13" s="326" t="s">
        <v>7</v>
      </c>
      <c r="O13" s="327">
        <v>50.44369173921563</v>
      </c>
      <c r="P13" s="328">
        <v>1786.15</v>
      </c>
    </row>
    <row r="14" spans="1:16" s="312" customFormat="1" ht="18" customHeight="1">
      <c r="A14" s="322">
        <v>1986</v>
      </c>
      <c r="B14" s="323">
        <v>20188</v>
      </c>
      <c r="C14" s="63">
        <v>90684</v>
      </c>
      <c r="D14" s="63">
        <v>46234</v>
      </c>
      <c r="E14" s="63">
        <v>44450</v>
      </c>
      <c r="F14" s="63">
        <v>90684</v>
      </c>
      <c r="G14" s="63">
        <v>46234</v>
      </c>
      <c r="H14" s="324">
        <v>44450</v>
      </c>
      <c r="I14" s="325" t="s">
        <v>7</v>
      </c>
      <c r="J14" s="326" t="s">
        <v>7</v>
      </c>
      <c r="K14" s="326" t="s">
        <v>7</v>
      </c>
      <c r="L14" s="276">
        <v>0.64816870144284133</v>
      </c>
      <c r="M14" s="327">
        <v>4.4919754309490783</v>
      </c>
      <c r="N14" s="326" t="s">
        <v>7</v>
      </c>
      <c r="O14" s="327">
        <v>50.770651960921533</v>
      </c>
      <c r="P14" s="328">
        <v>1786.15</v>
      </c>
    </row>
    <row r="15" spans="1:16" s="312" customFormat="1" ht="18" customHeight="1">
      <c r="A15" s="322">
        <v>1987</v>
      </c>
      <c r="B15" s="323">
        <v>19947</v>
      </c>
      <c r="C15" s="63">
        <v>88395</v>
      </c>
      <c r="D15" s="63">
        <v>44846</v>
      </c>
      <c r="E15" s="63">
        <v>43549</v>
      </c>
      <c r="F15" s="63">
        <v>88395</v>
      </c>
      <c r="G15" s="63">
        <v>44846</v>
      </c>
      <c r="H15" s="324">
        <v>43549</v>
      </c>
      <c r="I15" s="325" t="s">
        <v>7</v>
      </c>
      <c r="J15" s="326" t="s">
        <v>7</v>
      </c>
      <c r="K15" s="326" t="s">
        <v>7</v>
      </c>
      <c r="L15" s="276">
        <v>-2.524149794892153</v>
      </c>
      <c r="M15" s="327">
        <v>4.431493457662806</v>
      </c>
      <c r="N15" s="326" t="s">
        <v>7</v>
      </c>
      <c r="O15" s="327">
        <v>49.573219973978198</v>
      </c>
      <c r="P15" s="328">
        <v>1786.12</v>
      </c>
    </row>
    <row r="16" spans="1:16" s="312" customFormat="1" ht="18" customHeight="1">
      <c r="A16" s="322">
        <v>1988</v>
      </c>
      <c r="B16" s="323">
        <v>19792</v>
      </c>
      <c r="C16" s="63">
        <v>85531</v>
      </c>
      <c r="D16" s="63">
        <v>43227</v>
      </c>
      <c r="E16" s="63">
        <v>42304</v>
      </c>
      <c r="F16" s="63">
        <v>85531</v>
      </c>
      <c r="G16" s="63">
        <v>43227</v>
      </c>
      <c r="H16" s="324">
        <v>42304</v>
      </c>
      <c r="I16" s="325" t="s">
        <v>7</v>
      </c>
      <c r="J16" s="326" t="s">
        <v>7</v>
      </c>
      <c r="K16" s="326" t="s">
        <v>7</v>
      </c>
      <c r="L16" s="276">
        <v>-3.2400022625714127</v>
      </c>
      <c r="M16" s="327">
        <v>4.3214935327405009</v>
      </c>
      <c r="N16" s="326">
        <v>6561</v>
      </c>
      <c r="O16" s="327">
        <v>47.885675895081597</v>
      </c>
      <c r="P16" s="328">
        <v>1786.15</v>
      </c>
    </row>
    <row r="17" spans="1:16" s="312" customFormat="1" ht="18" customHeight="1">
      <c r="A17" s="322">
        <v>1989</v>
      </c>
      <c r="B17" s="323">
        <v>19738</v>
      </c>
      <c r="C17" s="63">
        <v>84030</v>
      </c>
      <c r="D17" s="63">
        <v>42271</v>
      </c>
      <c r="E17" s="63">
        <v>41759</v>
      </c>
      <c r="F17" s="63">
        <v>84030</v>
      </c>
      <c r="G17" s="63">
        <v>42271</v>
      </c>
      <c r="H17" s="324">
        <v>41759</v>
      </c>
      <c r="I17" s="325" t="s">
        <v>7</v>
      </c>
      <c r="J17" s="326" t="s">
        <v>7</v>
      </c>
      <c r="K17" s="326" t="s">
        <v>7</v>
      </c>
      <c r="L17" s="276">
        <v>-1.7549192690369573</v>
      </c>
      <c r="M17" s="327">
        <v>4.2572702401459113</v>
      </c>
      <c r="N17" s="326">
        <v>6714</v>
      </c>
      <c r="O17" s="327">
        <v>47.028206850235058</v>
      </c>
      <c r="P17" s="328">
        <v>1786.8</v>
      </c>
    </row>
    <row r="18" spans="1:16" s="312" customFormat="1" ht="18" customHeight="1">
      <c r="A18" s="322">
        <v>1990</v>
      </c>
      <c r="B18" s="323">
        <v>20032</v>
      </c>
      <c r="C18" s="63">
        <v>77795</v>
      </c>
      <c r="D18" s="63">
        <v>39304</v>
      </c>
      <c r="E18" s="63">
        <v>38491</v>
      </c>
      <c r="F18" s="63">
        <v>77795</v>
      </c>
      <c r="G18" s="63">
        <v>39304</v>
      </c>
      <c r="H18" s="324">
        <v>38491</v>
      </c>
      <c r="I18" s="325" t="s">
        <v>7</v>
      </c>
      <c r="J18" s="326" t="s">
        <v>7</v>
      </c>
      <c r="K18" s="326" t="s">
        <v>7</v>
      </c>
      <c r="L18" s="276">
        <v>-7.4199690586695235</v>
      </c>
      <c r="M18" s="327">
        <v>3.8835363418530351</v>
      </c>
      <c r="N18" s="326">
        <v>6579</v>
      </c>
      <c r="O18" s="327">
        <v>43.540434201026457</v>
      </c>
      <c r="P18" s="328">
        <v>1786.73</v>
      </c>
    </row>
    <row r="19" spans="1:16" s="312" customFormat="1" ht="18" customHeight="1">
      <c r="A19" s="322">
        <v>1991</v>
      </c>
      <c r="B19" s="323">
        <v>20641</v>
      </c>
      <c r="C19" s="63">
        <v>80891</v>
      </c>
      <c r="D19" s="63">
        <v>40752</v>
      </c>
      <c r="E19" s="63">
        <v>40139</v>
      </c>
      <c r="F19" s="63">
        <v>80891</v>
      </c>
      <c r="G19" s="63">
        <v>40752</v>
      </c>
      <c r="H19" s="324">
        <v>40139</v>
      </c>
      <c r="I19" s="325" t="s">
        <v>7</v>
      </c>
      <c r="J19" s="326" t="s">
        <v>7</v>
      </c>
      <c r="K19" s="326" t="s">
        <v>7</v>
      </c>
      <c r="L19" s="276">
        <v>3.9796902114531783</v>
      </c>
      <c r="M19" s="327">
        <v>3.9189477254009013</v>
      </c>
      <c r="N19" s="326">
        <v>6848</v>
      </c>
      <c r="O19" s="327">
        <v>45.273715376306171</v>
      </c>
      <c r="P19" s="328">
        <v>1786.71</v>
      </c>
    </row>
    <row r="20" spans="1:16" s="312" customFormat="1" ht="18" customHeight="1">
      <c r="A20" s="322">
        <v>1992</v>
      </c>
      <c r="B20" s="323">
        <v>21101</v>
      </c>
      <c r="C20" s="63">
        <v>79450</v>
      </c>
      <c r="D20" s="63">
        <v>40090</v>
      </c>
      <c r="E20" s="63">
        <v>39360</v>
      </c>
      <c r="F20" s="63">
        <v>79429</v>
      </c>
      <c r="G20" s="63">
        <v>40083</v>
      </c>
      <c r="H20" s="324">
        <v>39346</v>
      </c>
      <c r="I20" s="325">
        <v>21</v>
      </c>
      <c r="J20" s="326">
        <v>7</v>
      </c>
      <c r="K20" s="326">
        <v>14</v>
      </c>
      <c r="L20" s="276">
        <v>-1.7814095511243526</v>
      </c>
      <c r="M20" s="327">
        <v>3.7652243969480121</v>
      </c>
      <c r="N20" s="326">
        <v>6913</v>
      </c>
      <c r="O20" s="327">
        <v>44.462476915328217</v>
      </c>
      <c r="P20" s="328">
        <v>1786.9</v>
      </c>
    </row>
    <row r="21" spans="1:16" s="312" customFormat="1" ht="18" customHeight="1">
      <c r="A21" s="322">
        <v>1993</v>
      </c>
      <c r="B21" s="323">
        <v>21445</v>
      </c>
      <c r="C21" s="63">
        <v>78095</v>
      </c>
      <c r="D21" s="63">
        <v>39501</v>
      </c>
      <c r="E21" s="63">
        <v>38594</v>
      </c>
      <c r="F21" s="63">
        <v>78071</v>
      </c>
      <c r="G21" s="63">
        <v>39493</v>
      </c>
      <c r="H21" s="324">
        <v>38578</v>
      </c>
      <c r="I21" s="325">
        <v>24</v>
      </c>
      <c r="J21" s="326">
        <v>8</v>
      </c>
      <c r="K21" s="326">
        <v>16</v>
      </c>
      <c r="L21" s="276">
        <v>-1.7054751415984897</v>
      </c>
      <c r="M21" s="327">
        <v>3.6416414082536721</v>
      </c>
      <c r="N21" s="326">
        <v>7023</v>
      </c>
      <c r="O21" s="327">
        <v>43.700756558331094</v>
      </c>
      <c r="P21" s="328">
        <v>1787.04</v>
      </c>
    </row>
    <row r="22" spans="1:16" s="312" customFormat="1" ht="18" customHeight="1">
      <c r="A22" s="322">
        <v>1994</v>
      </c>
      <c r="B22" s="323">
        <v>21802</v>
      </c>
      <c r="C22" s="63">
        <v>77017</v>
      </c>
      <c r="D22" s="63">
        <v>38932</v>
      </c>
      <c r="E22" s="63">
        <v>38085</v>
      </c>
      <c r="F22" s="63">
        <v>76954</v>
      </c>
      <c r="G22" s="63">
        <v>38908</v>
      </c>
      <c r="H22" s="324">
        <v>38046</v>
      </c>
      <c r="I22" s="325">
        <v>63</v>
      </c>
      <c r="J22" s="326">
        <v>24</v>
      </c>
      <c r="K22" s="326">
        <v>39</v>
      </c>
      <c r="L22" s="276">
        <v>-1.3803700621038477</v>
      </c>
      <c r="M22" s="327">
        <v>3.5325658196495735</v>
      </c>
      <c r="N22" s="326">
        <v>7181</v>
      </c>
      <c r="O22" s="327">
        <v>42.343090253342716</v>
      </c>
      <c r="P22" s="328">
        <v>1818.88</v>
      </c>
    </row>
    <row r="23" spans="1:16" s="312" customFormat="1" ht="18" customHeight="1">
      <c r="A23" s="322">
        <v>1995</v>
      </c>
      <c r="B23" s="323">
        <v>22273</v>
      </c>
      <c r="C23" s="63">
        <v>76028</v>
      </c>
      <c r="D23" s="63">
        <v>38581</v>
      </c>
      <c r="E23" s="63">
        <v>37447</v>
      </c>
      <c r="F23" s="63">
        <v>75976</v>
      </c>
      <c r="G23" s="63">
        <v>38557</v>
      </c>
      <c r="H23" s="324">
        <v>37419</v>
      </c>
      <c r="I23" s="325">
        <v>52</v>
      </c>
      <c r="J23" s="326">
        <v>24</v>
      </c>
      <c r="K23" s="326">
        <v>28</v>
      </c>
      <c r="L23" s="276">
        <v>-1.2841320747367464</v>
      </c>
      <c r="M23" s="327">
        <v>3.4134602433439589</v>
      </c>
      <c r="N23" s="326">
        <v>7425</v>
      </c>
      <c r="O23" s="327">
        <v>41.8025666120501</v>
      </c>
      <c r="P23" s="328">
        <v>1818.74</v>
      </c>
    </row>
    <row r="24" spans="1:16" s="312" customFormat="1" ht="18" customHeight="1">
      <c r="A24" s="322">
        <v>1996</v>
      </c>
      <c r="B24" s="323">
        <v>22926</v>
      </c>
      <c r="C24" s="63">
        <v>75647</v>
      </c>
      <c r="D24" s="63">
        <v>38407</v>
      </c>
      <c r="E24" s="63">
        <v>37240</v>
      </c>
      <c r="F24" s="63">
        <v>75570</v>
      </c>
      <c r="G24" s="63">
        <v>38364</v>
      </c>
      <c r="H24" s="324">
        <v>37206</v>
      </c>
      <c r="I24" s="329">
        <v>77</v>
      </c>
      <c r="J24" s="63">
        <v>43</v>
      </c>
      <c r="K24" s="63">
        <v>34</v>
      </c>
      <c r="L24" s="276">
        <v>-0.50113116220339882</v>
      </c>
      <c r="M24" s="327">
        <v>3.2996161563290589</v>
      </c>
      <c r="N24" s="326">
        <v>7568</v>
      </c>
      <c r="O24" s="327">
        <v>41.593309617150432</v>
      </c>
      <c r="P24" s="328">
        <v>1818.73</v>
      </c>
    </row>
    <row r="25" spans="1:16" s="312" customFormat="1" ht="18" customHeight="1">
      <c r="A25" s="322">
        <v>1997</v>
      </c>
      <c r="B25" s="323">
        <v>23544</v>
      </c>
      <c r="C25" s="63">
        <v>75295</v>
      </c>
      <c r="D25" s="63">
        <v>38273</v>
      </c>
      <c r="E25" s="63">
        <v>37022</v>
      </c>
      <c r="F25" s="63">
        <v>75200</v>
      </c>
      <c r="G25" s="63">
        <v>38224</v>
      </c>
      <c r="H25" s="324">
        <v>36976</v>
      </c>
      <c r="I25" s="329">
        <v>95</v>
      </c>
      <c r="J25" s="63">
        <v>49</v>
      </c>
      <c r="K25" s="63">
        <v>46</v>
      </c>
      <c r="L25" s="276">
        <v>-0.46531917987494548</v>
      </c>
      <c r="M25" s="327">
        <v>3.1980547060822291</v>
      </c>
      <c r="N25" s="326">
        <v>7759</v>
      </c>
      <c r="O25" s="327">
        <v>41.405687198579024</v>
      </c>
      <c r="P25" s="328">
        <v>1818.47</v>
      </c>
    </row>
    <row r="26" spans="1:16" s="312" customFormat="1" ht="18" customHeight="1">
      <c r="A26" s="322">
        <v>1998</v>
      </c>
      <c r="B26" s="323">
        <v>24007</v>
      </c>
      <c r="C26" s="63">
        <v>75455</v>
      </c>
      <c r="D26" s="63">
        <v>38361</v>
      </c>
      <c r="E26" s="63">
        <v>37094</v>
      </c>
      <c r="F26" s="63">
        <v>75353</v>
      </c>
      <c r="G26" s="63">
        <v>38312</v>
      </c>
      <c r="H26" s="324">
        <v>37041</v>
      </c>
      <c r="I26" s="329">
        <v>102</v>
      </c>
      <c r="J26" s="63">
        <v>49</v>
      </c>
      <c r="K26" s="63">
        <v>53</v>
      </c>
      <c r="L26" s="276">
        <v>0.21249750979480708</v>
      </c>
      <c r="M26" s="327">
        <v>3.1430416128629148</v>
      </c>
      <c r="N26" s="326">
        <v>8081</v>
      </c>
      <c r="O26" s="327">
        <v>41.507368513700101</v>
      </c>
      <c r="P26" s="328">
        <v>1817.87</v>
      </c>
    </row>
    <row r="27" spans="1:16" s="312" customFormat="1" ht="18" customHeight="1">
      <c r="A27" s="322">
        <v>1999</v>
      </c>
      <c r="B27" s="323">
        <v>24525</v>
      </c>
      <c r="C27" s="63">
        <v>75163</v>
      </c>
      <c r="D27" s="63">
        <v>38180</v>
      </c>
      <c r="E27" s="63">
        <v>36983</v>
      </c>
      <c r="F27" s="63">
        <v>75051</v>
      </c>
      <c r="G27" s="63">
        <v>38129</v>
      </c>
      <c r="H27" s="324">
        <v>36922</v>
      </c>
      <c r="I27" s="329">
        <v>112</v>
      </c>
      <c r="J27" s="63">
        <v>51</v>
      </c>
      <c r="K27" s="63">
        <v>61</v>
      </c>
      <c r="L27" s="276">
        <v>-0.38698562056855079</v>
      </c>
      <c r="M27" s="327">
        <v>3.0647502548419978</v>
      </c>
      <c r="N27" s="63">
        <v>8444</v>
      </c>
      <c r="O27" s="327">
        <v>41.347195863245041</v>
      </c>
      <c r="P27" s="328">
        <v>1817.85</v>
      </c>
    </row>
    <row r="28" spans="1:16" s="312" customFormat="1" ht="18" customHeight="1">
      <c r="A28" s="322">
        <v>2000</v>
      </c>
      <c r="B28" s="323">
        <v>24930</v>
      </c>
      <c r="C28" s="63">
        <v>74813</v>
      </c>
      <c r="D28" s="63">
        <v>37874</v>
      </c>
      <c r="E28" s="63">
        <v>36939</v>
      </c>
      <c r="F28" s="63">
        <v>74637</v>
      </c>
      <c r="G28" s="63">
        <v>37811</v>
      </c>
      <c r="H28" s="324">
        <v>36826</v>
      </c>
      <c r="I28" s="329">
        <v>176</v>
      </c>
      <c r="J28" s="63">
        <v>63</v>
      </c>
      <c r="K28" s="63">
        <v>113</v>
      </c>
      <c r="L28" s="276">
        <v>-0.46565464390724159</v>
      </c>
      <c r="M28" s="327">
        <v>3.0009225832330526</v>
      </c>
      <c r="N28" s="63">
        <v>8884</v>
      </c>
      <c r="O28" s="327">
        <v>41.154660725582424</v>
      </c>
      <c r="P28" s="328">
        <v>1817.85</v>
      </c>
    </row>
    <row r="29" spans="1:16" s="312" customFormat="1" ht="18" customHeight="1">
      <c r="A29" s="322">
        <v>2001</v>
      </c>
      <c r="B29" s="323">
        <v>25585</v>
      </c>
      <c r="C29" s="63">
        <v>74429</v>
      </c>
      <c r="D29" s="63">
        <v>37676</v>
      </c>
      <c r="E29" s="63">
        <v>36753</v>
      </c>
      <c r="F29" s="63">
        <v>74224</v>
      </c>
      <c r="G29" s="63">
        <v>37603</v>
      </c>
      <c r="H29" s="324">
        <v>36621</v>
      </c>
      <c r="I29" s="329">
        <v>205</v>
      </c>
      <c r="J29" s="63">
        <v>73</v>
      </c>
      <c r="K29" s="63">
        <v>132</v>
      </c>
      <c r="L29" s="276">
        <v>-0.51327977757876309</v>
      </c>
      <c r="M29" s="327">
        <v>2.9090873558725816</v>
      </c>
      <c r="N29" s="63">
        <v>9443</v>
      </c>
      <c r="O29" s="327">
        <v>40.942521274664578</v>
      </c>
      <c r="P29" s="328">
        <v>1817.89</v>
      </c>
    </row>
    <row r="30" spans="1:16" s="312" customFormat="1" ht="18" customHeight="1">
      <c r="A30" s="322">
        <v>2002</v>
      </c>
      <c r="B30" s="323">
        <v>25666</v>
      </c>
      <c r="C30" s="63">
        <v>73096</v>
      </c>
      <c r="D30" s="63">
        <v>37013</v>
      </c>
      <c r="E30" s="63">
        <v>36083</v>
      </c>
      <c r="F30" s="63">
        <v>72805</v>
      </c>
      <c r="G30" s="63">
        <v>36916</v>
      </c>
      <c r="H30" s="324">
        <v>35889</v>
      </c>
      <c r="I30" s="329">
        <v>291</v>
      </c>
      <c r="J30" s="63">
        <v>97</v>
      </c>
      <c r="K30" s="63">
        <v>194</v>
      </c>
      <c r="L30" s="276">
        <v>-1.7909685740773087</v>
      </c>
      <c r="M30" s="327">
        <v>2.8479700771448608</v>
      </c>
      <c r="N30" s="63">
        <v>9950</v>
      </c>
      <c r="O30" s="327">
        <v>40.205936063012913</v>
      </c>
      <c r="P30" s="328">
        <v>1818.04</v>
      </c>
    </row>
    <row r="31" spans="1:16" s="312" customFormat="1" ht="18" customHeight="1">
      <c r="A31" s="322">
        <v>2003</v>
      </c>
      <c r="B31" s="323">
        <v>25809</v>
      </c>
      <c r="C31" s="63">
        <v>72115</v>
      </c>
      <c r="D31" s="63">
        <v>36607</v>
      </c>
      <c r="E31" s="63">
        <v>35508</v>
      </c>
      <c r="F31" s="63">
        <v>71733</v>
      </c>
      <c r="G31" s="63">
        <v>36443</v>
      </c>
      <c r="H31" s="324">
        <v>35290</v>
      </c>
      <c r="I31" s="329">
        <v>382</v>
      </c>
      <c r="J31" s="63">
        <v>164</v>
      </c>
      <c r="K31" s="63">
        <v>218</v>
      </c>
      <c r="L31" s="276">
        <v>-1.3420707015431761</v>
      </c>
      <c r="M31" s="327">
        <v>2.7941803246929364</v>
      </c>
      <c r="N31" s="63">
        <v>10355</v>
      </c>
      <c r="O31" s="327">
        <v>39.669616973524249</v>
      </c>
      <c r="P31" s="328">
        <v>1817.89</v>
      </c>
    </row>
    <row r="32" spans="1:16" s="312" customFormat="1" ht="18" customHeight="1">
      <c r="A32" s="322">
        <v>2004</v>
      </c>
      <c r="B32" s="323">
        <v>26896</v>
      </c>
      <c r="C32" s="63">
        <v>72727</v>
      </c>
      <c r="D32" s="63">
        <v>37097</v>
      </c>
      <c r="E32" s="63">
        <v>35630</v>
      </c>
      <c r="F32" s="63">
        <v>72317</v>
      </c>
      <c r="G32" s="63">
        <v>36902</v>
      </c>
      <c r="H32" s="324">
        <v>35415</v>
      </c>
      <c r="I32" s="329">
        <v>410</v>
      </c>
      <c r="J32" s="63">
        <v>195</v>
      </c>
      <c r="K32" s="63">
        <v>215</v>
      </c>
      <c r="L32" s="276">
        <v>0.84864452610413921</v>
      </c>
      <c r="M32" s="327">
        <v>2.7040080309339678</v>
      </c>
      <c r="N32" s="63">
        <v>10837</v>
      </c>
      <c r="O32" s="327">
        <v>40.005610807956344</v>
      </c>
      <c r="P32" s="328">
        <v>1817.92</v>
      </c>
    </row>
    <row r="33" spans="1:17" s="312" customFormat="1" ht="18" customHeight="1">
      <c r="A33" s="322">
        <v>2005</v>
      </c>
      <c r="B33" s="323">
        <v>26997</v>
      </c>
      <c r="C33" s="63">
        <v>71837</v>
      </c>
      <c r="D33" s="63">
        <v>36718</v>
      </c>
      <c r="E33" s="63">
        <v>35119</v>
      </c>
      <c r="F33" s="63">
        <v>71324</v>
      </c>
      <c r="G33" s="63">
        <v>36417</v>
      </c>
      <c r="H33" s="324">
        <v>34907</v>
      </c>
      <c r="I33" s="329">
        <v>513</v>
      </c>
      <c r="J33" s="63">
        <v>301</v>
      </c>
      <c r="K33" s="63">
        <v>212</v>
      </c>
      <c r="L33" s="276">
        <v>-1.223754589079709</v>
      </c>
      <c r="M33" s="327">
        <v>2.6609252879949623</v>
      </c>
      <c r="N33" s="63">
        <v>11263</v>
      </c>
      <c r="O33" s="327">
        <v>39.516040309804609</v>
      </c>
      <c r="P33" s="328">
        <v>1817.92</v>
      </c>
    </row>
    <row r="34" spans="1:17" s="312" customFormat="1" ht="18" customHeight="1">
      <c r="A34" s="322">
        <v>2006</v>
      </c>
      <c r="B34" s="277">
        <v>27197</v>
      </c>
      <c r="C34" s="63">
        <v>70651</v>
      </c>
      <c r="D34" s="63">
        <v>36065</v>
      </c>
      <c r="E34" s="63">
        <v>34586</v>
      </c>
      <c r="F34" s="63">
        <v>70037</v>
      </c>
      <c r="G34" s="277">
        <v>35727</v>
      </c>
      <c r="H34" s="330">
        <v>34310</v>
      </c>
      <c r="I34" s="329">
        <v>614</v>
      </c>
      <c r="J34" s="277">
        <v>338</v>
      </c>
      <c r="K34" s="277">
        <v>276</v>
      </c>
      <c r="L34" s="276">
        <v>-1.6509598117961495</v>
      </c>
      <c r="M34" s="327">
        <v>2.5977497518108614</v>
      </c>
      <c r="N34" s="277">
        <v>11543</v>
      </c>
      <c r="O34" s="327">
        <v>38.862791260533783</v>
      </c>
      <c r="P34" s="331">
        <v>1817.96</v>
      </c>
    </row>
    <row r="35" spans="1:17" s="312" customFormat="1" ht="18" customHeight="1">
      <c r="A35" s="322">
        <v>2007</v>
      </c>
      <c r="B35" s="277">
        <v>27776</v>
      </c>
      <c r="C35" s="63">
        <v>70929</v>
      </c>
      <c r="D35" s="63">
        <v>36197</v>
      </c>
      <c r="E35" s="63">
        <v>34732</v>
      </c>
      <c r="F35" s="63">
        <v>70142</v>
      </c>
      <c r="G35" s="277">
        <v>35764</v>
      </c>
      <c r="H35" s="330">
        <v>34378</v>
      </c>
      <c r="I35" s="329">
        <v>787</v>
      </c>
      <c r="J35" s="277">
        <v>433</v>
      </c>
      <c r="K35" s="277">
        <v>354</v>
      </c>
      <c r="L35" s="276">
        <v>0.39348346095596665</v>
      </c>
      <c r="M35" s="327">
        <v>2.5536074308755761</v>
      </c>
      <c r="N35" s="277">
        <v>12130</v>
      </c>
      <c r="O35" s="327">
        <v>39.016353764996452</v>
      </c>
      <c r="P35" s="331">
        <v>1817.96</v>
      </c>
    </row>
    <row r="36" spans="1:17" s="313" customFormat="1" ht="18" customHeight="1">
      <c r="A36" s="322">
        <v>2008</v>
      </c>
      <c r="B36" s="277">
        <v>28486</v>
      </c>
      <c r="C36" s="63">
        <v>71160</v>
      </c>
      <c r="D36" s="63">
        <v>36225</v>
      </c>
      <c r="E36" s="63">
        <v>34935</v>
      </c>
      <c r="F36" s="63">
        <v>70360</v>
      </c>
      <c r="G36" s="277">
        <v>35824</v>
      </c>
      <c r="H36" s="330">
        <v>34536</v>
      </c>
      <c r="I36" s="329">
        <v>800</v>
      </c>
      <c r="J36" s="277">
        <v>401</v>
      </c>
      <c r="K36" s="277">
        <v>399</v>
      </c>
      <c r="L36" s="276">
        <v>0.3256777904665229</v>
      </c>
      <c r="M36" s="327">
        <v>2.4980692269886964</v>
      </c>
      <c r="N36" s="277">
        <v>12514</v>
      </c>
      <c r="O36" s="327">
        <v>39.127279125519607</v>
      </c>
      <c r="P36" s="331">
        <v>1818.68</v>
      </c>
    </row>
    <row r="37" spans="1:17" s="313" customFormat="1" ht="18" customHeight="1">
      <c r="A37" s="322">
        <v>2009</v>
      </c>
      <c r="B37" s="277">
        <v>28707</v>
      </c>
      <c r="C37" s="63">
        <v>70264</v>
      </c>
      <c r="D37" s="63">
        <v>35819</v>
      </c>
      <c r="E37" s="63">
        <v>34445</v>
      </c>
      <c r="F37" s="63">
        <v>69606</v>
      </c>
      <c r="G37" s="277">
        <v>35537</v>
      </c>
      <c r="H37" s="330">
        <v>34069</v>
      </c>
      <c r="I37" s="329">
        <v>658</v>
      </c>
      <c r="J37" s="277">
        <v>282</v>
      </c>
      <c r="K37" s="277">
        <v>376</v>
      </c>
      <c r="L37" s="276">
        <v>-1.2591343451377179</v>
      </c>
      <c r="M37" s="327">
        <v>2.4476260145609086</v>
      </c>
      <c r="N37" s="277">
        <v>12825</v>
      </c>
      <c r="O37" s="327">
        <v>38.630153555190255</v>
      </c>
      <c r="P37" s="331">
        <v>1818.89</v>
      </c>
    </row>
    <row r="38" spans="1:17" s="313" customFormat="1" ht="18" customHeight="1">
      <c r="A38" s="322">
        <v>2010</v>
      </c>
      <c r="B38" s="277">
        <v>29280</v>
      </c>
      <c r="C38" s="63">
        <v>70882</v>
      </c>
      <c r="D38" s="63">
        <v>36068</v>
      </c>
      <c r="E38" s="63">
        <v>34814</v>
      </c>
      <c r="F38" s="63">
        <v>69893</v>
      </c>
      <c r="G38" s="277">
        <v>35595</v>
      </c>
      <c r="H38" s="330">
        <v>34298</v>
      </c>
      <c r="I38" s="329">
        <v>989</v>
      </c>
      <c r="J38" s="277">
        <v>473</v>
      </c>
      <c r="K38" s="277">
        <v>516</v>
      </c>
      <c r="L38" s="276">
        <v>0.87954002049413638</v>
      </c>
      <c r="M38" s="327">
        <v>2.4208333333333334</v>
      </c>
      <c r="N38" s="277">
        <v>13188</v>
      </c>
      <c r="O38" s="327">
        <v>38.964137294135753</v>
      </c>
      <c r="P38" s="331">
        <v>1819.16</v>
      </c>
    </row>
    <row r="39" spans="1:17" s="313" customFormat="1" ht="18" customHeight="1">
      <c r="A39" s="322">
        <v>2011</v>
      </c>
      <c r="B39" s="277">
        <v>29648</v>
      </c>
      <c r="C39" s="63">
        <v>70734</v>
      </c>
      <c r="D39" s="63">
        <v>36003</v>
      </c>
      <c r="E39" s="63">
        <v>34731</v>
      </c>
      <c r="F39" s="63">
        <v>69899</v>
      </c>
      <c r="G39" s="277">
        <v>35639</v>
      </c>
      <c r="H39" s="330">
        <v>34260</v>
      </c>
      <c r="I39" s="329">
        <v>835</v>
      </c>
      <c r="J39" s="277">
        <v>364</v>
      </c>
      <c r="K39" s="277">
        <v>471</v>
      </c>
      <c r="L39" s="276">
        <v>-0.2087977201546232</v>
      </c>
      <c r="M39" s="327">
        <v>2.3857933081489477</v>
      </c>
      <c r="N39" s="277">
        <v>13524</v>
      </c>
      <c r="O39" s="327">
        <v>38.876156243301622</v>
      </c>
      <c r="P39" s="331">
        <v>1819.47</v>
      </c>
    </row>
    <row r="40" spans="1:17" s="313" customFormat="1" ht="18" customHeight="1">
      <c r="A40" s="322">
        <v>2012</v>
      </c>
      <c r="B40" s="277">
        <v>29894</v>
      </c>
      <c r="C40" s="63">
        <v>70401</v>
      </c>
      <c r="D40" s="63">
        <v>35836</v>
      </c>
      <c r="E40" s="63">
        <v>34565</v>
      </c>
      <c r="F40" s="63">
        <v>69727</v>
      </c>
      <c r="G40" s="277">
        <v>35548</v>
      </c>
      <c r="H40" s="330">
        <v>34179</v>
      </c>
      <c r="I40" s="329">
        <v>674</v>
      </c>
      <c r="J40" s="277">
        <v>288</v>
      </c>
      <c r="K40" s="277">
        <v>386</v>
      </c>
      <c r="L40" s="276">
        <v>-0.47077784375265075</v>
      </c>
      <c r="M40" s="327">
        <v>2.355021074463103</v>
      </c>
      <c r="N40" s="277">
        <v>13852</v>
      </c>
      <c r="O40" s="327">
        <v>38.688883149142427</v>
      </c>
      <c r="P40" s="331">
        <v>1819.67</v>
      </c>
    </row>
    <row r="41" spans="1:17" s="313" customFormat="1" ht="18" customHeight="1">
      <c r="A41" s="322">
        <v>2013</v>
      </c>
      <c r="B41" s="332">
        <v>30885</v>
      </c>
      <c r="C41" s="63">
        <v>71360</v>
      </c>
      <c r="D41" s="63">
        <v>36531</v>
      </c>
      <c r="E41" s="63">
        <v>34829</v>
      </c>
      <c r="F41" s="63">
        <v>70638</v>
      </c>
      <c r="G41" s="61">
        <v>36181</v>
      </c>
      <c r="H41" s="333">
        <v>34457</v>
      </c>
      <c r="I41" s="329">
        <v>722</v>
      </c>
      <c r="J41" s="61">
        <v>350</v>
      </c>
      <c r="K41" s="61">
        <v>372</v>
      </c>
      <c r="L41" s="276">
        <v>1.4</v>
      </c>
      <c r="M41" s="327">
        <v>2.2999999999999998</v>
      </c>
      <c r="N41" s="277">
        <v>14159</v>
      </c>
      <c r="O41" s="327">
        <v>39.200000000000003</v>
      </c>
      <c r="P41" s="331">
        <v>1819.67</v>
      </c>
    </row>
    <row r="42" spans="1:17" s="313" customFormat="1" ht="18" customHeight="1">
      <c r="A42" s="322">
        <v>2014</v>
      </c>
      <c r="B42" s="332">
        <v>31183</v>
      </c>
      <c r="C42" s="63">
        <v>71256</v>
      </c>
      <c r="D42" s="63">
        <v>36440</v>
      </c>
      <c r="E42" s="63">
        <v>34816</v>
      </c>
      <c r="F42" s="63">
        <v>70451</v>
      </c>
      <c r="G42" s="61">
        <v>35996</v>
      </c>
      <c r="H42" s="333">
        <v>34455</v>
      </c>
      <c r="I42" s="329">
        <v>805</v>
      </c>
      <c r="J42" s="61">
        <v>444</v>
      </c>
      <c r="K42" s="61">
        <v>361</v>
      </c>
      <c r="L42" s="276">
        <v>0</v>
      </c>
      <c r="M42" s="327">
        <v>2.2999999999999998</v>
      </c>
      <c r="N42" s="277">
        <v>14400</v>
      </c>
      <c r="O42" s="327">
        <v>39.200000000000003</v>
      </c>
      <c r="P42" s="331">
        <v>1819.77</v>
      </c>
    </row>
    <row r="43" spans="1:17" s="312" customFormat="1" ht="18" customHeight="1">
      <c r="A43" s="322">
        <v>2015</v>
      </c>
      <c r="B43" s="332">
        <v>31443</v>
      </c>
      <c r="C43" s="63">
        <v>71159</v>
      </c>
      <c r="D43" s="63">
        <v>36363</v>
      </c>
      <c r="E43" s="63">
        <v>34796</v>
      </c>
      <c r="F43" s="63">
        <v>70336</v>
      </c>
      <c r="G43" s="61">
        <v>35906</v>
      </c>
      <c r="H43" s="333">
        <v>34430</v>
      </c>
      <c r="I43" s="329">
        <v>823</v>
      </c>
      <c r="J43" s="61">
        <v>457</v>
      </c>
      <c r="K43" s="61">
        <v>366</v>
      </c>
      <c r="L43" s="276">
        <v>-0.13612888739193893</v>
      </c>
      <c r="M43" s="327">
        <v>2.2631110263015617</v>
      </c>
      <c r="N43" s="277">
        <v>14739</v>
      </c>
      <c r="O43" s="327">
        <v>39.102004033343775</v>
      </c>
      <c r="P43" s="331">
        <v>1819.83</v>
      </c>
    </row>
    <row r="44" spans="1:17" s="313" customFormat="1" ht="18" customHeight="1">
      <c r="A44" s="322">
        <v>2016</v>
      </c>
      <c r="B44" s="332">
        <v>31851</v>
      </c>
      <c r="C44" s="63">
        <v>70961</v>
      </c>
      <c r="D44" s="63">
        <v>36246</v>
      </c>
      <c r="E44" s="63">
        <v>34715</v>
      </c>
      <c r="F44" s="63">
        <v>70076</v>
      </c>
      <c r="G44" s="61">
        <v>35738</v>
      </c>
      <c r="H44" s="333">
        <v>34338</v>
      </c>
      <c r="I44" s="329">
        <v>885</v>
      </c>
      <c r="J44" s="61">
        <v>508</v>
      </c>
      <c r="K44" s="61">
        <v>377</v>
      </c>
      <c r="L44" s="276">
        <v>-0.27825011593754828</v>
      </c>
      <c r="M44" s="327">
        <v>2.2279049323412137</v>
      </c>
      <c r="N44" s="277">
        <v>14933</v>
      </c>
      <c r="O44" s="327">
        <v>38.986561473293264</v>
      </c>
      <c r="P44" s="331">
        <v>1820.14</v>
      </c>
    </row>
    <row r="45" spans="1:17" s="313" customFormat="1" ht="18" customHeight="1">
      <c r="A45" s="322">
        <v>2017</v>
      </c>
      <c r="B45" s="332">
        <v>32467</v>
      </c>
      <c r="C45" s="63">
        <v>71285</v>
      </c>
      <c r="D45" s="63">
        <v>36410</v>
      </c>
      <c r="E45" s="63">
        <v>34875</v>
      </c>
      <c r="F45" s="63">
        <v>70340</v>
      </c>
      <c r="G45" s="61">
        <v>35855</v>
      </c>
      <c r="H45" s="333">
        <v>34485</v>
      </c>
      <c r="I45" s="329">
        <v>945</v>
      </c>
      <c r="J45" s="61">
        <v>555</v>
      </c>
      <c r="K45" s="61">
        <v>390</v>
      </c>
      <c r="L45" s="276">
        <v>0.45658883048435051</v>
      </c>
      <c r="M45" s="327">
        <v>2.2000000000000002</v>
      </c>
      <c r="N45" s="277">
        <v>15899</v>
      </c>
      <c r="O45" s="713" t="s">
        <v>41</v>
      </c>
      <c r="P45" s="331">
        <v>1820.2780318</v>
      </c>
    </row>
    <row r="46" spans="1:17" s="313" customFormat="1" ht="18" customHeight="1">
      <c r="A46" s="322">
        <v>2018</v>
      </c>
      <c r="B46" s="332">
        <v>32760</v>
      </c>
      <c r="C46" s="63">
        <v>70898</v>
      </c>
      <c r="D46" s="63">
        <v>36227</v>
      </c>
      <c r="E46" s="63">
        <v>34671</v>
      </c>
      <c r="F46" s="63">
        <v>69949</v>
      </c>
      <c r="G46" s="61">
        <v>35671</v>
      </c>
      <c r="H46" s="333">
        <v>34278</v>
      </c>
      <c r="I46" s="329">
        <v>949</v>
      </c>
      <c r="J46" s="61">
        <v>556</v>
      </c>
      <c r="K46" s="61">
        <v>393</v>
      </c>
      <c r="L46" s="276">
        <v>-0.54289121133478291</v>
      </c>
      <c r="M46" s="327">
        <v>2.2000000000000002</v>
      </c>
      <c r="N46" s="334">
        <v>16406</v>
      </c>
      <c r="O46" s="327">
        <v>38.948995022420725</v>
      </c>
      <c r="P46" s="331">
        <v>1820.18</v>
      </c>
    </row>
    <row r="47" spans="1:17" s="314" customFormat="1" ht="19.5" customHeight="1">
      <c r="A47" s="322">
        <v>2019</v>
      </c>
      <c r="B47" s="335">
        <v>33142</v>
      </c>
      <c r="C47" s="278">
        <v>70065</v>
      </c>
      <c r="D47" s="285">
        <v>35879</v>
      </c>
      <c r="E47" s="285">
        <v>34186</v>
      </c>
      <c r="F47" s="278">
        <f>SUM(G47:H47)</f>
        <v>69150</v>
      </c>
      <c r="G47" s="285">
        <v>35359</v>
      </c>
      <c r="H47" s="336">
        <v>33791</v>
      </c>
      <c r="I47" s="337">
        <f>SUM(J47:K47)</f>
        <v>915</v>
      </c>
      <c r="J47" s="285">
        <v>520</v>
      </c>
      <c r="K47" s="285">
        <v>395</v>
      </c>
      <c r="L47" s="338">
        <f>(C47-C46)/C46*100</f>
        <v>-1.1749273604332986</v>
      </c>
      <c r="M47" s="338">
        <f>C47/B47</f>
        <v>2.1140848470219056</v>
      </c>
      <c r="N47" s="285">
        <v>17173</v>
      </c>
      <c r="O47" s="717">
        <f>C47/P47</f>
        <v>38.493445703172213</v>
      </c>
      <c r="P47" s="346">
        <v>1820.18</v>
      </c>
    </row>
    <row r="48" spans="1:17" s="316" customFormat="1" ht="19.5" customHeight="1">
      <c r="A48" s="339">
        <v>2020</v>
      </c>
      <c r="B48" s="340">
        <v>34187</v>
      </c>
      <c r="C48" s="341">
        <f>SUM(D48:E48)</f>
        <v>70052</v>
      </c>
      <c r="D48" s="342">
        <v>36104</v>
      </c>
      <c r="E48" s="342">
        <v>33948</v>
      </c>
      <c r="F48" s="341">
        <f>SUM(G48:H48)</f>
        <v>69152</v>
      </c>
      <c r="G48" s="342">
        <v>35663</v>
      </c>
      <c r="H48" s="343">
        <v>33489</v>
      </c>
      <c r="I48" s="344">
        <f>SUM(J48:K48)</f>
        <v>810</v>
      </c>
      <c r="J48" s="342">
        <v>441</v>
      </c>
      <c r="K48" s="342">
        <v>369</v>
      </c>
      <c r="L48" s="345">
        <f>(C48-C47)/C47*100</f>
        <v>-1.8554199671733392E-2</v>
      </c>
      <c r="M48" s="345">
        <f>C48/B48</f>
        <v>2.0490829847602892</v>
      </c>
      <c r="N48" s="342">
        <v>18133</v>
      </c>
      <c r="O48" s="714">
        <f>C48/P48</f>
        <v>38.486303552395917</v>
      </c>
      <c r="P48" s="347">
        <v>1820.18</v>
      </c>
      <c r="Q48" s="315"/>
    </row>
    <row r="49" spans="1:17" s="17" customFormat="1" ht="9.9499999999999993" customHeight="1" thickBot="1">
      <c r="A49" s="279"/>
      <c r="B49" s="280"/>
      <c r="C49" s="281"/>
      <c r="D49" s="280"/>
      <c r="E49" s="280"/>
      <c r="F49" s="281"/>
      <c r="G49" s="280"/>
      <c r="H49" s="282"/>
      <c r="I49" s="283"/>
      <c r="J49" s="280"/>
      <c r="K49" s="280"/>
      <c r="L49" s="280"/>
      <c r="M49" s="280"/>
      <c r="N49" s="280"/>
      <c r="O49" s="280"/>
      <c r="P49" s="282"/>
      <c r="Q49" s="18"/>
    </row>
    <row r="50" spans="1:17" s="17" customFormat="1" ht="9.9499999999999993" customHeight="1">
      <c r="A50" s="284"/>
      <c r="B50" s="285"/>
      <c r="C50" s="278"/>
      <c r="D50" s="285"/>
      <c r="E50" s="285"/>
      <c r="F50" s="278"/>
      <c r="G50" s="285"/>
      <c r="H50" s="285"/>
      <c r="I50" s="278"/>
      <c r="J50" s="285"/>
      <c r="K50" s="285"/>
      <c r="L50" s="285"/>
      <c r="M50" s="285"/>
      <c r="N50" s="285"/>
      <c r="O50" s="285"/>
      <c r="P50" s="285"/>
      <c r="Q50" s="18"/>
    </row>
    <row r="51" spans="1:17" s="19" customFormat="1" ht="15" customHeight="1">
      <c r="A51" s="286" t="s">
        <v>345</v>
      </c>
      <c r="B51" s="287"/>
      <c r="C51" s="287"/>
      <c r="D51" s="287"/>
      <c r="E51" s="287"/>
      <c r="F51" s="287"/>
      <c r="G51" s="287"/>
      <c r="H51" s="287"/>
      <c r="I51" s="287"/>
      <c r="J51" s="287"/>
      <c r="K51" s="287"/>
      <c r="L51" s="288"/>
      <c r="M51" s="289"/>
      <c r="N51" s="289"/>
      <c r="O51" s="287"/>
      <c r="P51" s="290"/>
    </row>
    <row r="52" spans="1:17" s="19" customFormat="1" ht="14.25" customHeight="1">
      <c r="A52" s="286" t="s">
        <v>46</v>
      </c>
      <c r="B52" s="277"/>
      <c r="C52" s="277"/>
      <c r="D52" s="277"/>
      <c r="E52" s="277"/>
      <c r="F52" s="277"/>
      <c r="G52" s="277"/>
      <c r="H52" s="277"/>
      <c r="I52" s="277"/>
      <c r="J52" s="277"/>
      <c r="K52" s="277"/>
      <c r="L52" s="276"/>
      <c r="M52" s="287"/>
      <c r="N52" s="209"/>
      <c r="O52" s="291"/>
      <c r="P52" s="292"/>
    </row>
    <row r="53" spans="1:17" ht="9.9499999999999993" customHeight="1">
      <c r="A53" s="20"/>
    </row>
    <row r="54" spans="1:17">
      <c r="A54" s="20"/>
    </row>
    <row r="55" spans="1:17">
      <c r="A55" s="20"/>
    </row>
    <row r="56" spans="1:17">
      <c r="A56" s="20"/>
    </row>
    <row r="57" spans="1:17">
      <c r="A57" s="20"/>
    </row>
    <row r="58" spans="1:17">
      <c r="A58" s="20"/>
    </row>
    <row r="59" spans="1:17">
      <c r="A59" s="20"/>
    </row>
    <row r="60" spans="1:17">
      <c r="A60" s="20"/>
    </row>
    <row r="61" spans="1:17">
      <c r="A61" s="20"/>
    </row>
    <row r="62" spans="1:17">
      <c r="A62" s="20"/>
    </row>
    <row r="63" spans="1:17">
      <c r="A63" s="20"/>
    </row>
    <row r="64" spans="1:17">
      <c r="A64" s="20"/>
    </row>
    <row r="65" spans="1:1">
      <c r="A65" s="20"/>
    </row>
    <row r="66" spans="1:1">
      <c r="A66" s="20"/>
    </row>
    <row r="67" spans="1:1">
      <c r="A67" s="20"/>
    </row>
    <row r="68" spans="1:1">
      <c r="A68" s="20"/>
    </row>
    <row r="69" spans="1:1">
      <c r="A69" s="20"/>
    </row>
    <row r="70" spans="1:1">
      <c r="A70" s="20"/>
    </row>
    <row r="71" spans="1:1">
      <c r="A71" s="20"/>
    </row>
    <row r="72" spans="1:1">
      <c r="A72" s="20"/>
    </row>
    <row r="73" spans="1:1">
      <c r="A73" s="20"/>
    </row>
    <row r="74" spans="1:1">
      <c r="A74" s="20"/>
    </row>
    <row r="75" spans="1:1">
      <c r="A75" s="20"/>
    </row>
    <row r="76" spans="1:1">
      <c r="A76" s="20"/>
    </row>
    <row r="77" spans="1:1">
      <c r="A77" s="20"/>
    </row>
    <row r="78" spans="1:1">
      <c r="A78" s="20"/>
    </row>
    <row r="79" spans="1:1">
      <c r="A79" s="20"/>
    </row>
    <row r="80" spans="1:1">
      <c r="A80" s="20"/>
    </row>
    <row r="81" spans="1:1">
      <c r="A81" s="20"/>
    </row>
    <row r="82" spans="1:1">
      <c r="A82" s="20"/>
    </row>
    <row r="83" spans="1:1">
      <c r="A83" s="20"/>
    </row>
    <row r="84" spans="1:1">
      <c r="A84" s="20"/>
    </row>
    <row r="85" spans="1:1">
      <c r="A85" s="20"/>
    </row>
    <row r="86" spans="1:1">
      <c r="A86" s="20"/>
    </row>
    <row r="87" spans="1:1">
      <c r="A87" s="20"/>
    </row>
    <row r="88" spans="1:1">
      <c r="A88" s="20"/>
    </row>
    <row r="89" spans="1:1">
      <c r="A89" s="20"/>
    </row>
    <row r="90" spans="1:1">
      <c r="A90" s="20"/>
    </row>
    <row r="91" spans="1:1">
      <c r="A91" s="20"/>
    </row>
    <row r="92" spans="1:1">
      <c r="A92" s="20"/>
    </row>
    <row r="93" spans="1:1">
      <c r="A93" s="20"/>
    </row>
    <row r="94" spans="1:1">
      <c r="A94" s="20"/>
    </row>
    <row r="95" spans="1:1">
      <c r="A95" s="20"/>
    </row>
    <row r="96" spans="1:1">
      <c r="A96" s="20"/>
    </row>
    <row r="97" spans="1:1">
      <c r="A97" s="20"/>
    </row>
    <row r="98" spans="1:1">
      <c r="A98" s="20"/>
    </row>
    <row r="99" spans="1:1">
      <c r="A99" s="20"/>
    </row>
    <row r="100" spans="1:1">
      <c r="A100" s="20"/>
    </row>
    <row r="101" spans="1:1">
      <c r="A101" s="20"/>
    </row>
    <row r="102" spans="1:1">
      <c r="A102" s="20"/>
    </row>
    <row r="103" spans="1:1">
      <c r="A103" s="20"/>
    </row>
    <row r="104" spans="1:1">
      <c r="A104" s="20"/>
    </row>
    <row r="105" spans="1:1">
      <c r="A105" s="20"/>
    </row>
    <row r="106" spans="1:1">
      <c r="A106" s="20"/>
    </row>
  </sheetData>
  <mergeCells count="8">
    <mergeCell ref="O5:P5"/>
    <mergeCell ref="O6:P6"/>
    <mergeCell ref="A2:H2"/>
    <mergeCell ref="A3:H3"/>
    <mergeCell ref="C5:H5"/>
    <mergeCell ref="I5:K5"/>
    <mergeCell ref="I2:P2"/>
    <mergeCell ref="A5:A8"/>
  </mergeCells>
  <phoneticPr fontId="2" type="noConversion"/>
  <printOptions horizontalCentered="1" verticalCentered="1" gridLinesSet="0"/>
  <pageMargins left="0.15748031496062992" right="0.15748031496062992" top="0.39370078740157483" bottom="0.39370078740157483" header="0.39370078740157483" footer="0.39370078740157483"/>
  <pageSetup paperSize="9" scale="80" orientation="portrait" r:id="rId1"/>
  <headerFooter alignWithMargins="0"/>
  <rowBreaks count="1" manualBreakCount="1">
    <brk id="53" max="15" man="1"/>
  </rowBreaks>
  <colBreaks count="1" manualBreakCount="1">
    <brk id="8" max="5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13"/>
  <sheetViews>
    <sheetView view="pageBreakPreview" topLeftCell="H10" zoomScaleNormal="100" zoomScaleSheetLayoutView="100" workbookViewId="0">
      <selection activeCell="N25" sqref="N25:O35"/>
    </sheetView>
  </sheetViews>
  <sheetFormatPr defaultRowHeight="13.5" outlineLevelRow="1"/>
  <cols>
    <col min="1" max="1" width="10.33203125" style="28" customWidth="1"/>
    <col min="2" max="2" width="9.109375" style="28" bestFit="1" customWidth="1"/>
    <col min="3" max="5" width="8.33203125" style="28" bestFit="1" customWidth="1"/>
    <col min="6" max="6" width="7.77734375" style="28" customWidth="1"/>
    <col min="7" max="8" width="8.33203125" style="28" bestFit="1" customWidth="1"/>
    <col min="9" max="9" width="8.5546875" style="28" customWidth="1"/>
    <col min="10" max="11" width="8.44140625" style="28" customWidth="1"/>
    <col min="12" max="12" width="10.44140625" style="28" customWidth="1"/>
    <col min="13" max="13" width="10.88671875" style="28" customWidth="1"/>
    <col min="14" max="14" width="9.5546875" style="28" customWidth="1"/>
    <col min="15" max="15" width="12.6640625" style="28" customWidth="1"/>
    <col min="16" max="16384" width="8.88671875" style="28"/>
  </cols>
  <sheetData>
    <row r="1" spans="1:17" s="24" customFormat="1" ht="15" customHeight="1">
      <c r="A1" s="21"/>
      <c r="B1" s="22"/>
      <c r="C1" s="22"/>
      <c r="D1" s="22"/>
      <c r="E1" s="22"/>
      <c r="F1" s="22"/>
      <c r="G1" s="22"/>
      <c r="H1" s="22"/>
      <c r="I1" s="22"/>
      <c r="J1" s="22"/>
      <c r="K1" s="22"/>
      <c r="L1" s="22"/>
      <c r="M1" s="6"/>
      <c r="N1" s="22"/>
      <c r="O1" s="23"/>
    </row>
    <row r="2" spans="1:17" s="24" customFormat="1" ht="30" customHeight="1">
      <c r="A2" s="227" t="s">
        <v>334</v>
      </c>
      <c r="B2" s="202"/>
      <c r="C2" s="202"/>
      <c r="D2" s="202"/>
      <c r="E2" s="202"/>
      <c r="F2" s="202"/>
      <c r="G2" s="202"/>
      <c r="H2" s="202"/>
      <c r="I2" s="777" t="s">
        <v>64</v>
      </c>
      <c r="J2" s="777"/>
      <c r="K2" s="777"/>
      <c r="L2" s="777"/>
      <c r="M2" s="777"/>
      <c r="N2" s="777"/>
      <c r="O2" s="777"/>
    </row>
    <row r="3" spans="1:17" s="25" customFormat="1" ht="30" customHeight="1">
      <c r="A3" s="200"/>
      <c r="B3" s="202"/>
      <c r="C3" s="202"/>
      <c r="D3" s="202"/>
      <c r="E3" s="202"/>
      <c r="F3" s="202"/>
      <c r="G3" s="202"/>
      <c r="H3" s="202"/>
      <c r="I3" s="228" t="s">
        <v>63</v>
      </c>
      <c r="J3" s="201"/>
      <c r="K3" s="201"/>
      <c r="L3" s="201"/>
      <c r="M3" s="201"/>
      <c r="N3" s="201"/>
      <c r="O3" s="201"/>
    </row>
    <row r="4" spans="1:17" ht="15" customHeight="1">
      <c r="A4" s="26"/>
      <c r="B4" s="27"/>
      <c r="C4" s="27"/>
      <c r="D4" s="27"/>
      <c r="E4" s="27"/>
      <c r="F4" s="27"/>
      <c r="G4" s="27"/>
      <c r="H4" s="27"/>
      <c r="I4" s="26"/>
      <c r="J4" s="27"/>
      <c r="K4" s="27"/>
      <c r="L4" s="27"/>
      <c r="M4" s="27"/>
      <c r="N4" s="27"/>
      <c r="O4" s="27"/>
    </row>
    <row r="5" spans="1:17" ht="15" customHeight="1" thickBot="1">
      <c r="A5" s="426" t="s">
        <v>14</v>
      </c>
      <c r="B5" s="427"/>
      <c r="C5" s="427"/>
      <c r="D5" s="427"/>
      <c r="E5" s="427"/>
      <c r="F5" s="427"/>
      <c r="G5" s="427"/>
      <c r="H5" s="428"/>
      <c r="I5" s="427"/>
      <c r="J5" s="427"/>
      <c r="K5" s="427"/>
      <c r="L5" s="429" t="s">
        <v>15</v>
      </c>
      <c r="M5" s="429"/>
      <c r="N5" s="427"/>
      <c r="O5" s="428" t="s">
        <v>16</v>
      </c>
    </row>
    <row r="6" spans="1:17" s="32" customFormat="1" ht="18" customHeight="1">
      <c r="A6" s="220" t="s">
        <v>212</v>
      </c>
      <c r="B6" s="205" t="s">
        <v>350</v>
      </c>
      <c r="C6" s="767" t="s">
        <v>346</v>
      </c>
      <c r="D6" s="768"/>
      <c r="E6" s="768"/>
      <c r="F6" s="768"/>
      <c r="G6" s="768"/>
      <c r="H6" s="769"/>
      <c r="I6" s="778" t="s">
        <v>347</v>
      </c>
      <c r="J6" s="768"/>
      <c r="K6" s="779"/>
      <c r="L6" s="208" t="s">
        <v>18</v>
      </c>
      <c r="M6" s="207" t="s">
        <v>19</v>
      </c>
      <c r="N6" s="761" t="s">
        <v>20</v>
      </c>
      <c r="O6" s="762"/>
    </row>
    <row r="7" spans="1:17" s="32" customFormat="1" ht="18" customHeight="1">
      <c r="A7" s="221"/>
      <c r="B7" s="183"/>
      <c r="C7" s="186"/>
      <c r="D7" s="187" t="s">
        <v>26</v>
      </c>
      <c r="E7" s="188"/>
      <c r="F7" s="780" t="s">
        <v>348</v>
      </c>
      <c r="G7" s="781"/>
      <c r="H7" s="782"/>
      <c r="I7" s="783" t="s">
        <v>349</v>
      </c>
      <c r="J7" s="781"/>
      <c r="K7" s="784"/>
      <c r="L7" s="192" t="s">
        <v>22</v>
      </c>
      <c r="M7" s="193" t="s">
        <v>23</v>
      </c>
      <c r="N7" s="763" t="s">
        <v>24</v>
      </c>
      <c r="O7" s="764"/>
    </row>
    <row r="8" spans="1:17" s="32" customFormat="1" ht="18" customHeight="1">
      <c r="A8" s="221"/>
      <c r="B8" s="183" t="s">
        <v>25</v>
      </c>
      <c r="C8" s="184"/>
      <c r="D8" s="194" t="s">
        <v>27</v>
      </c>
      <c r="E8" s="184" t="s">
        <v>28</v>
      </c>
      <c r="F8" s="184"/>
      <c r="G8" s="194" t="s">
        <v>27</v>
      </c>
      <c r="H8" s="222" t="s">
        <v>28</v>
      </c>
      <c r="I8" s="216"/>
      <c r="J8" s="194" t="s">
        <v>27</v>
      </c>
      <c r="K8" s="194" t="s">
        <v>28</v>
      </c>
      <c r="L8" s="185" t="s">
        <v>44</v>
      </c>
      <c r="M8" s="195" t="s">
        <v>333</v>
      </c>
      <c r="N8" s="185"/>
      <c r="O8" s="217" t="s">
        <v>32</v>
      </c>
    </row>
    <row r="9" spans="1:17" s="32" customFormat="1" ht="18" customHeight="1">
      <c r="A9" s="223" t="s">
        <v>50</v>
      </c>
      <c r="B9" s="196" t="s">
        <v>33</v>
      </c>
      <c r="C9" s="204" t="s">
        <v>4</v>
      </c>
      <c r="D9" s="203" t="s">
        <v>34</v>
      </c>
      <c r="E9" s="197" t="s">
        <v>35</v>
      </c>
      <c r="F9" s="203"/>
      <c r="G9" s="203" t="s">
        <v>34</v>
      </c>
      <c r="H9" s="214" t="s">
        <v>35</v>
      </c>
      <c r="I9" s="218"/>
      <c r="J9" s="203" t="s">
        <v>34</v>
      </c>
      <c r="K9" s="197" t="s">
        <v>35</v>
      </c>
      <c r="L9" s="198" t="s">
        <v>39</v>
      </c>
      <c r="M9" s="199" t="s">
        <v>45</v>
      </c>
      <c r="N9" s="198"/>
      <c r="O9" s="219" t="s">
        <v>40</v>
      </c>
    </row>
    <row r="10" spans="1:17" s="33" customFormat="1" ht="27.75" customHeight="1">
      <c r="A10" s="348">
        <v>2015</v>
      </c>
      <c r="B10" s="349">
        <v>31443</v>
      </c>
      <c r="C10" s="349">
        <v>71159</v>
      </c>
      <c r="D10" s="349">
        <v>36363</v>
      </c>
      <c r="E10" s="349">
        <v>34796</v>
      </c>
      <c r="F10" s="349">
        <v>70336</v>
      </c>
      <c r="G10" s="349">
        <v>35906</v>
      </c>
      <c r="H10" s="350">
        <v>34430</v>
      </c>
      <c r="I10" s="351">
        <v>823</v>
      </c>
      <c r="J10" s="349">
        <v>457</v>
      </c>
      <c r="K10" s="349">
        <v>366</v>
      </c>
      <c r="L10" s="352">
        <v>2.2631110263015617</v>
      </c>
      <c r="M10" s="349">
        <v>14739</v>
      </c>
      <c r="N10" s="352">
        <v>39.102004033343768</v>
      </c>
      <c r="O10" s="391">
        <v>1819.8300000000002</v>
      </c>
    </row>
    <row r="11" spans="1:17" s="33" customFormat="1" ht="27.75" customHeight="1">
      <c r="A11" s="348">
        <v>2016</v>
      </c>
      <c r="B11" s="349">
        <v>31851</v>
      </c>
      <c r="C11" s="349">
        <v>70961</v>
      </c>
      <c r="D11" s="349">
        <v>36246</v>
      </c>
      <c r="E11" s="349">
        <v>34715</v>
      </c>
      <c r="F11" s="349">
        <v>70076</v>
      </c>
      <c r="G11" s="349">
        <v>35738</v>
      </c>
      <c r="H11" s="350">
        <v>34338</v>
      </c>
      <c r="I11" s="351">
        <v>885</v>
      </c>
      <c r="J11" s="349">
        <v>508</v>
      </c>
      <c r="K11" s="349">
        <v>377</v>
      </c>
      <c r="L11" s="352">
        <v>2.2279049323412137</v>
      </c>
      <c r="M11" s="353">
        <v>14933</v>
      </c>
      <c r="N11" s="352">
        <v>38.986561473293257</v>
      </c>
      <c r="O11" s="391">
        <v>1820.1400000000003</v>
      </c>
    </row>
    <row r="12" spans="1:17" s="33" customFormat="1" ht="27.75" customHeight="1">
      <c r="A12" s="348">
        <v>2017</v>
      </c>
      <c r="B12" s="349">
        <v>32467</v>
      </c>
      <c r="C12" s="349">
        <v>71285</v>
      </c>
      <c r="D12" s="349">
        <v>36410</v>
      </c>
      <c r="E12" s="349">
        <v>34875</v>
      </c>
      <c r="F12" s="349">
        <v>70340</v>
      </c>
      <c r="G12" s="349">
        <v>35855</v>
      </c>
      <c r="H12" s="350">
        <v>34485</v>
      </c>
      <c r="I12" s="351">
        <v>945</v>
      </c>
      <c r="J12" s="349">
        <v>555</v>
      </c>
      <c r="K12" s="349">
        <v>390</v>
      </c>
      <c r="L12" s="352">
        <v>2.1956140080697324</v>
      </c>
      <c r="M12" s="353">
        <v>15899</v>
      </c>
      <c r="N12" s="352">
        <v>39.164569758370227</v>
      </c>
      <c r="O12" s="391">
        <v>1820.1400000000003</v>
      </c>
    </row>
    <row r="13" spans="1:17" s="33" customFormat="1" ht="27.75" customHeight="1">
      <c r="A13" s="348">
        <v>2018</v>
      </c>
      <c r="B13" s="349">
        <v>32760</v>
      </c>
      <c r="C13" s="349">
        <v>70898</v>
      </c>
      <c r="D13" s="349">
        <v>36227</v>
      </c>
      <c r="E13" s="349">
        <v>34671</v>
      </c>
      <c r="F13" s="349">
        <v>69949</v>
      </c>
      <c r="G13" s="349">
        <v>35671</v>
      </c>
      <c r="H13" s="350">
        <v>34278</v>
      </c>
      <c r="I13" s="351">
        <v>949</v>
      </c>
      <c r="J13" s="349">
        <v>556</v>
      </c>
      <c r="K13" s="349">
        <v>393</v>
      </c>
      <c r="L13" s="352">
        <v>2.164163614163614</v>
      </c>
      <c r="M13" s="353">
        <v>16406</v>
      </c>
      <c r="N13" s="352">
        <v>38.951199747277052</v>
      </c>
      <c r="O13" s="391">
        <v>1820.175</v>
      </c>
    </row>
    <row r="14" spans="1:17" s="34" customFormat="1" ht="27.75" customHeight="1">
      <c r="A14" s="348">
        <v>2019</v>
      </c>
      <c r="B14" s="430">
        <f>SUM(B15:B24)</f>
        <v>32760</v>
      </c>
      <c r="C14" s="430">
        <f>SUM(C15:C24)</f>
        <v>70065</v>
      </c>
      <c r="D14" s="430">
        <f>SUM(D15:D24)</f>
        <v>35879</v>
      </c>
      <c r="E14" s="430">
        <f>SUM(E15:E24)</f>
        <v>34186</v>
      </c>
      <c r="F14" s="430">
        <f>SUM(F15:F24)</f>
        <v>69150</v>
      </c>
      <c r="G14" s="430">
        <f t="shared" ref="G14" si="0">SUM(G15:G24)</f>
        <v>35359</v>
      </c>
      <c r="H14" s="431">
        <f>SUM(H15:H24)</f>
        <v>33791</v>
      </c>
      <c r="I14" s="432">
        <f t="shared" ref="I14:K14" si="1">SUM(I15:I24)</f>
        <v>915</v>
      </c>
      <c r="J14" s="430">
        <f t="shared" si="1"/>
        <v>520</v>
      </c>
      <c r="K14" s="430">
        <f t="shared" si="1"/>
        <v>395</v>
      </c>
      <c r="L14" s="354">
        <f>C14/B14</f>
        <v>2.1387362637362637</v>
      </c>
      <c r="M14" s="430">
        <f>SUM(M15:M24)</f>
        <v>17173</v>
      </c>
      <c r="N14" s="352">
        <f t="shared" ref="N14:N35" si="2">C14/O14</f>
        <v>38.486679483658335</v>
      </c>
      <c r="O14" s="391">
        <f>SUM(O15:O24)</f>
        <v>1820.5</v>
      </c>
    </row>
    <row r="15" spans="1:17" ht="36" hidden="1" customHeight="1" outlineLevel="1">
      <c r="A15" s="355" t="s">
        <v>51</v>
      </c>
      <c r="B15" s="356">
        <v>15178</v>
      </c>
      <c r="C15" s="357">
        <f>SUM(D15:E15)</f>
        <v>35349</v>
      </c>
      <c r="D15" s="358">
        <v>17789</v>
      </c>
      <c r="E15" s="358">
        <v>17560</v>
      </c>
      <c r="F15" s="357">
        <f>SUM(G15:H15)</f>
        <v>35042</v>
      </c>
      <c r="G15" s="359">
        <v>17632</v>
      </c>
      <c r="H15" s="360">
        <v>17410</v>
      </c>
      <c r="I15" s="361">
        <f>SUM(J15:K15)</f>
        <v>307</v>
      </c>
      <c r="J15" s="359">
        <v>157</v>
      </c>
      <c r="K15" s="359">
        <v>150</v>
      </c>
      <c r="L15" s="354">
        <f t="shared" ref="L15:L23" si="3">C15/B15</f>
        <v>2.3289629727236791</v>
      </c>
      <c r="M15" s="362">
        <v>5851</v>
      </c>
      <c r="N15" s="352">
        <f t="shared" si="2"/>
        <v>329.13407821229049</v>
      </c>
      <c r="O15" s="392">
        <v>107.4</v>
      </c>
      <c r="Q15" s="35"/>
    </row>
    <row r="16" spans="1:17" ht="36" hidden="1" customHeight="1" outlineLevel="1">
      <c r="A16" s="355" t="s">
        <v>52</v>
      </c>
      <c r="B16" s="356">
        <v>2452</v>
      </c>
      <c r="C16" s="357">
        <f>SUM(D16:E16)</f>
        <v>4653</v>
      </c>
      <c r="D16" s="358">
        <v>2429</v>
      </c>
      <c r="E16" s="358">
        <v>2224</v>
      </c>
      <c r="F16" s="357">
        <f t="shared" ref="F16:F24" si="4">SUM(G16:H16)</f>
        <v>4599</v>
      </c>
      <c r="G16" s="359">
        <v>2396</v>
      </c>
      <c r="H16" s="360">
        <v>2203</v>
      </c>
      <c r="I16" s="361">
        <f t="shared" ref="I16:I24" si="5">SUM(J16:K16)</f>
        <v>54</v>
      </c>
      <c r="J16" s="359">
        <v>33</v>
      </c>
      <c r="K16" s="359">
        <v>21</v>
      </c>
      <c r="L16" s="354">
        <f t="shared" si="3"/>
        <v>1.8976345840130506</v>
      </c>
      <c r="M16" s="362">
        <v>1698</v>
      </c>
      <c r="N16" s="352">
        <f t="shared" si="2"/>
        <v>21.98960302457467</v>
      </c>
      <c r="O16" s="392">
        <v>211.6</v>
      </c>
      <c r="Q16" s="36"/>
    </row>
    <row r="17" spans="1:17" ht="36" hidden="1" customHeight="1" outlineLevel="1">
      <c r="A17" s="355" t="s">
        <v>53</v>
      </c>
      <c r="B17" s="356">
        <v>1275</v>
      </c>
      <c r="C17" s="357">
        <f t="shared" ref="C17:C24" si="6">SUM(D17:E17)</f>
        <v>2400</v>
      </c>
      <c r="D17" s="358">
        <v>1186</v>
      </c>
      <c r="E17" s="358">
        <v>1214</v>
      </c>
      <c r="F17" s="357">
        <f t="shared" si="4"/>
        <v>2390</v>
      </c>
      <c r="G17" s="359">
        <v>1179</v>
      </c>
      <c r="H17" s="360">
        <v>1211</v>
      </c>
      <c r="I17" s="361">
        <f t="shared" si="5"/>
        <v>10</v>
      </c>
      <c r="J17" s="359">
        <v>7</v>
      </c>
      <c r="K17" s="359">
        <v>3</v>
      </c>
      <c r="L17" s="354">
        <f t="shared" si="3"/>
        <v>1.8823529411764706</v>
      </c>
      <c r="M17" s="362">
        <v>959</v>
      </c>
      <c r="N17" s="352">
        <f t="shared" si="2"/>
        <v>17.033356990773598</v>
      </c>
      <c r="O17" s="392">
        <v>140.9</v>
      </c>
      <c r="Q17" s="36"/>
    </row>
    <row r="18" spans="1:17" ht="36" hidden="1" customHeight="1" outlineLevel="1">
      <c r="A18" s="355" t="s">
        <v>54</v>
      </c>
      <c r="B18" s="356">
        <v>1259</v>
      </c>
      <c r="C18" s="357">
        <f t="shared" si="6"/>
        <v>2415</v>
      </c>
      <c r="D18" s="358">
        <v>1256</v>
      </c>
      <c r="E18" s="358">
        <v>1159</v>
      </c>
      <c r="F18" s="357">
        <f t="shared" si="4"/>
        <v>2379</v>
      </c>
      <c r="G18" s="359">
        <v>1242</v>
      </c>
      <c r="H18" s="360">
        <v>1137</v>
      </c>
      <c r="I18" s="361">
        <f t="shared" si="5"/>
        <v>36</v>
      </c>
      <c r="J18" s="359">
        <v>14</v>
      </c>
      <c r="K18" s="359">
        <v>22</v>
      </c>
      <c r="L18" s="354">
        <f t="shared" si="3"/>
        <v>1.9181890389197775</v>
      </c>
      <c r="M18" s="362">
        <v>874</v>
      </c>
      <c r="N18" s="352">
        <f t="shared" si="2"/>
        <v>16.450953678474114</v>
      </c>
      <c r="O18" s="392">
        <v>146.80000000000001</v>
      </c>
      <c r="Q18" s="36"/>
    </row>
    <row r="19" spans="1:17" ht="36" hidden="1" customHeight="1" outlineLevel="1">
      <c r="A19" s="355" t="s">
        <v>55</v>
      </c>
      <c r="B19" s="356">
        <v>1893</v>
      </c>
      <c r="C19" s="357">
        <f t="shared" si="6"/>
        <v>3886</v>
      </c>
      <c r="D19" s="358">
        <v>1972</v>
      </c>
      <c r="E19" s="358">
        <v>1914</v>
      </c>
      <c r="F19" s="357">
        <f t="shared" si="4"/>
        <v>3806</v>
      </c>
      <c r="G19" s="359">
        <v>1933</v>
      </c>
      <c r="H19" s="360">
        <v>1873</v>
      </c>
      <c r="I19" s="361">
        <f t="shared" si="5"/>
        <v>80</v>
      </c>
      <c r="J19" s="359">
        <v>39</v>
      </c>
      <c r="K19" s="359">
        <v>41</v>
      </c>
      <c r="L19" s="354">
        <f t="shared" si="3"/>
        <v>2.052826201796091</v>
      </c>
      <c r="M19" s="362">
        <v>1213</v>
      </c>
      <c r="N19" s="352">
        <f t="shared" si="2"/>
        <v>17.286476868327401</v>
      </c>
      <c r="O19" s="392">
        <v>224.8</v>
      </c>
      <c r="Q19" s="36"/>
    </row>
    <row r="20" spans="1:17" ht="36" hidden="1" customHeight="1" outlineLevel="1">
      <c r="A20" s="355" t="s">
        <v>56</v>
      </c>
      <c r="B20" s="356">
        <v>1870</v>
      </c>
      <c r="C20" s="357">
        <f t="shared" si="6"/>
        <v>3953</v>
      </c>
      <c r="D20" s="358">
        <v>2030</v>
      </c>
      <c r="E20" s="358">
        <v>1923</v>
      </c>
      <c r="F20" s="357">
        <f t="shared" si="4"/>
        <v>3913</v>
      </c>
      <c r="G20" s="359">
        <v>2006</v>
      </c>
      <c r="H20" s="360">
        <v>1907</v>
      </c>
      <c r="I20" s="361">
        <f t="shared" si="5"/>
        <v>40</v>
      </c>
      <c r="J20" s="359">
        <v>24</v>
      </c>
      <c r="K20" s="359">
        <v>16</v>
      </c>
      <c r="L20" s="354">
        <f t="shared" si="3"/>
        <v>2.1139037433155079</v>
      </c>
      <c r="M20" s="362">
        <v>1418</v>
      </c>
      <c r="N20" s="352">
        <f t="shared" si="2"/>
        <v>26.388518024032042</v>
      </c>
      <c r="O20" s="392">
        <v>149.80000000000001</v>
      </c>
      <c r="Q20" s="36"/>
    </row>
    <row r="21" spans="1:17" ht="36" hidden="1" customHeight="1" outlineLevel="1">
      <c r="A21" s="355" t="s">
        <v>57</v>
      </c>
      <c r="B21" s="356">
        <v>2971</v>
      </c>
      <c r="C21" s="357">
        <f t="shared" si="6"/>
        <v>6122</v>
      </c>
      <c r="D21" s="358">
        <v>3245</v>
      </c>
      <c r="E21" s="358">
        <v>2877</v>
      </c>
      <c r="F21" s="357">
        <f t="shared" si="4"/>
        <v>6011</v>
      </c>
      <c r="G21" s="359">
        <v>3177</v>
      </c>
      <c r="H21" s="360">
        <v>2834</v>
      </c>
      <c r="I21" s="361">
        <f t="shared" si="5"/>
        <v>111</v>
      </c>
      <c r="J21" s="359">
        <v>68</v>
      </c>
      <c r="K21" s="359">
        <v>43</v>
      </c>
      <c r="L21" s="354">
        <f t="shared" si="3"/>
        <v>2.0605856613934703</v>
      </c>
      <c r="M21" s="362">
        <v>1634</v>
      </c>
      <c r="N21" s="352">
        <f t="shared" si="2"/>
        <v>50.847176079734218</v>
      </c>
      <c r="O21" s="392">
        <v>120.4</v>
      </c>
      <c r="Q21" s="36"/>
    </row>
    <row r="22" spans="1:17" ht="36" hidden="1" customHeight="1" outlineLevel="1">
      <c r="A22" s="355" t="s">
        <v>58</v>
      </c>
      <c r="B22" s="356">
        <v>2222</v>
      </c>
      <c r="C22" s="357">
        <f t="shared" si="6"/>
        <v>3870</v>
      </c>
      <c r="D22" s="358">
        <v>2031</v>
      </c>
      <c r="E22" s="358">
        <v>1839</v>
      </c>
      <c r="F22" s="357">
        <f t="shared" si="4"/>
        <v>3843</v>
      </c>
      <c r="G22" s="359">
        <v>2018</v>
      </c>
      <c r="H22" s="360">
        <v>1825</v>
      </c>
      <c r="I22" s="361">
        <f t="shared" si="5"/>
        <v>27</v>
      </c>
      <c r="J22" s="359">
        <v>13</v>
      </c>
      <c r="K22" s="359">
        <v>14</v>
      </c>
      <c r="L22" s="354">
        <f t="shared" si="3"/>
        <v>1.7416741674167417</v>
      </c>
      <c r="M22" s="362">
        <v>1316</v>
      </c>
      <c r="N22" s="352">
        <f t="shared" si="2"/>
        <v>31.361426256077795</v>
      </c>
      <c r="O22" s="392">
        <v>123.4</v>
      </c>
      <c r="Q22" s="36"/>
    </row>
    <row r="23" spans="1:17" ht="36" hidden="1" customHeight="1" outlineLevel="1">
      <c r="A23" s="355" t="s">
        <v>59</v>
      </c>
      <c r="B23" s="356">
        <v>1969</v>
      </c>
      <c r="C23" s="357">
        <f t="shared" si="6"/>
        <v>3999</v>
      </c>
      <c r="D23" s="358">
        <v>2102</v>
      </c>
      <c r="E23" s="358">
        <v>1897</v>
      </c>
      <c r="F23" s="357">
        <f t="shared" si="4"/>
        <v>3928</v>
      </c>
      <c r="G23" s="359">
        <v>2059</v>
      </c>
      <c r="H23" s="360">
        <v>1869</v>
      </c>
      <c r="I23" s="361">
        <f t="shared" si="5"/>
        <v>71</v>
      </c>
      <c r="J23" s="359">
        <v>43</v>
      </c>
      <c r="K23" s="359">
        <v>28</v>
      </c>
      <c r="L23" s="354">
        <f t="shared" si="3"/>
        <v>2.030980192991366</v>
      </c>
      <c r="M23" s="362">
        <v>1253</v>
      </c>
      <c r="N23" s="352">
        <f t="shared" si="2"/>
        <v>27.296928327645052</v>
      </c>
      <c r="O23" s="392">
        <v>146.5</v>
      </c>
      <c r="Q23" s="36"/>
    </row>
    <row r="24" spans="1:17" ht="36" hidden="1" customHeight="1" outlineLevel="1">
      <c r="A24" s="355" t="s">
        <v>60</v>
      </c>
      <c r="B24" s="356">
        <v>1671</v>
      </c>
      <c r="C24" s="357">
        <f t="shared" si="6"/>
        <v>3418</v>
      </c>
      <c r="D24" s="358">
        <v>1839</v>
      </c>
      <c r="E24" s="358">
        <v>1579</v>
      </c>
      <c r="F24" s="357">
        <f t="shared" si="4"/>
        <v>3239</v>
      </c>
      <c r="G24" s="359">
        <v>1717</v>
      </c>
      <c r="H24" s="360">
        <v>1522</v>
      </c>
      <c r="I24" s="361">
        <f t="shared" si="5"/>
        <v>179</v>
      </c>
      <c r="J24" s="359">
        <v>122</v>
      </c>
      <c r="K24" s="359">
        <v>57</v>
      </c>
      <c r="L24" s="354">
        <f>C24/B24</f>
        <v>2.0454817474566127</v>
      </c>
      <c r="M24" s="362">
        <v>957</v>
      </c>
      <c r="N24" s="352">
        <f t="shared" si="2"/>
        <v>7.6141679661394521</v>
      </c>
      <c r="O24" s="392">
        <v>448.9</v>
      </c>
      <c r="Q24" s="36"/>
    </row>
    <row r="25" spans="1:17" s="300" customFormat="1" ht="27.75" customHeight="1" collapsed="1">
      <c r="A25" s="363">
        <v>2020</v>
      </c>
      <c r="B25" s="364">
        <f>SUM(B26:B35)</f>
        <v>34187</v>
      </c>
      <c r="C25" s="364">
        <f>SUM(C26:C35)</f>
        <v>70052</v>
      </c>
      <c r="D25" s="364">
        <f>SUM(D26:D35)</f>
        <v>36104</v>
      </c>
      <c r="E25" s="364">
        <f>SUM(E26:E35)</f>
        <v>33948</v>
      </c>
      <c r="F25" s="364">
        <f>SUM(F26:F35)</f>
        <v>69242</v>
      </c>
      <c r="G25" s="364">
        <f t="shared" ref="G25" si="7">SUM(G26:G35)</f>
        <v>35663</v>
      </c>
      <c r="H25" s="365">
        <f>SUM(H26:H35)</f>
        <v>33579</v>
      </c>
      <c r="I25" s="366">
        <f t="shared" ref="I25:K25" si="8">SUM(I26:I35)</f>
        <v>810</v>
      </c>
      <c r="J25" s="364">
        <f t="shared" si="8"/>
        <v>441</v>
      </c>
      <c r="K25" s="364">
        <f t="shared" si="8"/>
        <v>369</v>
      </c>
      <c r="L25" s="367">
        <f>C25/B25</f>
        <v>2.0490829847602892</v>
      </c>
      <c r="M25" s="364">
        <f>SUM(M26:M35)</f>
        <v>18133</v>
      </c>
      <c r="N25" s="368">
        <f t="shared" si="2"/>
        <v>38.479538588299917</v>
      </c>
      <c r="O25" s="393">
        <f>SUM(O26:O35)</f>
        <v>1820.5</v>
      </c>
    </row>
    <row r="26" spans="1:17" s="309" customFormat="1" ht="36" customHeight="1">
      <c r="A26" s="369" t="s">
        <v>51</v>
      </c>
      <c r="B26" s="370">
        <v>15636</v>
      </c>
      <c r="C26" s="371">
        <f>SUM(D26:E26)</f>
        <v>35204</v>
      </c>
      <c r="D26" s="371">
        <v>17790</v>
      </c>
      <c r="E26" s="371">
        <v>17414</v>
      </c>
      <c r="F26" s="371">
        <f>SUM(G26:H26)</f>
        <v>34932</v>
      </c>
      <c r="G26" s="372">
        <v>17663</v>
      </c>
      <c r="H26" s="373">
        <v>17269</v>
      </c>
      <c r="I26" s="374">
        <f>SUM(J26:K26)</f>
        <v>272</v>
      </c>
      <c r="J26" s="372">
        <v>127</v>
      </c>
      <c r="K26" s="372">
        <v>145</v>
      </c>
      <c r="L26" s="375">
        <f t="shared" ref="L26:L34" si="9">C26/B26</f>
        <v>2.2514709644410336</v>
      </c>
      <c r="M26" s="376">
        <v>6189</v>
      </c>
      <c r="N26" s="377">
        <f t="shared" si="2"/>
        <v>327.78398510242084</v>
      </c>
      <c r="O26" s="394">
        <v>107.4</v>
      </c>
      <c r="Q26" s="310"/>
    </row>
    <row r="27" spans="1:17" s="309" customFormat="1" ht="36" customHeight="1">
      <c r="A27" s="369" t="s">
        <v>52</v>
      </c>
      <c r="B27" s="370">
        <v>2599</v>
      </c>
      <c r="C27" s="371">
        <f>SUM(D27:E27)</f>
        <v>4710</v>
      </c>
      <c r="D27" s="371">
        <v>2486</v>
      </c>
      <c r="E27" s="371">
        <v>2224</v>
      </c>
      <c r="F27" s="371">
        <f t="shared" ref="F27:F35" si="10">SUM(G27:H27)</f>
        <v>4656</v>
      </c>
      <c r="G27" s="372">
        <v>2454</v>
      </c>
      <c r="H27" s="373">
        <v>2202</v>
      </c>
      <c r="I27" s="374">
        <f t="shared" ref="I27:I35" si="11">SUM(J27:K27)</f>
        <v>54</v>
      </c>
      <c r="J27" s="372">
        <v>32</v>
      </c>
      <c r="K27" s="372">
        <v>22</v>
      </c>
      <c r="L27" s="375">
        <f t="shared" si="9"/>
        <v>1.8122354751827625</v>
      </c>
      <c r="M27" s="376">
        <v>1767</v>
      </c>
      <c r="N27" s="377">
        <f t="shared" si="2"/>
        <v>22.258979206049151</v>
      </c>
      <c r="O27" s="394">
        <v>211.6</v>
      </c>
      <c r="Q27" s="311"/>
    </row>
    <row r="28" spans="1:17" s="309" customFormat="1" ht="36" customHeight="1">
      <c r="A28" s="369" t="s">
        <v>53</v>
      </c>
      <c r="B28" s="370">
        <v>1321</v>
      </c>
      <c r="C28" s="371">
        <f t="shared" ref="C28:C35" si="12">SUM(D28:E28)</f>
        <v>2430</v>
      </c>
      <c r="D28" s="371">
        <v>1214</v>
      </c>
      <c r="E28" s="371">
        <v>1216</v>
      </c>
      <c r="F28" s="371">
        <f t="shared" si="10"/>
        <v>2420</v>
      </c>
      <c r="G28" s="372">
        <v>1208</v>
      </c>
      <c r="H28" s="373">
        <v>1212</v>
      </c>
      <c r="I28" s="374">
        <f t="shared" si="11"/>
        <v>10</v>
      </c>
      <c r="J28" s="372">
        <v>6</v>
      </c>
      <c r="K28" s="372">
        <v>4</v>
      </c>
      <c r="L28" s="375">
        <f t="shared" si="9"/>
        <v>1.8395155185465557</v>
      </c>
      <c r="M28" s="376">
        <v>1002</v>
      </c>
      <c r="N28" s="377">
        <f t="shared" si="2"/>
        <v>17.246273953158269</v>
      </c>
      <c r="O28" s="394">
        <v>140.9</v>
      </c>
      <c r="Q28" s="311"/>
    </row>
    <row r="29" spans="1:17" s="309" customFormat="1" ht="36" customHeight="1">
      <c r="A29" s="369" t="s">
        <v>54</v>
      </c>
      <c r="B29" s="370">
        <v>1336</v>
      </c>
      <c r="C29" s="371">
        <f t="shared" si="12"/>
        <v>2416</v>
      </c>
      <c r="D29" s="371">
        <v>1259</v>
      </c>
      <c r="E29" s="371">
        <v>1157</v>
      </c>
      <c r="F29" s="371">
        <f t="shared" si="10"/>
        <v>2392</v>
      </c>
      <c r="G29" s="372">
        <v>1252</v>
      </c>
      <c r="H29" s="373">
        <v>1140</v>
      </c>
      <c r="I29" s="374">
        <f t="shared" si="11"/>
        <v>24</v>
      </c>
      <c r="J29" s="372">
        <v>7</v>
      </c>
      <c r="K29" s="372">
        <v>17</v>
      </c>
      <c r="L29" s="375">
        <f t="shared" si="9"/>
        <v>1.8083832335329342</v>
      </c>
      <c r="M29" s="376">
        <v>947</v>
      </c>
      <c r="N29" s="377">
        <f t="shared" si="2"/>
        <v>16.457765667574929</v>
      </c>
      <c r="O29" s="394">
        <v>146.80000000000001</v>
      </c>
      <c r="Q29" s="311"/>
    </row>
    <row r="30" spans="1:17" s="309" customFormat="1" ht="36" customHeight="1">
      <c r="A30" s="369" t="s">
        <v>55</v>
      </c>
      <c r="B30" s="370">
        <v>1945</v>
      </c>
      <c r="C30" s="371">
        <f t="shared" si="12"/>
        <v>3826</v>
      </c>
      <c r="D30" s="371">
        <v>1939</v>
      </c>
      <c r="E30" s="371">
        <v>1887</v>
      </c>
      <c r="F30" s="371">
        <f t="shared" si="10"/>
        <v>3753</v>
      </c>
      <c r="G30" s="372">
        <v>1907</v>
      </c>
      <c r="H30" s="373">
        <v>1846</v>
      </c>
      <c r="I30" s="374">
        <f t="shared" si="11"/>
        <v>73</v>
      </c>
      <c r="J30" s="372">
        <v>32</v>
      </c>
      <c r="K30" s="372">
        <v>41</v>
      </c>
      <c r="L30" s="375">
        <f t="shared" si="9"/>
        <v>1.967095115681234</v>
      </c>
      <c r="M30" s="376">
        <v>1278</v>
      </c>
      <c r="N30" s="377">
        <f t="shared" si="2"/>
        <v>17.019572953736652</v>
      </c>
      <c r="O30" s="394">
        <v>224.8</v>
      </c>
      <c r="Q30" s="311"/>
    </row>
    <row r="31" spans="1:17" s="309" customFormat="1" ht="36" customHeight="1">
      <c r="A31" s="369" t="s">
        <v>340</v>
      </c>
      <c r="B31" s="370">
        <v>2045</v>
      </c>
      <c r="C31" s="371">
        <f t="shared" si="12"/>
        <v>4018</v>
      </c>
      <c r="D31" s="371">
        <v>2073</v>
      </c>
      <c r="E31" s="371">
        <v>1945</v>
      </c>
      <c r="F31" s="371">
        <f t="shared" si="10"/>
        <v>3972</v>
      </c>
      <c r="G31" s="372">
        <v>2049</v>
      </c>
      <c r="H31" s="373">
        <v>1923</v>
      </c>
      <c r="I31" s="374">
        <f t="shared" si="11"/>
        <v>46</v>
      </c>
      <c r="J31" s="372">
        <v>24</v>
      </c>
      <c r="K31" s="372">
        <v>22</v>
      </c>
      <c r="L31" s="375">
        <f t="shared" si="9"/>
        <v>1.9647921760391198</v>
      </c>
      <c r="M31" s="376">
        <v>1502</v>
      </c>
      <c r="N31" s="377">
        <f t="shared" si="2"/>
        <v>26.822429906542055</v>
      </c>
      <c r="O31" s="394">
        <v>149.80000000000001</v>
      </c>
      <c r="Q31" s="311"/>
    </row>
    <row r="32" spans="1:17" s="309" customFormat="1" ht="36" customHeight="1">
      <c r="A32" s="369" t="s">
        <v>57</v>
      </c>
      <c r="B32" s="370">
        <v>3287</v>
      </c>
      <c r="C32" s="371">
        <f t="shared" si="12"/>
        <v>6281</v>
      </c>
      <c r="D32" s="371">
        <v>3426</v>
      </c>
      <c r="E32" s="371">
        <v>2855</v>
      </c>
      <c r="F32" s="371">
        <f t="shared" si="10"/>
        <v>6184</v>
      </c>
      <c r="G32" s="372">
        <v>3362</v>
      </c>
      <c r="H32" s="373">
        <v>2822</v>
      </c>
      <c r="I32" s="374">
        <f t="shared" si="11"/>
        <v>97</v>
      </c>
      <c r="J32" s="372">
        <v>64</v>
      </c>
      <c r="K32" s="372">
        <v>33</v>
      </c>
      <c r="L32" s="375">
        <f t="shared" si="9"/>
        <v>1.9108609674475205</v>
      </c>
      <c r="M32" s="376">
        <v>1730</v>
      </c>
      <c r="N32" s="377">
        <f t="shared" si="2"/>
        <v>52.167774086378735</v>
      </c>
      <c r="O32" s="394">
        <v>120.4</v>
      </c>
      <c r="Q32" s="311"/>
    </row>
    <row r="33" spans="1:17" s="309" customFormat="1" ht="36" customHeight="1">
      <c r="A33" s="369" t="s">
        <v>58</v>
      </c>
      <c r="B33" s="370">
        <v>2254</v>
      </c>
      <c r="C33" s="371">
        <f t="shared" si="12"/>
        <v>3851</v>
      </c>
      <c r="D33" s="371">
        <v>2026</v>
      </c>
      <c r="E33" s="371">
        <v>1825</v>
      </c>
      <c r="F33" s="371">
        <f t="shared" si="10"/>
        <v>3829</v>
      </c>
      <c r="G33" s="372">
        <v>2019</v>
      </c>
      <c r="H33" s="373">
        <v>1810</v>
      </c>
      <c r="I33" s="374">
        <f t="shared" si="11"/>
        <v>22</v>
      </c>
      <c r="J33" s="372">
        <v>7</v>
      </c>
      <c r="K33" s="372">
        <v>15</v>
      </c>
      <c r="L33" s="375">
        <f t="shared" si="9"/>
        <v>1.7085181898846495</v>
      </c>
      <c r="M33" s="376">
        <v>1386</v>
      </c>
      <c r="N33" s="377">
        <f t="shared" si="2"/>
        <v>31.207455429497568</v>
      </c>
      <c r="O33" s="394">
        <v>123.4</v>
      </c>
      <c r="Q33" s="311"/>
    </row>
    <row r="34" spans="1:17" s="309" customFormat="1" ht="36" customHeight="1">
      <c r="A34" s="369" t="s">
        <v>59</v>
      </c>
      <c r="B34" s="370">
        <v>2044</v>
      </c>
      <c r="C34" s="371">
        <f t="shared" si="12"/>
        <v>3957</v>
      </c>
      <c r="D34" s="371">
        <v>2082</v>
      </c>
      <c r="E34" s="371">
        <v>1875</v>
      </c>
      <c r="F34" s="371">
        <f t="shared" si="10"/>
        <v>3887</v>
      </c>
      <c r="G34" s="372">
        <v>2039</v>
      </c>
      <c r="H34" s="373">
        <v>1848</v>
      </c>
      <c r="I34" s="374">
        <f t="shared" si="11"/>
        <v>70</v>
      </c>
      <c r="J34" s="372">
        <v>43</v>
      </c>
      <c r="K34" s="372">
        <v>27</v>
      </c>
      <c r="L34" s="375">
        <f t="shared" si="9"/>
        <v>1.9359099804305284</v>
      </c>
      <c r="M34" s="376">
        <v>1313</v>
      </c>
      <c r="N34" s="377">
        <f t="shared" si="2"/>
        <v>27.010238907849828</v>
      </c>
      <c r="O34" s="394">
        <v>146.5</v>
      </c>
      <c r="Q34" s="311"/>
    </row>
    <row r="35" spans="1:17" s="309" customFormat="1" ht="36" customHeight="1">
      <c r="A35" s="369" t="s">
        <v>60</v>
      </c>
      <c r="B35" s="370">
        <v>1720</v>
      </c>
      <c r="C35" s="371">
        <f t="shared" si="12"/>
        <v>3359</v>
      </c>
      <c r="D35" s="371">
        <v>1809</v>
      </c>
      <c r="E35" s="371">
        <v>1550</v>
      </c>
      <c r="F35" s="371">
        <f t="shared" si="10"/>
        <v>3217</v>
      </c>
      <c r="G35" s="372">
        <v>1710</v>
      </c>
      <c r="H35" s="373">
        <v>1507</v>
      </c>
      <c r="I35" s="374">
        <f t="shared" si="11"/>
        <v>142</v>
      </c>
      <c r="J35" s="372">
        <v>99</v>
      </c>
      <c r="K35" s="372">
        <v>43</v>
      </c>
      <c r="L35" s="375">
        <f>C35/B35</f>
        <v>1.952906976744186</v>
      </c>
      <c r="M35" s="376">
        <v>1019</v>
      </c>
      <c r="N35" s="377">
        <f t="shared" si="2"/>
        <v>7.4827355758520833</v>
      </c>
      <c r="O35" s="394">
        <v>448.9</v>
      </c>
      <c r="Q35" s="311"/>
    </row>
    <row r="36" spans="1:17" s="25" customFormat="1" ht="9.9499999999999993" customHeight="1" thickBot="1">
      <c r="A36" s="378"/>
      <c r="B36" s="379"/>
      <c r="C36" s="379"/>
      <c r="D36" s="379"/>
      <c r="E36" s="379"/>
      <c r="F36" s="379"/>
      <c r="G36" s="379"/>
      <c r="H36" s="380"/>
      <c r="I36" s="381"/>
      <c r="J36" s="379"/>
      <c r="K36" s="379"/>
      <c r="L36" s="382"/>
      <c r="M36" s="379"/>
      <c r="N36" s="382"/>
      <c r="O36" s="383"/>
      <c r="Q36" s="37"/>
    </row>
    <row r="37" spans="1:17" s="25" customFormat="1" ht="9.9499999999999993" customHeight="1">
      <c r="A37" s="384"/>
      <c r="B37" s="385"/>
      <c r="C37" s="385"/>
      <c r="D37" s="385"/>
      <c r="E37" s="385"/>
      <c r="F37" s="385"/>
      <c r="G37" s="385"/>
      <c r="H37" s="385"/>
      <c r="I37" s="385"/>
      <c r="J37" s="385"/>
      <c r="K37" s="385"/>
      <c r="L37" s="386"/>
      <c r="M37" s="385"/>
      <c r="N37" s="386"/>
      <c r="O37" s="387"/>
      <c r="Q37" s="37"/>
    </row>
    <row r="38" spans="1:17" s="25" customFormat="1" ht="15" customHeight="1">
      <c r="A38" s="388" t="s">
        <v>351</v>
      </c>
      <c r="B38" s="385"/>
      <c r="C38" s="385"/>
      <c r="D38" s="385"/>
      <c r="E38" s="385"/>
      <c r="F38" s="385"/>
      <c r="G38" s="385"/>
      <c r="H38" s="385"/>
      <c r="I38" s="389"/>
      <c r="J38" s="385"/>
      <c r="K38" s="385"/>
      <c r="L38" s="386"/>
      <c r="M38" s="385"/>
      <c r="N38" s="386"/>
      <c r="O38" s="387"/>
      <c r="Q38" s="37"/>
    </row>
    <row r="39" spans="1:17" s="25" customFormat="1" ht="15" customHeight="1">
      <c r="A39" s="390" t="s">
        <v>379</v>
      </c>
      <c r="B39" s="385"/>
      <c r="C39" s="385"/>
      <c r="D39" s="385"/>
      <c r="E39" s="385"/>
      <c r="F39" s="385"/>
      <c r="G39" s="385"/>
      <c r="H39" s="385"/>
      <c r="I39" s="389"/>
      <c r="J39" s="385"/>
      <c r="K39" s="385"/>
      <c r="L39" s="386"/>
      <c r="M39" s="385"/>
      <c r="N39" s="386"/>
      <c r="O39" s="387"/>
      <c r="Q39" s="37"/>
    </row>
    <row r="40" spans="1:17" s="31" customFormat="1" ht="9.9499999999999993" customHeight="1">
      <c r="A40" s="38"/>
      <c r="B40" s="29"/>
      <c r="C40" s="29"/>
      <c r="D40" s="29"/>
      <c r="E40" s="29" t="s">
        <v>61</v>
      </c>
      <c r="F40" s="29"/>
      <c r="G40" s="29"/>
      <c r="H40" s="29"/>
      <c r="I40" s="38"/>
      <c r="J40" s="29"/>
      <c r="K40" s="29"/>
      <c r="L40" s="30"/>
      <c r="M40" s="30"/>
      <c r="N40" s="29"/>
      <c r="O40" s="29"/>
      <c r="P40" s="39"/>
    </row>
    <row r="41" spans="1:17" ht="15.75">
      <c r="A41" s="40"/>
      <c r="B41" s="41"/>
      <c r="C41" s="41"/>
      <c r="D41" s="41"/>
      <c r="E41" s="41"/>
      <c r="F41" s="41"/>
      <c r="G41" s="41"/>
      <c r="H41" s="41"/>
      <c r="I41" s="41"/>
      <c r="J41" s="41"/>
      <c r="K41" s="41"/>
      <c r="L41" s="41"/>
      <c r="M41" s="41"/>
      <c r="N41" s="41"/>
      <c r="O41" s="41"/>
    </row>
    <row r="42" spans="1:17" ht="15.75">
      <c r="A42" s="40"/>
      <c r="B42" s="41"/>
      <c r="C42" s="41"/>
      <c r="D42" s="41"/>
      <c r="E42" s="41"/>
      <c r="F42" s="41"/>
      <c r="G42" s="41"/>
      <c r="H42" s="41"/>
      <c r="I42" s="41"/>
      <c r="J42" s="41"/>
      <c r="K42" s="41"/>
      <c r="L42" s="41"/>
      <c r="M42" s="41"/>
      <c r="N42" s="41"/>
      <c r="O42" s="41"/>
    </row>
    <row r="43" spans="1:17" ht="15.75">
      <c r="A43" s="42"/>
      <c r="B43" s="41"/>
      <c r="C43" s="41"/>
      <c r="D43" s="41"/>
      <c r="E43" s="41"/>
      <c r="F43" s="41"/>
      <c r="G43" s="41"/>
      <c r="H43" s="41"/>
      <c r="I43" s="41"/>
      <c r="J43" s="41"/>
      <c r="K43" s="41"/>
      <c r="L43" s="41"/>
      <c r="M43" s="41"/>
      <c r="N43" s="41"/>
      <c r="O43" s="41"/>
    </row>
    <row r="44" spans="1:17" ht="15.75">
      <c r="A44" s="42"/>
      <c r="B44" s="41"/>
      <c r="C44" s="41"/>
      <c r="D44" s="41"/>
      <c r="E44" s="41"/>
      <c r="F44" s="41"/>
      <c r="G44" s="41"/>
      <c r="H44" s="41"/>
      <c r="I44" s="41"/>
      <c r="J44" s="41"/>
      <c r="K44" s="41"/>
      <c r="L44" s="41"/>
      <c r="M44" s="41"/>
      <c r="N44" s="41"/>
      <c r="O44" s="41"/>
      <c r="P44" s="28" t="s">
        <v>62</v>
      </c>
    </row>
    <row r="45" spans="1:17" ht="15.75">
      <c r="A45" s="40"/>
      <c r="B45" s="41"/>
      <c r="C45" s="41"/>
      <c r="D45" s="41"/>
      <c r="E45" s="41"/>
      <c r="F45" s="41"/>
      <c r="G45" s="41"/>
      <c r="H45" s="41"/>
      <c r="I45" s="41"/>
      <c r="J45" s="41"/>
      <c r="K45" s="41"/>
      <c r="L45" s="41"/>
      <c r="M45" s="41"/>
      <c r="N45" s="41"/>
      <c r="O45" s="41"/>
    </row>
    <row r="46" spans="1:17" ht="15.75">
      <c r="A46" s="40"/>
      <c r="B46" s="41"/>
      <c r="C46" s="41"/>
      <c r="D46" s="41"/>
      <c r="E46" s="41"/>
      <c r="F46" s="41"/>
      <c r="G46" s="41"/>
      <c r="H46" s="41"/>
      <c r="I46" s="41"/>
      <c r="J46" s="41"/>
      <c r="K46" s="41"/>
      <c r="L46" s="41"/>
      <c r="M46" s="41"/>
      <c r="N46" s="41"/>
      <c r="O46" s="41"/>
    </row>
    <row r="47" spans="1:17" ht="15.75">
      <c r="A47" s="40"/>
      <c r="B47" s="41"/>
      <c r="C47" s="41"/>
      <c r="D47" s="41"/>
      <c r="E47" s="41"/>
      <c r="F47" s="41"/>
      <c r="G47" s="41"/>
      <c r="H47" s="41"/>
      <c r="I47" s="41"/>
      <c r="J47" s="41"/>
      <c r="K47" s="41"/>
      <c r="L47" s="41"/>
      <c r="M47" s="41"/>
      <c r="N47" s="41"/>
      <c r="O47" s="41"/>
    </row>
    <row r="48" spans="1:17" ht="15.75">
      <c r="A48" s="40"/>
      <c r="B48" s="41"/>
      <c r="C48" s="41"/>
      <c r="D48" s="41"/>
      <c r="E48" s="41"/>
      <c r="F48" s="41"/>
      <c r="G48" s="41"/>
      <c r="H48" s="41"/>
      <c r="I48" s="41"/>
      <c r="J48" s="41"/>
      <c r="K48" s="41"/>
      <c r="L48" s="41"/>
      <c r="M48" s="41"/>
      <c r="N48" s="41"/>
      <c r="O48" s="41"/>
    </row>
    <row r="49" spans="1:15" ht="15.75">
      <c r="A49" s="40"/>
      <c r="B49" s="41"/>
      <c r="C49" s="41"/>
      <c r="D49" s="41"/>
      <c r="E49" s="41"/>
      <c r="F49" s="41"/>
      <c r="G49" s="41"/>
      <c r="H49" s="41"/>
      <c r="I49" s="41"/>
      <c r="J49" s="41"/>
      <c r="K49" s="41"/>
      <c r="L49" s="41"/>
      <c r="M49" s="41"/>
      <c r="N49" s="41"/>
      <c r="O49" s="41"/>
    </row>
    <row r="50" spans="1:15" ht="15.75">
      <c r="A50" s="40"/>
      <c r="B50" s="41"/>
      <c r="C50" s="41"/>
      <c r="D50" s="41"/>
      <c r="E50" s="41"/>
      <c r="F50" s="41"/>
      <c r="G50" s="41"/>
      <c r="H50" s="41"/>
      <c r="I50" s="41"/>
      <c r="J50" s="41"/>
      <c r="K50" s="41"/>
      <c r="L50" s="41"/>
      <c r="M50" s="41"/>
      <c r="N50" s="41"/>
      <c r="O50" s="41"/>
    </row>
    <row r="51" spans="1:15" ht="15.75">
      <c r="A51" s="40"/>
      <c r="B51" s="41"/>
      <c r="C51" s="41"/>
      <c r="D51" s="41"/>
      <c r="E51" s="41"/>
      <c r="F51" s="41"/>
      <c r="G51" s="41"/>
      <c r="H51" s="41"/>
      <c r="I51" s="41"/>
      <c r="J51" s="41"/>
      <c r="K51" s="41"/>
      <c r="L51" s="41"/>
      <c r="M51" s="41"/>
      <c r="N51" s="41"/>
      <c r="O51" s="41"/>
    </row>
    <row r="52" spans="1:15" ht="15.75">
      <c r="A52" s="40"/>
      <c r="B52" s="41"/>
      <c r="C52" s="41"/>
      <c r="D52" s="41"/>
      <c r="E52" s="41"/>
      <c r="F52" s="41"/>
      <c r="G52" s="41"/>
      <c r="H52" s="41"/>
      <c r="I52" s="41"/>
      <c r="J52" s="41"/>
      <c r="K52" s="41"/>
      <c r="L52" s="41"/>
      <c r="M52" s="41"/>
      <c r="N52" s="41"/>
      <c r="O52" s="41"/>
    </row>
    <row r="53" spans="1:15" ht="15.75">
      <c r="A53" s="40"/>
      <c r="B53" s="41"/>
      <c r="C53" s="41"/>
      <c r="D53" s="41"/>
      <c r="E53" s="41"/>
      <c r="F53" s="41"/>
      <c r="G53" s="41"/>
      <c r="H53" s="41"/>
      <c r="I53" s="41"/>
      <c r="J53" s="41"/>
      <c r="K53" s="41"/>
      <c r="L53" s="41"/>
      <c r="M53" s="41"/>
      <c r="N53" s="41"/>
      <c r="O53" s="41"/>
    </row>
    <row r="54" spans="1:15" ht="15.75">
      <c r="A54" s="40"/>
      <c r="B54" s="41"/>
      <c r="C54" s="41"/>
      <c r="D54" s="41"/>
      <c r="E54" s="41"/>
      <c r="F54" s="41"/>
      <c r="G54" s="41"/>
      <c r="H54" s="41"/>
      <c r="I54" s="41"/>
      <c r="J54" s="41"/>
      <c r="K54" s="41"/>
      <c r="L54" s="41"/>
      <c r="M54" s="41"/>
      <c r="N54" s="41"/>
      <c r="O54" s="41"/>
    </row>
    <row r="55" spans="1:15" ht="15.75">
      <c r="A55" s="40"/>
      <c r="B55" s="41"/>
      <c r="C55" s="41"/>
      <c r="D55" s="41"/>
      <c r="E55" s="41"/>
      <c r="F55" s="41"/>
      <c r="G55" s="41"/>
      <c r="H55" s="41"/>
      <c r="I55" s="41"/>
      <c r="J55" s="41"/>
      <c r="K55" s="41"/>
      <c r="L55" s="41"/>
      <c r="M55" s="41"/>
      <c r="N55" s="41"/>
      <c r="O55" s="41"/>
    </row>
    <row r="56" spans="1:15" ht="15.75">
      <c r="A56" s="40"/>
      <c r="B56" s="41"/>
      <c r="C56" s="41"/>
      <c r="D56" s="41"/>
      <c r="E56" s="41"/>
      <c r="F56" s="41"/>
      <c r="G56" s="41"/>
      <c r="H56" s="41"/>
      <c r="I56" s="41"/>
      <c r="J56" s="41"/>
      <c r="K56" s="41"/>
      <c r="L56" s="41"/>
      <c r="M56" s="41"/>
      <c r="N56" s="41"/>
      <c r="O56" s="41"/>
    </row>
    <row r="57" spans="1:15" ht="15.75">
      <c r="A57" s="40"/>
      <c r="B57" s="41"/>
      <c r="C57" s="41"/>
      <c r="D57" s="41"/>
      <c r="E57" s="41"/>
      <c r="F57" s="41"/>
      <c r="G57" s="41"/>
      <c r="H57" s="41"/>
      <c r="I57" s="41"/>
      <c r="J57" s="41"/>
      <c r="K57" s="41"/>
      <c r="L57" s="41"/>
      <c r="M57" s="41"/>
      <c r="N57" s="41"/>
      <c r="O57" s="41"/>
    </row>
    <row r="58" spans="1:15" ht="15.75">
      <c r="A58" s="40"/>
      <c r="B58" s="41"/>
      <c r="C58" s="41"/>
      <c r="D58" s="41"/>
      <c r="E58" s="41"/>
      <c r="F58" s="41"/>
      <c r="G58" s="41"/>
      <c r="H58" s="41"/>
      <c r="I58" s="41"/>
      <c r="J58" s="41"/>
      <c r="K58" s="41"/>
      <c r="L58" s="41"/>
      <c r="M58" s="41"/>
      <c r="N58" s="41"/>
      <c r="O58" s="41"/>
    </row>
    <row r="59" spans="1:15" ht="15.75">
      <c r="A59" s="40"/>
      <c r="B59" s="41"/>
      <c r="C59" s="41"/>
      <c r="D59" s="41"/>
      <c r="E59" s="41"/>
      <c r="F59" s="41"/>
      <c r="G59" s="41"/>
      <c r="H59" s="41"/>
      <c r="I59" s="41"/>
      <c r="J59" s="41"/>
      <c r="K59" s="41"/>
      <c r="L59" s="41"/>
      <c r="M59" s="41"/>
      <c r="N59" s="41"/>
      <c r="O59" s="41"/>
    </row>
    <row r="60" spans="1:15" ht="15.75">
      <c r="A60" s="40"/>
      <c r="B60" s="41"/>
      <c r="C60" s="41"/>
      <c r="D60" s="41"/>
      <c r="E60" s="41"/>
      <c r="F60" s="41"/>
      <c r="G60" s="41"/>
      <c r="H60" s="41"/>
      <c r="I60" s="41"/>
      <c r="J60" s="41"/>
      <c r="K60" s="41"/>
      <c r="L60" s="41"/>
      <c r="M60" s="41"/>
      <c r="N60" s="41"/>
      <c r="O60" s="41"/>
    </row>
    <row r="61" spans="1:15" ht="15.75">
      <c r="A61" s="40"/>
      <c r="B61" s="41"/>
      <c r="C61" s="41"/>
      <c r="D61" s="41"/>
      <c r="E61" s="41"/>
      <c r="F61" s="41"/>
      <c r="G61" s="41"/>
      <c r="H61" s="41"/>
      <c r="I61" s="41"/>
      <c r="J61" s="41"/>
      <c r="K61" s="41"/>
      <c r="L61" s="41"/>
      <c r="M61" s="41"/>
      <c r="N61" s="41"/>
      <c r="O61" s="41"/>
    </row>
    <row r="62" spans="1:15" ht="15.75">
      <c r="A62" s="40"/>
      <c r="B62" s="41"/>
      <c r="C62" s="41"/>
      <c r="D62" s="41"/>
      <c r="E62" s="41"/>
      <c r="F62" s="41"/>
      <c r="G62" s="41"/>
      <c r="H62" s="41"/>
      <c r="I62" s="41"/>
      <c r="J62" s="41"/>
      <c r="K62" s="41"/>
      <c r="L62" s="41"/>
      <c r="M62" s="41"/>
      <c r="N62" s="41"/>
      <c r="O62" s="41"/>
    </row>
    <row r="63" spans="1:15" ht="15.75">
      <c r="A63" s="40"/>
      <c r="B63" s="41"/>
      <c r="C63" s="41"/>
      <c r="D63" s="41"/>
      <c r="E63" s="41"/>
      <c r="F63" s="41"/>
      <c r="G63" s="41"/>
      <c r="H63" s="41"/>
      <c r="I63" s="41"/>
      <c r="J63" s="41"/>
      <c r="K63" s="41"/>
      <c r="L63" s="41"/>
      <c r="M63" s="41"/>
      <c r="N63" s="41"/>
      <c r="O63" s="41"/>
    </row>
    <row r="64" spans="1:15" ht="15.75">
      <c r="A64" s="40"/>
      <c r="B64" s="41"/>
      <c r="C64" s="41"/>
      <c r="D64" s="41"/>
      <c r="E64" s="41"/>
      <c r="F64" s="41"/>
      <c r="G64" s="41"/>
      <c r="H64" s="41"/>
      <c r="I64" s="41"/>
      <c r="J64" s="41"/>
      <c r="K64" s="41"/>
      <c r="L64" s="41"/>
      <c r="M64" s="41"/>
      <c r="N64" s="41"/>
      <c r="O64" s="41"/>
    </row>
    <row r="65" spans="1:15" ht="15.75">
      <c r="A65" s="40"/>
      <c r="B65" s="41"/>
      <c r="C65" s="41"/>
      <c r="D65" s="41"/>
      <c r="E65" s="41"/>
      <c r="F65" s="41"/>
      <c r="G65" s="41"/>
      <c r="H65" s="41"/>
      <c r="I65" s="41"/>
      <c r="J65" s="41"/>
      <c r="K65" s="41"/>
      <c r="L65" s="41"/>
      <c r="M65" s="41"/>
      <c r="N65" s="41"/>
      <c r="O65" s="41"/>
    </row>
    <row r="66" spans="1:15" ht="15.75">
      <c r="A66" s="40"/>
      <c r="B66" s="41"/>
      <c r="C66" s="41"/>
      <c r="D66" s="41"/>
      <c r="E66" s="41"/>
      <c r="F66" s="41"/>
      <c r="G66" s="41"/>
      <c r="H66" s="41"/>
      <c r="I66" s="41"/>
      <c r="J66" s="41"/>
      <c r="K66" s="41"/>
      <c r="L66" s="41"/>
      <c r="M66" s="41"/>
      <c r="N66" s="41"/>
      <c r="O66" s="41"/>
    </row>
    <row r="67" spans="1:15" ht="15.75">
      <c r="A67" s="40"/>
      <c r="B67" s="41"/>
      <c r="C67" s="41"/>
      <c r="D67" s="41"/>
      <c r="E67" s="41"/>
      <c r="F67" s="41"/>
      <c r="G67" s="41"/>
      <c r="H67" s="41"/>
      <c r="I67" s="41"/>
      <c r="J67" s="41"/>
      <c r="K67" s="41"/>
      <c r="L67" s="41"/>
      <c r="M67" s="41"/>
      <c r="N67" s="41"/>
      <c r="O67" s="41"/>
    </row>
    <row r="68" spans="1:15" ht="15.75">
      <c r="A68" s="40"/>
      <c r="B68" s="41"/>
      <c r="C68" s="41"/>
      <c r="D68" s="41"/>
      <c r="E68" s="41"/>
      <c r="F68" s="41"/>
      <c r="G68" s="41"/>
      <c r="H68" s="41"/>
      <c r="I68" s="41"/>
      <c r="J68" s="41"/>
      <c r="K68" s="41"/>
      <c r="L68" s="41"/>
      <c r="M68" s="41"/>
      <c r="N68" s="41"/>
      <c r="O68" s="41"/>
    </row>
    <row r="69" spans="1:15">
      <c r="A69" s="33"/>
    </row>
    <row r="70" spans="1:15">
      <c r="A70" s="33"/>
    </row>
    <row r="71" spans="1:15">
      <c r="A71" s="33"/>
    </row>
    <row r="72" spans="1:15">
      <c r="A72" s="33"/>
    </row>
    <row r="73" spans="1:15">
      <c r="A73" s="33"/>
    </row>
    <row r="74" spans="1:15">
      <c r="A74" s="33"/>
    </row>
    <row r="75" spans="1:15">
      <c r="A75" s="33"/>
    </row>
    <row r="76" spans="1:15">
      <c r="A76" s="33"/>
    </row>
    <row r="77" spans="1:15">
      <c r="A77" s="33"/>
    </row>
    <row r="78" spans="1:15">
      <c r="A78" s="33"/>
    </row>
    <row r="79" spans="1:15">
      <c r="A79" s="33"/>
    </row>
    <row r="80" spans="1:15">
      <c r="A80" s="33"/>
    </row>
    <row r="81" spans="1:1">
      <c r="A81" s="33"/>
    </row>
    <row r="82" spans="1:1">
      <c r="A82" s="33"/>
    </row>
    <row r="83" spans="1:1">
      <c r="A83" s="33"/>
    </row>
    <row r="84" spans="1:1">
      <c r="A84" s="33"/>
    </row>
    <row r="85" spans="1:1">
      <c r="A85" s="33"/>
    </row>
    <row r="86" spans="1:1">
      <c r="A86" s="33"/>
    </row>
    <row r="87" spans="1:1">
      <c r="A87" s="33"/>
    </row>
    <row r="88" spans="1:1">
      <c r="A88" s="33"/>
    </row>
    <row r="89" spans="1:1">
      <c r="A89" s="33"/>
    </row>
    <row r="90" spans="1:1">
      <c r="A90" s="33"/>
    </row>
    <row r="91" spans="1:1">
      <c r="A91" s="33"/>
    </row>
    <row r="92" spans="1:1">
      <c r="A92" s="33"/>
    </row>
    <row r="93" spans="1:1">
      <c r="A93" s="33"/>
    </row>
    <row r="94" spans="1:1">
      <c r="A94" s="33"/>
    </row>
    <row r="95" spans="1:1">
      <c r="A95" s="33"/>
    </row>
    <row r="96" spans="1:1">
      <c r="A96" s="33"/>
    </row>
    <row r="97" spans="1:1">
      <c r="A97" s="33"/>
    </row>
    <row r="98" spans="1:1">
      <c r="A98" s="33"/>
    </row>
    <row r="99" spans="1:1">
      <c r="A99" s="33"/>
    </row>
    <row r="100" spans="1:1">
      <c r="A100" s="33"/>
    </row>
    <row r="101" spans="1:1">
      <c r="A101" s="33"/>
    </row>
    <row r="102" spans="1:1">
      <c r="A102" s="33"/>
    </row>
    <row r="103" spans="1:1">
      <c r="A103" s="33"/>
    </row>
    <row r="104" spans="1:1">
      <c r="A104" s="33"/>
    </row>
    <row r="105" spans="1:1">
      <c r="A105" s="33"/>
    </row>
    <row r="106" spans="1:1">
      <c r="A106" s="33"/>
    </row>
    <row r="107" spans="1:1">
      <c r="A107" s="33"/>
    </row>
    <row r="108" spans="1:1">
      <c r="A108" s="33"/>
    </row>
    <row r="109" spans="1:1">
      <c r="A109" s="33"/>
    </row>
    <row r="110" spans="1:1">
      <c r="A110" s="33"/>
    </row>
    <row r="111" spans="1:1">
      <c r="A111" s="33"/>
    </row>
    <row r="112" spans="1:1">
      <c r="A112" s="33"/>
    </row>
    <row r="113" spans="1:1">
      <c r="A113" s="33"/>
    </row>
  </sheetData>
  <mergeCells count="7">
    <mergeCell ref="I2:O2"/>
    <mergeCell ref="N6:O6"/>
    <mergeCell ref="N7:O7"/>
    <mergeCell ref="C6:H6"/>
    <mergeCell ref="I6:K6"/>
    <mergeCell ref="F7:H7"/>
    <mergeCell ref="I7:K7"/>
  </mergeCells>
  <phoneticPr fontId="2" type="noConversion"/>
  <printOptions horizontalCentered="1" verticalCentered="1"/>
  <pageMargins left="0.59055118110236227" right="0.59055118110236227" top="0.55118110236220474" bottom="0.55118110236220474" header="0.51181102362204722" footer="0.51181102362204722"/>
  <pageSetup paperSize="9" scale="95" orientation="portrait" r:id="rId1"/>
  <headerFooter alignWithMargins="0"/>
  <colBreaks count="1" manualBreakCount="1">
    <brk id="8" max="3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H42"/>
  <sheetViews>
    <sheetView view="pageBreakPreview" topLeftCell="AV1" zoomScaleNormal="100" zoomScaleSheetLayoutView="100" workbookViewId="0">
      <pane ySplit="9" topLeftCell="A10" activePane="bottomLeft" state="frozen"/>
      <selection activeCell="AE15" sqref="AE15"/>
      <selection pane="bottomLeft" activeCell="AX17" sqref="AX17:BH23"/>
    </sheetView>
  </sheetViews>
  <sheetFormatPr defaultRowHeight="16.5"/>
  <cols>
    <col min="1" max="1" width="8.5546875" style="49" customWidth="1"/>
    <col min="2" max="2" width="10" style="49" bestFit="1" customWidth="1"/>
    <col min="3" max="8" width="8.109375" style="49" bestFit="1" customWidth="1"/>
    <col min="9" max="10" width="5.6640625" style="49" bestFit="1" customWidth="1"/>
    <col min="11" max="11" width="6.6640625" style="49" bestFit="1" customWidth="1"/>
    <col min="12" max="12" width="8.77734375" style="49" bestFit="1" customWidth="1"/>
    <col min="13" max="13" width="8" style="49" bestFit="1" customWidth="1"/>
    <col min="14" max="14" width="10" style="49" bestFit="1" customWidth="1"/>
    <col min="15" max="20" width="7.109375" style="49" bestFit="1" customWidth="1"/>
    <col min="21" max="21" width="4.6640625" style="49" bestFit="1" customWidth="1"/>
    <col min="22" max="22" width="5.109375" style="49" bestFit="1" customWidth="1"/>
    <col min="23" max="23" width="6.6640625" style="49" bestFit="1" customWidth="1"/>
    <col min="24" max="24" width="8.88671875" style="49"/>
    <col min="25" max="25" width="8.33203125" style="49" customWidth="1"/>
    <col min="26" max="26" width="10" style="49" bestFit="1" customWidth="1"/>
    <col min="27" max="32" width="7.109375" style="49" bestFit="1" customWidth="1"/>
    <col min="33" max="33" width="4.6640625" style="49" bestFit="1" customWidth="1"/>
    <col min="34" max="34" width="5.109375" style="49" bestFit="1" customWidth="1"/>
    <col min="35" max="35" width="6.6640625" style="49" bestFit="1" customWidth="1"/>
    <col min="36" max="37" width="8.88671875" style="49"/>
    <col min="38" max="38" width="10" style="49" bestFit="1" customWidth="1"/>
    <col min="39" max="44" width="7.109375" style="49" bestFit="1" customWidth="1"/>
    <col min="45" max="45" width="4.6640625" style="49" bestFit="1" customWidth="1"/>
    <col min="46" max="46" width="5.109375" style="49" bestFit="1" customWidth="1"/>
    <col min="47" max="47" width="6.6640625" style="49" bestFit="1" customWidth="1"/>
    <col min="48" max="49" width="8.88671875" style="49"/>
    <col min="50" max="50" width="10" style="49" bestFit="1" customWidth="1"/>
    <col min="51" max="56" width="7.109375" style="49" bestFit="1" customWidth="1"/>
    <col min="57" max="57" width="5.6640625" style="49" bestFit="1" customWidth="1"/>
    <col min="58" max="58" width="5.109375" style="49" bestFit="1" customWidth="1"/>
    <col min="59" max="59" width="6.6640625" style="49" bestFit="1" customWidth="1"/>
    <col min="60" max="16384" width="8.88671875" style="49"/>
  </cols>
  <sheetData>
    <row r="1" spans="1:60" s="44" customFormat="1" ht="15" customHeight="1">
      <c r="A1" s="43"/>
      <c r="B1" s="5"/>
      <c r="C1" s="5"/>
      <c r="D1" s="5"/>
      <c r="E1" s="5"/>
      <c r="F1" s="5"/>
      <c r="G1" s="5"/>
      <c r="H1" s="5"/>
      <c r="I1" s="5"/>
      <c r="J1" s="5"/>
      <c r="K1" s="5"/>
      <c r="L1" s="5"/>
      <c r="M1" s="57"/>
      <c r="N1" s="58"/>
      <c r="O1" s="58"/>
      <c r="P1" s="58"/>
      <c r="Q1" s="58"/>
      <c r="R1" s="58"/>
      <c r="S1" s="59"/>
      <c r="T1" s="59"/>
      <c r="U1" s="58"/>
      <c r="V1" s="59"/>
      <c r="W1" s="59"/>
      <c r="X1" s="6"/>
      <c r="Y1" s="43"/>
      <c r="Z1" s="5"/>
      <c r="AA1" s="5"/>
      <c r="AB1" s="5"/>
      <c r="AC1" s="5"/>
      <c r="AD1" s="5"/>
      <c r="AE1" s="5"/>
      <c r="AF1" s="5"/>
      <c r="AG1" s="5"/>
      <c r="AH1" s="5"/>
      <c r="AI1" s="5"/>
      <c r="AJ1" s="5"/>
      <c r="AK1" s="43"/>
      <c r="AL1" s="5"/>
      <c r="AM1" s="5"/>
      <c r="AN1" s="5"/>
      <c r="AO1" s="5"/>
      <c r="AP1" s="5"/>
      <c r="AQ1" s="5"/>
      <c r="AR1" s="5"/>
      <c r="AS1" s="5"/>
      <c r="AT1" s="5"/>
      <c r="AU1" s="5"/>
      <c r="AV1" s="5"/>
      <c r="AW1" s="43"/>
      <c r="AX1" s="5"/>
      <c r="AY1" s="5"/>
      <c r="AZ1" s="5"/>
      <c r="BA1" s="5"/>
      <c r="BB1" s="5"/>
      <c r="BC1" s="5"/>
      <c r="BD1" s="5"/>
      <c r="BE1" s="5"/>
      <c r="BF1" s="5"/>
      <c r="BG1" s="5"/>
      <c r="BH1" s="5"/>
    </row>
    <row r="2" spans="1:60" s="226" customFormat="1" ht="30" customHeight="1">
      <c r="A2" s="229" t="s">
        <v>339</v>
      </c>
      <c r="B2" s="224"/>
      <c r="C2" s="224"/>
      <c r="D2" s="225"/>
      <c r="E2" s="224"/>
      <c r="F2" s="224"/>
      <c r="G2" s="224"/>
      <c r="H2" s="224"/>
      <c r="I2" s="224"/>
      <c r="J2" s="224"/>
      <c r="K2" s="224"/>
      <c r="L2" s="224"/>
      <c r="M2" s="765" t="s">
        <v>338</v>
      </c>
      <c r="N2" s="765"/>
      <c r="O2" s="765"/>
      <c r="P2" s="765"/>
      <c r="Q2" s="765"/>
      <c r="R2" s="765"/>
      <c r="S2" s="765"/>
      <c r="T2" s="765"/>
      <c r="U2" s="765"/>
      <c r="V2" s="765"/>
      <c r="W2" s="765"/>
      <c r="X2" s="765"/>
      <c r="Y2" s="765" t="s">
        <v>452</v>
      </c>
      <c r="Z2" s="765"/>
      <c r="AA2" s="765"/>
      <c r="AB2" s="765"/>
      <c r="AC2" s="765"/>
      <c r="AD2" s="765"/>
      <c r="AE2" s="765"/>
      <c r="AF2" s="765"/>
      <c r="AG2" s="765"/>
      <c r="AH2" s="765"/>
      <c r="AI2" s="765"/>
      <c r="AJ2" s="765"/>
      <c r="AK2" s="765" t="s">
        <v>453</v>
      </c>
      <c r="AL2" s="765"/>
      <c r="AM2" s="765"/>
      <c r="AN2" s="765"/>
      <c r="AO2" s="765"/>
      <c r="AP2" s="765"/>
      <c r="AQ2" s="765"/>
      <c r="AR2" s="765"/>
      <c r="AS2" s="765"/>
      <c r="AT2" s="765"/>
      <c r="AU2" s="765"/>
      <c r="AV2" s="765"/>
      <c r="AW2" s="765" t="s">
        <v>452</v>
      </c>
      <c r="AX2" s="765"/>
      <c r="AY2" s="765"/>
      <c r="AZ2" s="765"/>
      <c r="BA2" s="765"/>
      <c r="BB2" s="765"/>
      <c r="BC2" s="765"/>
      <c r="BD2" s="765"/>
      <c r="BE2" s="765"/>
      <c r="BF2" s="765"/>
      <c r="BG2" s="765"/>
      <c r="BH2" s="765"/>
    </row>
    <row r="3" spans="1:60" s="44" customFormat="1" ht="30" customHeight="1">
      <c r="A3" s="785"/>
      <c r="B3" s="785"/>
      <c r="C3" s="785"/>
      <c r="D3" s="785"/>
      <c r="E3" s="785"/>
      <c r="F3" s="785"/>
      <c r="G3" s="785"/>
      <c r="H3" s="785"/>
      <c r="I3" s="785"/>
      <c r="J3" s="785"/>
      <c r="K3" s="785"/>
      <c r="L3" s="785"/>
      <c r="M3" s="60"/>
      <c r="N3" s="45"/>
      <c r="O3" s="45"/>
      <c r="P3" s="8"/>
      <c r="Q3" s="45"/>
      <c r="R3" s="45"/>
      <c r="S3" s="45"/>
      <c r="T3" s="45"/>
      <c r="U3" s="45"/>
      <c r="V3" s="45"/>
      <c r="W3" s="45"/>
      <c r="X3" s="45"/>
      <c r="Y3" s="785"/>
      <c r="Z3" s="785"/>
      <c r="AA3" s="785"/>
      <c r="AB3" s="785"/>
      <c r="AC3" s="785"/>
      <c r="AD3" s="785"/>
      <c r="AE3" s="785"/>
      <c r="AF3" s="785"/>
      <c r="AG3" s="785"/>
      <c r="AH3" s="785"/>
      <c r="AI3" s="785"/>
      <c r="AJ3" s="785"/>
      <c r="AK3" s="785"/>
      <c r="AL3" s="785"/>
      <c r="AM3" s="785"/>
      <c r="AN3" s="785"/>
      <c r="AO3" s="785"/>
      <c r="AP3" s="785"/>
      <c r="AQ3" s="785"/>
      <c r="AR3" s="785"/>
      <c r="AS3" s="785"/>
      <c r="AT3" s="785"/>
      <c r="AU3" s="785"/>
      <c r="AV3" s="785"/>
      <c r="AW3" s="765" t="s">
        <v>453</v>
      </c>
      <c r="AX3" s="765"/>
      <c r="AY3" s="765"/>
      <c r="AZ3" s="765"/>
      <c r="BA3" s="765"/>
      <c r="BB3" s="765"/>
      <c r="BC3" s="765"/>
      <c r="BD3" s="765"/>
      <c r="BE3" s="765"/>
      <c r="BF3" s="765"/>
      <c r="BG3" s="765"/>
      <c r="BH3" s="765"/>
    </row>
    <row r="4" spans="1:60" ht="15"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row>
    <row r="5" spans="1:60" s="12" customFormat="1" ht="15" customHeight="1" thickBot="1">
      <c r="A5" s="320" t="s">
        <v>0</v>
      </c>
      <c r="B5" s="320"/>
      <c r="C5" s="320"/>
      <c r="D5" s="320"/>
      <c r="E5" s="320"/>
      <c r="F5" s="320"/>
      <c r="G5" s="320"/>
      <c r="H5" s="320"/>
      <c r="I5" s="320"/>
      <c r="J5" s="320"/>
      <c r="K5" s="320"/>
      <c r="L5" s="321"/>
      <c r="M5" s="395"/>
      <c r="W5" s="396"/>
      <c r="X5" s="321" t="s">
        <v>16</v>
      </c>
      <c r="Y5" s="320" t="s">
        <v>0</v>
      </c>
      <c r="Z5" s="320"/>
      <c r="AA5" s="320"/>
      <c r="AB5" s="320"/>
      <c r="AC5" s="320"/>
      <c r="AD5" s="320"/>
      <c r="AE5" s="320"/>
      <c r="AF5" s="320"/>
      <c r="AG5" s="320"/>
      <c r="AH5" s="320"/>
      <c r="AI5" s="320"/>
      <c r="AJ5" s="321"/>
      <c r="AK5" s="395"/>
      <c r="AU5" s="396"/>
      <c r="AV5" s="321" t="s">
        <v>16</v>
      </c>
      <c r="AW5" s="320" t="s">
        <v>0</v>
      </c>
      <c r="BH5" s="321" t="s">
        <v>16</v>
      </c>
    </row>
    <row r="6" spans="1:60" s="47" customFormat="1">
      <c r="A6" s="786" t="s">
        <v>410</v>
      </c>
      <c r="B6" s="66" t="s">
        <v>65</v>
      </c>
      <c r="C6" s="66"/>
      <c r="D6" s="66"/>
      <c r="E6" s="67"/>
      <c r="F6" s="66" t="s">
        <v>337</v>
      </c>
      <c r="G6" s="66"/>
      <c r="H6" s="67"/>
      <c r="I6" s="66" t="s">
        <v>336</v>
      </c>
      <c r="J6" s="66"/>
      <c r="K6" s="66"/>
      <c r="L6" s="236" t="s">
        <v>19</v>
      </c>
      <c r="M6" s="786" t="s">
        <v>410</v>
      </c>
      <c r="N6" s="66" t="s">
        <v>65</v>
      </c>
      <c r="O6" s="66"/>
      <c r="P6" s="66"/>
      <c r="Q6" s="67"/>
      <c r="R6" s="66" t="s">
        <v>337</v>
      </c>
      <c r="S6" s="66"/>
      <c r="T6" s="67"/>
      <c r="U6" s="66" t="s">
        <v>336</v>
      </c>
      <c r="V6" s="66"/>
      <c r="W6" s="66"/>
      <c r="X6" s="236" t="s">
        <v>19</v>
      </c>
      <c r="Y6" s="786" t="s">
        <v>410</v>
      </c>
      <c r="Z6" s="66" t="s">
        <v>65</v>
      </c>
      <c r="AA6" s="66"/>
      <c r="AB6" s="66"/>
      <c r="AC6" s="67"/>
      <c r="AD6" s="66" t="s">
        <v>337</v>
      </c>
      <c r="AE6" s="66"/>
      <c r="AF6" s="67"/>
      <c r="AG6" s="66" t="s">
        <v>336</v>
      </c>
      <c r="AH6" s="66"/>
      <c r="AI6" s="66"/>
      <c r="AJ6" s="236" t="s">
        <v>19</v>
      </c>
      <c r="AK6" s="786" t="s">
        <v>410</v>
      </c>
      <c r="AL6" s="66" t="s">
        <v>65</v>
      </c>
      <c r="AM6" s="66"/>
      <c r="AN6" s="66"/>
      <c r="AO6" s="67"/>
      <c r="AP6" s="66" t="s">
        <v>337</v>
      </c>
      <c r="AQ6" s="66"/>
      <c r="AR6" s="67"/>
      <c r="AS6" s="66" t="s">
        <v>336</v>
      </c>
      <c r="AT6" s="66"/>
      <c r="AU6" s="66"/>
      <c r="AV6" s="236" t="s">
        <v>19</v>
      </c>
      <c r="AW6" s="786" t="s">
        <v>410</v>
      </c>
      <c r="AX6" s="66" t="s">
        <v>65</v>
      </c>
      <c r="AY6" s="66"/>
      <c r="AZ6" s="66"/>
      <c r="BA6" s="67"/>
      <c r="BB6" s="66" t="s">
        <v>337</v>
      </c>
      <c r="BC6" s="66"/>
      <c r="BD6" s="67"/>
      <c r="BE6" s="66" t="s">
        <v>336</v>
      </c>
      <c r="BF6" s="66"/>
      <c r="BG6" s="66"/>
      <c r="BH6" s="236" t="s">
        <v>19</v>
      </c>
    </row>
    <row r="7" spans="1:60" s="47" customFormat="1">
      <c r="A7" s="787"/>
      <c r="B7" s="178" t="s">
        <v>335</v>
      </c>
      <c r="C7" s="68" t="s">
        <v>66</v>
      </c>
      <c r="D7" s="69"/>
      <c r="E7" s="70"/>
      <c r="F7" s="68" t="s">
        <v>67</v>
      </c>
      <c r="G7" s="69"/>
      <c r="H7" s="70"/>
      <c r="I7" s="68" t="s">
        <v>67</v>
      </c>
      <c r="J7" s="69"/>
      <c r="K7" s="68"/>
      <c r="L7" s="237" t="s">
        <v>47</v>
      </c>
      <c r="M7" s="787"/>
      <c r="N7" s="178" t="s">
        <v>335</v>
      </c>
      <c r="O7" s="68" t="s">
        <v>66</v>
      </c>
      <c r="P7" s="69"/>
      <c r="Q7" s="70"/>
      <c r="R7" s="68" t="s">
        <v>67</v>
      </c>
      <c r="S7" s="69"/>
      <c r="T7" s="70"/>
      <c r="U7" s="68" t="s">
        <v>67</v>
      </c>
      <c r="V7" s="69"/>
      <c r="W7" s="68"/>
      <c r="X7" s="237" t="s">
        <v>47</v>
      </c>
      <c r="Y7" s="787"/>
      <c r="Z7" s="178" t="s">
        <v>335</v>
      </c>
      <c r="AA7" s="68" t="s">
        <v>66</v>
      </c>
      <c r="AB7" s="69"/>
      <c r="AC7" s="70"/>
      <c r="AD7" s="68" t="s">
        <v>67</v>
      </c>
      <c r="AE7" s="69"/>
      <c r="AF7" s="70"/>
      <c r="AG7" s="68" t="s">
        <v>67</v>
      </c>
      <c r="AH7" s="69"/>
      <c r="AI7" s="68"/>
      <c r="AJ7" s="237" t="s">
        <v>47</v>
      </c>
      <c r="AK7" s="787"/>
      <c r="AL7" s="178" t="s">
        <v>335</v>
      </c>
      <c r="AM7" s="68" t="s">
        <v>66</v>
      </c>
      <c r="AN7" s="69"/>
      <c r="AO7" s="70"/>
      <c r="AP7" s="68" t="s">
        <v>67</v>
      </c>
      <c r="AQ7" s="69"/>
      <c r="AR7" s="70"/>
      <c r="AS7" s="68" t="s">
        <v>67</v>
      </c>
      <c r="AT7" s="69"/>
      <c r="AU7" s="68"/>
      <c r="AV7" s="237" t="s">
        <v>47</v>
      </c>
      <c r="AW7" s="787"/>
      <c r="AX7" s="178" t="s">
        <v>335</v>
      </c>
      <c r="AY7" s="68" t="s">
        <v>66</v>
      </c>
      <c r="AZ7" s="69"/>
      <c r="BA7" s="70"/>
      <c r="BB7" s="68" t="s">
        <v>67</v>
      </c>
      <c r="BC7" s="69"/>
      <c r="BD7" s="70"/>
      <c r="BE7" s="68" t="s">
        <v>67</v>
      </c>
      <c r="BF7" s="69"/>
      <c r="BG7" s="68"/>
      <c r="BH7" s="237" t="s">
        <v>47</v>
      </c>
    </row>
    <row r="8" spans="1:60" s="47" customFormat="1">
      <c r="A8" s="787"/>
      <c r="B8" s="178" t="s">
        <v>25</v>
      </c>
      <c r="C8" s="68"/>
      <c r="D8" s="71" t="s">
        <v>27</v>
      </c>
      <c r="E8" s="72" t="s">
        <v>28</v>
      </c>
      <c r="F8" s="68"/>
      <c r="G8" s="71" t="s">
        <v>27</v>
      </c>
      <c r="H8" s="72" t="s">
        <v>28</v>
      </c>
      <c r="I8" s="68"/>
      <c r="J8" s="71" t="s">
        <v>27</v>
      </c>
      <c r="K8" s="73" t="s">
        <v>28</v>
      </c>
      <c r="L8" s="237" t="s">
        <v>49</v>
      </c>
      <c r="M8" s="787"/>
      <c r="N8" s="178" t="s">
        <v>25</v>
      </c>
      <c r="O8" s="68"/>
      <c r="P8" s="71" t="s">
        <v>27</v>
      </c>
      <c r="Q8" s="72" t="s">
        <v>28</v>
      </c>
      <c r="R8" s="68"/>
      <c r="S8" s="71" t="s">
        <v>27</v>
      </c>
      <c r="T8" s="72" t="s">
        <v>28</v>
      </c>
      <c r="U8" s="68"/>
      <c r="V8" s="71" t="s">
        <v>27</v>
      </c>
      <c r="W8" s="73" t="s">
        <v>28</v>
      </c>
      <c r="X8" s="237" t="s">
        <v>49</v>
      </c>
      <c r="Y8" s="787"/>
      <c r="Z8" s="178" t="s">
        <v>25</v>
      </c>
      <c r="AA8" s="68"/>
      <c r="AB8" s="71" t="s">
        <v>27</v>
      </c>
      <c r="AC8" s="72" t="s">
        <v>28</v>
      </c>
      <c r="AD8" s="68"/>
      <c r="AE8" s="71" t="s">
        <v>27</v>
      </c>
      <c r="AF8" s="72" t="s">
        <v>28</v>
      </c>
      <c r="AG8" s="68"/>
      <c r="AH8" s="71" t="s">
        <v>27</v>
      </c>
      <c r="AI8" s="73" t="s">
        <v>28</v>
      </c>
      <c r="AJ8" s="237" t="s">
        <v>49</v>
      </c>
      <c r="AK8" s="787"/>
      <c r="AL8" s="178" t="s">
        <v>25</v>
      </c>
      <c r="AM8" s="68"/>
      <c r="AN8" s="71" t="s">
        <v>27</v>
      </c>
      <c r="AO8" s="72" t="s">
        <v>28</v>
      </c>
      <c r="AP8" s="68"/>
      <c r="AQ8" s="71" t="s">
        <v>27</v>
      </c>
      <c r="AR8" s="72" t="s">
        <v>28</v>
      </c>
      <c r="AS8" s="68"/>
      <c r="AT8" s="71" t="s">
        <v>27</v>
      </c>
      <c r="AU8" s="73" t="s">
        <v>28</v>
      </c>
      <c r="AV8" s="237" t="s">
        <v>49</v>
      </c>
      <c r="AW8" s="787"/>
      <c r="AX8" s="178" t="s">
        <v>25</v>
      </c>
      <c r="AY8" s="68"/>
      <c r="AZ8" s="71" t="s">
        <v>27</v>
      </c>
      <c r="BA8" s="72" t="s">
        <v>28</v>
      </c>
      <c r="BB8" s="68"/>
      <c r="BC8" s="71" t="s">
        <v>27</v>
      </c>
      <c r="BD8" s="72" t="s">
        <v>28</v>
      </c>
      <c r="BE8" s="68"/>
      <c r="BF8" s="71" t="s">
        <v>27</v>
      </c>
      <c r="BG8" s="73" t="s">
        <v>28</v>
      </c>
      <c r="BH8" s="237" t="s">
        <v>49</v>
      </c>
    </row>
    <row r="9" spans="1:60" s="47" customFormat="1" ht="15.75" customHeight="1">
      <c r="A9" s="788"/>
      <c r="B9" s="74" t="s">
        <v>33</v>
      </c>
      <c r="C9" s="74"/>
      <c r="D9" s="74" t="s">
        <v>34</v>
      </c>
      <c r="E9" s="74" t="s">
        <v>35</v>
      </c>
      <c r="F9" s="74"/>
      <c r="G9" s="74" t="s">
        <v>34</v>
      </c>
      <c r="H9" s="74" t="s">
        <v>35</v>
      </c>
      <c r="I9" s="74"/>
      <c r="J9" s="74" t="s">
        <v>34</v>
      </c>
      <c r="K9" s="74" t="s">
        <v>35</v>
      </c>
      <c r="L9" s="238" t="s">
        <v>68</v>
      </c>
      <c r="M9" s="788"/>
      <c r="N9" s="74" t="s">
        <v>33</v>
      </c>
      <c r="O9" s="74"/>
      <c r="P9" s="74" t="s">
        <v>34</v>
      </c>
      <c r="Q9" s="74" t="s">
        <v>35</v>
      </c>
      <c r="R9" s="74"/>
      <c r="S9" s="74" t="s">
        <v>34</v>
      </c>
      <c r="T9" s="74" t="s">
        <v>35</v>
      </c>
      <c r="U9" s="74"/>
      <c r="V9" s="74" t="s">
        <v>34</v>
      </c>
      <c r="W9" s="74" t="s">
        <v>35</v>
      </c>
      <c r="X9" s="238" t="s">
        <v>68</v>
      </c>
      <c r="Y9" s="788"/>
      <c r="Z9" s="74" t="s">
        <v>33</v>
      </c>
      <c r="AA9" s="74"/>
      <c r="AB9" s="74" t="s">
        <v>34</v>
      </c>
      <c r="AC9" s="74" t="s">
        <v>35</v>
      </c>
      <c r="AD9" s="74"/>
      <c r="AE9" s="74" t="s">
        <v>34</v>
      </c>
      <c r="AF9" s="74" t="s">
        <v>35</v>
      </c>
      <c r="AG9" s="74"/>
      <c r="AH9" s="74" t="s">
        <v>34</v>
      </c>
      <c r="AI9" s="74" t="s">
        <v>35</v>
      </c>
      <c r="AJ9" s="238" t="s">
        <v>68</v>
      </c>
      <c r="AK9" s="788"/>
      <c r="AL9" s="74" t="s">
        <v>33</v>
      </c>
      <c r="AM9" s="74"/>
      <c r="AN9" s="74" t="s">
        <v>34</v>
      </c>
      <c r="AO9" s="74" t="s">
        <v>35</v>
      </c>
      <c r="AP9" s="74"/>
      <c r="AQ9" s="74" t="s">
        <v>34</v>
      </c>
      <c r="AR9" s="74" t="s">
        <v>35</v>
      </c>
      <c r="AS9" s="74"/>
      <c r="AT9" s="74" t="s">
        <v>34</v>
      </c>
      <c r="AU9" s="74" t="s">
        <v>35</v>
      </c>
      <c r="AV9" s="238" t="s">
        <v>68</v>
      </c>
      <c r="AW9" s="788"/>
      <c r="AX9" s="74" t="s">
        <v>33</v>
      </c>
      <c r="AY9" s="74"/>
      <c r="AZ9" s="74" t="s">
        <v>34</v>
      </c>
      <c r="BA9" s="74" t="s">
        <v>35</v>
      </c>
      <c r="BB9" s="74"/>
      <c r="BC9" s="74" t="s">
        <v>34</v>
      </c>
      <c r="BD9" s="74" t="s">
        <v>35</v>
      </c>
      <c r="BE9" s="74"/>
      <c r="BF9" s="74" t="s">
        <v>34</v>
      </c>
      <c r="BG9" s="74" t="s">
        <v>35</v>
      </c>
      <c r="BH9" s="238" t="s">
        <v>68</v>
      </c>
    </row>
    <row r="10" spans="1:60" s="50" customFormat="1" ht="24" customHeight="1">
      <c r="A10" s="408">
        <v>2020</v>
      </c>
      <c r="B10" s="409">
        <f>SUM(B11,B26,N10,N20,N31,Z14,Z27,AL12,AL26,AX17)</f>
        <v>34187</v>
      </c>
      <c r="C10" s="409">
        <f t="shared" ref="C10:K10" si="0">SUM(C11,C26,O10,O20,O31,AA14,AA27,AM12,AM26,AY17)</f>
        <v>70052</v>
      </c>
      <c r="D10" s="409">
        <f t="shared" si="0"/>
        <v>36104</v>
      </c>
      <c r="E10" s="409">
        <f t="shared" si="0"/>
        <v>33948</v>
      </c>
      <c r="F10" s="409">
        <f t="shared" si="0"/>
        <v>69242</v>
      </c>
      <c r="G10" s="409">
        <f t="shared" si="0"/>
        <v>35663</v>
      </c>
      <c r="H10" s="409">
        <f t="shared" si="0"/>
        <v>33579</v>
      </c>
      <c r="I10" s="409">
        <f>SUM(I11,I26,U10,U20,U31,AG14,AG27,AS12,AS26,BE17)</f>
        <v>810</v>
      </c>
      <c r="J10" s="409">
        <f t="shared" si="0"/>
        <v>441</v>
      </c>
      <c r="K10" s="409">
        <f t="shared" si="0"/>
        <v>369</v>
      </c>
      <c r="L10" s="411">
        <f>SUM(L11,L26,X10,X20,X31,AJ14,AJ27,AV12,AV26,BH17)</f>
        <v>18133</v>
      </c>
      <c r="M10" s="239" t="s">
        <v>53</v>
      </c>
      <c r="N10" s="397">
        <f t="shared" ref="N10:X10" si="1">SUM(N12:N18)</f>
        <v>1321</v>
      </c>
      <c r="O10" s="264">
        <f>SUM(R10,U10)</f>
        <v>2430</v>
      </c>
      <c r="P10" s="264">
        <f t="shared" ref="P10:Q10" si="2">SUM(S10,V10)</f>
        <v>1214</v>
      </c>
      <c r="Q10" s="264">
        <f t="shared" si="2"/>
        <v>1216</v>
      </c>
      <c r="R10" s="264">
        <f t="shared" si="1"/>
        <v>2420</v>
      </c>
      <c r="S10" s="264">
        <f t="shared" si="1"/>
        <v>1208</v>
      </c>
      <c r="T10" s="264">
        <f t="shared" si="1"/>
        <v>1212</v>
      </c>
      <c r="U10" s="264">
        <v>10</v>
      </c>
      <c r="V10" s="264">
        <v>6</v>
      </c>
      <c r="W10" s="264">
        <v>4</v>
      </c>
      <c r="X10" s="412">
        <f t="shared" si="1"/>
        <v>1002</v>
      </c>
      <c r="Y10" s="240" t="s">
        <v>116</v>
      </c>
      <c r="Z10" s="76">
        <v>283</v>
      </c>
      <c r="AA10" s="262">
        <f>SUM(AB10:AC10)</f>
        <v>551</v>
      </c>
      <c r="AB10" s="262">
        <v>281</v>
      </c>
      <c r="AC10" s="262">
        <v>270</v>
      </c>
      <c r="AD10" s="262">
        <f>SUM(AE10:AF10)</f>
        <v>551</v>
      </c>
      <c r="AE10" s="262">
        <v>281</v>
      </c>
      <c r="AF10" s="262">
        <v>270</v>
      </c>
      <c r="AG10" s="262"/>
      <c r="AH10" s="262"/>
      <c r="AI10" s="262"/>
      <c r="AJ10" s="263">
        <v>182</v>
      </c>
      <c r="AK10" s="423" t="s">
        <v>141</v>
      </c>
      <c r="AL10" s="76">
        <v>387</v>
      </c>
      <c r="AM10" s="262">
        <f>SUM(AN10:AO10)</f>
        <v>615</v>
      </c>
      <c r="AN10" s="262">
        <v>359</v>
      </c>
      <c r="AO10" s="262">
        <v>256</v>
      </c>
      <c r="AP10" s="262">
        <f>SUM(AQ10:AR10)</f>
        <v>615</v>
      </c>
      <c r="AQ10" s="262">
        <v>359</v>
      </c>
      <c r="AR10" s="262">
        <v>256</v>
      </c>
      <c r="AS10" s="262"/>
      <c r="AT10" s="262"/>
      <c r="AU10" s="262"/>
      <c r="AV10" s="424">
        <v>197</v>
      </c>
      <c r="AW10" s="240" t="s">
        <v>166</v>
      </c>
      <c r="AX10" s="76">
        <v>141</v>
      </c>
      <c r="AY10" s="262">
        <f>SUM(AZ10:BA10)</f>
        <v>234</v>
      </c>
      <c r="AZ10" s="262">
        <v>114</v>
      </c>
      <c r="BA10" s="262">
        <v>120</v>
      </c>
      <c r="BB10" s="262">
        <f>SUM(BC10:BD10)</f>
        <v>234</v>
      </c>
      <c r="BC10" s="262">
        <v>114</v>
      </c>
      <c r="BD10" s="262">
        <v>120</v>
      </c>
      <c r="BE10" s="262"/>
      <c r="BF10" s="262"/>
      <c r="BG10" s="262"/>
      <c r="BH10" s="263">
        <v>78</v>
      </c>
    </row>
    <row r="11" spans="1:60" s="50" customFormat="1" ht="18" customHeight="1">
      <c r="A11" s="239" t="s">
        <v>69</v>
      </c>
      <c r="B11" s="397">
        <f>SUM(B12:B24)</f>
        <v>15636</v>
      </c>
      <c r="C11" s="397">
        <f>SUM(D11:E11)</f>
        <v>35204</v>
      </c>
      <c r="D11" s="397">
        <f>SUM(G11,J11)</f>
        <v>17790</v>
      </c>
      <c r="E11" s="397">
        <f>SUM(H11,K11)</f>
        <v>17414</v>
      </c>
      <c r="F11" s="397">
        <f t="shared" ref="F11:L11" si="3">SUM(F12:F24)</f>
        <v>34932</v>
      </c>
      <c r="G11" s="397">
        <f t="shared" si="3"/>
        <v>17663</v>
      </c>
      <c r="H11" s="397">
        <f t="shared" si="3"/>
        <v>17269</v>
      </c>
      <c r="I11" s="397">
        <v>272</v>
      </c>
      <c r="J11" s="397">
        <v>127</v>
      </c>
      <c r="K11" s="397">
        <v>145</v>
      </c>
      <c r="L11" s="398">
        <f t="shared" si="3"/>
        <v>6189</v>
      </c>
      <c r="M11" s="239"/>
      <c r="N11" s="397"/>
      <c r="O11" s="264"/>
      <c r="P11" s="264"/>
      <c r="Q11" s="264"/>
      <c r="R11" s="264"/>
      <c r="S11" s="264"/>
      <c r="T11" s="264"/>
      <c r="U11" s="264"/>
      <c r="V11" s="264"/>
      <c r="W11" s="264"/>
      <c r="X11" s="413"/>
      <c r="Y11" s="240" t="s">
        <v>117</v>
      </c>
      <c r="Z11" s="76">
        <v>200</v>
      </c>
      <c r="AA11" s="262">
        <f t="shared" ref="AA11:AA12" si="4">SUM(AB11:AC11)</f>
        <v>369</v>
      </c>
      <c r="AB11" s="262">
        <v>185</v>
      </c>
      <c r="AC11" s="262">
        <v>184</v>
      </c>
      <c r="AD11" s="262">
        <f t="shared" ref="AD11:AD12" si="5">SUM(AE11:AF11)</f>
        <v>369</v>
      </c>
      <c r="AE11" s="262">
        <v>185</v>
      </c>
      <c r="AF11" s="262">
        <v>184</v>
      </c>
      <c r="AG11" s="262"/>
      <c r="AH11" s="262"/>
      <c r="AI11" s="262"/>
      <c r="AJ11" s="263">
        <v>125</v>
      </c>
      <c r="AK11" s="240"/>
      <c r="AL11" s="76"/>
      <c r="AM11" s="262"/>
      <c r="AN11" s="262"/>
      <c r="AO11" s="262"/>
      <c r="AP11" s="61"/>
      <c r="AQ11" s="61"/>
      <c r="AR11" s="61"/>
      <c r="AS11" s="262"/>
      <c r="AT11" s="262"/>
      <c r="AU11" s="262"/>
      <c r="AV11" s="263"/>
      <c r="AW11" s="240" t="s">
        <v>167</v>
      </c>
      <c r="AX11" s="76">
        <v>63</v>
      </c>
      <c r="AY11" s="262">
        <f t="shared" ref="AY11:AY14" si="6">SUM(AZ11:BA11)</f>
        <v>98</v>
      </c>
      <c r="AZ11" s="262">
        <v>59</v>
      </c>
      <c r="BA11" s="262">
        <v>39</v>
      </c>
      <c r="BB11" s="262">
        <f t="shared" ref="BB11:BB14" si="7">SUM(BC11:BD11)</f>
        <v>98</v>
      </c>
      <c r="BC11" s="262">
        <v>59</v>
      </c>
      <c r="BD11" s="262">
        <v>39</v>
      </c>
      <c r="BE11" s="262"/>
      <c r="BF11" s="262"/>
      <c r="BG11" s="262"/>
      <c r="BH11" s="263">
        <v>34</v>
      </c>
    </row>
    <row r="12" spans="1:60" ht="18.75" customHeight="1">
      <c r="A12" s="240" t="s">
        <v>70</v>
      </c>
      <c r="B12" s="76">
        <v>592</v>
      </c>
      <c r="C12" s="262">
        <f>SUM(D12:E12)</f>
        <v>1130</v>
      </c>
      <c r="D12" s="262">
        <v>563</v>
      </c>
      <c r="E12" s="262">
        <v>567</v>
      </c>
      <c r="F12" s="61">
        <f>SUM(G12:H12)</f>
        <v>1130</v>
      </c>
      <c r="G12" s="61">
        <v>563</v>
      </c>
      <c r="H12" s="61">
        <v>567</v>
      </c>
      <c r="I12" s="61"/>
      <c r="J12" s="61"/>
      <c r="K12" s="61"/>
      <c r="L12" s="263">
        <v>288</v>
      </c>
      <c r="M12" s="240" t="s">
        <v>94</v>
      </c>
      <c r="N12" s="76">
        <v>353</v>
      </c>
      <c r="O12" s="262">
        <f>SUM(P12:Q12)</f>
        <v>668</v>
      </c>
      <c r="P12" s="262">
        <v>335</v>
      </c>
      <c r="Q12" s="262">
        <v>333</v>
      </c>
      <c r="R12" s="262">
        <f>SUM(S12:T12)</f>
        <v>668</v>
      </c>
      <c r="S12" s="262">
        <v>335</v>
      </c>
      <c r="T12" s="262">
        <v>333</v>
      </c>
      <c r="U12" s="262"/>
      <c r="V12" s="262"/>
      <c r="W12" s="262"/>
      <c r="X12" s="414">
        <v>258</v>
      </c>
      <c r="Y12" s="240" t="s">
        <v>118</v>
      </c>
      <c r="Z12" s="76">
        <v>268</v>
      </c>
      <c r="AA12" s="262">
        <f t="shared" si="4"/>
        <v>516</v>
      </c>
      <c r="AB12" s="262">
        <v>266</v>
      </c>
      <c r="AC12" s="262">
        <v>250</v>
      </c>
      <c r="AD12" s="262">
        <f t="shared" si="5"/>
        <v>516</v>
      </c>
      <c r="AE12" s="262">
        <v>266</v>
      </c>
      <c r="AF12" s="262">
        <v>250</v>
      </c>
      <c r="AG12" s="262"/>
      <c r="AH12" s="262"/>
      <c r="AI12" s="262"/>
      <c r="AJ12" s="263">
        <v>211</v>
      </c>
      <c r="AK12" s="239" t="s">
        <v>142</v>
      </c>
      <c r="AL12" s="264">
        <f t="shared" ref="AL12:AV12" si="8">SUM(AL13:AL24)</f>
        <v>2254</v>
      </c>
      <c r="AM12" s="264">
        <f>SUM(AP12,AS12)</f>
        <v>3851</v>
      </c>
      <c r="AN12" s="264">
        <f t="shared" ref="AN12:AO12" si="9">SUM(AQ12,AT12)</f>
        <v>2026</v>
      </c>
      <c r="AO12" s="264">
        <f t="shared" si="9"/>
        <v>1825</v>
      </c>
      <c r="AP12" s="264">
        <f t="shared" si="8"/>
        <v>3829</v>
      </c>
      <c r="AQ12" s="264">
        <f t="shared" si="8"/>
        <v>2019</v>
      </c>
      <c r="AR12" s="264">
        <f t="shared" si="8"/>
        <v>1810</v>
      </c>
      <c r="AS12" s="264">
        <v>22</v>
      </c>
      <c r="AT12" s="264">
        <v>7</v>
      </c>
      <c r="AU12" s="264">
        <v>15</v>
      </c>
      <c r="AV12" s="410">
        <f t="shared" si="8"/>
        <v>1386</v>
      </c>
      <c r="AW12" s="240" t="s">
        <v>168</v>
      </c>
      <c r="AX12" s="76">
        <v>71</v>
      </c>
      <c r="AY12" s="262">
        <f t="shared" si="6"/>
        <v>125</v>
      </c>
      <c r="AZ12" s="262">
        <v>57</v>
      </c>
      <c r="BA12" s="262">
        <v>68</v>
      </c>
      <c r="BB12" s="262">
        <f t="shared" si="7"/>
        <v>125</v>
      </c>
      <c r="BC12" s="262">
        <v>57</v>
      </c>
      <c r="BD12" s="262">
        <v>68</v>
      </c>
      <c r="BE12" s="262"/>
      <c r="BF12" s="262"/>
      <c r="BG12" s="262"/>
      <c r="BH12" s="263">
        <v>68</v>
      </c>
    </row>
    <row r="13" spans="1:60" ht="18.75" customHeight="1">
      <c r="A13" s="240" t="s">
        <v>71</v>
      </c>
      <c r="B13" s="76">
        <v>740</v>
      </c>
      <c r="C13" s="262">
        <f t="shared" ref="C13:C24" si="10">SUM(D13:E13)</f>
        <v>1291</v>
      </c>
      <c r="D13" s="262">
        <v>617</v>
      </c>
      <c r="E13" s="262">
        <v>674</v>
      </c>
      <c r="F13" s="61">
        <f t="shared" ref="F13:F24" si="11">SUM(G13:H13)</f>
        <v>1291</v>
      </c>
      <c r="G13" s="61">
        <v>617</v>
      </c>
      <c r="H13" s="61">
        <v>674</v>
      </c>
      <c r="I13" s="61"/>
      <c r="J13" s="61"/>
      <c r="K13" s="61"/>
      <c r="L13" s="263">
        <v>366</v>
      </c>
      <c r="M13" s="240" t="s">
        <v>95</v>
      </c>
      <c r="N13" s="76">
        <v>94</v>
      </c>
      <c r="O13" s="262">
        <f t="shared" ref="O13:O18" si="12">SUM(P13:Q13)</f>
        <v>214</v>
      </c>
      <c r="P13" s="262">
        <v>116</v>
      </c>
      <c r="Q13" s="262">
        <v>98</v>
      </c>
      <c r="R13" s="262">
        <f t="shared" ref="R13:R18" si="13">SUM(S13:T13)</f>
        <v>214</v>
      </c>
      <c r="S13" s="262">
        <v>116</v>
      </c>
      <c r="T13" s="262">
        <v>98</v>
      </c>
      <c r="U13" s="262"/>
      <c r="V13" s="262"/>
      <c r="W13" s="262"/>
      <c r="X13" s="414">
        <v>83</v>
      </c>
      <c r="Y13" s="239"/>
      <c r="Z13" s="264"/>
      <c r="AA13" s="264"/>
      <c r="AB13" s="264"/>
      <c r="AC13" s="264"/>
      <c r="AD13" s="264"/>
      <c r="AE13" s="264"/>
      <c r="AF13" s="264"/>
      <c r="AG13" s="264"/>
      <c r="AH13" s="264"/>
      <c r="AI13" s="264"/>
      <c r="AJ13" s="420"/>
      <c r="AK13" s="240" t="s">
        <v>143</v>
      </c>
      <c r="AL13" s="76">
        <v>179</v>
      </c>
      <c r="AM13" s="262">
        <f>SUM(AN13:AO13)</f>
        <v>305</v>
      </c>
      <c r="AN13" s="262">
        <v>142</v>
      </c>
      <c r="AO13" s="262">
        <v>163</v>
      </c>
      <c r="AP13" s="262">
        <f>SUM(AQ13:AR13)</f>
        <v>305</v>
      </c>
      <c r="AQ13" s="262">
        <v>142</v>
      </c>
      <c r="AR13" s="262">
        <v>163</v>
      </c>
      <c r="AS13" s="262"/>
      <c r="AT13" s="262"/>
      <c r="AU13" s="262"/>
      <c r="AV13" s="263">
        <v>124</v>
      </c>
      <c r="AW13" s="240" t="s">
        <v>169</v>
      </c>
      <c r="AX13" s="76">
        <v>50</v>
      </c>
      <c r="AY13" s="262">
        <f t="shared" si="6"/>
        <v>103</v>
      </c>
      <c r="AZ13" s="262">
        <v>59</v>
      </c>
      <c r="BA13" s="262">
        <v>44</v>
      </c>
      <c r="BB13" s="262">
        <f t="shared" si="7"/>
        <v>103</v>
      </c>
      <c r="BC13" s="262">
        <v>59</v>
      </c>
      <c r="BD13" s="262">
        <v>44</v>
      </c>
      <c r="BE13" s="262"/>
      <c r="BF13" s="262"/>
      <c r="BG13" s="262"/>
      <c r="BH13" s="263">
        <v>30</v>
      </c>
    </row>
    <row r="14" spans="1:60" ht="18.75" customHeight="1">
      <c r="A14" s="240" t="s">
        <v>72</v>
      </c>
      <c r="B14" s="76">
        <v>3536</v>
      </c>
      <c r="C14" s="262">
        <f t="shared" si="10"/>
        <v>7726</v>
      </c>
      <c r="D14" s="262">
        <v>3827</v>
      </c>
      <c r="E14" s="262">
        <v>3899</v>
      </c>
      <c r="F14" s="61">
        <f t="shared" si="11"/>
        <v>7726</v>
      </c>
      <c r="G14" s="61">
        <v>3827</v>
      </c>
      <c r="H14" s="61">
        <v>3899</v>
      </c>
      <c r="I14" s="61"/>
      <c r="J14" s="61"/>
      <c r="K14" s="61"/>
      <c r="L14" s="263">
        <v>1595</v>
      </c>
      <c r="M14" s="240" t="s">
        <v>96</v>
      </c>
      <c r="N14" s="76">
        <v>183</v>
      </c>
      <c r="O14" s="262">
        <f t="shared" si="12"/>
        <v>324</v>
      </c>
      <c r="P14" s="262">
        <v>162</v>
      </c>
      <c r="Q14" s="262">
        <v>162</v>
      </c>
      <c r="R14" s="262">
        <f t="shared" si="13"/>
        <v>324</v>
      </c>
      <c r="S14" s="262">
        <v>162</v>
      </c>
      <c r="T14" s="262">
        <v>162</v>
      </c>
      <c r="U14" s="262"/>
      <c r="V14" s="262"/>
      <c r="W14" s="262"/>
      <c r="X14" s="414">
        <v>146</v>
      </c>
      <c r="Y14" s="239" t="s">
        <v>340</v>
      </c>
      <c r="Z14" s="264">
        <f t="shared" ref="Z14:AJ14" si="14">SUM(Z15:Z25)</f>
        <v>2045</v>
      </c>
      <c r="AA14" s="264">
        <f>SUM(AD14,AG14)</f>
        <v>4018</v>
      </c>
      <c r="AB14" s="264">
        <f t="shared" ref="AB14:AC14" si="15">SUM(AE14,AH14)</f>
        <v>2073</v>
      </c>
      <c r="AC14" s="264">
        <f t="shared" si="15"/>
        <v>1945</v>
      </c>
      <c r="AD14" s="264">
        <f t="shared" si="14"/>
        <v>3972</v>
      </c>
      <c r="AE14" s="264">
        <f t="shared" si="14"/>
        <v>2049</v>
      </c>
      <c r="AF14" s="264">
        <f t="shared" si="14"/>
        <v>1923</v>
      </c>
      <c r="AG14" s="264">
        <v>46</v>
      </c>
      <c r="AH14" s="264">
        <v>24</v>
      </c>
      <c r="AI14" s="264">
        <v>22</v>
      </c>
      <c r="AJ14" s="410">
        <f t="shared" si="14"/>
        <v>1502</v>
      </c>
      <c r="AK14" s="240" t="s">
        <v>144</v>
      </c>
      <c r="AL14" s="76">
        <v>125</v>
      </c>
      <c r="AM14" s="262">
        <f t="shared" ref="AM14:AM24" si="16">SUM(AN14:AO14)</f>
        <v>214</v>
      </c>
      <c r="AN14" s="262">
        <v>117</v>
      </c>
      <c r="AO14" s="262">
        <v>97</v>
      </c>
      <c r="AP14" s="262">
        <f t="shared" ref="AP14:AP24" si="17">SUM(AQ14:AR14)</f>
        <v>214</v>
      </c>
      <c r="AQ14" s="262">
        <v>117</v>
      </c>
      <c r="AR14" s="262">
        <v>97</v>
      </c>
      <c r="AS14" s="262"/>
      <c r="AT14" s="262"/>
      <c r="AU14" s="262"/>
      <c r="AV14" s="263">
        <v>77</v>
      </c>
      <c r="AW14" s="240" t="s">
        <v>170</v>
      </c>
      <c r="AX14" s="76">
        <v>76</v>
      </c>
      <c r="AY14" s="262">
        <f t="shared" si="6"/>
        <v>144</v>
      </c>
      <c r="AZ14" s="262">
        <v>83</v>
      </c>
      <c r="BA14" s="262">
        <v>61</v>
      </c>
      <c r="BB14" s="262">
        <f t="shared" si="7"/>
        <v>144</v>
      </c>
      <c r="BC14" s="262">
        <v>83</v>
      </c>
      <c r="BD14" s="262">
        <v>61</v>
      </c>
      <c r="BE14" s="262"/>
      <c r="BF14" s="262"/>
      <c r="BG14" s="262"/>
      <c r="BH14" s="263">
        <v>48</v>
      </c>
    </row>
    <row r="15" spans="1:60" ht="18.75" customHeight="1">
      <c r="A15" s="240" t="s">
        <v>73</v>
      </c>
      <c r="B15" s="76">
        <v>3750</v>
      </c>
      <c r="C15" s="262">
        <f t="shared" si="10"/>
        <v>9059</v>
      </c>
      <c r="D15" s="262">
        <v>4518</v>
      </c>
      <c r="E15" s="262">
        <v>4541</v>
      </c>
      <c r="F15" s="61">
        <f t="shared" si="11"/>
        <v>9059</v>
      </c>
      <c r="G15" s="61">
        <v>4518</v>
      </c>
      <c r="H15" s="61">
        <v>4541</v>
      </c>
      <c r="I15" s="61"/>
      <c r="J15" s="61"/>
      <c r="K15" s="61"/>
      <c r="L15" s="263">
        <v>1212</v>
      </c>
      <c r="M15" s="240" t="s">
        <v>97</v>
      </c>
      <c r="N15" s="76">
        <v>310</v>
      </c>
      <c r="O15" s="262">
        <f t="shared" si="12"/>
        <v>583</v>
      </c>
      <c r="P15" s="262">
        <v>281</v>
      </c>
      <c r="Q15" s="262">
        <v>302</v>
      </c>
      <c r="R15" s="262">
        <f t="shared" si="13"/>
        <v>583</v>
      </c>
      <c r="S15" s="262">
        <v>281</v>
      </c>
      <c r="T15" s="262">
        <v>302</v>
      </c>
      <c r="U15" s="262"/>
      <c r="V15" s="262"/>
      <c r="W15" s="262"/>
      <c r="X15" s="414">
        <v>258</v>
      </c>
      <c r="Y15" s="240" t="s">
        <v>119</v>
      </c>
      <c r="Z15" s="251">
        <v>381</v>
      </c>
      <c r="AA15" s="262">
        <f>SUM(AB15:AC15)</f>
        <v>812</v>
      </c>
      <c r="AB15" s="262">
        <v>403</v>
      </c>
      <c r="AC15" s="262">
        <v>409</v>
      </c>
      <c r="AD15" s="262">
        <f>SUM(AE15:AF15)</f>
        <v>812</v>
      </c>
      <c r="AE15" s="262">
        <v>403</v>
      </c>
      <c r="AF15" s="262">
        <v>409</v>
      </c>
      <c r="AG15" s="262"/>
      <c r="AH15" s="262"/>
      <c r="AI15" s="262"/>
      <c r="AJ15" s="263">
        <v>229</v>
      </c>
      <c r="AK15" s="240" t="s">
        <v>145</v>
      </c>
      <c r="AL15" s="76">
        <v>391</v>
      </c>
      <c r="AM15" s="262">
        <f t="shared" si="16"/>
        <v>589</v>
      </c>
      <c r="AN15" s="262">
        <v>325</v>
      </c>
      <c r="AO15" s="262">
        <v>264</v>
      </c>
      <c r="AP15" s="262">
        <f t="shared" si="17"/>
        <v>589</v>
      </c>
      <c r="AQ15" s="262">
        <v>325</v>
      </c>
      <c r="AR15" s="262">
        <v>264</v>
      </c>
      <c r="AS15" s="262"/>
      <c r="AT15" s="262"/>
      <c r="AU15" s="262"/>
      <c r="AV15" s="263">
        <v>160</v>
      </c>
      <c r="AW15" s="240" t="s">
        <v>171</v>
      </c>
      <c r="AX15" s="76">
        <v>360</v>
      </c>
      <c r="AY15" s="262">
        <f>SUM(AZ15:BA15)</f>
        <v>715</v>
      </c>
      <c r="AZ15" s="262">
        <v>363</v>
      </c>
      <c r="BA15" s="262">
        <v>352</v>
      </c>
      <c r="BB15" s="262">
        <f>SUM(BC15:BD15)</f>
        <v>715</v>
      </c>
      <c r="BC15" s="262">
        <v>363</v>
      </c>
      <c r="BD15" s="262">
        <v>352</v>
      </c>
      <c r="BE15" s="262"/>
      <c r="BF15" s="262"/>
      <c r="BG15" s="262"/>
      <c r="BH15" s="263">
        <v>214</v>
      </c>
    </row>
    <row r="16" spans="1:60" ht="18.75" customHeight="1">
      <c r="A16" s="240" t="s">
        <v>74</v>
      </c>
      <c r="B16" s="76">
        <v>220</v>
      </c>
      <c r="C16" s="262">
        <f t="shared" si="10"/>
        <v>474</v>
      </c>
      <c r="D16" s="262">
        <v>245</v>
      </c>
      <c r="E16" s="262">
        <v>229</v>
      </c>
      <c r="F16" s="61">
        <f t="shared" si="11"/>
        <v>474</v>
      </c>
      <c r="G16" s="61">
        <v>245</v>
      </c>
      <c r="H16" s="61">
        <v>229</v>
      </c>
      <c r="I16" s="61"/>
      <c r="J16" s="61"/>
      <c r="K16" s="61"/>
      <c r="L16" s="263">
        <v>105</v>
      </c>
      <c r="M16" s="240" t="s">
        <v>98</v>
      </c>
      <c r="N16" s="76">
        <v>105</v>
      </c>
      <c r="O16" s="262">
        <f t="shared" si="12"/>
        <v>195</v>
      </c>
      <c r="P16" s="262">
        <v>93</v>
      </c>
      <c r="Q16" s="262">
        <v>102</v>
      </c>
      <c r="R16" s="262">
        <f t="shared" si="13"/>
        <v>195</v>
      </c>
      <c r="S16" s="262">
        <v>93</v>
      </c>
      <c r="T16" s="262">
        <v>102</v>
      </c>
      <c r="U16" s="262"/>
      <c r="V16" s="262"/>
      <c r="W16" s="262"/>
      <c r="X16" s="414">
        <v>68</v>
      </c>
      <c r="Y16" s="240" t="s">
        <v>120</v>
      </c>
      <c r="Z16" s="251">
        <v>82</v>
      </c>
      <c r="AA16" s="262">
        <f t="shared" ref="AA16:AA25" si="18">SUM(AB16:AC16)</f>
        <v>151</v>
      </c>
      <c r="AB16" s="262">
        <v>72</v>
      </c>
      <c r="AC16" s="262">
        <v>79</v>
      </c>
      <c r="AD16" s="262">
        <f t="shared" ref="AD16:AD25" si="19">SUM(AE16:AF16)</f>
        <v>151</v>
      </c>
      <c r="AE16" s="262">
        <v>72</v>
      </c>
      <c r="AF16" s="262">
        <v>79</v>
      </c>
      <c r="AG16" s="262"/>
      <c r="AH16" s="262"/>
      <c r="AI16" s="262"/>
      <c r="AJ16" s="263">
        <v>66</v>
      </c>
      <c r="AK16" s="240" t="s">
        <v>146</v>
      </c>
      <c r="AL16" s="76">
        <v>137</v>
      </c>
      <c r="AM16" s="262">
        <f t="shared" si="16"/>
        <v>238</v>
      </c>
      <c r="AN16" s="262">
        <v>131</v>
      </c>
      <c r="AO16" s="262">
        <v>107</v>
      </c>
      <c r="AP16" s="262">
        <f t="shared" si="17"/>
        <v>238</v>
      </c>
      <c r="AQ16" s="262">
        <v>131</v>
      </c>
      <c r="AR16" s="262">
        <v>107</v>
      </c>
      <c r="AS16" s="262"/>
      <c r="AT16" s="262"/>
      <c r="AU16" s="262"/>
      <c r="AV16" s="263">
        <v>69</v>
      </c>
      <c r="AW16" s="240"/>
      <c r="AX16" s="76"/>
      <c r="AY16" s="262"/>
      <c r="AZ16" s="262"/>
      <c r="BA16" s="262"/>
      <c r="BB16" s="61"/>
      <c r="BC16" s="61"/>
      <c r="BD16" s="61"/>
      <c r="BE16" s="262"/>
      <c r="BF16" s="262"/>
      <c r="BG16" s="262"/>
      <c r="BH16" s="263"/>
    </row>
    <row r="17" spans="1:60" ht="18.75" customHeight="1">
      <c r="A17" s="240" t="s">
        <v>75</v>
      </c>
      <c r="B17" s="76">
        <v>230</v>
      </c>
      <c r="C17" s="262">
        <f t="shared" si="10"/>
        <v>557</v>
      </c>
      <c r="D17" s="262">
        <v>308</v>
      </c>
      <c r="E17" s="262">
        <v>249</v>
      </c>
      <c r="F17" s="61">
        <f t="shared" si="11"/>
        <v>557</v>
      </c>
      <c r="G17" s="61">
        <v>308</v>
      </c>
      <c r="H17" s="61">
        <v>249</v>
      </c>
      <c r="I17" s="61"/>
      <c r="J17" s="61"/>
      <c r="K17" s="61"/>
      <c r="L17" s="263">
        <v>171</v>
      </c>
      <c r="M17" s="240" t="s">
        <v>99</v>
      </c>
      <c r="N17" s="76">
        <v>164</v>
      </c>
      <c r="O17" s="262">
        <f t="shared" si="12"/>
        <v>270</v>
      </c>
      <c r="P17" s="262">
        <v>128</v>
      </c>
      <c r="Q17" s="262">
        <v>142</v>
      </c>
      <c r="R17" s="262">
        <f t="shared" si="13"/>
        <v>270</v>
      </c>
      <c r="S17" s="262">
        <v>128</v>
      </c>
      <c r="T17" s="262">
        <v>142</v>
      </c>
      <c r="U17" s="262"/>
      <c r="V17" s="262"/>
      <c r="W17" s="262"/>
      <c r="X17" s="414">
        <v>118</v>
      </c>
      <c r="Y17" s="240" t="s">
        <v>121</v>
      </c>
      <c r="Z17" s="251">
        <v>192</v>
      </c>
      <c r="AA17" s="262">
        <f t="shared" si="18"/>
        <v>348</v>
      </c>
      <c r="AB17" s="262">
        <v>183</v>
      </c>
      <c r="AC17" s="262">
        <v>165</v>
      </c>
      <c r="AD17" s="262">
        <f t="shared" si="19"/>
        <v>348</v>
      </c>
      <c r="AE17" s="262">
        <v>183</v>
      </c>
      <c r="AF17" s="262">
        <v>165</v>
      </c>
      <c r="AG17" s="262"/>
      <c r="AH17" s="262"/>
      <c r="AI17" s="262"/>
      <c r="AJ17" s="263">
        <v>124</v>
      </c>
      <c r="AK17" s="240" t="s">
        <v>147</v>
      </c>
      <c r="AL17" s="76">
        <v>243</v>
      </c>
      <c r="AM17" s="262">
        <f t="shared" si="16"/>
        <v>432</v>
      </c>
      <c r="AN17" s="262">
        <v>225</v>
      </c>
      <c r="AO17" s="262">
        <v>207</v>
      </c>
      <c r="AP17" s="262">
        <f t="shared" si="17"/>
        <v>432</v>
      </c>
      <c r="AQ17" s="262">
        <v>225</v>
      </c>
      <c r="AR17" s="262">
        <v>207</v>
      </c>
      <c r="AS17" s="262"/>
      <c r="AT17" s="262"/>
      <c r="AU17" s="262"/>
      <c r="AV17" s="263">
        <v>145</v>
      </c>
      <c r="AW17" s="239" t="s">
        <v>172</v>
      </c>
      <c r="AX17" s="264">
        <f t="shared" ref="AX17:BH17" si="20">SUM(AX18:AX23)</f>
        <v>1720</v>
      </c>
      <c r="AY17" s="264">
        <f>SUM(BB17,BE17)</f>
        <v>3359</v>
      </c>
      <c r="AZ17" s="264">
        <f t="shared" ref="AZ17:BA17" si="21">SUM(BC17,BF17)</f>
        <v>1809</v>
      </c>
      <c r="BA17" s="264">
        <f t="shared" si="21"/>
        <v>1550</v>
      </c>
      <c r="BB17" s="264">
        <f t="shared" si="20"/>
        <v>3217</v>
      </c>
      <c r="BC17" s="264">
        <f t="shared" si="20"/>
        <v>1710</v>
      </c>
      <c r="BD17" s="264">
        <f t="shared" si="20"/>
        <v>1507</v>
      </c>
      <c r="BE17" s="264">
        <v>142</v>
      </c>
      <c r="BF17" s="264">
        <v>99</v>
      </c>
      <c r="BG17" s="264">
        <v>43</v>
      </c>
      <c r="BH17" s="410">
        <f t="shared" si="20"/>
        <v>1019</v>
      </c>
    </row>
    <row r="18" spans="1:60" ht="18.75" customHeight="1">
      <c r="A18" s="240" t="s">
        <v>76</v>
      </c>
      <c r="B18" s="76">
        <v>258</v>
      </c>
      <c r="C18" s="262">
        <f t="shared" si="10"/>
        <v>518</v>
      </c>
      <c r="D18" s="262">
        <v>274</v>
      </c>
      <c r="E18" s="262">
        <v>244</v>
      </c>
      <c r="F18" s="61">
        <f t="shared" si="11"/>
        <v>518</v>
      </c>
      <c r="G18" s="61">
        <v>274</v>
      </c>
      <c r="H18" s="61">
        <v>244</v>
      </c>
      <c r="I18" s="61"/>
      <c r="J18" s="61"/>
      <c r="K18" s="61"/>
      <c r="L18" s="263">
        <v>163</v>
      </c>
      <c r="M18" s="240" t="s">
        <v>100</v>
      </c>
      <c r="N18" s="76">
        <v>112</v>
      </c>
      <c r="O18" s="262">
        <f t="shared" si="12"/>
        <v>166</v>
      </c>
      <c r="P18" s="262">
        <v>93</v>
      </c>
      <c r="Q18" s="262">
        <v>73</v>
      </c>
      <c r="R18" s="262">
        <f t="shared" si="13"/>
        <v>166</v>
      </c>
      <c r="S18" s="262">
        <v>93</v>
      </c>
      <c r="T18" s="262">
        <v>73</v>
      </c>
      <c r="U18" s="262"/>
      <c r="V18" s="262"/>
      <c r="W18" s="262"/>
      <c r="X18" s="414">
        <v>71</v>
      </c>
      <c r="Y18" s="240" t="s">
        <v>122</v>
      </c>
      <c r="Z18" s="251">
        <v>128</v>
      </c>
      <c r="AA18" s="262">
        <f t="shared" si="18"/>
        <v>261</v>
      </c>
      <c r="AB18" s="262">
        <v>137</v>
      </c>
      <c r="AC18" s="262">
        <v>124</v>
      </c>
      <c r="AD18" s="262">
        <f t="shared" si="19"/>
        <v>261</v>
      </c>
      <c r="AE18" s="262">
        <v>137</v>
      </c>
      <c r="AF18" s="262">
        <v>124</v>
      </c>
      <c r="AG18" s="262"/>
      <c r="AH18" s="262"/>
      <c r="AI18" s="262"/>
      <c r="AJ18" s="263">
        <v>109</v>
      </c>
      <c r="AK18" s="240" t="s">
        <v>148</v>
      </c>
      <c r="AL18" s="76">
        <v>89</v>
      </c>
      <c r="AM18" s="262">
        <f t="shared" si="16"/>
        <v>155</v>
      </c>
      <c r="AN18" s="262">
        <v>84</v>
      </c>
      <c r="AO18" s="262">
        <v>71</v>
      </c>
      <c r="AP18" s="262">
        <f t="shared" si="17"/>
        <v>155</v>
      </c>
      <c r="AQ18" s="262">
        <v>84</v>
      </c>
      <c r="AR18" s="262">
        <v>71</v>
      </c>
      <c r="AS18" s="262"/>
      <c r="AT18" s="262"/>
      <c r="AU18" s="262"/>
      <c r="AV18" s="263">
        <v>68</v>
      </c>
      <c r="AW18" s="240" t="s">
        <v>173</v>
      </c>
      <c r="AX18" s="76">
        <v>491</v>
      </c>
      <c r="AY18" s="262">
        <f>SUM(AZ18:BA18)</f>
        <v>936</v>
      </c>
      <c r="AZ18" s="262">
        <v>476</v>
      </c>
      <c r="BA18" s="262">
        <v>460</v>
      </c>
      <c r="BB18" s="262">
        <f>SUM(BC18:BD18)</f>
        <v>936</v>
      </c>
      <c r="BC18" s="262">
        <v>476</v>
      </c>
      <c r="BD18" s="262">
        <v>460</v>
      </c>
      <c r="BE18" s="262"/>
      <c r="BF18" s="262"/>
      <c r="BG18" s="262"/>
      <c r="BH18" s="263">
        <v>266</v>
      </c>
    </row>
    <row r="19" spans="1:60" ht="18.75" customHeight="1">
      <c r="A19" s="240" t="s">
        <v>77</v>
      </c>
      <c r="B19" s="76">
        <v>204</v>
      </c>
      <c r="C19" s="262">
        <f t="shared" si="10"/>
        <v>377</v>
      </c>
      <c r="D19" s="262">
        <v>216</v>
      </c>
      <c r="E19" s="262">
        <v>161</v>
      </c>
      <c r="F19" s="61">
        <f t="shared" si="11"/>
        <v>377</v>
      </c>
      <c r="G19" s="61">
        <v>216</v>
      </c>
      <c r="H19" s="61">
        <v>161</v>
      </c>
      <c r="I19" s="61"/>
      <c r="J19" s="61"/>
      <c r="K19" s="61"/>
      <c r="L19" s="263">
        <v>96</v>
      </c>
      <c r="M19" s="240"/>
      <c r="N19" s="61"/>
      <c r="O19" s="61"/>
      <c r="P19" s="61"/>
      <c r="Q19" s="61"/>
      <c r="R19" s="61"/>
      <c r="S19" s="61"/>
      <c r="T19" s="61"/>
      <c r="U19" s="61"/>
      <c r="V19" s="61"/>
      <c r="W19" s="61"/>
      <c r="X19" s="263"/>
      <c r="Y19" s="240" t="s">
        <v>123</v>
      </c>
      <c r="Z19" s="251">
        <v>107</v>
      </c>
      <c r="AA19" s="262">
        <f t="shared" si="18"/>
        <v>198</v>
      </c>
      <c r="AB19" s="262">
        <v>103</v>
      </c>
      <c r="AC19" s="262">
        <v>95</v>
      </c>
      <c r="AD19" s="262">
        <f t="shared" si="19"/>
        <v>198</v>
      </c>
      <c r="AE19" s="262">
        <v>103</v>
      </c>
      <c r="AF19" s="262">
        <v>95</v>
      </c>
      <c r="AG19" s="262"/>
      <c r="AH19" s="262"/>
      <c r="AI19" s="262"/>
      <c r="AJ19" s="263">
        <v>87</v>
      </c>
      <c r="AK19" s="240" t="s">
        <v>149</v>
      </c>
      <c r="AL19" s="76">
        <v>109</v>
      </c>
      <c r="AM19" s="262">
        <f t="shared" si="16"/>
        <v>200</v>
      </c>
      <c r="AN19" s="262">
        <v>106</v>
      </c>
      <c r="AO19" s="262">
        <v>94</v>
      </c>
      <c r="AP19" s="262">
        <f t="shared" si="17"/>
        <v>200</v>
      </c>
      <c r="AQ19" s="262">
        <v>106</v>
      </c>
      <c r="AR19" s="262">
        <v>94</v>
      </c>
      <c r="AS19" s="262"/>
      <c r="AT19" s="262"/>
      <c r="AU19" s="262"/>
      <c r="AV19" s="263">
        <v>102</v>
      </c>
      <c r="AW19" s="240" t="s">
        <v>174</v>
      </c>
      <c r="AX19" s="76">
        <v>372</v>
      </c>
      <c r="AY19" s="262">
        <f t="shared" ref="AY19:AY23" si="22">SUM(AZ19:BA19)</f>
        <v>648</v>
      </c>
      <c r="AZ19" s="262">
        <v>348</v>
      </c>
      <c r="BA19" s="262">
        <v>300</v>
      </c>
      <c r="BB19" s="262">
        <f t="shared" ref="BB19:BB23" si="23">SUM(BC19:BD19)</f>
        <v>648</v>
      </c>
      <c r="BC19" s="262">
        <v>348</v>
      </c>
      <c r="BD19" s="262">
        <v>300</v>
      </c>
      <c r="BE19" s="262"/>
      <c r="BF19" s="262"/>
      <c r="BG19" s="262"/>
      <c r="BH19" s="263">
        <v>212</v>
      </c>
    </row>
    <row r="20" spans="1:60" ht="18.75" customHeight="1">
      <c r="A20" s="240" t="s">
        <v>78</v>
      </c>
      <c r="B20" s="76">
        <v>4474</v>
      </c>
      <c r="C20" s="262">
        <f t="shared" si="10"/>
        <v>10660</v>
      </c>
      <c r="D20" s="262">
        <v>5446</v>
      </c>
      <c r="E20" s="262">
        <v>5214</v>
      </c>
      <c r="F20" s="61">
        <f t="shared" si="11"/>
        <v>10660</v>
      </c>
      <c r="G20" s="61">
        <v>5446</v>
      </c>
      <c r="H20" s="61">
        <v>5214</v>
      </c>
      <c r="I20" s="61"/>
      <c r="J20" s="61"/>
      <c r="K20" s="61"/>
      <c r="L20" s="263">
        <v>1260</v>
      </c>
      <c r="M20" s="239" t="s">
        <v>101</v>
      </c>
      <c r="N20" s="264">
        <f t="shared" ref="N20:X20" si="24">SUM(N22:N29)</f>
        <v>1336</v>
      </c>
      <c r="O20" s="264">
        <f>SUM(R20,U20)</f>
        <v>2416</v>
      </c>
      <c r="P20" s="264">
        <f t="shared" ref="P20:Q20" si="25">SUM(S20,V20)</f>
        <v>1259</v>
      </c>
      <c r="Q20" s="264">
        <f t="shared" si="25"/>
        <v>1157</v>
      </c>
      <c r="R20" s="264">
        <f t="shared" si="24"/>
        <v>2392</v>
      </c>
      <c r="S20" s="264">
        <f t="shared" si="24"/>
        <v>1252</v>
      </c>
      <c r="T20" s="264">
        <f t="shared" si="24"/>
        <v>1140</v>
      </c>
      <c r="U20" s="264">
        <v>24</v>
      </c>
      <c r="V20" s="264">
        <v>7</v>
      </c>
      <c r="W20" s="264">
        <v>17</v>
      </c>
      <c r="X20" s="410">
        <f t="shared" si="24"/>
        <v>947</v>
      </c>
      <c r="Y20" s="240" t="s">
        <v>124</v>
      </c>
      <c r="Z20" s="251">
        <v>82</v>
      </c>
      <c r="AA20" s="262">
        <f t="shared" si="18"/>
        <v>156</v>
      </c>
      <c r="AB20" s="262">
        <v>85</v>
      </c>
      <c r="AC20" s="262">
        <v>71</v>
      </c>
      <c r="AD20" s="262">
        <f t="shared" si="19"/>
        <v>156</v>
      </c>
      <c r="AE20" s="262">
        <v>85</v>
      </c>
      <c r="AF20" s="262">
        <v>71</v>
      </c>
      <c r="AG20" s="262"/>
      <c r="AH20" s="262"/>
      <c r="AI20" s="262"/>
      <c r="AJ20" s="263">
        <v>57</v>
      </c>
      <c r="AK20" s="240" t="s">
        <v>150</v>
      </c>
      <c r="AL20" s="76">
        <v>165</v>
      </c>
      <c r="AM20" s="262">
        <f t="shared" si="16"/>
        <v>260</v>
      </c>
      <c r="AN20" s="262">
        <v>139</v>
      </c>
      <c r="AO20" s="262">
        <v>121</v>
      </c>
      <c r="AP20" s="262">
        <f t="shared" si="17"/>
        <v>260</v>
      </c>
      <c r="AQ20" s="262">
        <v>139</v>
      </c>
      <c r="AR20" s="262">
        <v>121</v>
      </c>
      <c r="AS20" s="262"/>
      <c r="AT20" s="262"/>
      <c r="AU20" s="262"/>
      <c r="AV20" s="263">
        <v>105</v>
      </c>
      <c r="AW20" s="240" t="s">
        <v>175</v>
      </c>
      <c r="AX20" s="76">
        <v>71</v>
      </c>
      <c r="AY20" s="262">
        <f t="shared" si="22"/>
        <v>107</v>
      </c>
      <c r="AZ20" s="262">
        <v>58</v>
      </c>
      <c r="BA20" s="262">
        <v>49</v>
      </c>
      <c r="BB20" s="262">
        <f t="shared" si="23"/>
        <v>107</v>
      </c>
      <c r="BC20" s="262">
        <v>58</v>
      </c>
      <c r="BD20" s="262">
        <v>49</v>
      </c>
      <c r="BE20" s="262"/>
      <c r="BF20" s="262"/>
      <c r="BG20" s="262"/>
      <c r="BH20" s="263">
        <v>35</v>
      </c>
    </row>
    <row r="21" spans="1:60" ht="21" customHeight="1">
      <c r="A21" s="240" t="s">
        <v>79</v>
      </c>
      <c r="B21" s="76">
        <v>823</v>
      </c>
      <c r="C21" s="262">
        <f t="shared" si="10"/>
        <v>1609</v>
      </c>
      <c r="D21" s="262">
        <v>843</v>
      </c>
      <c r="E21" s="262">
        <v>766</v>
      </c>
      <c r="F21" s="61">
        <f t="shared" si="11"/>
        <v>1609</v>
      </c>
      <c r="G21" s="61">
        <v>843</v>
      </c>
      <c r="H21" s="61">
        <v>766</v>
      </c>
      <c r="I21" s="61"/>
      <c r="J21" s="61"/>
      <c r="K21" s="61"/>
      <c r="L21" s="263">
        <v>368</v>
      </c>
      <c r="M21" s="415"/>
      <c r="N21" s="416"/>
      <c r="O21" s="416"/>
      <c r="P21" s="416"/>
      <c r="Q21" s="416"/>
      <c r="R21" s="416"/>
      <c r="S21" s="416"/>
      <c r="T21" s="416"/>
      <c r="U21" s="416"/>
      <c r="V21" s="416"/>
      <c r="W21" s="416"/>
      <c r="X21" s="417"/>
      <c r="Y21" s="240" t="s">
        <v>125</v>
      </c>
      <c r="Z21" s="251">
        <v>167</v>
      </c>
      <c r="AA21" s="262">
        <f t="shared" si="18"/>
        <v>317</v>
      </c>
      <c r="AB21" s="262">
        <v>160</v>
      </c>
      <c r="AC21" s="262">
        <v>157</v>
      </c>
      <c r="AD21" s="262">
        <f t="shared" si="19"/>
        <v>317</v>
      </c>
      <c r="AE21" s="262">
        <v>160</v>
      </c>
      <c r="AF21" s="262">
        <v>157</v>
      </c>
      <c r="AG21" s="262"/>
      <c r="AH21" s="262"/>
      <c r="AI21" s="262"/>
      <c r="AJ21" s="263">
        <v>134</v>
      </c>
      <c r="AK21" s="240" t="s">
        <v>151</v>
      </c>
      <c r="AL21" s="76">
        <v>486</v>
      </c>
      <c r="AM21" s="262">
        <f t="shared" si="16"/>
        <v>860</v>
      </c>
      <c r="AN21" s="262">
        <v>435</v>
      </c>
      <c r="AO21" s="262">
        <v>425</v>
      </c>
      <c r="AP21" s="262">
        <f t="shared" si="17"/>
        <v>860</v>
      </c>
      <c r="AQ21" s="262">
        <v>435</v>
      </c>
      <c r="AR21" s="262">
        <v>425</v>
      </c>
      <c r="AS21" s="262"/>
      <c r="AT21" s="262"/>
      <c r="AU21" s="262"/>
      <c r="AV21" s="263">
        <v>288</v>
      </c>
      <c r="AW21" s="240" t="s">
        <v>176</v>
      </c>
      <c r="AX21" s="76">
        <v>244</v>
      </c>
      <c r="AY21" s="262">
        <f t="shared" si="22"/>
        <v>460</v>
      </c>
      <c r="AZ21" s="262">
        <v>253</v>
      </c>
      <c r="BA21" s="262">
        <v>207</v>
      </c>
      <c r="BB21" s="262">
        <f t="shared" si="23"/>
        <v>460</v>
      </c>
      <c r="BC21" s="262">
        <v>253</v>
      </c>
      <c r="BD21" s="262">
        <v>207</v>
      </c>
      <c r="BE21" s="262"/>
      <c r="BF21" s="262"/>
      <c r="BG21" s="262"/>
      <c r="BH21" s="263">
        <v>140</v>
      </c>
    </row>
    <row r="22" spans="1:60" ht="18.75" customHeight="1">
      <c r="A22" s="240" t="s">
        <v>80</v>
      </c>
      <c r="B22" s="76">
        <v>198</v>
      </c>
      <c r="C22" s="262">
        <f t="shared" si="10"/>
        <v>357</v>
      </c>
      <c r="D22" s="262">
        <v>182</v>
      </c>
      <c r="E22" s="262">
        <v>175</v>
      </c>
      <c r="F22" s="61">
        <f t="shared" si="11"/>
        <v>357</v>
      </c>
      <c r="G22" s="61">
        <v>182</v>
      </c>
      <c r="H22" s="61">
        <v>175</v>
      </c>
      <c r="I22" s="61"/>
      <c r="J22" s="61"/>
      <c r="K22" s="61"/>
      <c r="L22" s="263">
        <v>208</v>
      </c>
      <c r="M22" s="240" t="s">
        <v>102</v>
      </c>
      <c r="N22" s="76">
        <v>299</v>
      </c>
      <c r="O22" s="262">
        <f>SUM(P22:Q22)</f>
        <v>537</v>
      </c>
      <c r="P22" s="262">
        <v>279</v>
      </c>
      <c r="Q22" s="262">
        <v>258</v>
      </c>
      <c r="R22" s="262">
        <f>SUM(S22:T22)</f>
        <v>537</v>
      </c>
      <c r="S22" s="262">
        <v>279</v>
      </c>
      <c r="T22" s="262">
        <v>258</v>
      </c>
      <c r="U22" s="262"/>
      <c r="V22" s="262"/>
      <c r="W22" s="262"/>
      <c r="X22" s="263">
        <v>226</v>
      </c>
      <c r="Y22" s="240" t="s">
        <v>126</v>
      </c>
      <c r="Z22" s="251">
        <v>96</v>
      </c>
      <c r="AA22" s="262">
        <f t="shared" si="18"/>
        <v>183</v>
      </c>
      <c r="AB22" s="262">
        <v>98</v>
      </c>
      <c r="AC22" s="262">
        <v>85</v>
      </c>
      <c r="AD22" s="262">
        <f t="shared" si="19"/>
        <v>183</v>
      </c>
      <c r="AE22" s="262">
        <v>98</v>
      </c>
      <c r="AF22" s="262">
        <v>85</v>
      </c>
      <c r="AG22" s="262"/>
      <c r="AH22" s="262"/>
      <c r="AI22" s="262"/>
      <c r="AJ22" s="263">
        <v>70</v>
      </c>
      <c r="AK22" s="240" t="s">
        <v>152</v>
      </c>
      <c r="AL22" s="76">
        <v>74</v>
      </c>
      <c r="AM22" s="262">
        <f t="shared" si="16"/>
        <v>113</v>
      </c>
      <c r="AN22" s="262">
        <v>65</v>
      </c>
      <c r="AO22" s="262">
        <v>48</v>
      </c>
      <c r="AP22" s="262">
        <f t="shared" si="17"/>
        <v>113</v>
      </c>
      <c r="AQ22" s="262">
        <v>65</v>
      </c>
      <c r="AR22" s="262">
        <v>48</v>
      </c>
      <c r="AS22" s="262"/>
      <c r="AT22" s="262"/>
      <c r="AU22" s="262"/>
      <c r="AV22" s="263">
        <v>51</v>
      </c>
      <c r="AW22" s="240" t="s">
        <v>177</v>
      </c>
      <c r="AX22" s="76">
        <v>366</v>
      </c>
      <c r="AY22" s="262">
        <f t="shared" si="22"/>
        <v>735</v>
      </c>
      <c r="AZ22" s="262">
        <v>394</v>
      </c>
      <c r="BA22" s="262">
        <v>341</v>
      </c>
      <c r="BB22" s="262">
        <f t="shared" si="23"/>
        <v>735</v>
      </c>
      <c r="BC22" s="262">
        <v>394</v>
      </c>
      <c r="BD22" s="262">
        <v>341</v>
      </c>
      <c r="BE22" s="262"/>
      <c r="BF22" s="262"/>
      <c r="BG22" s="262"/>
      <c r="BH22" s="263">
        <v>257</v>
      </c>
    </row>
    <row r="23" spans="1:60" ht="18.75" customHeight="1">
      <c r="A23" s="240" t="s">
        <v>81</v>
      </c>
      <c r="B23" s="76">
        <v>274</v>
      </c>
      <c r="C23" s="262">
        <f t="shared" si="10"/>
        <v>523</v>
      </c>
      <c r="D23" s="262">
        <v>284</v>
      </c>
      <c r="E23" s="262">
        <v>239</v>
      </c>
      <c r="F23" s="61">
        <f t="shared" si="11"/>
        <v>523</v>
      </c>
      <c r="G23" s="61">
        <v>284</v>
      </c>
      <c r="H23" s="61">
        <v>239</v>
      </c>
      <c r="I23" s="61"/>
      <c r="J23" s="61"/>
      <c r="K23" s="61"/>
      <c r="L23" s="263">
        <v>235</v>
      </c>
      <c r="M23" s="240" t="s">
        <v>103</v>
      </c>
      <c r="N23" s="76">
        <v>179</v>
      </c>
      <c r="O23" s="262">
        <f t="shared" ref="O23:O29" si="26">SUM(P23:Q23)</f>
        <v>334</v>
      </c>
      <c r="P23" s="262">
        <v>167</v>
      </c>
      <c r="Q23" s="262">
        <v>167</v>
      </c>
      <c r="R23" s="262">
        <f t="shared" ref="R23:R29" si="27">SUM(S23:T23)</f>
        <v>334</v>
      </c>
      <c r="S23" s="262">
        <v>167</v>
      </c>
      <c r="T23" s="262">
        <v>167</v>
      </c>
      <c r="U23" s="262"/>
      <c r="V23" s="262"/>
      <c r="W23" s="262"/>
      <c r="X23" s="263">
        <v>118</v>
      </c>
      <c r="Y23" s="240" t="s">
        <v>127</v>
      </c>
      <c r="Z23" s="251">
        <v>156</v>
      </c>
      <c r="AA23" s="262">
        <f t="shared" si="18"/>
        <v>343</v>
      </c>
      <c r="AB23" s="262">
        <v>178</v>
      </c>
      <c r="AC23" s="262">
        <v>165</v>
      </c>
      <c r="AD23" s="262">
        <f t="shared" si="19"/>
        <v>343</v>
      </c>
      <c r="AE23" s="262">
        <v>178</v>
      </c>
      <c r="AF23" s="262">
        <v>165</v>
      </c>
      <c r="AG23" s="262"/>
      <c r="AH23" s="262"/>
      <c r="AI23" s="262"/>
      <c r="AJ23" s="263">
        <v>100</v>
      </c>
      <c r="AK23" s="240" t="s">
        <v>153</v>
      </c>
      <c r="AL23" s="76">
        <v>124</v>
      </c>
      <c r="AM23" s="262">
        <f t="shared" si="16"/>
        <v>235</v>
      </c>
      <c r="AN23" s="262">
        <v>128</v>
      </c>
      <c r="AO23" s="262">
        <v>107</v>
      </c>
      <c r="AP23" s="262">
        <f t="shared" si="17"/>
        <v>235</v>
      </c>
      <c r="AQ23" s="262">
        <v>128</v>
      </c>
      <c r="AR23" s="262">
        <v>107</v>
      </c>
      <c r="AS23" s="262"/>
      <c r="AT23" s="262"/>
      <c r="AU23" s="262"/>
      <c r="AV23" s="263">
        <v>94</v>
      </c>
      <c r="AW23" s="240" t="s">
        <v>178</v>
      </c>
      <c r="AX23" s="407">
        <v>176</v>
      </c>
      <c r="AY23" s="262">
        <f t="shared" si="22"/>
        <v>331</v>
      </c>
      <c r="AZ23" s="262">
        <v>181</v>
      </c>
      <c r="BA23" s="262">
        <v>150</v>
      </c>
      <c r="BB23" s="262">
        <f t="shared" si="23"/>
        <v>331</v>
      </c>
      <c r="BC23" s="262">
        <v>181</v>
      </c>
      <c r="BD23" s="262">
        <v>150</v>
      </c>
      <c r="BE23" s="262"/>
      <c r="BF23" s="262"/>
      <c r="BG23" s="262"/>
      <c r="BH23" s="263">
        <v>109</v>
      </c>
    </row>
    <row r="24" spans="1:60" ht="18.75" customHeight="1" thickBot="1">
      <c r="A24" s="240" t="s">
        <v>82</v>
      </c>
      <c r="B24" s="76">
        <v>337</v>
      </c>
      <c r="C24" s="262">
        <f t="shared" si="10"/>
        <v>651</v>
      </c>
      <c r="D24" s="262">
        <v>340</v>
      </c>
      <c r="E24" s="262">
        <v>311</v>
      </c>
      <c r="F24" s="61">
        <f t="shared" si="11"/>
        <v>651</v>
      </c>
      <c r="G24" s="61">
        <v>340</v>
      </c>
      <c r="H24" s="61">
        <v>311</v>
      </c>
      <c r="I24" s="61"/>
      <c r="J24" s="61"/>
      <c r="K24" s="61"/>
      <c r="L24" s="263">
        <v>122</v>
      </c>
      <c r="M24" s="240" t="s">
        <v>104</v>
      </c>
      <c r="N24" s="76">
        <v>110</v>
      </c>
      <c r="O24" s="262">
        <f t="shared" si="26"/>
        <v>185</v>
      </c>
      <c r="P24" s="262">
        <v>99</v>
      </c>
      <c r="Q24" s="262">
        <v>86</v>
      </c>
      <c r="R24" s="262">
        <f t="shared" si="27"/>
        <v>185</v>
      </c>
      <c r="S24" s="262">
        <v>99</v>
      </c>
      <c r="T24" s="262">
        <v>86</v>
      </c>
      <c r="U24" s="262"/>
      <c r="V24" s="262"/>
      <c r="W24" s="262"/>
      <c r="X24" s="263">
        <v>84</v>
      </c>
      <c r="Y24" s="240" t="s">
        <v>128</v>
      </c>
      <c r="Z24" s="251">
        <v>440</v>
      </c>
      <c r="AA24" s="262">
        <f t="shared" si="18"/>
        <v>793</v>
      </c>
      <c r="AB24" s="262">
        <v>421</v>
      </c>
      <c r="AC24" s="262">
        <v>372</v>
      </c>
      <c r="AD24" s="262">
        <f t="shared" si="19"/>
        <v>793</v>
      </c>
      <c r="AE24" s="262">
        <v>421</v>
      </c>
      <c r="AF24" s="262">
        <v>372</v>
      </c>
      <c r="AG24" s="262"/>
      <c r="AH24" s="262"/>
      <c r="AI24" s="262"/>
      <c r="AJ24" s="263">
        <v>353</v>
      </c>
      <c r="AK24" s="240" t="s">
        <v>154</v>
      </c>
      <c r="AL24" s="76">
        <v>132</v>
      </c>
      <c r="AM24" s="262">
        <f t="shared" si="16"/>
        <v>228</v>
      </c>
      <c r="AN24" s="262">
        <v>122</v>
      </c>
      <c r="AO24" s="262">
        <v>106</v>
      </c>
      <c r="AP24" s="262">
        <f t="shared" si="17"/>
        <v>228</v>
      </c>
      <c r="AQ24" s="262">
        <v>122</v>
      </c>
      <c r="AR24" s="262">
        <v>106</v>
      </c>
      <c r="AS24" s="262"/>
      <c r="AT24" s="262"/>
      <c r="AU24" s="262"/>
      <c r="AV24" s="263">
        <v>103</v>
      </c>
      <c r="AW24" s="399"/>
      <c r="AX24" s="400"/>
      <c r="AY24" s="401"/>
      <c r="AZ24" s="401"/>
      <c r="BA24" s="401"/>
      <c r="BB24" s="401"/>
      <c r="BC24" s="402"/>
      <c r="BD24" s="402"/>
      <c r="BE24" s="401"/>
      <c r="BF24" s="402"/>
      <c r="BG24" s="402"/>
      <c r="BH24" s="403"/>
    </row>
    <row r="25" spans="1:60" ht="18.75" customHeight="1">
      <c r="A25" s="240"/>
      <c r="B25" s="76"/>
      <c r="C25" s="262"/>
      <c r="D25" s="262"/>
      <c r="E25" s="262"/>
      <c r="F25" s="61"/>
      <c r="G25" s="61"/>
      <c r="H25" s="61"/>
      <c r="I25" s="262"/>
      <c r="J25" s="262"/>
      <c r="K25" s="262"/>
      <c r="L25" s="263"/>
      <c r="M25" s="240" t="s">
        <v>105</v>
      </c>
      <c r="N25" s="76">
        <v>267</v>
      </c>
      <c r="O25" s="262">
        <f t="shared" si="26"/>
        <v>483</v>
      </c>
      <c r="P25" s="262">
        <v>248</v>
      </c>
      <c r="Q25" s="262">
        <v>235</v>
      </c>
      <c r="R25" s="262">
        <f t="shared" si="27"/>
        <v>483</v>
      </c>
      <c r="S25" s="262">
        <v>248</v>
      </c>
      <c r="T25" s="262">
        <v>235</v>
      </c>
      <c r="U25" s="262"/>
      <c r="V25" s="262"/>
      <c r="W25" s="262"/>
      <c r="X25" s="263">
        <v>187</v>
      </c>
      <c r="Y25" s="240" t="s">
        <v>129</v>
      </c>
      <c r="Z25" s="251">
        <v>214</v>
      </c>
      <c r="AA25" s="262">
        <f t="shared" si="18"/>
        <v>410</v>
      </c>
      <c r="AB25" s="262">
        <v>209</v>
      </c>
      <c r="AC25" s="262">
        <v>201</v>
      </c>
      <c r="AD25" s="262">
        <f t="shared" si="19"/>
        <v>410</v>
      </c>
      <c r="AE25" s="262">
        <v>209</v>
      </c>
      <c r="AF25" s="262">
        <v>201</v>
      </c>
      <c r="AG25" s="262"/>
      <c r="AH25" s="262"/>
      <c r="AI25" s="262"/>
      <c r="AJ25" s="263">
        <v>173</v>
      </c>
      <c r="AK25" s="240"/>
      <c r="AL25" s="251"/>
      <c r="AM25" s="262"/>
      <c r="AN25" s="262"/>
      <c r="AO25" s="262"/>
      <c r="AP25" s="425"/>
      <c r="AQ25" s="251"/>
      <c r="AR25" s="251"/>
      <c r="AS25" s="262"/>
      <c r="AT25" s="262"/>
      <c r="AU25" s="262"/>
      <c r="AV25" s="263"/>
      <c r="AW25" s="47"/>
      <c r="AX25" s="47"/>
      <c r="AY25" s="47"/>
      <c r="AZ25" s="47"/>
      <c r="BA25" s="47"/>
      <c r="BB25" s="47"/>
      <c r="BC25" s="47"/>
      <c r="BD25" s="47"/>
      <c r="BE25" s="47"/>
      <c r="BF25" s="47"/>
      <c r="BG25" s="47"/>
      <c r="BH25" s="47"/>
    </row>
    <row r="26" spans="1:60" s="50" customFormat="1" ht="18" customHeight="1">
      <c r="A26" s="239" t="s">
        <v>52</v>
      </c>
      <c r="B26" s="397">
        <f t="shared" ref="B26:L26" si="28">SUM(B27:B37)</f>
        <v>2599</v>
      </c>
      <c r="C26" s="264">
        <f>SUM(F26,I26)</f>
        <v>4710</v>
      </c>
      <c r="D26" s="264">
        <f t="shared" ref="D26:E26" si="29">SUM(G26,J26)</f>
        <v>2486</v>
      </c>
      <c r="E26" s="264">
        <f t="shared" si="29"/>
        <v>2224</v>
      </c>
      <c r="F26" s="264">
        <f t="shared" si="28"/>
        <v>4656</v>
      </c>
      <c r="G26" s="264">
        <f t="shared" si="28"/>
        <v>2454</v>
      </c>
      <c r="H26" s="264">
        <f t="shared" si="28"/>
        <v>2202</v>
      </c>
      <c r="I26" s="264">
        <v>54</v>
      </c>
      <c r="J26" s="264">
        <v>32</v>
      </c>
      <c r="K26" s="264">
        <v>22</v>
      </c>
      <c r="L26" s="404">
        <f t="shared" si="28"/>
        <v>1767</v>
      </c>
      <c r="M26" s="240" t="s">
        <v>106</v>
      </c>
      <c r="N26" s="76">
        <v>151</v>
      </c>
      <c r="O26" s="262">
        <f t="shared" si="26"/>
        <v>254</v>
      </c>
      <c r="P26" s="262">
        <v>133</v>
      </c>
      <c r="Q26" s="262">
        <v>121</v>
      </c>
      <c r="R26" s="262">
        <f t="shared" si="27"/>
        <v>254</v>
      </c>
      <c r="S26" s="262">
        <v>133</v>
      </c>
      <c r="T26" s="262">
        <v>121</v>
      </c>
      <c r="U26" s="262"/>
      <c r="V26" s="262"/>
      <c r="W26" s="262"/>
      <c r="X26" s="263">
        <v>81</v>
      </c>
      <c r="Y26" s="421"/>
      <c r="Z26" s="233"/>
      <c r="AA26" s="234"/>
      <c r="AB26" s="234"/>
      <c r="AC26" s="234"/>
      <c r="AD26" s="234"/>
      <c r="AE26" s="235"/>
      <c r="AF26" s="235"/>
      <c r="AG26" s="234"/>
      <c r="AH26" s="235"/>
      <c r="AI26" s="235"/>
      <c r="AJ26" s="422"/>
      <c r="AK26" s="239" t="s">
        <v>59</v>
      </c>
      <c r="AL26" s="397">
        <f>SUM(AL27:AL37,AX10:AX15)</f>
        <v>2044</v>
      </c>
      <c r="AM26" s="264">
        <f>SUM(AP26,AS26)</f>
        <v>3957</v>
      </c>
      <c r="AN26" s="264">
        <f t="shared" ref="AN26:AO26" si="30">SUM(AQ26,AT26)</f>
        <v>2082</v>
      </c>
      <c r="AO26" s="264">
        <f t="shared" si="30"/>
        <v>1875</v>
      </c>
      <c r="AP26" s="264">
        <f>SUM(AP27:AP37,BB10:BB15)</f>
        <v>3887</v>
      </c>
      <c r="AQ26" s="264">
        <f>SUM(AQ27:AQ37,BC10:BC16)</f>
        <v>2039</v>
      </c>
      <c r="AR26" s="264">
        <f>SUM(AR27:AR37,BD10:BD16)</f>
        <v>1848</v>
      </c>
      <c r="AS26" s="264">
        <v>70</v>
      </c>
      <c r="AT26" s="264">
        <v>43</v>
      </c>
      <c r="AU26" s="264">
        <v>27</v>
      </c>
      <c r="AV26" s="410">
        <f>SUM(AV27:AV37,BH10:BH15)</f>
        <v>1313</v>
      </c>
      <c r="AW26" s="405" t="s">
        <v>42</v>
      </c>
      <c r="AX26" s="49"/>
      <c r="AY26" s="49"/>
      <c r="AZ26" s="49"/>
      <c r="BA26" s="49"/>
      <c r="BB26" s="49"/>
      <c r="BC26" s="49"/>
      <c r="BD26" s="49"/>
      <c r="BE26" s="49"/>
      <c r="BF26" s="49"/>
      <c r="BG26" s="49"/>
      <c r="BH26" s="49"/>
    </row>
    <row r="27" spans="1:60" s="50" customFormat="1" ht="18" customHeight="1">
      <c r="A27" s="240" t="s">
        <v>83</v>
      </c>
      <c r="B27" s="61">
        <v>235</v>
      </c>
      <c r="C27" s="262">
        <f>SUM(D27:E27)</f>
        <v>418</v>
      </c>
      <c r="D27" s="262">
        <v>225</v>
      </c>
      <c r="E27" s="262">
        <v>193</v>
      </c>
      <c r="F27" s="262">
        <f>SUM(G27:H27)</f>
        <v>418</v>
      </c>
      <c r="G27" s="262">
        <v>225</v>
      </c>
      <c r="H27" s="262">
        <v>193</v>
      </c>
      <c r="I27" s="262"/>
      <c r="J27" s="262"/>
      <c r="K27" s="262"/>
      <c r="L27" s="263">
        <v>142</v>
      </c>
      <c r="M27" s="240" t="s">
        <v>107</v>
      </c>
      <c r="N27" s="76">
        <v>230</v>
      </c>
      <c r="O27" s="262">
        <f t="shared" si="26"/>
        <v>395</v>
      </c>
      <c r="P27" s="262">
        <v>211</v>
      </c>
      <c r="Q27" s="262">
        <v>184</v>
      </c>
      <c r="R27" s="262">
        <f t="shared" si="27"/>
        <v>395</v>
      </c>
      <c r="S27" s="262">
        <v>211</v>
      </c>
      <c r="T27" s="262">
        <v>184</v>
      </c>
      <c r="U27" s="262"/>
      <c r="V27" s="262"/>
      <c r="W27" s="262"/>
      <c r="X27" s="263">
        <v>166</v>
      </c>
      <c r="Y27" s="239" t="s">
        <v>130</v>
      </c>
      <c r="Z27" s="397">
        <f t="shared" ref="Z27:AJ27" si="31">SUM(Z28:Z37,AL10)</f>
        <v>3287</v>
      </c>
      <c r="AA27" s="264">
        <f>SUM(AD27,AG27)</f>
        <v>6281</v>
      </c>
      <c r="AB27" s="264">
        <f t="shared" ref="AB27:AC27" si="32">SUM(AE27,AH27)</f>
        <v>3426</v>
      </c>
      <c r="AC27" s="264">
        <f t="shared" si="32"/>
        <v>2855</v>
      </c>
      <c r="AD27" s="264">
        <f t="shared" si="31"/>
        <v>6184</v>
      </c>
      <c r="AE27" s="264">
        <f t="shared" si="31"/>
        <v>3362</v>
      </c>
      <c r="AF27" s="264">
        <f t="shared" si="31"/>
        <v>2822</v>
      </c>
      <c r="AG27" s="264">
        <v>97</v>
      </c>
      <c r="AH27" s="264">
        <v>64</v>
      </c>
      <c r="AI27" s="264">
        <v>33</v>
      </c>
      <c r="AJ27" s="410">
        <f t="shared" si="31"/>
        <v>1730</v>
      </c>
      <c r="AK27" s="240" t="s">
        <v>155</v>
      </c>
      <c r="AL27" s="76">
        <v>213</v>
      </c>
      <c r="AM27" s="262">
        <f>SUM(AN27:AO27)</f>
        <v>448</v>
      </c>
      <c r="AN27" s="262">
        <v>231</v>
      </c>
      <c r="AO27" s="262">
        <v>217</v>
      </c>
      <c r="AP27" s="262">
        <f>SUM(AQ27:AR27)</f>
        <v>448</v>
      </c>
      <c r="AQ27" s="262">
        <v>231</v>
      </c>
      <c r="AR27" s="262">
        <v>217</v>
      </c>
      <c r="AS27" s="262"/>
      <c r="AT27" s="262"/>
      <c r="AU27" s="262"/>
      <c r="AV27" s="263">
        <v>109</v>
      </c>
      <c r="AW27" s="406" t="s">
        <v>411</v>
      </c>
      <c r="AX27" s="47"/>
      <c r="AY27" s="47"/>
      <c r="AZ27" s="47"/>
      <c r="BA27" s="47"/>
      <c r="BB27" s="47"/>
      <c r="BC27" s="47"/>
      <c r="BD27" s="47"/>
      <c r="BE27" s="47"/>
      <c r="BF27" s="47"/>
      <c r="BG27" s="47"/>
      <c r="BH27" s="47"/>
    </row>
    <row r="28" spans="1:60" ht="21.75" customHeight="1">
      <c r="A28" s="240" t="s">
        <v>84</v>
      </c>
      <c r="B28" s="61">
        <v>94</v>
      </c>
      <c r="C28" s="262">
        <f t="shared" ref="C28:C36" si="33">SUM(D28:E28)</f>
        <v>182</v>
      </c>
      <c r="D28" s="262">
        <v>89</v>
      </c>
      <c r="E28" s="262">
        <v>93</v>
      </c>
      <c r="F28" s="262">
        <f t="shared" ref="F28:F36" si="34">SUM(G28:H28)</f>
        <v>182</v>
      </c>
      <c r="G28" s="262">
        <v>89</v>
      </c>
      <c r="H28" s="262">
        <v>93</v>
      </c>
      <c r="I28" s="262"/>
      <c r="J28" s="262"/>
      <c r="K28" s="262"/>
      <c r="L28" s="263">
        <v>79</v>
      </c>
      <c r="M28" s="240" t="s">
        <v>108</v>
      </c>
      <c r="N28" s="76">
        <v>41</v>
      </c>
      <c r="O28" s="262">
        <f t="shared" si="26"/>
        <v>87</v>
      </c>
      <c r="P28" s="262">
        <v>47</v>
      </c>
      <c r="Q28" s="262">
        <v>40</v>
      </c>
      <c r="R28" s="262">
        <f t="shared" si="27"/>
        <v>87</v>
      </c>
      <c r="S28" s="262">
        <v>47</v>
      </c>
      <c r="T28" s="262">
        <v>40</v>
      </c>
      <c r="U28" s="262"/>
      <c r="V28" s="262"/>
      <c r="W28" s="262"/>
      <c r="X28" s="263">
        <v>34</v>
      </c>
      <c r="Y28" s="240" t="s">
        <v>131</v>
      </c>
      <c r="Z28" s="76">
        <v>545</v>
      </c>
      <c r="AA28" s="262">
        <f>SUM(AB28:AC28)</f>
        <v>1084</v>
      </c>
      <c r="AB28" s="262">
        <v>517</v>
      </c>
      <c r="AC28" s="262">
        <v>567</v>
      </c>
      <c r="AD28" s="262">
        <f>SUM(AE28:AF28)</f>
        <v>1084</v>
      </c>
      <c r="AE28" s="262">
        <v>517</v>
      </c>
      <c r="AF28" s="262">
        <v>567</v>
      </c>
      <c r="AG28" s="262"/>
      <c r="AH28" s="262"/>
      <c r="AI28" s="262"/>
      <c r="AJ28" s="263">
        <v>283</v>
      </c>
      <c r="AK28" s="240" t="s">
        <v>156</v>
      </c>
      <c r="AL28" s="76">
        <v>127</v>
      </c>
      <c r="AM28" s="262">
        <f t="shared" ref="AM28:AM37" si="35">SUM(AN28:AO28)</f>
        <v>260</v>
      </c>
      <c r="AN28" s="262">
        <v>142</v>
      </c>
      <c r="AO28" s="262">
        <v>118</v>
      </c>
      <c r="AP28" s="262">
        <f t="shared" ref="AP28:AP37" si="36">SUM(AQ28:AR28)</f>
        <v>260</v>
      </c>
      <c r="AQ28" s="262">
        <v>142</v>
      </c>
      <c r="AR28" s="262">
        <v>118</v>
      </c>
      <c r="AS28" s="262"/>
      <c r="AT28" s="262"/>
      <c r="AU28" s="262"/>
      <c r="AV28" s="263">
        <v>91</v>
      </c>
    </row>
    <row r="29" spans="1:60" ht="19.5" customHeight="1">
      <c r="A29" s="240" t="s">
        <v>85</v>
      </c>
      <c r="B29" s="61">
        <v>438</v>
      </c>
      <c r="C29" s="262">
        <f t="shared" si="33"/>
        <v>772</v>
      </c>
      <c r="D29" s="262">
        <v>398</v>
      </c>
      <c r="E29" s="262">
        <v>374</v>
      </c>
      <c r="F29" s="262">
        <f t="shared" si="34"/>
        <v>772</v>
      </c>
      <c r="G29" s="262">
        <v>398</v>
      </c>
      <c r="H29" s="262">
        <v>374</v>
      </c>
      <c r="I29" s="262"/>
      <c r="J29" s="262"/>
      <c r="K29" s="262"/>
      <c r="L29" s="263">
        <v>250</v>
      </c>
      <c r="M29" s="240" t="s">
        <v>109</v>
      </c>
      <c r="N29" s="76">
        <v>59</v>
      </c>
      <c r="O29" s="262">
        <f t="shared" si="26"/>
        <v>117</v>
      </c>
      <c r="P29" s="262">
        <v>68</v>
      </c>
      <c r="Q29" s="262">
        <v>49</v>
      </c>
      <c r="R29" s="262">
        <f t="shared" si="27"/>
        <v>117</v>
      </c>
      <c r="S29" s="262">
        <v>68</v>
      </c>
      <c r="T29" s="262">
        <v>49</v>
      </c>
      <c r="U29" s="262"/>
      <c r="V29" s="262"/>
      <c r="W29" s="262"/>
      <c r="X29" s="263">
        <v>51</v>
      </c>
      <c r="Y29" s="240" t="s">
        <v>132</v>
      </c>
      <c r="Z29" s="76">
        <v>175</v>
      </c>
      <c r="AA29" s="262">
        <f t="shared" ref="AA29:AA37" si="37">SUM(AB29:AC29)</f>
        <v>337</v>
      </c>
      <c r="AB29" s="262">
        <v>174</v>
      </c>
      <c r="AC29" s="262">
        <v>163</v>
      </c>
      <c r="AD29" s="262">
        <f t="shared" ref="AD29:AD37" si="38">SUM(AE29:AF29)</f>
        <v>337</v>
      </c>
      <c r="AE29" s="262">
        <v>174</v>
      </c>
      <c r="AF29" s="262">
        <v>163</v>
      </c>
      <c r="AG29" s="262"/>
      <c r="AH29" s="262"/>
      <c r="AI29" s="262"/>
      <c r="AJ29" s="263">
        <v>115</v>
      </c>
      <c r="AK29" s="240" t="s">
        <v>157</v>
      </c>
      <c r="AL29" s="76">
        <v>159</v>
      </c>
      <c r="AM29" s="262">
        <f t="shared" si="35"/>
        <v>376</v>
      </c>
      <c r="AN29" s="262">
        <v>192</v>
      </c>
      <c r="AO29" s="262">
        <v>184</v>
      </c>
      <c r="AP29" s="262">
        <f t="shared" si="36"/>
        <v>376</v>
      </c>
      <c r="AQ29" s="262">
        <v>192</v>
      </c>
      <c r="AR29" s="262">
        <v>184</v>
      </c>
      <c r="AS29" s="262"/>
      <c r="AT29" s="262"/>
      <c r="AU29" s="262"/>
      <c r="AV29" s="263">
        <v>90</v>
      </c>
    </row>
    <row r="30" spans="1:60" ht="19.5" customHeight="1">
      <c r="A30" s="240" t="s">
        <v>86</v>
      </c>
      <c r="B30" s="61">
        <v>177</v>
      </c>
      <c r="C30" s="262">
        <f t="shared" si="33"/>
        <v>313</v>
      </c>
      <c r="D30" s="262">
        <v>165</v>
      </c>
      <c r="E30" s="262">
        <v>148</v>
      </c>
      <c r="F30" s="262">
        <f t="shared" si="34"/>
        <v>313</v>
      </c>
      <c r="G30" s="262">
        <v>165</v>
      </c>
      <c r="H30" s="262">
        <v>148</v>
      </c>
      <c r="I30" s="262"/>
      <c r="J30" s="262"/>
      <c r="K30" s="262"/>
      <c r="L30" s="263">
        <v>130</v>
      </c>
      <c r="M30" s="322"/>
      <c r="N30" s="61"/>
      <c r="O30" s="61"/>
      <c r="P30" s="61"/>
      <c r="Q30" s="61"/>
      <c r="R30" s="61"/>
      <c r="S30" s="61"/>
      <c r="T30" s="61"/>
      <c r="U30" s="61"/>
      <c r="V30" s="61"/>
      <c r="W30" s="61"/>
      <c r="X30" s="418"/>
      <c r="Y30" s="240" t="s">
        <v>133</v>
      </c>
      <c r="Z30" s="76">
        <v>303</v>
      </c>
      <c r="AA30" s="262">
        <f t="shared" si="37"/>
        <v>572</v>
      </c>
      <c r="AB30" s="262">
        <v>309</v>
      </c>
      <c r="AC30" s="262">
        <v>263</v>
      </c>
      <c r="AD30" s="262">
        <f t="shared" si="38"/>
        <v>572</v>
      </c>
      <c r="AE30" s="262">
        <v>309</v>
      </c>
      <c r="AF30" s="262">
        <v>263</v>
      </c>
      <c r="AG30" s="262"/>
      <c r="AH30" s="262"/>
      <c r="AI30" s="262"/>
      <c r="AJ30" s="263">
        <v>199</v>
      </c>
      <c r="AK30" s="240" t="s">
        <v>158</v>
      </c>
      <c r="AL30" s="76">
        <v>185</v>
      </c>
      <c r="AM30" s="262">
        <f t="shared" si="35"/>
        <v>309</v>
      </c>
      <c r="AN30" s="262">
        <v>155</v>
      </c>
      <c r="AO30" s="262">
        <v>154</v>
      </c>
      <c r="AP30" s="262">
        <f t="shared" si="36"/>
        <v>309</v>
      </c>
      <c r="AQ30" s="262">
        <v>155</v>
      </c>
      <c r="AR30" s="262">
        <v>154</v>
      </c>
      <c r="AS30" s="262"/>
      <c r="AT30" s="262"/>
      <c r="AU30" s="262"/>
      <c r="AV30" s="263">
        <v>143</v>
      </c>
    </row>
    <row r="31" spans="1:60" ht="19.5" customHeight="1">
      <c r="A31" s="240" t="s">
        <v>87</v>
      </c>
      <c r="B31" s="61">
        <v>113</v>
      </c>
      <c r="C31" s="262">
        <f t="shared" si="33"/>
        <v>236</v>
      </c>
      <c r="D31" s="262">
        <v>128</v>
      </c>
      <c r="E31" s="262">
        <v>108</v>
      </c>
      <c r="F31" s="262">
        <f t="shared" si="34"/>
        <v>236</v>
      </c>
      <c r="G31" s="262">
        <v>128</v>
      </c>
      <c r="H31" s="262">
        <v>108</v>
      </c>
      <c r="I31" s="262"/>
      <c r="J31" s="262"/>
      <c r="K31" s="262"/>
      <c r="L31" s="263">
        <v>89</v>
      </c>
      <c r="M31" s="239" t="s">
        <v>110</v>
      </c>
      <c r="N31" s="264">
        <f t="shared" ref="N31:X31" si="39">SUM(N33:N37,Z10:Z12)</f>
        <v>1945</v>
      </c>
      <c r="O31" s="264">
        <f>SUM(R31,U31)</f>
        <v>3826</v>
      </c>
      <c r="P31" s="264">
        <f t="shared" ref="P31:Q31" si="40">SUM(S31,V31)</f>
        <v>1939</v>
      </c>
      <c r="Q31" s="264">
        <f t="shared" si="40"/>
        <v>1887</v>
      </c>
      <c r="R31" s="264">
        <f t="shared" si="39"/>
        <v>3753</v>
      </c>
      <c r="S31" s="264">
        <f t="shared" si="39"/>
        <v>1907</v>
      </c>
      <c r="T31" s="264">
        <f t="shared" si="39"/>
        <v>1846</v>
      </c>
      <c r="U31" s="264">
        <v>73</v>
      </c>
      <c r="V31" s="264">
        <v>32</v>
      </c>
      <c r="W31" s="264">
        <v>41</v>
      </c>
      <c r="X31" s="412">
        <f t="shared" si="39"/>
        <v>1278</v>
      </c>
      <c r="Y31" s="240" t="s">
        <v>134</v>
      </c>
      <c r="Z31" s="76">
        <v>728</v>
      </c>
      <c r="AA31" s="262">
        <f t="shared" si="37"/>
        <v>1170</v>
      </c>
      <c r="AB31" s="262">
        <v>728</v>
      </c>
      <c r="AC31" s="262">
        <v>442</v>
      </c>
      <c r="AD31" s="262">
        <f t="shared" si="38"/>
        <v>1170</v>
      </c>
      <c r="AE31" s="262">
        <v>728</v>
      </c>
      <c r="AF31" s="262">
        <v>442</v>
      </c>
      <c r="AG31" s="262"/>
      <c r="AH31" s="262"/>
      <c r="AI31" s="262"/>
      <c r="AJ31" s="263">
        <v>316</v>
      </c>
      <c r="AK31" s="240" t="s">
        <v>159</v>
      </c>
      <c r="AL31" s="76">
        <v>131</v>
      </c>
      <c r="AM31" s="262">
        <f t="shared" si="35"/>
        <v>255</v>
      </c>
      <c r="AN31" s="262">
        <v>133</v>
      </c>
      <c r="AO31" s="262">
        <v>122</v>
      </c>
      <c r="AP31" s="262">
        <f t="shared" si="36"/>
        <v>255</v>
      </c>
      <c r="AQ31" s="262">
        <v>133</v>
      </c>
      <c r="AR31" s="262">
        <v>122</v>
      </c>
      <c r="AS31" s="262"/>
      <c r="AT31" s="262"/>
      <c r="AU31" s="262"/>
      <c r="AV31" s="263">
        <v>84</v>
      </c>
    </row>
    <row r="32" spans="1:60" ht="19.5" customHeight="1">
      <c r="A32" s="240" t="s">
        <v>88</v>
      </c>
      <c r="B32" s="76">
        <v>286</v>
      </c>
      <c r="C32" s="262">
        <f t="shared" si="33"/>
        <v>506</v>
      </c>
      <c r="D32" s="262">
        <v>273</v>
      </c>
      <c r="E32" s="262">
        <v>233</v>
      </c>
      <c r="F32" s="262">
        <f t="shared" si="34"/>
        <v>506</v>
      </c>
      <c r="G32" s="262">
        <v>273</v>
      </c>
      <c r="H32" s="262">
        <v>233</v>
      </c>
      <c r="I32" s="262"/>
      <c r="J32" s="262"/>
      <c r="K32" s="262"/>
      <c r="L32" s="263">
        <v>215</v>
      </c>
      <c r="M32" s="415"/>
      <c r="N32" s="419"/>
      <c r="O32" s="419"/>
      <c r="P32" s="419"/>
      <c r="Q32" s="419"/>
      <c r="R32" s="419"/>
      <c r="S32" s="419"/>
      <c r="T32" s="419"/>
      <c r="U32" s="419"/>
      <c r="V32" s="419"/>
      <c r="W32" s="419"/>
      <c r="X32" s="417"/>
      <c r="Y32" s="240" t="s">
        <v>135</v>
      </c>
      <c r="Z32" s="76">
        <v>325</v>
      </c>
      <c r="AA32" s="262">
        <f t="shared" si="37"/>
        <v>610</v>
      </c>
      <c r="AB32" s="262">
        <v>334</v>
      </c>
      <c r="AC32" s="262">
        <v>276</v>
      </c>
      <c r="AD32" s="262">
        <f t="shared" si="38"/>
        <v>610</v>
      </c>
      <c r="AE32" s="262">
        <v>334</v>
      </c>
      <c r="AF32" s="262">
        <v>276</v>
      </c>
      <c r="AG32" s="262"/>
      <c r="AH32" s="262"/>
      <c r="AI32" s="262"/>
      <c r="AJ32" s="263">
        <v>212</v>
      </c>
      <c r="AK32" s="240" t="s">
        <v>160</v>
      </c>
      <c r="AL32" s="76">
        <v>131</v>
      </c>
      <c r="AM32" s="262">
        <f t="shared" si="35"/>
        <v>247</v>
      </c>
      <c r="AN32" s="262">
        <v>135</v>
      </c>
      <c r="AO32" s="262">
        <v>112</v>
      </c>
      <c r="AP32" s="262">
        <f t="shared" si="36"/>
        <v>247</v>
      </c>
      <c r="AQ32" s="262">
        <v>135</v>
      </c>
      <c r="AR32" s="262">
        <v>112</v>
      </c>
      <c r="AS32" s="262"/>
      <c r="AT32" s="262"/>
      <c r="AU32" s="262"/>
      <c r="AV32" s="263">
        <v>81</v>
      </c>
    </row>
    <row r="33" spans="1:60" ht="19.5" customHeight="1">
      <c r="A33" s="240" t="s">
        <v>89</v>
      </c>
      <c r="B33" s="76">
        <v>246</v>
      </c>
      <c r="C33" s="262">
        <f t="shared" si="33"/>
        <v>422</v>
      </c>
      <c r="D33" s="262">
        <v>222</v>
      </c>
      <c r="E33" s="262">
        <v>200</v>
      </c>
      <c r="F33" s="262">
        <f t="shared" si="34"/>
        <v>422</v>
      </c>
      <c r="G33" s="262">
        <v>222</v>
      </c>
      <c r="H33" s="262">
        <v>200</v>
      </c>
      <c r="I33" s="262"/>
      <c r="J33" s="262"/>
      <c r="K33" s="262"/>
      <c r="L33" s="263">
        <v>153</v>
      </c>
      <c r="M33" s="240" t="s">
        <v>111</v>
      </c>
      <c r="N33" s="76">
        <v>552</v>
      </c>
      <c r="O33" s="262">
        <f>SUM(P33:Q33)</f>
        <v>1040</v>
      </c>
      <c r="P33" s="262">
        <v>532</v>
      </c>
      <c r="Q33" s="262">
        <v>508</v>
      </c>
      <c r="R33" s="262">
        <f>SUM(S33:T33)</f>
        <v>1040</v>
      </c>
      <c r="S33" s="262">
        <v>532</v>
      </c>
      <c r="T33" s="262">
        <v>508</v>
      </c>
      <c r="U33" s="262"/>
      <c r="V33" s="262"/>
      <c r="W33" s="262"/>
      <c r="X33" s="263">
        <v>339</v>
      </c>
      <c r="Y33" s="240" t="s">
        <v>136</v>
      </c>
      <c r="Z33" s="76">
        <v>397</v>
      </c>
      <c r="AA33" s="262">
        <f t="shared" si="37"/>
        <v>1066</v>
      </c>
      <c r="AB33" s="262">
        <v>556</v>
      </c>
      <c r="AC33" s="262">
        <v>510</v>
      </c>
      <c r="AD33" s="262">
        <f t="shared" si="38"/>
        <v>1066</v>
      </c>
      <c r="AE33" s="262">
        <v>556</v>
      </c>
      <c r="AF33" s="262">
        <v>510</v>
      </c>
      <c r="AG33" s="262"/>
      <c r="AH33" s="262"/>
      <c r="AI33" s="262"/>
      <c r="AJ33" s="263">
        <v>101</v>
      </c>
      <c r="AK33" s="240" t="s">
        <v>161</v>
      </c>
      <c r="AL33" s="76">
        <v>19</v>
      </c>
      <c r="AM33" s="262">
        <f t="shared" si="35"/>
        <v>35</v>
      </c>
      <c r="AN33" s="262">
        <v>19</v>
      </c>
      <c r="AO33" s="262">
        <v>16</v>
      </c>
      <c r="AP33" s="262">
        <f t="shared" si="36"/>
        <v>35</v>
      </c>
      <c r="AQ33" s="262">
        <v>19</v>
      </c>
      <c r="AR33" s="262">
        <v>16</v>
      </c>
      <c r="AS33" s="262"/>
      <c r="AT33" s="262"/>
      <c r="AU33" s="262"/>
      <c r="AV33" s="263">
        <v>16</v>
      </c>
    </row>
    <row r="34" spans="1:60" ht="19.5" customHeight="1">
      <c r="A34" s="240" t="s">
        <v>90</v>
      </c>
      <c r="B34" s="76">
        <v>233</v>
      </c>
      <c r="C34" s="262">
        <f t="shared" si="33"/>
        <v>378</v>
      </c>
      <c r="D34" s="262">
        <v>201</v>
      </c>
      <c r="E34" s="262">
        <v>177</v>
      </c>
      <c r="F34" s="262">
        <f t="shared" si="34"/>
        <v>378</v>
      </c>
      <c r="G34" s="262">
        <v>201</v>
      </c>
      <c r="H34" s="262">
        <v>177</v>
      </c>
      <c r="I34" s="262"/>
      <c r="J34" s="262"/>
      <c r="K34" s="262"/>
      <c r="L34" s="263">
        <v>180</v>
      </c>
      <c r="M34" s="240" t="s">
        <v>112</v>
      </c>
      <c r="N34" s="76">
        <v>287</v>
      </c>
      <c r="O34" s="262">
        <f t="shared" ref="O34:O37" si="41">SUM(P34:Q34)</f>
        <v>543</v>
      </c>
      <c r="P34" s="262">
        <v>266</v>
      </c>
      <c r="Q34" s="262">
        <v>277</v>
      </c>
      <c r="R34" s="262">
        <f t="shared" ref="R34:R37" si="42">SUM(S34:T34)</f>
        <v>543</v>
      </c>
      <c r="S34" s="262">
        <v>266</v>
      </c>
      <c r="T34" s="262">
        <v>277</v>
      </c>
      <c r="U34" s="262"/>
      <c r="V34" s="262"/>
      <c r="W34" s="262"/>
      <c r="X34" s="263">
        <v>164</v>
      </c>
      <c r="Y34" s="240" t="s">
        <v>137</v>
      </c>
      <c r="Z34" s="76">
        <v>124</v>
      </c>
      <c r="AA34" s="262">
        <f t="shared" si="37"/>
        <v>231</v>
      </c>
      <c r="AB34" s="262">
        <v>127</v>
      </c>
      <c r="AC34" s="262">
        <v>104</v>
      </c>
      <c r="AD34" s="262">
        <f t="shared" si="38"/>
        <v>231</v>
      </c>
      <c r="AE34" s="262">
        <v>127</v>
      </c>
      <c r="AF34" s="262">
        <v>104</v>
      </c>
      <c r="AG34" s="262"/>
      <c r="AH34" s="262"/>
      <c r="AI34" s="262"/>
      <c r="AJ34" s="263">
        <v>90</v>
      </c>
      <c r="AK34" s="240" t="s">
        <v>162</v>
      </c>
      <c r="AL34" s="76">
        <v>78</v>
      </c>
      <c r="AM34" s="262">
        <f t="shared" si="35"/>
        <v>117</v>
      </c>
      <c r="AN34" s="262">
        <v>72</v>
      </c>
      <c r="AO34" s="262">
        <v>45</v>
      </c>
      <c r="AP34" s="262">
        <f t="shared" si="36"/>
        <v>117</v>
      </c>
      <c r="AQ34" s="262">
        <v>72</v>
      </c>
      <c r="AR34" s="262">
        <v>45</v>
      </c>
      <c r="AS34" s="262"/>
      <c r="AT34" s="262"/>
      <c r="AU34" s="262"/>
      <c r="AV34" s="263">
        <v>61</v>
      </c>
    </row>
    <row r="35" spans="1:60" ht="19.5" customHeight="1">
      <c r="A35" s="240" t="s">
        <v>91</v>
      </c>
      <c r="B35" s="76">
        <v>380</v>
      </c>
      <c r="C35" s="262">
        <f t="shared" si="33"/>
        <v>640</v>
      </c>
      <c r="D35" s="262">
        <v>348</v>
      </c>
      <c r="E35" s="262">
        <v>292</v>
      </c>
      <c r="F35" s="262">
        <f t="shared" si="34"/>
        <v>640</v>
      </c>
      <c r="G35" s="262">
        <v>348</v>
      </c>
      <c r="H35" s="262">
        <v>292</v>
      </c>
      <c r="I35" s="262"/>
      <c r="J35" s="262"/>
      <c r="K35" s="262"/>
      <c r="L35" s="263">
        <v>230</v>
      </c>
      <c r="M35" s="240" t="s">
        <v>113</v>
      </c>
      <c r="N35" s="76">
        <v>271</v>
      </c>
      <c r="O35" s="262">
        <f t="shared" si="41"/>
        <v>526</v>
      </c>
      <c r="P35" s="262">
        <v>269</v>
      </c>
      <c r="Q35" s="262">
        <v>257</v>
      </c>
      <c r="R35" s="262">
        <f t="shared" si="42"/>
        <v>526</v>
      </c>
      <c r="S35" s="262">
        <v>269</v>
      </c>
      <c r="T35" s="262">
        <v>257</v>
      </c>
      <c r="U35" s="262"/>
      <c r="V35" s="262"/>
      <c r="W35" s="262"/>
      <c r="X35" s="263">
        <v>197</v>
      </c>
      <c r="Y35" s="240" t="s">
        <v>138</v>
      </c>
      <c r="Z35" s="76">
        <v>88</v>
      </c>
      <c r="AA35" s="262">
        <f t="shared" si="37"/>
        <v>153</v>
      </c>
      <c r="AB35" s="262">
        <v>79</v>
      </c>
      <c r="AC35" s="262">
        <v>74</v>
      </c>
      <c r="AD35" s="262">
        <f t="shared" si="38"/>
        <v>153</v>
      </c>
      <c r="AE35" s="262">
        <v>79</v>
      </c>
      <c r="AF35" s="262">
        <v>74</v>
      </c>
      <c r="AG35" s="262"/>
      <c r="AH35" s="262"/>
      <c r="AI35" s="262"/>
      <c r="AJ35" s="263">
        <v>67</v>
      </c>
      <c r="AK35" s="240" t="s">
        <v>163</v>
      </c>
      <c r="AL35" s="76">
        <v>59</v>
      </c>
      <c r="AM35" s="262">
        <f t="shared" si="35"/>
        <v>101</v>
      </c>
      <c r="AN35" s="262">
        <v>52</v>
      </c>
      <c r="AO35" s="262">
        <v>49</v>
      </c>
      <c r="AP35" s="262">
        <f t="shared" si="36"/>
        <v>101</v>
      </c>
      <c r="AQ35" s="262">
        <v>52</v>
      </c>
      <c r="AR35" s="262">
        <v>49</v>
      </c>
      <c r="AS35" s="262"/>
      <c r="AT35" s="262"/>
      <c r="AU35" s="262"/>
      <c r="AV35" s="263">
        <v>41</v>
      </c>
    </row>
    <row r="36" spans="1:60" ht="19.5" customHeight="1">
      <c r="A36" s="240" t="s">
        <v>92</v>
      </c>
      <c r="B36" s="76">
        <v>158</v>
      </c>
      <c r="C36" s="262">
        <f t="shared" si="33"/>
        <v>260</v>
      </c>
      <c r="D36" s="262">
        <v>138</v>
      </c>
      <c r="E36" s="262">
        <v>122</v>
      </c>
      <c r="F36" s="262">
        <f t="shared" si="34"/>
        <v>260</v>
      </c>
      <c r="G36" s="262">
        <v>138</v>
      </c>
      <c r="H36" s="262">
        <v>122</v>
      </c>
      <c r="I36" s="262"/>
      <c r="J36" s="262"/>
      <c r="K36" s="262"/>
      <c r="L36" s="263">
        <v>94</v>
      </c>
      <c r="M36" s="240" t="s">
        <v>114</v>
      </c>
      <c r="N36" s="76">
        <v>54</v>
      </c>
      <c r="O36" s="262">
        <f t="shared" si="41"/>
        <v>132</v>
      </c>
      <c r="P36" s="262">
        <v>70</v>
      </c>
      <c r="Q36" s="262">
        <v>62</v>
      </c>
      <c r="R36" s="262">
        <f t="shared" si="42"/>
        <v>132</v>
      </c>
      <c r="S36" s="262">
        <v>70</v>
      </c>
      <c r="T36" s="262">
        <v>62</v>
      </c>
      <c r="U36" s="262"/>
      <c r="V36" s="262"/>
      <c r="W36" s="262"/>
      <c r="X36" s="263">
        <v>40</v>
      </c>
      <c r="Y36" s="240" t="s">
        <v>139</v>
      </c>
      <c r="Z36" s="76">
        <v>111</v>
      </c>
      <c r="AA36" s="262">
        <f t="shared" si="37"/>
        <v>173</v>
      </c>
      <c r="AB36" s="262">
        <v>94</v>
      </c>
      <c r="AC36" s="262">
        <v>79</v>
      </c>
      <c r="AD36" s="262">
        <f t="shared" si="38"/>
        <v>173</v>
      </c>
      <c r="AE36" s="262">
        <v>94</v>
      </c>
      <c r="AF36" s="262">
        <v>79</v>
      </c>
      <c r="AG36" s="262"/>
      <c r="AH36" s="262"/>
      <c r="AI36" s="262"/>
      <c r="AJ36" s="263">
        <v>76</v>
      </c>
      <c r="AK36" s="240" t="s">
        <v>164</v>
      </c>
      <c r="AL36" s="76">
        <v>83</v>
      </c>
      <c r="AM36" s="262">
        <f t="shared" si="35"/>
        <v>143</v>
      </c>
      <c r="AN36" s="262">
        <v>77</v>
      </c>
      <c r="AO36" s="262">
        <v>66</v>
      </c>
      <c r="AP36" s="262">
        <f t="shared" si="36"/>
        <v>143</v>
      </c>
      <c r="AQ36" s="262">
        <v>77</v>
      </c>
      <c r="AR36" s="262">
        <v>66</v>
      </c>
      <c r="AS36" s="262"/>
      <c r="AT36" s="262"/>
      <c r="AU36" s="262"/>
      <c r="AV36" s="263">
        <v>50</v>
      </c>
    </row>
    <row r="37" spans="1:60" ht="19.5" customHeight="1">
      <c r="A37" s="240" t="s">
        <v>93</v>
      </c>
      <c r="B37" s="76">
        <v>239</v>
      </c>
      <c r="C37" s="262">
        <f>SUM(D37:E37)</f>
        <v>529</v>
      </c>
      <c r="D37" s="262">
        <v>267</v>
      </c>
      <c r="E37" s="262">
        <v>262</v>
      </c>
      <c r="F37" s="262">
        <f>SUM(G37:H37)</f>
        <v>529</v>
      </c>
      <c r="G37" s="262">
        <v>267</v>
      </c>
      <c r="H37" s="262">
        <v>262</v>
      </c>
      <c r="I37" s="262"/>
      <c r="J37" s="262"/>
      <c r="K37" s="262"/>
      <c r="L37" s="263">
        <v>205</v>
      </c>
      <c r="M37" s="240" t="s">
        <v>115</v>
      </c>
      <c r="N37" s="76">
        <v>30</v>
      </c>
      <c r="O37" s="262">
        <f t="shared" si="41"/>
        <v>76</v>
      </c>
      <c r="P37" s="262">
        <v>38</v>
      </c>
      <c r="Q37" s="262">
        <v>38</v>
      </c>
      <c r="R37" s="262">
        <f t="shared" si="42"/>
        <v>76</v>
      </c>
      <c r="S37" s="262">
        <v>38</v>
      </c>
      <c r="T37" s="262">
        <v>38</v>
      </c>
      <c r="U37" s="262"/>
      <c r="V37" s="262"/>
      <c r="W37" s="262"/>
      <c r="X37" s="263">
        <v>20</v>
      </c>
      <c r="Y37" s="240" t="s">
        <v>140</v>
      </c>
      <c r="Z37" s="76">
        <v>104</v>
      </c>
      <c r="AA37" s="262">
        <f t="shared" si="37"/>
        <v>173</v>
      </c>
      <c r="AB37" s="262">
        <v>85</v>
      </c>
      <c r="AC37" s="262">
        <v>88</v>
      </c>
      <c r="AD37" s="262">
        <f t="shared" si="38"/>
        <v>173</v>
      </c>
      <c r="AE37" s="262">
        <v>85</v>
      </c>
      <c r="AF37" s="262">
        <v>88</v>
      </c>
      <c r="AG37" s="262"/>
      <c r="AH37" s="262"/>
      <c r="AI37" s="262"/>
      <c r="AJ37" s="263">
        <v>74</v>
      </c>
      <c r="AK37" s="240" t="s">
        <v>165</v>
      </c>
      <c r="AL37" s="76">
        <v>98</v>
      </c>
      <c r="AM37" s="262">
        <f t="shared" si="35"/>
        <v>177</v>
      </c>
      <c r="AN37" s="262">
        <v>96</v>
      </c>
      <c r="AO37" s="262">
        <v>81</v>
      </c>
      <c r="AP37" s="262">
        <f t="shared" si="36"/>
        <v>177</v>
      </c>
      <c r="AQ37" s="262">
        <v>96</v>
      </c>
      <c r="AR37" s="262">
        <v>81</v>
      </c>
      <c r="AS37" s="262"/>
      <c r="AT37" s="262"/>
      <c r="AU37" s="262"/>
      <c r="AV37" s="263">
        <v>75</v>
      </c>
    </row>
    <row r="38" spans="1:60" ht="9.9499999999999993" customHeight="1" thickBot="1">
      <c r="A38" s="241"/>
      <c r="B38" s="242"/>
      <c r="C38" s="243"/>
      <c r="D38" s="243"/>
      <c r="E38" s="243"/>
      <c r="F38" s="243"/>
      <c r="G38" s="244"/>
      <c r="H38" s="244"/>
      <c r="I38" s="243"/>
      <c r="J38" s="244"/>
      <c r="K38" s="244"/>
      <c r="L38" s="245"/>
      <c r="M38" s="241"/>
      <c r="N38" s="242"/>
      <c r="O38" s="243"/>
      <c r="P38" s="243"/>
      <c r="Q38" s="243"/>
      <c r="R38" s="243"/>
      <c r="S38" s="244"/>
      <c r="T38" s="244"/>
      <c r="U38" s="243"/>
      <c r="V38" s="244"/>
      <c r="W38" s="244"/>
      <c r="X38" s="245"/>
      <c r="Y38" s="241"/>
      <c r="Z38" s="242"/>
      <c r="AA38" s="243"/>
      <c r="AB38" s="243"/>
      <c r="AC38" s="243"/>
      <c r="AD38" s="243"/>
      <c r="AE38" s="244"/>
      <c r="AF38" s="244"/>
      <c r="AG38" s="243"/>
      <c r="AH38" s="244"/>
      <c r="AI38" s="244"/>
      <c r="AJ38" s="245"/>
      <c r="AK38" s="241"/>
      <c r="AL38" s="242"/>
      <c r="AM38" s="243"/>
      <c r="AN38" s="243"/>
      <c r="AO38" s="243"/>
      <c r="AP38" s="243"/>
      <c r="AQ38" s="244"/>
      <c r="AR38" s="244"/>
      <c r="AS38" s="243"/>
      <c r="AT38" s="244"/>
      <c r="AU38" s="244"/>
      <c r="AV38" s="245"/>
    </row>
    <row r="39" spans="1:60" s="47" customFormat="1" ht="9.9499999999999993" customHeight="1">
      <c r="A39" s="51"/>
      <c r="B39" s="52"/>
      <c r="C39" s="53"/>
      <c r="D39" s="53"/>
      <c r="E39" s="53"/>
      <c r="F39" s="53"/>
      <c r="G39" s="54"/>
      <c r="H39" s="54"/>
      <c r="I39" s="53"/>
      <c r="J39" s="54"/>
      <c r="K39" s="54"/>
      <c r="L39" s="55"/>
      <c r="M39" s="249"/>
      <c r="N39" s="250"/>
      <c r="O39" s="247"/>
      <c r="P39" s="247"/>
      <c r="Q39" s="247"/>
      <c r="R39" s="247"/>
      <c r="S39" s="248"/>
      <c r="T39" s="248"/>
      <c r="U39" s="247"/>
      <c r="V39" s="248"/>
      <c r="W39" s="248"/>
      <c r="X39" s="248"/>
      <c r="Y39" s="253"/>
      <c r="Z39" s="250"/>
      <c r="AA39" s="247"/>
      <c r="AB39" s="247"/>
      <c r="AC39" s="247"/>
      <c r="AD39" s="247"/>
      <c r="AE39" s="248"/>
      <c r="AF39" s="248"/>
      <c r="AG39" s="247"/>
      <c r="AH39" s="248"/>
      <c r="AI39" s="248"/>
      <c r="AJ39" s="248"/>
      <c r="AK39" s="230"/>
      <c r="AL39" s="252"/>
      <c r="AM39" s="232"/>
      <c r="AN39" s="232"/>
      <c r="AO39" s="232"/>
      <c r="AP39" s="75"/>
      <c r="AQ39" s="75"/>
      <c r="AR39" s="75"/>
      <c r="AS39" s="232"/>
      <c r="AT39" s="232"/>
      <c r="AU39" s="232"/>
      <c r="AV39" s="62"/>
      <c r="AW39" s="49"/>
      <c r="AX39" s="49"/>
      <c r="AY39" s="49"/>
      <c r="AZ39" s="49"/>
      <c r="BA39" s="49"/>
      <c r="BB39" s="49"/>
      <c r="BC39" s="49"/>
      <c r="BD39" s="49"/>
      <c r="BE39" s="49"/>
      <c r="BF39" s="49"/>
      <c r="BG39" s="49"/>
      <c r="BH39" s="49"/>
    </row>
    <row r="40" spans="1:60" s="47" customFormat="1" ht="15" customHeight="1">
      <c r="A40" s="51"/>
      <c r="B40" s="16"/>
      <c r="C40" s="16"/>
      <c r="D40" s="16"/>
      <c r="E40" s="16"/>
      <c r="F40" s="16"/>
      <c r="G40" s="15"/>
      <c r="H40" s="15"/>
      <c r="I40" s="16"/>
      <c r="J40" s="15"/>
      <c r="K40" s="15"/>
      <c r="L40" s="48"/>
      <c r="M40" s="246"/>
      <c r="N40" s="246"/>
      <c r="Y40" s="230"/>
      <c r="Z40" s="231"/>
      <c r="AA40" s="232"/>
      <c r="AB40" s="232"/>
      <c r="AC40" s="232"/>
      <c r="AD40" s="75"/>
      <c r="AE40" s="75"/>
      <c r="AF40" s="75"/>
      <c r="AG40" s="232"/>
      <c r="AH40" s="232"/>
      <c r="AI40" s="232"/>
      <c r="AJ40" s="62"/>
      <c r="AK40" s="230"/>
      <c r="AL40" s="76"/>
      <c r="AM40" s="232"/>
      <c r="AN40" s="232"/>
      <c r="AO40" s="232"/>
      <c r="AP40" s="75"/>
      <c r="AQ40" s="75"/>
      <c r="AR40" s="75"/>
      <c r="AS40" s="232"/>
      <c r="AT40" s="232"/>
      <c r="AU40" s="232"/>
      <c r="AV40" s="62"/>
      <c r="AW40" s="49"/>
      <c r="AX40" s="49"/>
      <c r="AY40" s="49"/>
      <c r="AZ40" s="49"/>
      <c r="BA40" s="49"/>
      <c r="BB40" s="49"/>
      <c r="BC40" s="49"/>
      <c r="BD40" s="49"/>
      <c r="BE40" s="49"/>
      <c r="BF40" s="49"/>
      <c r="BG40" s="49"/>
      <c r="BH40" s="49"/>
    </row>
    <row r="41" spans="1:60" ht="15" customHeight="1">
      <c r="A41" s="56"/>
      <c r="B41" s="77"/>
      <c r="C41" s="64"/>
      <c r="D41" s="64"/>
      <c r="E41" s="64"/>
      <c r="F41" s="64"/>
      <c r="G41" s="65"/>
      <c r="H41" s="65"/>
      <c r="I41" s="64"/>
      <c r="J41" s="65"/>
      <c r="K41" s="65"/>
      <c r="L41" s="78"/>
      <c r="M41" s="5"/>
      <c r="N41" s="5"/>
      <c r="O41" s="5"/>
      <c r="P41" s="5"/>
      <c r="Q41" s="44"/>
      <c r="R41" s="44"/>
      <c r="S41" s="44"/>
      <c r="T41" s="44"/>
      <c r="U41" s="44"/>
      <c r="V41" s="44"/>
      <c r="W41" s="44"/>
      <c r="X41" s="44"/>
      <c r="Y41" s="47"/>
      <c r="Z41" s="47"/>
      <c r="AA41" s="47"/>
      <c r="AB41" s="47"/>
      <c r="AC41" s="47"/>
      <c r="AD41" s="47"/>
      <c r="AE41" s="47"/>
      <c r="AF41" s="47"/>
      <c r="AG41" s="47"/>
      <c r="AH41" s="47"/>
      <c r="AI41" s="47"/>
      <c r="AJ41" s="47"/>
    </row>
    <row r="42" spans="1:60" s="47" customFormat="1" ht="9.9499999999999993" customHeight="1">
      <c r="A42" s="79"/>
      <c r="B42" s="80"/>
      <c r="C42" s="80"/>
      <c r="D42" s="80"/>
      <c r="E42" s="80"/>
      <c r="F42" s="80"/>
      <c r="G42" s="80"/>
      <c r="H42" s="80"/>
      <c r="I42" s="80"/>
      <c r="J42" s="80"/>
      <c r="K42" s="80"/>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row>
  </sheetData>
  <mergeCells count="13">
    <mergeCell ref="AW3:BH3"/>
    <mergeCell ref="Y3:AJ3"/>
    <mergeCell ref="AW6:AW9"/>
    <mergeCell ref="M2:X2"/>
    <mergeCell ref="A3:L3"/>
    <mergeCell ref="AK3:AV3"/>
    <mergeCell ref="AK6:AK9"/>
    <mergeCell ref="Y6:Y9"/>
    <mergeCell ref="A6:A9"/>
    <mergeCell ref="M6:M9"/>
    <mergeCell ref="Y2:AJ2"/>
    <mergeCell ref="AK2:AV2"/>
    <mergeCell ref="AW2:BH2"/>
  </mergeCells>
  <phoneticPr fontId="2" type="noConversion"/>
  <printOptions horizontalCentered="1" gridLinesSet="0"/>
  <pageMargins left="0.39370078740157483" right="0.39370078740157483" top="0.55118110236220474" bottom="0.55118110236220474" header="0.51181102362204722" footer="0.51181102362204722"/>
  <pageSetup paperSize="9" scale="85" orientation="portrait" r:id="rId1"/>
  <headerFooter alignWithMargins="0"/>
  <colBreaks count="4" manualBreakCount="4">
    <brk id="12" max="37" man="1"/>
    <brk id="24" max="37" man="1"/>
    <brk id="36" max="37" man="1"/>
    <brk id="48"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72"/>
  <sheetViews>
    <sheetView view="pageBreakPreview" topLeftCell="M7" zoomScaleNormal="100" zoomScaleSheetLayoutView="100" workbookViewId="0">
      <selection activeCell="Y41" sqref="Y41:Z43"/>
    </sheetView>
  </sheetViews>
  <sheetFormatPr defaultRowHeight="13.5"/>
  <cols>
    <col min="1" max="1" width="6.88671875" style="14" customWidth="1"/>
    <col min="2" max="2" width="7.21875" style="12" bestFit="1" customWidth="1"/>
    <col min="3" max="3" width="6.109375" style="12" customWidth="1"/>
    <col min="4" max="4" width="7.21875" style="12" bestFit="1" customWidth="1"/>
    <col min="5" max="5" width="6.109375" style="12" customWidth="1"/>
    <col min="6" max="6" width="7.21875" style="12" bestFit="1" customWidth="1"/>
    <col min="7" max="7" width="6.109375" style="12" customWidth="1"/>
    <col min="8" max="8" width="7.21875" style="12" bestFit="1" customWidth="1"/>
    <col min="9" max="9" width="6.109375" style="12" customWidth="1"/>
    <col min="10" max="10" width="7.21875" style="12" bestFit="1" customWidth="1"/>
    <col min="11" max="11" width="6.109375" style="12" customWidth="1"/>
    <col min="12" max="12" width="8.109375" style="12" bestFit="1" customWidth="1"/>
    <col min="13" max="13" width="7.109375" style="12" bestFit="1" customWidth="1"/>
    <col min="14" max="14" width="7.5546875" style="12" customWidth="1"/>
    <col min="15" max="15" width="6.33203125" style="12" bestFit="1" customWidth="1"/>
    <col min="16" max="16" width="6.44140625" style="12" bestFit="1" customWidth="1"/>
    <col min="17" max="17" width="6.33203125" style="12" bestFit="1" customWidth="1"/>
    <col min="18" max="18" width="6.44140625" style="12" bestFit="1" customWidth="1"/>
    <col min="19" max="19" width="6.33203125" style="12" bestFit="1" customWidth="1"/>
    <col min="20" max="20" width="6.44140625" style="12" bestFit="1" customWidth="1"/>
    <col min="21" max="21" width="6.33203125" style="12" bestFit="1" customWidth="1"/>
    <col min="22" max="22" width="6.5546875" style="12" bestFit="1" customWidth="1"/>
    <col min="23" max="23" width="6.33203125" style="12" bestFit="1" customWidth="1"/>
    <col min="24" max="24" width="6.5546875" style="12" bestFit="1" customWidth="1"/>
    <col min="25" max="25" width="6.77734375" style="12" customWidth="1"/>
    <col min="26" max="26" width="7" style="12" customWidth="1"/>
    <col min="27" max="16384" width="8.88671875" style="12"/>
  </cols>
  <sheetData>
    <row r="1" spans="1:26" s="7" customFormat="1" ht="15" customHeight="1">
      <c r="A1" s="254"/>
      <c r="B1" s="6"/>
      <c r="C1" s="6"/>
      <c r="D1" s="5"/>
      <c r="E1" s="6"/>
      <c r="F1" s="5"/>
      <c r="G1" s="5"/>
      <c r="H1" s="5"/>
      <c r="I1" s="5"/>
      <c r="J1" s="5"/>
      <c r="K1" s="5"/>
      <c r="L1" s="5"/>
      <c r="M1" s="5"/>
      <c r="N1" s="84"/>
      <c r="O1" s="85"/>
      <c r="P1" s="85"/>
      <c r="Q1" s="59"/>
      <c r="R1" s="6"/>
      <c r="S1" s="59"/>
      <c r="T1" s="6"/>
      <c r="U1" s="6"/>
      <c r="V1" s="6"/>
      <c r="W1" s="59"/>
      <c r="X1" s="6"/>
      <c r="Y1" s="86"/>
      <c r="Z1" s="87"/>
    </row>
    <row r="2" spans="1:26" s="7" customFormat="1" ht="33" customHeight="1">
      <c r="A2" s="790" t="s">
        <v>179</v>
      </c>
      <c r="B2" s="790"/>
      <c r="C2" s="790"/>
      <c r="D2" s="790"/>
      <c r="E2" s="790"/>
      <c r="F2" s="790"/>
      <c r="G2" s="790"/>
      <c r="H2" s="790"/>
      <c r="I2" s="790"/>
      <c r="J2" s="790"/>
      <c r="K2" s="790"/>
      <c r="L2" s="790"/>
      <c r="M2" s="790"/>
      <c r="N2" s="789" t="s">
        <v>357</v>
      </c>
      <c r="O2" s="789"/>
      <c r="P2" s="789"/>
      <c r="Q2" s="789"/>
      <c r="R2" s="789"/>
      <c r="S2" s="789"/>
      <c r="T2" s="789"/>
      <c r="U2" s="789"/>
      <c r="V2" s="789"/>
      <c r="W2" s="789"/>
      <c r="X2" s="789"/>
      <c r="Y2" s="789"/>
      <c r="Z2" s="789"/>
    </row>
    <row r="3" spans="1:26" s="9" customFormat="1" ht="30" customHeight="1">
      <c r="A3" s="790"/>
      <c r="B3" s="790"/>
      <c r="C3" s="790"/>
      <c r="D3" s="790"/>
      <c r="E3" s="790"/>
      <c r="F3" s="790"/>
      <c r="G3" s="790"/>
      <c r="H3" s="790"/>
      <c r="I3" s="790"/>
      <c r="J3" s="790"/>
      <c r="K3" s="790"/>
      <c r="L3" s="790"/>
      <c r="M3" s="790"/>
      <c r="N3" s="789"/>
      <c r="O3" s="789"/>
      <c r="P3" s="789"/>
      <c r="Q3" s="789"/>
      <c r="R3" s="789"/>
      <c r="S3" s="789"/>
      <c r="T3" s="789"/>
      <c r="U3" s="789"/>
      <c r="V3" s="789"/>
      <c r="W3" s="789"/>
      <c r="X3" s="789"/>
      <c r="Y3" s="789"/>
      <c r="Z3" s="789"/>
    </row>
    <row r="4" spans="1:26" s="9" customFormat="1" ht="15" customHeight="1">
      <c r="A4" s="89"/>
      <c r="B4" s="82"/>
      <c r="C4" s="82"/>
      <c r="D4" s="82"/>
      <c r="E4" s="82"/>
      <c r="F4" s="46"/>
      <c r="G4" s="46"/>
      <c r="H4" s="46"/>
      <c r="I4" s="46"/>
      <c r="J4" s="46"/>
      <c r="K4" s="46"/>
      <c r="L4" s="46"/>
      <c r="M4" s="46"/>
      <c r="N4" s="81"/>
      <c r="O4" s="82"/>
      <c r="P4" s="82"/>
      <c r="Q4" s="82"/>
      <c r="R4" s="82"/>
      <c r="S4" s="82"/>
      <c r="T4" s="82"/>
      <c r="U4" s="88"/>
      <c r="V4" s="88"/>
      <c r="W4" s="88"/>
      <c r="X4" s="88"/>
      <c r="Y4" s="89"/>
      <c r="Z4" s="89"/>
    </row>
    <row r="5" spans="1:26" s="13" customFormat="1" ht="15" customHeight="1" thickBot="1">
      <c r="A5" s="434" t="s">
        <v>3</v>
      </c>
      <c r="B5" s="435"/>
      <c r="C5" s="435"/>
      <c r="D5" s="435"/>
      <c r="E5" s="435"/>
      <c r="F5" s="49"/>
      <c r="G5" s="49"/>
      <c r="H5" s="49"/>
      <c r="I5" s="49"/>
      <c r="J5" s="49"/>
      <c r="K5" s="290"/>
      <c r="L5" s="49"/>
      <c r="M5" s="290"/>
      <c r="N5" s="435"/>
      <c r="O5" s="435"/>
      <c r="P5" s="435"/>
      <c r="Q5" s="435"/>
      <c r="R5" s="435"/>
      <c r="S5" s="435"/>
      <c r="T5" s="435"/>
      <c r="U5" s="435"/>
      <c r="V5" s="435"/>
      <c r="W5" s="435"/>
      <c r="X5" s="290"/>
      <c r="Y5" s="435"/>
      <c r="Z5" s="396" t="s">
        <v>180</v>
      </c>
    </row>
    <row r="6" spans="1:26" s="14" customFormat="1" ht="21" customHeight="1">
      <c r="A6" s="718" t="s">
        <v>412</v>
      </c>
      <c r="B6" s="719">
        <v>2015</v>
      </c>
      <c r="C6" s="719"/>
      <c r="D6" s="720">
        <v>2016</v>
      </c>
      <c r="E6" s="721"/>
      <c r="F6" s="720">
        <v>2017</v>
      </c>
      <c r="G6" s="721"/>
      <c r="H6" s="791">
        <v>2018</v>
      </c>
      <c r="I6" s="792"/>
      <c r="J6" s="791">
        <v>2019</v>
      </c>
      <c r="K6" s="793"/>
      <c r="L6" s="794">
        <v>2020</v>
      </c>
      <c r="M6" s="795"/>
      <c r="N6" s="718" t="s">
        <v>412</v>
      </c>
      <c r="O6" s="791">
        <v>2015</v>
      </c>
      <c r="P6" s="792"/>
      <c r="Q6" s="720">
        <v>2016</v>
      </c>
      <c r="R6" s="722"/>
      <c r="S6" s="791">
        <v>2017</v>
      </c>
      <c r="T6" s="792"/>
      <c r="U6" s="791">
        <v>2018</v>
      </c>
      <c r="V6" s="792"/>
      <c r="W6" s="791">
        <v>2019</v>
      </c>
      <c r="X6" s="793"/>
      <c r="Y6" s="794">
        <v>2020</v>
      </c>
      <c r="Z6" s="795"/>
    </row>
    <row r="7" spans="1:26" s="14" customFormat="1" ht="21" customHeight="1">
      <c r="A7" s="797" t="s">
        <v>356</v>
      </c>
      <c r="B7" s="723" t="s">
        <v>181</v>
      </c>
      <c r="C7" s="724" t="s">
        <v>182</v>
      </c>
      <c r="D7" s="725" t="s">
        <v>181</v>
      </c>
      <c r="E7" s="724" t="s">
        <v>182</v>
      </c>
      <c r="F7" s="725" t="s">
        <v>181</v>
      </c>
      <c r="G7" s="725" t="s">
        <v>182</v>
      </c>
      <c r="H7" s="725" t="s">
        <v>181</v>
      </c>
      <c r="I7" s="724" t="s">
        <v>182</v>
      </c>
      <c r="J7" s="725" t="s">
        <v>22</v>
      </c>
      <c r="K7" s="724" t="s">
        <v>183</v>
      </c>
      <c r="L7" s="726" t="s">
        <v>22</v>
      </c>
      <c r="M7" s="727" t="s">
        <v>183</v>
      </c>
      <c r="N7" s="797" t="s">
        <v>356</v>
      </c>
      <c r="O7" s="723" t="s">
        <v>181</v>
      </c>
      <c r="P7" s="724" t="s">
        <v>182</v>
      </c>
      <c r="Q7" s="725" t="s">
        <v>181</v>
      </c>
      <c r="R7" s="724" t="s">
        <v>182</v>
      </c>
      <c r="S7" s="725" t="s">
        <v>181</v>
      </c>
      <c r="T7" s="723" t="s">
        <v>182</v>
      </c>
      <c r="U7" s="725" t="s">
        <v>181</v>
      </c>
      <c r="V7" s="724" t="s">
        <v>182</v>
      </c>
      <c r="W7" s="725" t="s">
        <v>22</v>
      </c>
      <c r="X7" s="724" t="s">
        <v>183</v>
      </c>
      <c r="Y7" s="726" t="s">
        <v>22</v>
      </c>
      <c r="Z7" s="727" t="s">
        <v>183</v>
      </c>
    </row>
    <row r="8" spans="1:26" s="14" customFormat="1" ht="21" customHeight="1">
      <c r="A8" s="798"/>
      <c r="B8" s="728"/>
      <c r="C8" s="729"/>
      <c r="D8" s="730"/>
      <c r="E8" s="729"/>
      <c r="F8" s="730"/>
      <c r="G8" s="730"/>
      <c r="H8" s="730"/>
      <c r="I8" s="729"/>
      <c r="J8" s="730"/>
      <c r="K8" s="729"/>
      <c r="L8" s="731"/>
      <c r="M8" s="732"/>
      <c r="N8" s="798"/>
      <c r="O8" s="728"/>
      <c r="P8" s="729"/>
      <c r="Q8" s="730"/>
      <c r="R8" s="729"/>
      <c r="S8" s="730"/>
      <c r="T8" s="728"/>
      <c r="U8" s="730"/>
      <c r="V8" s="729"/>
      <c r="W8" s="730"/>
      <c r="X8" s="729"/>
      <c r="Y8" s="731"/>
      <c r="Z8" s="732"/>
    </row>
    <row r="9" spans="1:26" s="83" customFormat="1" ht="18" customHeight="1">
      <c r="A9" s="733" t="s">
        <v>355</v>
      </c>
      <c r="B9" s="63">
        <v>70336</v>
      </c>
      <c r="C9" s="327">
        <v>100</v>
      </c>
      <c r="D9" s="63">
        <v>70076</v>
      </c>
      <c r="E9" s="327">
        <v>100</v>
      </c>
      <c r="F9" s="63">
        <v>70340</v>
      </c>
      <c r="G9" s="327">
        <v>100</v>
      </c>
      <c r="H9" s="63">
        <v>69949</v>
      </c>
      <c r="I9" s="327">
        <v>100</v>
      </c>
      <c r="J9" s="63">
        <f>SUM(J10:J11)</f>
        <v>69150</v>
      </c>
      <c r="K9" s="327">
        <v>100</v>
      </c>
      <c r="L9" s="617">
        <f>SUM(L10:L11)</f>
        <v>69242</v>
      </c>
      <c r="M9" s="734">
        <v>100</v>
      </c>
      <c r="N9" s="256" t="s">
        <v>422</v>
      </c>
      <c r="O9" s="63">
        <v>5333</v>
      </c>
      <c r="P9" s="90">
        <v>7.5821769790718836</v>
      </c>
      <c r="Q9" s="63">
        <v>5322</v>
      </c>
      <c r="R9" s="90">
        <v>7.5946115645870202</v>
      </c>
      <c r="S9" s="63">
        <v>5231</v>
      </c>
      <c r="T9" s="90">
        <v>7.4367358544213822</v>
      </c>
      <c r="U9" s="63">
        <v>5032</v>
      </c>
      <c r="V9" s="90">
        <v>7.1938126349197269</v>
      </c>
      <c r="W9" s="63">
        <f>SUM(W10:W11)</f>
        <v>4808</v>
      </c>
      <c r="X9" s="90">
        <f>W9/$J$9*100</f>
        <v>6.9530007230657986</v>
      </c>
      <c r="Y9" s="63">
        <f>SUM(Y10:Y11)</f>
        <v>4595</v>
      </c>
      <c r="Z9" s="328">
        <f>Y9/$J$9*100</f>
        <v>6.6449746926970352</v>
      </c>
    </row>
    <row r="10" spans="1:26" ht="14.25" customHeight="1">
      <c r="A10" s="733" t="s">
        <v>353</v>
      </c>
      <c r="B10" s="63">
        <v>35906</v>
      </c>
      <c r="C10" s="327">
        <v>99.999999999999986</v>
      </c>
      <c r="D10" s="63">
        <v>35738</v>
      </c>
      <c r="E10" s="327">
        <v>100</v>
      </c>
      <c r="F10" s="63">
        <v>35855</v>
      </c>
      <c r="G10" s="327">
        <v>100.00000000000001</v>
      </c>
      <c r="H10" s="63">
        <v>35671</v>
      </c>
      <c r="I10" s="327">
        <v>100</v>
      </c>
      <c r="J10" s="63">
        <f>SUM(J14,J18,J22,J26,J30,J34,J38,J42,J46,W10,W14,W18,W22,W26,W30,W34,W38,W42)</f>
        <v>35359</v>
      </c>
      <c r="K10" s="327">
        <v>100</v>
      </c>
      <c r="L10" s="617">
        <f>SUM(L14,L18,L22,L26,L30,L34,L38,L42,L46,Y10,Y14,Y18,Y22,Y26,Y30,Y34,Y38,Y42)</f>
        <v>35663</v>
      </c>
      <c r="M10" s="735">
        <v>100</v>
      </c>
      <c r="N10" s="733" t="s">
        <v>353</v>
      </c>
      <c r="O10" s="63">
        <v>2814</v>
      </c>
      <c r="P10" s="90">
        <v>7.8371302846320949</v>
      </c>
      <c r="Q10" s="63">
        <v>2825</v>
      </c>
      <c r="R10" s="90">
        <v>7.9047512451732054</v>
      </c>
      <c r="S10" s="63">
        <v>2802</v>
      </c>
      <c r="T10" s="90">
        <v>7.8148096499790825</v>
      </c>
      <c r="U10" s="63">
        <v>2708</v>
      </c>
      <c r="V10" s="90">
        <v>7.5916010204367694</v>
      </c>
      <c r="W10" s="63">
        <v>2631</v>
      </c>
      <c r="X10" s="90">
        <f>W10/$J$10*100</f>
        <v>7.4408212901948589</v>
      </c>
      <c r="Y10" s="63">
        <v>2503</v>
      </c>
      <c r="Z10" s="328">
        <f>Y10/$J$10*100</f>
        <v>7.0788201023784607</v>
      </c>
    </row>
    <row r="11" spans="1:26" ht="14.25" customHeight="1">
      <c r="A11" s="733" t="s">
        <v>354</v>
      </c>
      <c r="B11" s="63">
        <v>34430</v>
      </c>
      <c r="C11" s="327">
        <v>99.999999999999986</v>
      </c>
      <c r="D11" s="63">
        <v>34338</v>
      </c>
      <c r="E11" s="327">
        <v>100</v>
      </c>
      <c r="F11" s="63">
        <v>34485</v>
      </c>
      <c r="G11" s="327">
        <v>99.999999999999986</v>
      </c>
      <c r="H11" s="63">
        <v>34278</v>
      </c>
      <c r="I11" s="327">
        <v>100</v>
      </c>
      <c r="J11" s="63">
        <f>SUM(J15,J19,J23,J27,J31,J35,J39,J43,J47,W11,W15,W19,W23,W27,W31,W35,W39,W43)</f>
        <v>33791</v>
      </c>
      <c r="K11" s="327">
        <v>100</v>
      </c>
      <c r="L11" s="617">
        <f>SUM(L15,L19,L23,L27,L31,L35,L39,L43,L47,Y11,Y15,Y19,Y23,Y27,Y31,Y35,Y39,Y43)</f>
        <v>33579</v>
      </c>
      <c r="M11" s="735">
        <v>100</v>
      </c>
      <c r="N11" s="733" t="s">
        <v>354</v>
      </c>
      <c r="O11" s="63">
        <v>2519</v>
      </c>
      <c r="P11" s="90">
        <v>7.3162939297124598</v>
      </c>
      <c r="Q11" s="63">
        <v>2497</v>
      </c>
      <c r="R11" s="90">
        <v>7.2718271302929693</v>
      </c>
      <c r="S11" s="63">
        <v>2429</v>
      </c>
      <c r="T11" s="90">
        <v>7.0436421632593875</v>
      </c>
      <c r="U11" s="63">
        <v>2324</v>
      </c>
      <c r="V11" s="90">
        <v>6.7798588015636847</v>
      </c>
      <c r="W11" s="63">
        <v>2177</v>
      </c>
      <c r="X11" s="90">
        <f>W11/$J$11*100</f>
        <v>6.4425438726288062</v>
      </c>
      <c r="Y11" s="63">
        <v>2092</v>
      </c>
      <c r="Z11" s="328">
        <f>Y11/$J$11*100</f>
        <v>6.1909976029120175</v>
      </c>
    </row>
    <row r="12" spans="1:26" ht="9.9499999999999993" customHeight="1">
      <c r="A12" s="733"/>
      <c r="B12" s="63"/>
      <c r="C12" s="63"/>
      <c r="D12" s="63"/>
      <c r="E12" s="63"/>
      <c r="F12" s="63"/>
      <c r="G12" s="63"/>
      <c r="H12" s="63"/>
      <c r="I12" s="63"/>
      <c r="J12" s="63"/>
      <c r="K12" s="63"/>
      <c r="L12" s="736"/>
      <c r="M12" s="737"/>
      <c r="N12" s="256"/>
      <c r="O12" s="63"/>
      <c r="P12" s="90"/>
      <c r="Q12" s="63"/>
      <c r="R12" s="90"/>
      <c r="S12" s="63"/>
      <c r="T12" s="90"/>
      <c r="U12" s="63"/>
      <c r="V12" s="90"/>
      <c r="W12" s="63"/>
      <c r="X12" s="90"/>
      <c r="Y12" s="63"/>
      <c r="Z12" s="328"/>
    </row>
    <row r="13" spans="1:26" ht="14.25" customHeight="1">
      <c r="A13" s="733" t="s">
        <v>413</v>
      </c>
      <c r="B13" s="63">
        <v>2318</v>
      </c>
      <c r="C13" s="90">
        <v>3.2956096451319383</v>
      </c>
      <c r="D13" s="63">
        <v>2169</v>
      </c>
      <c r="E13" s="90">
        <v>3.0952109138649466</v>
      </c>
      <c r="F13" s="63">
        <v>2044</v>
      </c>
      <c r="G13" s="90">
        <v>2.9058856980381007</v>
      </c>
      <c r="H13" s="63">
        <v>2002</v>
      </c>
      <c r="I13" s="90">
        <v>2.8620852335272842</v>
      </c>
      <c r="J13" s="63">
        <f>SUM(J14:J15)</f>
        <v>1808</v>
      </c>
      <c r="K13" s="90">
        <f>J13/$J$9*100</f>
        <v>2.614605929139552</v>
      </c>
      <c r="L13" s="63">
        <f>SUM(L14:L15)</f>
        <v>1669</v>
      </c>
      <c r="M13" s="328">
        <f>L13/$J$9*100</f>
        <v>2.413593637020969</v>
      </c>
      <c r="N13" s="256" t="s">
        <v>423</v>
      </c>
      <c r="O13" s="63">
        <v>6442</v>
      </c>
      <c r="P13" s="90">
        <v>9.1588944494995452</v>
      </c>
      <c r="Q13" s="63">
        <v>6070</v>
      </c>
      <c r="R13" s="90">
        <v>8.6620240881328847</v>
      </c>
      <c r="S13" s="63">
        <v>5908</v>
      </c>
      <c r="T13" s="90">
        <v>8.3992038669320443</v>
      </c>
      <c r="U13" s="63">
        <v>5880</v>
      </c>
      <c r="V13" s="90">
        <v>8.4061244621081066</v>
      </c>
      <c r="W13" s="63">
        <f>SUM(W14:W15)</f>
        <v>5801</v>
      </c>
      <c r="X13" s="90">
        <f>W13/$J$9*100</f>
        <v>8.3890093998553859</v>
      </c>
      <c r="Y13" s="63">
        <f>SUM(Y14:Y15)</f>
        <v>5678</v>
      </c>
      <c r="Z13" s="328">
        <f>Y13/$J$9*100</f>
        <v>8.2111352133044093</v>
      </c>
    </row>
    <row r="14" spans="1:26" ht="14.25" customHeight="1">
      <c r="A14" s="733" t="s">
        <v>353</v>
      </c>
      <c r="B14" s="63">
        <v>1147</v>
      </c>
      <c r="C14" s="90">
        <v>3.1944521806940345</v>
      </c>
      <c r="D14" s="63">
        <v>1103</v>
      </c>
      <c r="E14" s="90">
        <v>3.0863506631596622</v>
      </c>
      <c r="F14" s="63">
        <v>1045</v>
      </c>
      <c r="G14" s="90">
        <v>2.9145168037930556</v>
      </c>
      <c r="H14" s="63">
        <v>1031</v>
      </c>
      <c r="I14" s="90">
        <v>2.8903030472933198</v>
      </c>
      <c r="J14" s="63">
        <v>936</v>
      </c>
      <c r="K14" s="90">
        <f>J14/$J$10*100</f>
        <v>2.6471336859074071</v>
      </c>
      <c r="L14" s="63">
        <v>845</v>
      </c>
      <c r="M14" s="328">
        <f>L14/$J$10*100</f>
        <v>2.3897734664441868</v>
      </c>
      <c r="N14" s="733" t="s">
        <v>353</v>
      </c>
      <c r="O14" s="63">
        <v>3431</v>
      </c>
      <c r="P14" s="90">
        <v>9.5555060435581787</v>
      </c>
      <c r="Q14" s="63">
        <v>3238</v>
      </c>
      <c r="R14" s="90">
        <v>9.0603839050870221</v>
      </c>
      <c r="S14" s="63">
        <v>3131</v>
      </c>
      <c r="T14" s="90">
        <v>8.7323943661971821</v>
      </c>
      <c r="U14" s="63">
        <v>3120</v>
      </c>
      <c r="V14" s="90">
        <v>8.7466008802668824</v>
      </c>
      <c r="W14" s="63">
        <v>3049</v>
      </c>
      <c r="X14" s="90">
        <f>W14/$J$10*100</f>
        <v>8.6229814191577816</v>
      </c>
      <c r="Y14" s="63">
        <v>2992</v>
      </c>
      <c r="Z14" s="328">
        <f>Y14/$J$10*100</f>
        <v>8.4617777652082928</v>
      </c>
    </row>
    <row r="15" spans="1:26" ht="14.25" customHeight="1">
      <c r="A15" s="733" t="s">
        <v>354</v>
      </c>
      <c r="B15" s="63">
        <v>1171</v>
      </c>
      <c r="C15" s="90">
        <v>3.4011036886436243</v>
      </c>
      <c r="D15" s="63">
        <v>1066</v>
      </c>
      <c r="E15" s="90">
        <v>3.1044324072456173</v>
      </c>
      <c r="F15" s="63">
        <v>999</v>
      </c>
      <c r="G15" s="90">
        <v>2.8969117007394516</v>
      </c>
      <c r="H15" s="63">
        <v>971</v>
      </c>
      <c r="I15" s="90">
        <v>2.8327206954898188</v>
      </c>
      <c r="J15" s="63">
        <v>872</v>
      </c>
      <c r="K15" s="90">
        <f>J15/$J$11*100</f>
        <v>2.5805687905063479</v>
      </c>
      <c r="L15" s="63">
        <v>824</v>
      </c>
      <c r="M15" s="328">
        <f>L15/$J$11*100</f>
        <v>2.4385191323133379</v>
      </c>
      <c r="N15" s="733" t="s">
        <v>354</v>
      </c>
      <c r="O15" s="63">
        <v>3011</v>
      </c>
      <c r="P15" s="90">
        <v>8.7452802788266037</v>
      </c>
      <c r="Q15" s="63">
        <v>2832</v>
      </c>
      <c r="R15" s="90">
        <v>8.2474226804123703</v>
      </c>
      <c r="S15" s="63">
        <v>2777</v>
      </c>
      <c r="T15" s="90">
        <v>8.0527765695229814</v>
      </c>
      <c r="U15" s="63">
        <v>2760</v>
      </c>
      <c r="V15" s="90">
        <v>8.0518116576229648</v>
      </c>
      <c r="W15" s="63">
        <v>2752</v>
      </c>
      <c r="X15" s="90">
        <f>W15/$J$11*100</f>
        <v>8.1441804030659046</v>
      </c>
      <c r="Y15" s="63">
        <v>2686</v>
      </c>
      <c r="Z15" s="328">
        <f>Y15/$J$11*100</f>
        <v>7.9488621230505165</v>
      </c>
    </row>
    <row r="16" spans="1:26" ht="9.9499999999999993" customHeight="1">
      <c r="A16" s="733"/>
      <c r="B16" s="63"/>
      <c r="C16" s="90"/>
      <c r="D16" s="63"/>
      <c r="E16" s="90"/>
      <c r="F16" s="63"/>
      <c r="G16" s="90"/>
      <c r="H16" s="63"/>
      <c r="I16" s="90"/>
      <c r="J16" s="63"/>
      <c r="K16" s="90"/>
      <c r="L16" s="63"/>
      <c r="M16" s="328"/>
      <c r="N16" s="256"/>
      <c r="O16" s="63"/>
      <c r="P16" s="90"/>
      <c r="Q16" s="63"/>
      <c r="R16" s="90"/>
      <c r="S16" s="63"/>
      <c r="T16" s="90"/>
      <c r="U16" s="63"/>
      <c r="V16" s="90"/>
      <c r="W16" s="63"/>
      <c r="X16" s="90"/>
      <c r="Y16" s="63"/>
      <c r="Z16" s="328"/>
    </row>
    <row r="17" spans="1:26" ht="14.25" customHeight="1">
      <c r="A17" s="733" t="s">
        <v>414</v>
      </c>
      <c r="B17" s="63">
        <v>2585</v>
      </c>
      <c r="C17" s="90">
        <v>3.6752161055505002</v>
      </c>
      <c r="D17" s="63">
        <v>2566</v>
      </c>
      <c r="E17" s="90">
        <v>3.661738683714824</v>
      </c>
      <c r="F17" s="63">
        <v>2492</v>
      </c>
      <c r="G17" s="90">
        <v>3.5427921524026158</v>
      </c>
      <c r="H17" s="63">
        <v>2399</v>
      </c>
      <c r="I17" s="90">
        <v>3.4296415960199576</v>
      </c>
      <c r="J17" s="63">
        <f>SUM(J18:J19)</f>
        <v>2253</v>
      </c>
      <c r="K17" s="90">
        <f>J17/$J$9*100</f>
        <v>3.2581344902386116</v>
      </c>
      <c r="L17" s="63">
        <f>SUM(L18:L19)</f>
        <v>2131</v>
      </c>
      <c r="M17" s="328">
        <f>L17/$J$9*100</f>
        <v>3.0817064352856112</v>
      </c>
      <c r="N17" s="256" t="s">
        <v>424</v>
      </c>
      <c r="O17" s="63">
        <v>7323</v>
      </c>
      <c r="P17" s="90">
        <v>10.411453594176525</v>
      </c>
      <c r="Q17" s="63">
        <v>7637</v>
      </c>
      <c r="R17" s="90">
        <v>10.898167703636052</v>
      </c>
      <c r="S17" s="63">
        <v>7710</v>
      </c>
      <c r="T17" s="90">
        <v>10.961046346317884</v>
      </c>
      <c r="U17" s="63">
        <v>7513</v>
      </c>
      <c r="V17" s="90">
        <v>10.740682497247995</v>
      </c>
      <c r="W17" s="63">
        <f>SUM(W18:W19)</f>
        <v>7323</v>
      </c>
      <c r="X17" s="90">
        <f>W17/$J$9*100</f>
        <v>10.59002169197397</v>
      </c>
      <c r="Y17" s="63">
        <f>SUM(Y18:Y19)</f>
        <v>7076</v>
      </c>
      <c r="Z17" s="328">
        <f>Y17/$J$9*100</f>
        <v>10.232827187274042</v>
      </c>
    </row>
    <row r="18" spans="1:26" ht="14.25" customHeight="1">
      <c r="A18" s="733" t="s">
        <v>353</v>
      </c>
      <c r="B18" s="63">
        <v>1331</v>
      </c>
      <c r="C18" s="90">
        <v>3.7069013535342283</v>
      </c>
      <c r="D18" s="63">
        <v>1284</v>
      </c>
      <c r="E18" s="90">
        <v>3.5928143712574849</v>
      </c>
      <c r="F18" s="63">
        <v>1245</v>
      </c>
      <c r="G18" s="90">
        <v>3.4723190628922049</v>
      </c>
      <c r="H18" s="63">
        <v>1203</v>
      </c>
      <c r="I18" s="90">
        <v>3.3724874547952117</v>
      </c>
      <c r="J18" s="63">
        <v>1097</v>
      </c>
      <c r="K18" s="90">
        <f>J18/$J$10*100</f>
        <v>3.1024633049577193</v>
      </c>
      <c r="L18" s="63">
        <v>1066</v>
      </c>
      <c r="M18" s="328">
        <f>L18/$J$10*100</f>
        <v>3.0147911422834359</v>
      </c>
      <c r="N18" s="733" t="s">
        <v>353</v>
      </c>
      <c r="O18" s="63">
        <v>3755</v>
      </c>
      <c r="P18" s="90">
        <v>10.457862195733304</v>
      </c>
      <c r="Q18" s="63">
        <v>3885</v>
      </c>
      <c r="R18" s="90">
        <v>10.870781800884213</v>
      </c>
      <c r="S18" s="63">
        <v>3925</v>
      </c>
      <c r="T18" s="90">
        <v>10.946869334820807</v>
      </c>
      <c r="U18" s="63">
        <v>3819</v>
      </c>
      <c r="V18" s="90">
        <v>10.706175885172829</v>
      </c>
      <c r="W18" s="63">
        <v>3784</v>
      </c>
      <c r="X18" s="90">
        <f>W18/$J$10*100</f>
        <v>10.701660114822252</v>
      </c>
      <c r="Y18" s="63">
        <v>3719</v>
      </c>
      <c r="Z18" s="328">
        <f>Y18/$J$10*100</f>
        <v>10.517831386634237</v>
      </c>
    </row>
    <row r="19" spans="1:26" ht="14.25" customHeight="1">
      <c r="A19" s="733" t="s">
        <v>354</v>
      </c>
      <c r="B19" s="63">
        <v>1254</v>
      </c>
      <c r="C19" s="90">
        <v>3.6421725239616611</v>
      </c>
      <c r="D19" s="63">
        <v>1282</v>
      </c>
      <c r="E19" s="90">
        <v>3.733473120158425</v>
      </c>
      <c r="F19" s="63">
        <v>1247</v>
      </c>
      <c r="G19" s="90">
        <v>3.6160649557778743</v>
      </c>
      <c r="H19" s="63">
        <v>1196</v>
      </c>
      <c r="I19" s="90">
        <v>3.4891183849699519</v>
      </c>
      <c r="J19" s="63">
        <v>1156</v>
      </c>
      <c r="K19" s="90">
        <f>J19/$J$11*100</f>
        <v>3.4210292681483234</v>
      </c>
      <c r="L19" s="63">
        <v>1065</v>
      </c>
      <c r="M19" s="328">
        <f>L19/$J$11*100</f>
        <v>3.1517267911574089</v>
      </c>
      <c r="N19" s="733" t="s">
        <v>354</v>
      </c>
      <c r="O19" s="63">
        <v>3568</v>
      </c>
      <c r="P19" s="90">
        <v>10.36305547487656</v>
      </c>
      <c r="Q19" s="63">
        <v>3752</v>
      </c>
      <c r="R19" s="90">
        <v>10.926670161337295</v>
      </c>
      <c r="S19" s="63">
        <v>3785</v>
      </c>
      <c r="T19" s="90">
        <v>10.975786573872698</v>
      </c>
      <c r="U19" s="63">
        <v>3694</v>
      </c>
      <c r="V19" s="90">
        <v>10.776591399731608</v>
      </c>
      <c r="W19" s="63">
        <v>3539</v>
      </c>
      <c r="X19" s="90">
        <f>W19/$J$11*100</f>
        <v>10.473202923855464</v>
      </c>
      <c r="Y19" s="63">
        <v>3357</v>
      </c>
      <c r="Z19" s="328">
        <f>Y19/$J$11*100</f>
        <v>9.934597969873634</v>
      </c>
    </row>
    <row r="20" spans="1:26" ht="9.9499999999999993" customHeight="1">
      <c r="A20" s="733"/>
      <c r="B20" s="63"/>
      <c r="C20" s="90"/>
      <c r="D20" s="63"/>
      <c r="E20" s="90"/>
      <c r="F20" s="63"/>
      <c r="G20" s="90"/>
      <c r="H20" s="63"/>
      <c r="I20" s="90"/>
      <c r="J20" s="63"/>
      <c r="K20" s="90"/>
      <c r="L20" s="63"/>
      <c r="M20" s="328"/>
      <c r="N20" s="256"/>
      <c r="O20" s="63"/>
      <c r="P20" s="90"/>
      <c r="Q20" s="63"/>
      <c r="R20" s="90"/>
      <c r="S20" s="63"/>
      <c r="T20" s="90"/>
      <c r="U20" s="63"/>
      <c r="V20" s="90"/>
      <c r="W20" s="63"/>
      <c r="X20" s="90"/>
      <c r="Y20" s="63"/>
      <c r="Z20" s="328"/>
    </row>
    <row r="21" spans="1:26" ht="14.25" customHeight="1">
      <c r="A21" s="733" t="s">
        <v>415</v>
      </c>
      <c r="B21" s="63">
        <v>2908</v>
      </c>
      <c r="C21" s="90">
        <v>4.1344404003639674</v>
      </c>
      <c r="D21" s="63">
        <v>2666</v>
      </c>
      <c r="E21" s="90">
        <v>3.8044408927450193</v>
      </c>
      <c r="F21" s="63">
        <v>2605</v>
      </c>
      <c r="G21" s="90">
        <v>3.7034404321865231</v>
      </c>
      <c r="H21" s="63">
        <v>2486</v>
      </c>
      <c r="I21" s="90">
        <v>3.5540179273470676</v>
      </c>
      <c r="J21" s="63">
        <f>SUM(J22:J23)</f>
        <v>2440</v>
      </c>
      <c r="K21" s="90">
        <f>J21/$J$9*100</f>
        <v>3.5285610990600147</v>
      </c>
      <c r="L21" s="63">
        <f>SUM(L22:L23)</f>
        <v>2371</v>
      </c>
      <c r="M21" s="328">
        <f>L21/$J$9*100</f>
        <v>3.4287780187997106</v>
      </c>
      <c r="N21" s="256" t="s">
        <v>425</v>
      </c>
      <c r="O21" s="63">
        <v>5450</v>
      </c>
      <c r="P21" s="90">
        <v>7.7485213830755226</v>
      </c>
      <c r="Q21" s="63">
        <v>6357</v>
      </c>
      <c r="R21" s="90">
        <v>9.0715794280495459</v>
      </c>
      <c r="S21" s="63">
        <v>6681</v>
      </c>
      <c r="T21" s="90">
        <v>9.4981518339493896</v>
      </c>
      <c r="U21" s="63">
        <v>7418</v>
      </c>
      <c r="V21" s="90">
        <v>10.604869261890807</v>
      </c>
      <c r="W21" s="63">
        <f>SUM(W22:W23)</f>
        <v>7783</v>
      </c>
      <c r="X21" s="90">
        <f>W21/$J$9*100</f>
        <v>11.255242227042661</v>
      </c>
      <c r="Y21" s="63">
        <f>SUM(Y22:Y23)</f>
        <v>8064</v>
      </c>
      <c r="Z21" s="328">
        <f>Y21/$J$9*100</f>
        <v>11.661605206073752</v>
      </c>
    </row>
    <row r="22" spans="1:26" ht="14.25" customHeight="1">
      <c r="A22" s="733" t="s">
        <v>353</v>
      </c>
      <c r="B22" s="63">
        <v>1503</v>
      </c>
      <c r="C22" s="90">
        <v>4.1859299281457139</v>
      </c>
      <c r="D22" s="63">
        <v>1376</v>
      </c>
      <c r="E22" s="90">
        <v>3.8502434383569311</v>
      </c>
      <c r="F22" s="63">
        <v>1336</v>
      </c>
      <c r="G22" s="90">
        <v>3.7261190907823178</v>
      </c>
      <c r="H22" s="63">
        <v>1250</v>
      </c>
      <c r="I22" s="90">
        <v>3.5042471475428218</v>
      </c>
      <c r="J22" s="63">
        <v>1262</v>
      </c>
      <c r="K22" s="90">
        <f>J22/$J$10*100</f>
        <v>3.5691054611272941</v>
      </c>
      <c r="L22" s="63">
        <v>1211</v>
      </c>
      <c r="M22" s="328">
        <f>L22/$J$10*100</f>
        <v>3.4248706128566986</v>
      </c>
      <c r="N22" s="733" t="s">
        <v>353</v>
      </c>
      <c r="O22" s="63">
        <v>2852</v>
      </c>
      <c r="P22" s="90">
        <v>7.9429621790230041</v>
      </c>
      <c r="Q22" s="63">
        <v>3339</v>
      </c>
      <c r="R22" s="90">
        <v>9.3429962504896746</v>
      </c>
      <c r="S22" s="63">
        <v>3465</v>
      </c>
      <c r="T22" s="90">
        <v>9.6639241388927619</v>
      </c>
      <c r="U22" s="63">
        <v>3871</v>
      </c>
      <c r="V22" s="90">
        <v>10.851952566510612</v>
      </c>
      <c r="W22" s="63">
        <v>4062</v>
      </c>
      <c r="X22" s="90">
        <f>W22/$J$10*100</f>
        <v>11.48788144461099</v>
      </c>
      <c r="Y22" s="63">
        <v>4148</v>
      </c>
      <c r="Z22" s="328">
        <f>Y22/$J$10*100</f>
        <v>11.731100992675133</v>
      </c>
    </row>
    <row r="23" spans="1:26" ht="14.25" customHeight="1">
      <c r="A23" s="733" t="s">
        <v>354</v>
      </c>
      <c r="B23" s="63">
        <v>1405</v>
      </c>
      <c r="C23" s="90">
        <v>4.0807435376125474</v>
      </c>
      <c r="D23" s="63">
        <v>1290</v>
      </c>
      <c r="E23" s="90">
        <v>3.7567709243403811</v>
      </c>
      <c r="F23" s="63">
        <v>1269</v>
      </c>
      <c r="G23" s="90">
        <v>3.6798608090474119</v>
      </c>
      <c r="H23" s="63">
        <v>1236</v>
      </c>
      <c r="I23" s="90">
        <v>3.6058113075441973</v>
      </c>
      <c r="J23" s="63">
        <v>1178</v>
      </c>
      <c r="K23" s="90">
        <f>J23/$J$11*100</f>
        <v>3.4861353614867863</v>
      </c>
      <c r="L23" s="63">
        <v>1160</v>
      </c>
      <c r="M23" s="328">
        <f>L23/$J$11*100</f>
        <v>3.4328667396644077</v>
      </c>
      <c r="N23" s="733" t="s">
        <v>354</v>
      </c>
      <c r="O23" s="63">
        <v>2598</v>
      </c>
      <c r="P23" s="90">
        <v>7.5457449898344464</v>
      </c>
      <c r="Q23" s="63">
        <v>3018</v>
      </c>
      <c r="R23" s="90">
        <v>8.789096627642845</v>
      </c>
      <c r="S23" s="63">
        <v>3216</v>
      </c>
      <c r="T23" s="90">
        <v>9.3257938234014794</v>
      </c>
      <c r="U23" s="63">
        <v>3547</v>
      </c>
      <c r="V23" s="90">
        <v>10.347744909271253</v>
      </c>
      <c r="W23" s="63">
        <v>3721</v>
      </c>
      <c r="X23" s="90">
        <f>W23/$J$11*100</f>
        <v>11.011807877837294</v>
      </c>
      <c r="Y23" s="63">
        <v>3916</v>
      </c>
      <c r="Z23" s="328">
        <f>Y23/$J$11*100</f>
        <v>11.588884614246398</v>
      </c>
    </row>
    <row r="24" spans="1:26" ht="9.9499999999999993" customHeight="1">
      <c r="A24" s="733"/>
      <c r="B24" s="63"/>
      <c r="C24" s="90"/>
      <c r="D24" s="63"/>
      <c r="E24" s="90"/>
      <c r="F24" s="63"/>
      <c r="G24" s="90"/>
      <c r="H24" s="63"/>
      <c r="I24" s="90"/>
      <c r="J24" s="63"/>
      <c r="K24" s="90"/>
      <c r="L24" s="63"/>
      <c r="M24" s="328"/>
      <c r="N24" s="256"/>
      <c r="O24" s="63"/>
      <c r="P24" s="90"/>
      <c r="Q24" s="63"/>
      <c r="R24" s="90"/>
      <c r="S24" s="63"/>
      <c r="T24" s="90"/>
      <c r="U24" s="63"/>
      <c r="V24" s="90"/>
      <c r="W24" s="63"/>
      <c r="X24" s="90"/>
      <c r="Y24" s="63"/>
      <c r="Z24" s="328"/>
    </row>
    <row r="25" spans="1:26" ht="14.25" customHeight="1">
      <c r="A25" s="733" t="s">
        <v>416</v>
      </c>
      <c r="B25" s="63">
        <v>3922</v>
      </c>
      <c r="C25" s="90">
        <v>5.5760919017288444</v>
      </c>
      <c r="D25" s="63">
        <v>3772</v>
      </c>
      <c r="E25" s="90">
        <v>5.3827273246189851</v>
      </c>
      <c r="F25" s="63">
        <v>3548</v>
      </c>
      <c r="G25" s="90">
        <v>5.0440716519761164</v>
      </c>
      <c r="H25" s="63">
        <v>3328</v>
      </c>
      <c r="I25" s="90">
        <v>4.7577520765128885</v>
      </c>
      <c r="J25" s="63">
        <f>SUM(J26:J27)</f>
        <v>3089</v>
      </c>
      <c r="K25" s="90">
        <f>J25/$J$9*100</f>
        <v>4.4671005061460596</v>
      </c>
      <c r="L25" s="63">
        <f>SUM(L26:L27)</f>
        <v>2809</v>
      </c>
      <c r="M25" s="328">
        <f>L25/$J$9*100</f>
        <v>4.062183658712943</v>
      </c>
      <c r="N25" s="256" t="s">
        <v>426</v>
      </c>
      <c r="O25" s="63">
        <v>3811</v>
      </c>
      <c r="P25" s="90">
        <v>5.4182779799818022</v>
      </c>
      <c r="Q25" s="63">
        <v>3705</v>
      </c>
      <c r="R25" s="90">
        <v>5.2871168445687537</v>
      </c>
      <c r="S25" s="63">
        <v>4293</v>
      </c>
      <c r="T25" s="90">
        <v>6.1032129655956782</v>
      </c>
      <c r="U25" s="63">
        <v>4519</v>
      </c>
      <c r="V25" s="90">
        <v>6.4604211639909082</v>
      </c>
      <c r="W25" s="63">
        <f>SUM(W26:W27)</f>
        <v>5045</v>
      </c>
      <c r="X25" s="90">
        <f>W25/$J$9*100</f>
        <v>7.2957339117859732</v>
      </c>
      <c r="Y25" s="63">
        <f>SUM(Y26:Y27)</f>
        <v>5756</v>
      </c>
      <c r="Z25" s="328">
        <f>Y25/$J$9*100</f>
        <v>8.3239334779464933</v>
      </c>
    </row>
    <row r="26" spans="1:26" ht="14.25" customHeight="1">
      <c r="A26" s="733" t="s">
        <v>353</v>
      </c>
      <c r="B26" s="63">
        <v>2008</v>
      </c>
      <c r="C26" s="90">
        <v>5.5923801036038538</v>
      </c>
      <c r="D26" s="63">
        <v>1935</v>
      </c>
      <c r="E26" s="90">
        <v>5.4144048351894343</v>
      </c>
      <c r="F26" s="63">
        <v>1845</v>
      </c>
      <c r="G26" s="90">
        <v>5.1457258401896526</v>
      </c>
      <c r="H26" s="63">
        <v>1745</v>
      </c>
      <c r="I26" s="90">
        <v>4.8919290179697796</v>
      </c>
      <c r="J26" s="63">
        <v>1596</v>
      </c>
      <c r="K26" s="90">
        <f>J26/$J$10*100</f>
        <v>4.5137023105857068</v>
      </c>
      <c r="L26" s="63">
        <v>1462</v>
      </c>
      <c r="M26" s="328">
        <f>L26/$J$10*100</f>
        <v>4.1347323170904158</v>
      </c>
      <c r="N26" s="733" t="s">
        <v>353</v>
      </c>
      <c r="O26" s="63">
        <v>1914</v>
      </c>
      <c r="P26" s="90">
        <v>5.3305854174789733</v>
      </c>
      <c r="Q26" s="63">
        <v>1869</v>
      </c>
      <c r="R26" s="90">
        <v>5.2297274609659192</v>
      </c>
      <c r="S26" s="63">
        <v>2234</v>
      </c>
      <c r="T26" s="90">
        <v>6.2306512341374987</v>
      </c>
      <c r="U26" s="63">
        <v>2360</v>
      </c>
      <c r="V26" s="90">
        <v>6.6160186145608479</v>
      </c>
      <c r="W26" s="63">
        <v>2653</v>
      </c>
      <c r="X26" s="90">
        <f>W26/$J$10*100</f>
        <v>7.5030402443508022</v>
      </c>
      <c r="Y26" s="63">
        <v>3033</v>
      </c>
      <c r="Z26" s="328">
        <f>Y26/$J$10*100</f>
        <v>8.5777312706807312</v>
      </c>
    </row>
    <row r="27" spans="1:26" ht="14.25" customHeight="1">
      <c r="A27" s="733" t="s">
        <v>354</v>
      </c>
      <c r="B27" s="63">
        <v>1914</v>
      </c>
      <c r="C27" s="90">
        <v>5.559105431309904</v>
      </c>
      <c r="D27" s="63">
        <v>1837</v>
      </c>
      <c r="E27" s="90">
        <v>5.3497582852816121</v>
      </c>
      <c r="F27" s="63">
        <v>1703</v>
      </c>
      <c r="G27" s="90">
        <v>4.9383790053646512</v>
      </c>
      <c r="H27" s="63">
        <v>1583</v>
      </c>
      <c r="I27" s="90">
        <v>4.6181224108757801</v>
      </c>
      <c r="J27" s="63">
        <v>1493</v>
      </c>
      <c r="K27" s="90">
        <f>J27/$J$11*100</f>
        <v>4.4183362433784144</v>
      </c>
      <c r="L27" s="63">
        <v>1347</v>
      </c>
      <c r="M27" s="328">
        <f>L27/$J$11*100</f>
        <v>3.9862685330413421</v>
      </c>
      <c r="N27" s="733" t="s">
        <v>354</v>
      </c>
      <c r="O27" s="63">
        <v>1897</v>
      </c>
      <c r="P27" s="90">
        <v>5.5097298867266922</v>
      </c>
      <c r="Q27" s="63">
        <v>1836</v>
      </c>
      <c r="R27" s="90">
        <v>5.3468460597588674</v>
      </c>
      <c r="S27" s="63">
        <v>2059</v>
      </c>
      <c r="T27" s="90">
        <v>5.9707119037262579</v>
      </c>
      <c r="U27" s="63">
        <v>2159</v>
      </c>
      <c r="V27" s="90">
        <v>6.2985004959449213</v>
      </c>
      <c r="W27" s="63">
        <v>2392</v>
      </c>
      <c r="X27" s="90">
        <f>W27/$J$11*100</f>
        <v>7.0788079666183306</v>
      </c>
      <c r="Y27" s="63">
        <v>2723</v>
      </c>
      <c r="Z27" s="328">
        <f>Y27/$J$11*100</f>
        <v>8.0583587345742949</v>
      </c>
    </row>
    <row r="28" spans="1:26" ht="9.9499999999999993" customHeight="1">
      <c r="A28" s="733"/>
      <c r="B28" s="63"/>
      <c r="C28" s="90"/>
      <c r="D28" s="63"/>
      <c r="E28" s="90"/>
      <c r="F28" s="63"/>
      <c r="G28" s="90"/>
      <c r="H28" s="63"/>
      <c r="I28" s="90"/>
      <c r="J28" s="63"/>
      <c r="K28" s="90"/>
      <c r="L28" s="63"/>
      <c r="M28" s="328"/>
      <c r="N28" s="256"/>
      <c r="O28" s="90"/>
      <c r="P28" s="90"/>
      <c r="Q28" s="90"/>
      <c r="R28" s="90"/>
      <c r="S28" s="90"/>
      <c r="T28" s="90"/>
      <c r="U28" s="63"/>
      <c r="V28" s="90"/>
      <c r="W28" s="63"/>
      <c r="X28" s="90"/>
      <c r="Y28" s="63"/>
      <c r="Z28" s="328"/>
    </row>
    <row r="29" spans="1:26" ht="14.25" customHeight="1">
      <c r="A29" s="733" t="s">
        <v>417</v>
      </c>
      <c r="B29" s="63">
        <v>3862</v>
      </c>
      <c r="C29" s="90">
        <v>5.4907870791628755</v>
      </c>
      <c r="D29" s="63">
        <v>3740</v>
      </c>
      <c r="E29" s="90">
        <v>5.3370626177293223</v>
      </c>
      <c r="F29" s="63">
        <v>3696</v>
      </c>
      <c r="G29" s="90">
        <v>5.254478248507251</v>
      </c>
      <c r="H29" s="63">
        <v>3518</v>
      </c>
      <c r="I29" s="90">
        <v>5.0293785472272656</v>
      </c>
      <c r="J29" s="63">
        <f>SUM(J30:J31)</f>
        <v>3418</v>
      </c>
      <c r="K29" s="90">
        <f>J29/$J$9*100</f>
        <v>4.9428778018799715</v>
      </c>
      <c r="L29" s="63">
        <f>SUM(L30:L31)</f>
        <v>3552</v>
      </c>
      <c r="M29" s="328">
        <f>L29/$J$9*100</f>
        <v>5.136659436008677</v>
      </c>
      <c r="N29" s="256" t="s">
        <v>427</v>
      </c>
      <c r="O29" s="63">
        <v>3857</v>
      </c>
      <c r="P29" s="90">
        <v>5.4836783439490446</v>
      </c>
      <c r="Q29" s="63">
        <v>3765</v>
      </c>
      <c r="R29" s="90">
        <v>5.3727381699868717</v>
      </c>
      <c r="S29" s="63">
        <v>3727</v>
      </c>
      <c r="T29" s="90">
        <v>5.2985499004833665</v>
      </c>
      <c r="U29" s="63">
        <v>3768</v>
      </c>
      <c r="V29" s="90">
        <v>5.3867817981672363</v>
      </c>
      <c r="W29" s="63">
        <f>SUM(W30:W31)</f>
        <v>3798</v>
      </c>
      <c r="X29" s="90">
        <f>W29/$J$9*100</f>
        <v>5.4924078091106292</v>
      </c>
      <c r="Y29" s="63">
        <f>SUM(Y30:Y31)</f>
        <v>3817</v>
      </c>
      <c r="Z29" s="328">
        <f>Y29/$J$9*100</f>
        <v>5.5198843094721619</v>
      </c>
    </row>
    <row r="30" spans="1:26" ht="14.25" customHeight="1">
      <c r="A30" s="733" t="s">
        <v>353</v>
      </c>
      <c r="B30" s="63">
        <v>2190</v>
      </c>
      <c r="C30" s="90">
        <v>6.0992591767392632</v>
      </c>
      <c r="D30" s="63">
        <v>2122</v>
      </c>
      <c r="E30" s="90">
        <v>5.9376573954893948</v>
      </c>
      <c r="F30" s="63">
        <v>2070</v>
      </c>
      <c r="G30" s="90">
        <v>5.7732533816761959</v>
      </c>
      <c r="H30" s="63">
        <v>1961</v>
      </c>
      <c r="I30" s="90">
        <v>5.4974629250651788</v>
      </c>
      <c r="J30" s="63">
        <v>1945</v>
      </c>
      <c r="K30" s="90">
        <f>J30/$J$10*100</f>
        <v>5.5007211742413524</v>
      </c>
      <c r="L30" s="63">
        <v>2107</v>
      </c>
      <c r="M30" s="328">
        <f>L30/$J$10*100</f>
        <v>5.9588789275714804</v>
      </c>
      <c r="N30" s="733" t="s">
        <v>353</v>
      </c>
      <c r="O30" s="63">
        <v>1756</v>
      </c>
      <c r="P30" s="90">
        <v>4.8905475408009806</v>
      </c>
      <c r="Q30" s="63">
        <v>1746</v>
      </c>
      <c r="R30" s="90">
        <v>4.8855559908220947</v>
      </c>
      <c r="S30" s="63">
        <v>1762</v>
      </c>
      <c r="T30" s="90">
        <v>4.9142379026635057</v>
      </c>
      <c r="U30" s="63">
        <v>1830</v>
      </c>
      <c r="V30" s="90">
        <v>5.130217824002691</v>
      </c>
      <c r="W30" s="63">
        <v>1876</v>
      </c>
      <c r="X30" s="90">
        <f>W30/$J$10*100</f>
        <v>5.3055799089340763</v>
      </c>
      <c r="Y30" s="63">
        <v>1916</v>
      </c>
      <c r="Z30" s="328">
        <f>Y30/$J$10*100</f>
        <v>5.4187052801267006</v>
      </c>
    </row>
    <row r="31" spans="1:26" ht="14.25" customHeight="1">
      <c r="A31" s="733" t="s">
        <v>354</v>
      </c>
      <c r="B31" s="63">
        <v>1672</v>
      </c>
      <c r="C31" s="90">
        <v>4.8562300319488818</v>
      </c>
      <c r="D31" s="63">
        <v>1618</v>
      </c>
      <c r="E31" s="90">
        <v>4.7119808958005711</v>
      </c>
      <c r="F31" s="63">
        <v>1626</v>
      </c>
      <c r="G31" s="90">
        <v>4.7150935189212699</v>
      </c>
      <c r="H31" s="63">
        <v>1557</v>
      </c>
      <c r="I31" s="90">
        <v>4.5422720112025212</v>
      </c>
      <c r="J31" s="63">
        <v>1473</v>
      </c>
      <c r="K31" s="90">
        <f>J31/$J$11*100</f>
        <v>4.3591488857979934</v>
      </c>
      <c r="L31" s="63">
        <v>1445</v>
      </c>
      <c r="M31" s="328">
        <f>L31/$J$11*100</f>
        <v>4.2762865851854039</v>
      </c>
      <c r="N31" s="733" t="s">
        <v>354</v>
      </c>
      <c r="O31" s="63">
        <v>2101</v>
      </c>
      <c r="P31" s="90">
        <v>6.1022364217252401</v>
      </c>
      <c r="Q31" s="63">
        <v>2019</v>
      </c>
      <c r="R31" s="90">
        <v>5.879783330421108</v>
      </c>
      <c r="S31" s="63">
        <v>1965</v>
      </c>
      <c r="T31" s="90">
        <v>5.6981296215745978</v>
      </c>
      <c r="U31" s="63">
        <v>1938</v>
      </c>
      <c r="V31" s="90">
        <v>5.6537720987222126</v>
      </c>
      <c r="W31" s="63">
        <v>1922</v>
      </c>
      <c r="X31" s="90">
        <f>W31/$J$11*100</f>
        <v>5.6879050634784409</v>
      </c>
      <c r="Y31" s="63">
        <v>1901</v>
      </c>
      <c r="Z31" s="328">
        <f>Y31/$J$11*100</f>
        <v>5.6257583380189988</v>
      </c>
    </row>
    <row r="32" spans="1:26" ht="9.9499999999999993" customHeight="1">
      <c r="A32" s="733"/>
      <c r="B32" s="63"/>
      <c r="C32" s="90"/>
      <c r="D32" s="63"/>
      <c r="E32" s="90"/>
      <c r="F32" s="63"/>
      <c r="G32" s="90"/>
      <c r="H32" s="63"/>
      <c r="I32" s="90"/>
      <c r="J32" s="63"/>
      <c r="K32" s="90"/>
      <c r="L32" s="63"/>
      <c r="M32" s="328"/>
      <c r="N32" s="256"/>
      <c r="O32" s="63"/>
      <c r="P32" s="90"/>
      <c r="Q32" s="63"/>
      <c r="R32" s="90"/>
      <c r="S32" s="63"/>
      <c r="T32" s="90"/>
      <c r="U32" s="63"/>
      <c r="V32" s="90"/>
      <c r="W32" s="63"/>
      <c r="X32" s="90"/>
      <c r="Y32" s="63"/>
      <c r="Z32" s="328"/>
    </row>
    <row r="33" spans="1:26" ht="14.25" customHeight="1">
      <c r="A33" s="733" t="s">
        <v>418</v>
      </c>
      <c r="B33" s="63">
        <v>3401</v>
      </c>
      <c r="C33" s="90">
        <v>4.8353616924476794</v>
      </c>
      <c r="D33" s="63">
        <v>3316</v>
      </c>
      <c r="E33" s="90">
        <v>4.7320052514412927</v>
      </c>
      <c r="F33" s="63">
        <v>3377</v>
      </c>
      <c r="G33" s="90">
        <v>4.800966733011089</v>
      </c>
      <c r="H33" s="63">
        <v>3278</v>
      </c>
      <c r="I33" s="90">
        <v>4.6862714263248932</v>
      </c>
      <c r="J33" s="63">
        <f>SUM(J34:J35)</f>
        <v>3165</v>
      </c>
      <c r="K33" s="90">
        <f>J33/$J$9*100</f>
        <v>4.5770065075921904</v>
      </c>
      <c r="L33" s="63">
        <f>SUM(L34:L35)</f>
        <v>3323</v>
      </c>
      <c r="M33" s="328">
        <f>L33/$J$9*100</f>
        <v>4.8054953000723062</v>
      </c>
      <c r="N33" s="256" t="s">
        <v>428</v>
      </c>
      <c r="O33" s="63">
        <v>3637</v>
      </c>
      <c r="P33" s="90">
        <v>5.1708939945404913</v>
      </c>
      <c r="Q33" s="63">
        <v>3717</v>
      </c>
      <c r="R33" s="90">
        <v>5.3042411096523772</v>
      </c>
      <c r="S33" s="63">
        <v>3799</v>
      </c>
      <c r="T33" s="90">
        <v>5.4009098663633779</v>
      </c>
      <c r="U33" s="63">
        <v>3704</v>
      </c>
      <c r="V33" s="90">
        <v>5.2952865659266042</v>
      </c>
      <c r="W33" s="63">
        <f>SUM(W34:W35)</f>
        <v>3546</v>
      </c>
      <c r="X33" s="90">
        <f>W33/$J$9*100</f>
        <v>5.1279826464208238</v>
      </c>
      <c r="Y33" s="63">
        <f>SUM(Y34:Y35)</f>
        <v>3493</v>
      </c>
      <c r="Z33" s="328">
        <f>Y33/$J$9*100</f>
        <v>5.0513376717281275</v>
      </c>
    </row>
    <row r="34" spans="1:26" ht="14.25" customHeight="1">
      <c r="A34" s="733" t="s">
        <v>353</v>
      </c>
      <c r="B34" s="63">
        <v>2000</v>
      </c>
      <c r="C34" s="90">
        <v>5.5700997047847158</v>
      </c>
      <c r="D34" s="63">
        <v>1934</v>
      </c>
      <c r="E34" s="90">
        <v>5.4116066931557443</v>
      </c>
      <c r="F34" s="63">
        <v>1964</v>
      </c>
      <c r="G34" s="90">
        <v>5.4776181843536467</v>
      </c>
      <c r="H34" s="63">
        <v>1950</v>
      </c>
      <c r="I34" s="90">
        <v>5.4666255501668024</v>
      </c>
      <c r="J34" s="63">
        <v>1893</v>
      </c>
      <c r="K34" s="90">
        <f>J34/$J$10*100</f>
        <v>5.3536581916909416</v>
      </c>
      <c r="L34" s="63">
        <v>2078</v>
      </c>
      <c r="M34" s="328">
        <f>L34/$J$10*100</f>
        <v>5.8768630334568286</v>
      </c>
      <c r="N34" s="733" t="s">
        <v>353</v>
      </c>
      <c r="O34" s="63">
        <v>1595</v>
      </c>
      <c r="P34" s="90">
        <v>4.4421545145658108</v>
      </c>
      <c r="Q34" s="63">
        <v>1635</v>
      </c>
      <c r="R34" s="90">
        <v>4.5749622250825457</v>
      </c>
      <c r="S34" s="63">
        <v>1650</v>
      </c>
      <c r="T34" s="90">
        <v>4.601868637567982</v>
      </c>
      <c r="U34" s="63">
        <v>1577</v>
      </c>
      <c r="V34" s="90">
        <v>4.4209582013400244</v>
      </c>
      <c r="W34" s="63">
        <v>1541</v>
      </c>
      <c r="X34" s="90">
        <f>W34/$J$10*100</f>
        <v>4.3581549251958487</v>
      </c>
      <c r="Y34" s="63">
        <v>1525</v>
      </c>
      <c r="Z34" s="328">
        <f>Y34/$J$10*100</f>
        <v>4.3129047767187982</v>
      </c>
    </row>
    <row r="35" spans="1:26" ht="14.25" customHeight="1">
      <c r="A35" s="733" t="s">
        <v>354</v>
      </c>
      <c r="B35" s="63">
        <v>1401</v>
      </c>
      <c r="C35" s="90">
        <v>4.0691257624164967</v>
      </c>
      <c r="D35" s="63">
        <v>1382</v>
      </c>
      <c r="E35" s="90">
        <v>4.0246956724328733</v>
      </c>
      <c r="F35" s="63">
        <v>1413</v>
      </c>
      <c r="G35" s="90">
        <v>4.0974336668116571</v>
      </c>
      <c r="H35" s="63">
        <v>1328</v>
      </c>
      <c r="I35" s="90">
        <v>3.8742050294649633</v>
      </c>
      <c r="J35" s="63">
        <v>1272</v>
      </c>
      <c r="K35" s="90">
        <f>J35/$J$11*100</f>
        <v>3.7643159421147638</v>
      </c>
      <c r="L35" s="63">
        <v>1245</v>
      </c>
      <c r="M35" s="328">
        <f>L35/$J$11*100</f>
        <v>3.684413009381196</v>
      </c>
      <c r="N35" s="733" t="s">
        <v>354</v>
      </c>
      <c r="O35" s="63">
        <v>2042</v>
      </c>
      <c r="P35" s="90">
        <v>5.9308742375835024</v>
      </c>
      <c r="Q35" s="63">
        <v>2082</v>
      </c>
      <c r="R35" s="90">
        <v>6.0632535383540107</v>
      </c>
      <c r="S35" s="63">
        <v>2149</v>
      </c>
      <c r="T35" s="90">
        <v>6.2316949398289117</v>
      </c>
      <c r="U35" s="63">
        <v>2127</v>
      </c>
      <c r="V35" s="90">
        <v>6.2051461578855243</v>
      </c>
      <c r="W35" s="63">
        <v>2005</v>
      </c>
      <c r="X35" s="90">
        <f>W35/$J$11*100</f>
        <v>5.9335325974371873</v>
      </c>
      <c r="Y35" s="63">
        <v>1968</v>
      </c>
      <c r="Z35" s="328">
        <f>Y35/$J$11*100</f>
        <v>5.824035985913409</v>
      </c>
    </row>
    <row r="36" spans="1:26" ht="9.9499999999999993" customHeight="1">
      <c r="A36" s="733"/>
      <c r="B36" s="63"/>
      <c r="C36" s="90"/>
      <c r="D36" s="63"/>
      <c r="E36" s="90"/>
      <c r="F36" s="63"/>
      <c r="G36" s="90"/>
      <c r="H36" s="63"/>
      <c r="I36" s="90"/>
      <c r="J36" s="63"/>
      <c r="K36" s="90"/>
      <c r="L36" s="63"/>
      <c r="M36" s="328"/>
      <c r="N36" s="256"/>
      <c r="O36" s="63"/>
      <c r="P36" s="90"/>
      <c r="Q36" s="63"/>
      <c r="R36" s="90"/>
      <c r="S36" s="63"/>
      <c r="T36" s="90"/>
      <c r="U36" s="63"/>
      <c r="V36" s="90"/>
      <c r="W36" s="63"/>
      <c r="X36" s="90"/>
      <c r="Y36" s="63"/>
      <c r="Z36" s="328"/>
    </row>
    <row r="37" spans="1:26" ht="14.25" customHeight="1">
      <c r="A37" s="733" t="s">
        <v>419</v>
      </c>
      <c r="B37" s="63">
        <v>3619</v>
      </c>
      <c r="C37" s="90">
        <v>5.1453025477707008</v>
      </c>
      <c r="D37" s="63">
        <v>3334</v>
      </c>
      <c r="E37" s="90">
        <v>4.7576916490667278</v>
      </c>
      <c r="F37" s="63">
        <v>3155</v>
      </c>
      <c r="G37" s="90">
        <v>4.4853568382143871</v>
      </c>
      <c r="H37" s="63">
        <v>2991</v>
      </c>
      <c r="I37" s="90">
        <v>4.2759724942458073</v>
      </c>
      <c r="J37" s="63">
        <f>SUM(J38:J39)</f>
        <v>2873</v>
      </c>
      <c r="K37" s="90">
        <f>J37/$J$9*100</f>
        <v>4.1547360809833691</v>
      </c>
      <c r="L37" s="63">
        <f>SUM(L38:L39)</f>
        <v>2858</v>
      </c>
      <c r="M37" s="328">
        <f>L37/$J$9*100</f>
        <v>4.1330441070137383</v>
      </c>
      <c r="N37" s="256" t="s">
        <v>429</v>
      </c>
      <c r="O37" s="63">
        <v>2022</v>
      </c>
      <c r="P37" s="90">
        <v>2.8747725204731576</v>
      </c>
      <c r="Q37" s="63">
        <v>2250</v>
      </c>
      <c r="R37" s="90">
        <v>3.2107997031794051</v>
      </c>
      <c r="S37" s="63">
        <v>2455</v>
      </c>
      <c r="T37" s="90">
        <v>3.4901905032698322</v>
      </c>
      <c r="U37" s="63">
        <v>2692</v>
      </c>
      <c r="V37" s="90">
        <v>3.8485182061216032</v>
      </c>
      <c r="W37" s="63">
        <f>SUM(W38:W39)</f>
        <v>2845</v>
      </c>
      <c r="X37" s="90">
        <f>W37/$J$9*100</f>
        <v>4.1142443962400579</v>
      </c>
      <c r="Y37" s="63">
        <f>SUM(Y38:Y39)</f>
        <v>2941</v>
      </c>
      <c r="Z37" s="328">
        <f>Y37/$J$9*100</f>
        <v>4.253073029645698</v>
      </c>
    </row>
    <row r="38" spans="1:26" ht="14.25" customHeight="1">
      <c r="A38" s="733" t="s">
        <v>353</v>
      </c>
      <c r="B38" s="63">
        <v>2007</v>
      </c>
      <c r="C38" s="90">
        <v>5.589595053751462</v>
      </c>
      <c r="D38" s="63">
        <v>1857</v>
      </c>
      <c r="E38" s="90">
        <v>5.1961497565616428</v>
      </c>
      <c r="F38" s="63">
        <v>1772</v>
      </c>
      <c r="G38" s="90">
        <v>4.9421280156184633</v>
      </c>
      <c r="H38" s="63">
        <v>1668</v>
      </c>
      <c r="I38" s="90">
        <v>4.6760673936811417</v>
      </c>
      <c r="J38" s="63">
        <v>1623</v>
      </c>
      <c r="K38" s="90">
        <f>J38/$J$10*100</f>
        <v>4.590061936140728</v>
      </c>
      <c r="L38" s="63">
        <v>1609</v>
      </c>
      <c r="M38" s="328">
        <f>L38/$J$10*100</f>
        <v>4.5504680562233091</v>
      </c>
      <c r="N38" s="733" t="s">
        <v>353</v>
      </c>
      <c r="O38" s="63">
        <v>658</v>
      </c>
      <c r="P38" s="90">
        <v>1.8325628028741714</v>
      </c>
      <c r="Q38" s="63">
        <v>775</v>
      </c>
      <c r="R38" s="90">
        <v>2.1685600761094634</v>
      </c>
      <c r="S38" s="63">
        <v>887</v>
      </c>
      <c r="T38" s="90">
        <v>2.4738530191047272</v>
      </c>
      <c r="U38" s="63">
        <v>1019</v>
      </c>
      <c r="V38" s="90">
        <v>2.8566622746769084</v>
      </c>
      <c r="W38" s="63">
        <v>1100</v>
      </c>
      <c r="X38" s="90">
        <f>W38/$J$10*100</f>
        <v>3.1109477077971666</v>
      </c>
      <c r="Y38" s="63">
        <v>1157</v>
      </c>
      <c r="Z38" s="328">
        <f>Y38/$J$10*100</f>
        <v>3.2721513617466558</v>
      </c>
    </row>
    <row r="39" spans="1:26" ht="14.25" customHeight="1">
      <c r="A39" s="733" t="s">
        <v>354</v>
      </c>
      <c r="B39" s="63">
        <v>1612</v>
      </c>
      <c r="C39" s="90">
        <v>4.6819634040081324</v>
      </c>
      <c r="D39" s="63">
        <v>1477</v>
      </c>
      <c r="E39" s="90">
        <v>4.3013570970935993</v>
      </c>
      <c r="F39" s="63">
        <v>1383</v>
      </c>
      <c r="G39" s="90">
        <v>4.0104393214441068</v>
      </c>
      <c r="H39" s="63">
        <v>1323</v>
      </c>
      <c r="I39" s="90">
        <v>3.8596184141431822</v>
      </c>
      <c r="J39" s="63">
        <v>1250</v>
      </c>
      <c r="K39" s="90">
        <f>J39/$J$11*100</f>
        <v>3.699209848776301</v>
      </c>
      <c r="L39" s="63">
        <v>1249</v>
      </c>
      <c r="M39" s="328">
        <f>L39/$J$11*100</f>
        <v>3.6962504808972807</v>
      </c>
      <c r="N39" s="733" t="s">
        <v>354</v>
      </c>
      <c r="O39" s="63">
        <v>1364</v>
      </c>
      <c r="P39" s="90">
        <v>3.9616613418530351</v>
      </c>
      <c r="Q39" s="63">
        <v>1475</v>
      </c>
      <c r="R39" s="90">
        <v>4.2955326460481098</v>
      </c>
      <c r="S39" s="63">
        <v>1568</v>
      </c>
      <c r="T39" s="90">
        <v>4.5469044512106711</v>
      </c>
      <c r="U39" s="63">
        <v>1673</v>
      </c>
      <c r="V39" s="90">
        <v>4.8806814866678341</v>
      </c>
      <c r="W39" s="63">
        <v>1745</v>
      </c>
      <c r="X39" s="90">
        <f>W39/$J$11*100</f>
        <v>5.1640969488917161</v>
      </c>
      <c r="Y39" s="63">
        <v>1784</v>
      </c>
      <c r="Z39" s="328">
        <f>Y39/$J$11*100</f>
        <v>5.2795122961735368</v>
      </c>
    </row>
    <row r="40" spans="1:26" ht="9.9499999999999993" customHeight="1">
      <c r="A40" s="733"/>
      <c r="B40" s="63"/>
      <c r="C40" s="90"/>
      <c r="D40" s="63"/>
      <c r="E40" s="90"/>
      <c r="F40" s="63"/>
      <c r="G40" s="90"/>
      <c r="H40" s="63"/>
      <c r="I40" s="90"/>
      <c r="J40" s="63"/>
      <c r="K40" s="90"/>
      <c r="L40" s="63"/>
      <c r="M40" s="328"/>
      <c r="N40" s="256"/>
      <c r="O40" s="63"/>
      <c r="P40" s="90"/>
      <c r="Q40" s="63"/>
      <c r="R40" s="90"/>
      <c r="S40" s="63"/>
      <c r="T40" s="90"/>
      <c r="U40" s="63"/>
      <c r="V40" s="90"/>
      <c r="W40" s="63"/>
      <c r="X40" s="90"/>
      <c r="Y40" s="63"/>
      <c r="Z40" s="328"/>
    </row>
    <row r="41" spans="1:26" ht="14.25" customHeight="1">
      <c r="A41" s="733" t="s">
        <v>420</v>
      </c>
      <c r="B41" s="63">
        <v>3729</v>
      </c>
      <c r="C41" s="90">
        <v>5.3016947224749771</v>
      </c>
      <c r="D41" s="63">
        <v>3768</v>
      </c>
      <c r="E41" s="90">
        <v>5.3770192362577776</v>
      </c>
      <c r="F41" s="63">
        <v>3731</v>
      </c>
      <c r="G41" s="90">
        <v>5.3042365652544783</v>
      </c>
      <c r="H41" s="63">
        <v>3729</v>
      </c>
      <c r="I41" s="90">
        <v>5.3310268910206009</v>
      </c>
      <c r="J41" s="63">
        <f>SUM(J42:J43)</f>
        <v>3457</v>
      </c>
      <c r="K41" s="90">
        <f>J41/$J$9*100</f>
        <v>4.9992769342010117</v>
      </c>
      <c r="L41" s="63">
        <f>SUM(L42:L43)</f>
        <v>3281</v>
      </c>
      <c r="M41" s="328">
        <f>L41/$J$9*100</f>
        <v>4.7447577729573389</v>
      </c>
      <c r="N41" s="256" t="s">
        <v>186</v>
      </c>
      <c r="O41" s="63">
        <v>1412</v>
      </c>
      <c r="P41" s="90">
        <v>2.0075068243858052</v>
      </c>
      <c r="Q41" s="63">
        <v>1496</v>
      </c>
      <c r="R41" s="90">
        <v>2.1348250470917289</v>
      </c>
      <c r="S41" s="63">
        <v>1625</v>
      </c>
      <c r="T41" s="90">
        <v>2.3102075632641457</v>
      </c>
      <c r="U41" s="63">
        <v>1723</v>
      </c>
      <c r="V41" s="90">
        <v>2.4632232054782768</v>
      </c>
      <c r="W41" s="63">
        <f>SUM(W42:W43)</f>
        <v>1939</v>
      </c>
      <c r="X41" s="90">
        <f>W41/$J$9*100</f>
        <v>2.8040491684743309</v>
      </c>
      <c r="Y41" s="63">
        <f>SUM(Y42:Y43)</f>
        <v>2126</v>
      </c>
      <c r="Z41" s="328">
        <f>Y41/$J$9*100</f>
        <v>3.0744757772957336</v>
      </c>
    </row>
    <row r="42" spans="1:26" ht="14.25" customHeight="1">
      <c r="A42" s="733" t="s">
        <v>353</v>
      </c>
      <c r="B42" s="63">
        <v>1959</v>
      </c>
      <c r="C42" s="90">
        <v>5.4559126608366286</v>
      </c>
      <c r="D42" s="63">
        <v>1987</v>
      </c>
      <c r="E42" s="90">
        <v>5.5599082209412947</v>
      </c>
      <c r="F42" s="63">
        <v>1976</v>
      </c>
      <c r="G42" s="90">
        <v>5.5110863198995954</v>
      </c>
      <c r="H42" s="63">
        <v>1952</v>
      </c>
      <c r="I42" s="90">
        <v>5.4722323456028708</v>
      </c>
      <c r="J42" s="63">
        <v>1813</v>
      </c>
      <c r="K42" s="90">
        <f>J42/$J$10*100</f>
        <v>5.1274074493056929</v>
      </c>
      <c r="L42" s="63">
        <v>1758</v>
      </c>
      <c r="M42" s="328">
        <f>L42/$J$10*100</f>
        <v>4.9718600639158348</v>
      </c>
      <c r="N42" s="733" t="s">
        <v>353</v>
      </c>
      <c r="O42" s="63">
        <v>430</v>
      </c>
      <c r="P42" s="90">
        <v>1.197571436528714</v>
      </c>
      <c r="Q42" s="63">
        <v>425</v>
      </c>
      <c r="R42" s="90">
        <v>1.1892103643180929</v>
      </c>
      <c r="S42" s="63">
        <v>446</v>
      </c>
      <c r="T42" s="90">
        <v>1.243899037791103</v>
      </c>
      <c r="U42" s="63">
        <v>469</v>
      </c>
      <c r="V42" s="90">
        <v>1.3147935297580668</v>
      </c>
      <c r="W42" s="63">
        <f>473+35+8</f>
        <v>516</v>
      </c>
      <c r="X42" s="90">
        <f>W42/$J$10*100</f>
        <v>1.4593172883848526</v>
      </c>
      <c r="Y42" s="63">
        <f>529+44+7</f>
        <v>580</v>
      </c>
      <c r="Z42" s="328">
        <f>Y42/$J$10*100</f>
        <v>1.6403178822930513</v>
      </c>
    </row>
    <row r="43" spans="1:26" ht="14.25" customHeight="1">
      <c r="A43" s="733" t="s">
        <v>354</v>
      </c>
      <c r="B43" s="63">
        <v>1770</v>
      </c>
      <c r="C43" s="90">
        <v>5.1408655242521055</v>
      </c>
      <c r="D43" s="63">
        <v>1781</v>
      </c>
      <c r="E43" s="90">
        <v>5.1866736560079216</v>
      </c>
      <c r="F43" s="63">
        <v>1755</v>
      </c>
      <c r="G43" s="90">
        <v>5.08916920400174</v>
      </c>
      <c r="H43" s="63">
        <v>1777</v>
      </c>
      <c r="I43" s="90">
        <v>5.1840830853608733</v>
      </c>
      <c r="J43" s="63">
        <v>1644</v>
      </c>
      <c r="K43" s="90">
        <f>J43/$J$11*100</f>
        <v>4.8652007931105921</v>
      </c>
      <c r="L43" s="63">
        <v>1523</v>
      </c>
      <c r="M43" s="328">
        <f>L43/$J$11*100</f>
        <v>4.5071172797490453</v>
      </c>
      <c r="N43" s="733" t="s">
        <v>354</v>
      </c>
      <c r="O43" s="63">
        <v>982</v>
      </c>
      <c r="P43" s="90">
        <v>2.8521638106302643</v>
      </c>
      <c r="Q43" s="63">
        <v>1071</v>
      </c>
      <c r="R43" s="90">
        <v>3.1189935348593396</v>
      </c>
      <c r="S43" s="63">
        <v>1179</v>
      </c>
      <c r="T43" s="90">
        <v>3.418877772944759</v>
      </c>
      <c r="U43" s="63">
        <v>1254</v>
      </c>
      <c r="V43" s="90">
        <v>3.6583231227026078</v>
      </c>
      <c r="W43" s="63">
        <f>1314+80+29</f>
        <v>1423</v>
      </c>
      <c r="X43" s="90">
        <f>W43/$J$11*100</f>
        <v>4.2111804918469415</v>
      </c>
      <c r="Y43" s="63">
        <f>1431+79+36</f>
        <v>1546</v>
      </c>
      <c r="Z43" s="328">
        <f>Y43/$J$11*100</f>
        <v>4.5751827409665298</v>
      </c>
    </row>
    <row r="44" spans="1:26" ht="9.9499999999999993" customHeight="1" thickBot="1">
      <c r="A44" s="733"/>
      <c r="B44" s="63"/>
      <c r="C44" s="90"/>
      <c r="D44" s="63"/>
      <c r="E44" s="90"/>
      <c r="F44" s="63"/>
      <c r="G44" s="90"/>
      <c r="H44" s="63"/>
      <c r="I44" s="90"/>
      <c r="J44" s="63"/>
      <c r="K44" s="90"/>
      <c r="L44" s="63"/>
      <c r="M44" s="328"/>
      <c r="N44" s="257"/>
      <c r="O44" s="258"/>
      <c r="P44" s="259"/>
      <c r="Q44" s="258"/>
      <c r="R44" s="259"/>
      <c r="S44" s="258"/>
      <c r="T44" s="259"/>
      <c r="U44" s="259"/>
      <c r="V44" s="259"/>
      <c r="W44" s="258"/>
      <c r="X44" s="259"/>
      <c r="Y44" s="260"/>
      <c r="Z44" s="261"/>
    </row>
    <row r="45" spans="1:26" ht="14.25" customHeight="1">
      <c r="A45" s="733" t="s">
        <v>421</v>
      </c>
      <c r="B45" s="63">
        <v>4705</v>
      </c>
      <c r="C45" s="90">
        <v>6.6893198362147412</v>
      </c>
      <c r="D45" s="63">
        <v>4426</v>
      </c>
      <c r="E45" s="90">
        <v>6.3159997716764655</v>
      </c>
      <c r="F45" s="63">
        <v>4263</v>
      </c>
      <c r="G45" s="90">
        <v>6.0605629798123406</v>
      </c>
      <c r="H45" s="63">
        <v>3969</v>
      </c>
      <c r="I45" s="90">
        <v>5.6741340119229724</v>
      </c>
      <c r="J45" s="63">
        <f>SUM(J46:J47)</f>
        <v>3759</v>
      </c>
      <c r="K45" s="90">
        <f>J45/$J$9*100</f>
        <v>5.4360086767895881</v>
      </c>
      <c r="L45" s="63">
        <f>SUM(L46:L47)</f>
        <v>3702</v>
      </c>
      <c r="M45" s="328">
        <f>L45/$J$9*100</f>
        <v>5.3535791757049891</v>
      </c>
      <c r="N45" s="91"/>
      <c r="O45" s="63"/>
      <c r="P45" s="90"/>
      <c r="Q45" s="63"/>
      <c r="R45" s="90"/>
      <c r="S45" s="63"/>
      <c r="T45" s="90"/>
      <c r="U45" s="90"/>
      <c r="V45" s="90"/>
      <c r="W45" s="63"/>
      <c r="X45" s="90"/>
      <c r="Y45" s="63"/>
      <c r="Z45" s="90"/>
    </row>
    <row r="46" spans="1:26" ht="14.25" customHeight="1">
      <c r="A46" s="733" t="s">
        <v>353</v>
      </c>
      <c r="B46" s="63">
        <v>2556</v>
      </c>
      <c r="C46" s="90">
        <v>7.1185874227148673</v>
      </c>
      <c r="D46" s="63">
        <v>2403</v>
      </c>
      <c r="E46" s="90">
        <v>6.7239353069561814</v>
      </c>
      <c r="F46" s="63">
        <v>2300</v>
      </c>
      <c r="G46" s="90">
        <v>6.4147259796402176</v>
      </c>
      <c r="H46" s="63">
        <v>2138</v>
      </c>
      <c r="I46" s="90">
        <v>5.993664321157242</v>
      </c>
      <c r="J46" s="63">
        <v>1982</v>
      </c>
      <c r="K46" s="90">
        <f>J46/$J$10*100</f>
        <v>5.6053621425945304</v>
      </c>
      <c r="L46" s="63">
        <v>1954</v>
      </c>
      <c r="M46" s="328">
        <f>L46/$J$10*100</f>
        <v>5.5261743827596934</v>
      </c>
      <c r="N46" s="405" t="s">
        <v>184</v>
      </c>
      <c r="O46" s="63"/>
      <c r="P46" s="90"/>
      <c r="Q46" s="63"/>
      <c r="R46" s="90"/>
      <c r="S46" s="63"/>
      <c r="T46" s="90"/>
      <c r="U46" s="90"/>
      <c r="V46" s="90"/>
      <c r="W46" s="63"/>
      <c r="X46" s="90"/>
      <c r="Y46" s="63"/>
      <c r="Z46" s="90"/>
    </row>
    <row r="47" spans="1:26" s="9" customFormat="1" ht="18" customHeight="1">
      <c r="A47" s="733" t="s">
        <v>354</v>
      </c>
      <c r="B47" s="235">
        <v>2149</v>
      </c>
      <c r="C47" s="738">
        <v>6.2416497240778392</v>
      </c>
      <c r="D47" s="235">
        <v>2023</v>
      </c>
      <c r="E47" s="738">
        <v>5.891432232512086</v>
      </c>
      <c r="F47" s="235">
        <v>1963</v>
      </c>
      <c r="G47" s="738">
        <v>5.6923299985500941</v>
      </c>
      <c r="H47" s="235">
        <v>1831</v>
      </c>
      <c r="I47" s="738">
        <v>5.3416185308361053</v>
      </c>
      <c r="J47" s="63">
        <v>1777</v>
      </c>
      <c r="K47" s="90">
        <f>J47/$J$11*100</f>
        <v>5.2587967210203903</v>
      </c>
      <c r="L47" s="63">
        <v>1748</v>
      </c>
      <c r="M47" s="328">
        <f>L47/$J$11*100</f>
        <v>5.1729750525287796</v>
      </c>
      <c r="N47" s="405" t="s">
        <v>185</v>
      </c>
      <c r="O47" s="92"/>
      <c r="P47" s="92"/>
      <c r="Q47" s="796"/>
      <c r="R47" s="796"/>
      <c r="S47" s="796"/>
      <c r="T47" s="796"/>
      <c r="U47" s="712"/>
      <c r="V47" s="712"/>
      <c r="W47" s="796"/>
      <c r="X47" s="796"/>
      <c r="Y47" s="796"/>
      <c r="Z47" s="796"/>
    </row>
    <row r="48" spans="1:26" s="9" customFormat="1" ht="14.25" customHeight="1" thickBot="1">
      <c r="A48" s="743"/>
      <c r="B48" s="744"/>
      <c r="C48" s="745"/>
      <c r="D48" s="744"/>
      <c r="E48" s="745"/>
      <c r="F48" s="744"/>
      <c r="G48" s="745"/>
      <c r="H48" s="745"/>
      <c r="I48" s="745"/>
      <c r="J48" s="746"/>
      <c r="K48" s="745"/>
      <c r="L48" s="747"/>
      <c r="M48" s="748"/>
      <c r="N48" s="433" t="s">
        <v>407</v>
      </c>
      <c r="O48" s="749"/>
      <c r="P48" s="749"/>
      <c r="Q48" s="750"/>
      <c r="R48" s="749"/>
      <c r="S48" s="750"/>
      <c r="T48" s="749"/>
      <c r="U48" s="749"/>
      <c r="V48" s="749"/>
      <c r="W48" s="750"/>
      <c r="X48" s="749"/>
      <c r="Y48" s="750"/>
      <c r="Z48" s="749"/>
    </row>
    <row r="49" spans="1:26" s="13" customFormat="1" ht="17.25" customHeight="1">
      <c r="A49" s="739"/>
      <c r="B49" s="92"/>
      <c r="C49" s="92"/>
      <c r="D49" s="796"/>
      <c r="E49" s="796"/>
      <c r="F49" s="796"/>
      <c r="G49" s="796"/>
      <c r="H49" s="712"/>
      <c r="I49" s="712"/>
      <c r="J49" s="796"/>
      <c r="K49" s="796"/>
      <c r="L49" s="799"/>
      <c r="M49" s="799"/>
      <c r="N49" s="93"/>
      <c r="O49" s="90"/>
      <c r="P49" s="90"/>
      <c r="Q49" s="63"/>
      <c r="R49" s="90"/>
      <c r="S49" s="63"/>
      <c r="T49" s="90"/>
      <c r="U49" s="90"/>
      <c r="V49" s="90"/>
      <c r="W49" s="63"/>
      <c r="X49" s="90"/>
      <c r="Y49" s="63"/>
      <c r="Z49" s="90"/>
    </row>
    <row r="50" spans="1:26" s="13" customFormat="1" ht="12" customHeight="1">
      <c r="A50" s="739"/>
      <c r="B50" s="92"/>
      <c r="C50" s="92"/>
      <c r="D50" s="61"/>
      <c r="E50" s="92"/>
      <c r="F50" s="61"/>
      <c r="G50" s="92"/>
      <c r="H50" s="92"/>
      <c r="I50" s="92"/>
      <c r="J50" s="61"/>
      <c r="K50" s="92"/>
      <c r="L50" s="397"/>
      <c r="M50" s="740"/>
      <c r="N50" s="49"/>
    </row>
    <row r="51" spans="1:26" s="13" customFormat="1" ht="12" customHeight="1">
      <c r="A51" s="741"/>
      <c r="B51" s="90"/>
      <c r="C51" s="90"/>
      <c r="D51" s="63"/>
      <c r="E51" s="90"/>
      <c r="F51" s="63"/>
      <c r="G51" s="90"/>
      <c r="H51" s="90"/>
      <c r="I51" s="90"/>
      <c r="J51" s="63"/>
      <c r="K51" s="90"/>
      <c r="L51" s="736"/>
      <c r="M51" s="742"/>
      <c r="N51" s="49"/>
    </row>
    <row r="52" spans="1:26">
      <c r="A52" s="255"/>
      <c r="B52" s="94"/>
      <c r="C52" s="94"/>
      <c r="D52" s="94"/>
      <c r="E52" s="94"/>
      <c r="N52" s="13"/>
      <c r="O52" s="13"/>
      <c r="P52" s="13"/>
      <c r="Q52" s="13"/>
      <c r="R52" s="13"/>
      <c r="S52" s="13"/>
      <c r="T52" s="13"/>
      <c r="U52" s="13"/>
      <c r="V52" s="13"/>
      <c r="W52" s="13"/>
      <c r="X52" s="13"/>
      <c r="Y52" s="13"/>
      <c r="Z52" s="13"/>
    </row>
    <row r="53" spans="1:26">
      <c r="A53" s="255"/>
      <c r="B53" s="94"/>
      <c r="C53" s="94"/>
      <c r="D53" s="94"/>
      <c r="E53" s="94"/>
    </row>
    <row r="54" spans="1:26">
      <c r="A54" s="255"/>
      <c r="B54" s="94"/>
      <c r="C54" s="94"/>
      <c r="D54" s="94"/>
      <c r="E54" s="94"/>
    </row>
    <row r="55" spans="1:26">
      <c r="A55" s="255"/>
      <c r="B55" s="94"/>
      <c r="C55" s="94"/>
      <c r="D55" s="94"/>
      <c r="E55" s="94"/>
    </row>
    <row r="56" spans="1:26">
      <c r="A56" s="255"/>
      <c r="B56" s="94"/>
      <c r="C56" s="94"/>
      <c r="D56" s="94"/>
      <c r="E56" s="94"/>
    </row>
    <row r="57" spans="1:26">
      <c r="A57" s="255"/>
      <c r="B57" s="94"/>
      <c r="C57" s="94"/>
      <c r="D57" s="94"/>
      <c r="E57" s="94"/>
    </row>
    <row r="58" spans="1:26">
      <c r="A58" s="255"/>
      <c r="B58" s="94"/>
      <c r="C58" s="94"/>
      <c r="D58" s="94"/>
      <c r="E58" s="94"/>
    </row>
    <row r="59" spans="1:26">
      <c r="B59" s="94"/>
      <c r="C59" s="94"/>
      <c r="D59" s="94"/>
      <c r="E59" s="94"/>
    </row>
    <row r="60" spans="1:26">
      <c r="B60" s="94"/>
      <c r="C60" s="94"/>
      <c r="D60" s="94"/>
      <c r="E60" s="94"/>
    </row>
    <row r="61" spans="1:26">
      <c r="B61" s="94"/>
      <c r="C61" s="94"/>
      <c r="D61" s="94"/>
      <c r="E61" s="94"/>
    </row>
    <row r="62" spans="1:26">
      <c r="B62" s="94"/>
      <c r="C62" s="94"/>
      <c r="D62" s="94"/>
      <c r="E62" s="94"/>
    </row>
    <row r="63" spans="1:26">
      <c r="B63" s="94"/>
      <c r="C63" s="94"/>
      <c r="D63" s="94"/>
      <c r="E63" s="94"/>
    </row>
    <row r="64" spans="1:26">
      <c r="B64" s="94"/>
      <c r="C64" s="94"/>
      <c r="D64" s="94"/>
      <c r="E64" s="94"/>
    </row>
    <row r="65" spans="2:5">
      <c r="B65" s="94"/>
      <c r="C65" s="94"/>
      <c r="D65" s="94"/>
      <c r="E65" s="94"/>
    </row>
    <row r="66" spans="2:5">
      <c r="B66" s="94"/>
      <c r="C66" s="94"/>
      <c r="D66" s="94"/>
      <c r="E66" s="94"/>
    </row>
    <row r="67" spans="2:5">
      <c r="B67" s="94"/>
      <c r="C67" s="94"/>
      <c r="D67" s="94"/>
      <c r="E67" s="94"/>
    </row>
    <row r="68" spans="2:5">
      <c r="B68" s="94"/>
      <c r="C68" s="94"/>
      <c r="D68" s="94"/>
      <c r="E68" s="94"/>
    </row>
    <row r="69" spans="2:5">
      <c r="B69" s="94"/>
      <c r="C69" s="94"/>
      <c r="D69" s="94"/>
      <c r="E69" s="94"/>
    </row>
    <row r="70" spans="2:5">
      <c r="B70" s="94"/>
      <c r="C70" s="94"/>
      <c r="D70" s="94"/>
      <c r="E70" s="94"/>
    </row>
    <row r="71" spans="2:5">
      <c r="B71" s="94"/>
      <c r="C71" s="94"/>
      <c r="D71" s="94"/>
      <c r="E71" s="94"/>
    </row>
    <row r="72" spans="2:5">
      <c r="B72" s="94"/>
      <c r="C72" s="94"/>
      <c r="D72" s="94"/>
      <c r="E72" s="94"/>
    </row>
    <row r="73" spans="2:5">
      <c r="B73" s="94"/>
      <c r="C73" s="94"/>
      <c r="D73" s="94"/>
      <c r="E73" s="94"/>
    </row>
    <row r="74" spans="2:5">
      <c r="B74" s="94"/>
      <c r="C74" s="94"/>
      <c r="D74" s="94"/>
      <c r="E74" s="94"/>
    </row>
    <row r="75" spans="2:5">
      <c r="B75" s="94"/>
      <c r="C75" s="94"/>
      <c r="D75" s="94"/>
      <c r="E75" s="94"/>
    </row>
    <row r="76" spans="2:5">
      <c r="B76" s="94"/>
      <c r="C76" s="94"/>
      <c r="D76" s="94"/>
      <c r="E76" s="94"/>
    </row>
    <row r="77" spans="2:5">
      <c r="B77" s="94"/>
      <c r="C77" s="94"/>
      <c r="D77" s="94"/>
      <c r="E77" s="94"/>
    </row>
    <row r="78" spans="2:5">
      <c r="B78" s="94"/>
      <c r="C78" s="94"/>
      <c r="D78" s="94"/>
      <c r="E78" s="94"/>
    </row>
    <row r="79" spans="2:5">
      <c r="B79" s="94"/>
      <c r="C79" s="94"/>
      <c r="D79" s="94"/>
      <c r="E79" s="94"/>
    </row>
    <row r="80" spans="2:5">
      <c r="B80" s="94"/>
      <c r="C80" s="94"/>
      <c r="D80" s="94"/>
      <c r="E80" s="94"/>
    </row>
    <row r="81" spans="2:5">
      <c r="B81" s="94"/>
      <c r="C81" s="94"/>
      <c r="D81" s="94"/>
      <c r="E81" s="94"/>
    </row>
    <row r="82" spans="2:5">
      <c r="B82" s="94"/>
      <c r="C82" s="94"/>
      <c r="D82" s="94"/>
      <c r="E82" s="94"/>
    </row>
    <row r="83" spans="2:5">
      <c r="B83" s="94"/>
      <c r="C83" s="94"/>
      <c r="D83" s="94"/>
      <c r="E83" s="94"/>
    </row>
    <row r="84" spans="2:5">
      <c r="B84" s="94"/>
      <c r="C84" s="94"/>
      <c r="D84" s="94"/>
      <c r="E84" s="94"/>
    </row>
    <row r="85" spans="2:5">
      <c r="B85" s="94"/>
      <c r="C85" s="94"/>
      <c r="D85" s="94"/>
      <c r="E85" s="94"/>
    </row>
    <row r="86" spans="2:5">
      <c r="B86" s="94"/>
      <c r="C86" s="94"/>
      <c r="D86" s="94"/>
      <c r="E86" s="94"/>
    </row>
    <row r="87" spans="2:5">
      <c r="B87" s="94"/>
      <c r="C87" s="94"/>
      <c r="D87" s="94"/>
      <c r="E87" s="94"/>
    </row>
    <row r="88" spans="2:5">
      <c r="B88" s="94"/>
      <c r="C88" s="94"/>
      <c r="D88" s="94"/>
      <c r="E88" s="94"/>
    </row>
    <row r="89" spans="2:5">
      <c r="B89" s="94"/>
      <c r="C89" s="94"/>
      <c r="D89" s="94"/>
      <c r="E89" s="94"/>
    </row>
    <row r="90" spans="2:5">
      <c r="B90" s="94"/>
      <c r="C90" s="94"/>
      <c r="D90" s="94"/>
      <c r="E90" s="94"/>
    </row>
    <row r="91" spans="2:5">
      <c r="B91" s="94"/>
      <c r="C91" s="94"/>
      <c r="D91" s="94"/>
      <c r="E91" s="94"/>
    </row>
    <row r="92" spans="2:5">
      <c r="B92" s="94"/>
      <c r="C92" s="94"/>
      <c r="D92" s="94"/>
      <c r="E92" s="94"/>
    </row>
    <row r="93" spans="2:5">
      <c r="B93" s="94"/>
      <c r="C93" s="94"/>
      <c r="D93" s="94"/>
      <c r="E93" s="94"/>
    </row>
    <row r="94" spans="2:5">
      <c r="B94" s="94"/>
      <c r="C94" s="94"/>
      <c r="D94" s="94"/>
      <c r="E94" s="94"/>
    </row>
    <row r="95" spans="2:5">
      <c r="B95" s="94"/>
      <c r="C95" s="94"/>
      <c r="D95" s="94"/>
      <c r="E95" s="94"/>
    </row>
    <row r="96" spans="2:5">
      <c r="B96" s="94"/>
      <c r="C96" s="94"/>
      <c r="D96" s="94"/>
      <c r="E96" s="94"/>
    </row>
    <row r="97" spans="2:5">
      <c r="B97" s="94"/>
      <c r="C97" s="94"/>
      <c r="D97" s="94"/>
      <c r="E97" s="94"/>
    </row>
    <row r="98" spans="2:5">
      <c r="B98" s="94"/>
      <c r="C98" s="94"/>
      <c r="D98" s="94"/>
      <c r="E98" s="94"/>
    </row>
    <row r="99" spans="2:5">
      <c r="B99" s="94"/>
      <c r="C99" s="94"/>
      <c r="D99" s="94"/>
      <c r="E99" s="94"/>
    </row>
    <row r="100" spans="2:5">
      <c r="B100" s="94"/>
      <c r="C100" s="94"/>
      <c r="D100" s="94"/>
      <c r="E100" s="94"/>
    </row>
    <row r="101" spans="2:5">
      <c r="B101" s="94"/>
      <c r="C101" s="94"/>
      <c r="D101" s="94"/>
      <c r="E101" s="94"/>
    </row>
    <row r="102" spans="2:5">
      <c r="B102" s="94"/>
      <c r="C102" s="94"/>
      <c r="D102" s="94"/>
      <c r="E102" s="94"/>
    </row>
    <row r="103" spans="2:5">
      <c r="B103" s="94"/>
      <c r="C103" s="94"/>
      <c r="D103" s="94"/>
      <c r="E103" s="94"/>
    </row>
    <row r="104" spans="2:5">
      <c r="B104" s="94"/>
      <c r="C104" s="94"/>
      <c r="D104" s="94"/>
      <c r="E104" s="94"/>
    </row>
    <row r="105" spans="2:5">
      <c r="B105" s="94"/>
      <c r="C105" s="94"/>
      <c r="D105" s="94"/>
      <c r="E105" s="94"/>
    </row>
    <row r="106" spans="2:5">
      <c r="B106" s="94"/>
      <c r="C106" s="94"/>
      <c r="D106" s="94"/>
      <c r="E106" s="94"/>
    </row>
    <row r="107" spans="2:5">
      <c r="B107" s="94"/>
      <c r="C107" s="94"/>
      <c r="D107" s="94"/>
      <c r="E107" s="94"/>
    </row>
    <row r="108" spans="2:5">
      <c r="B108" s="94"/>
      <c r="C108" s="94"/>
      <c r="D108" s="94"/>
      <c r="E108" s="94"/>
    </row>
    <row r="109" spans="2:5">
      <c r="B109" s="94"/>
      <c r="C109" s="94"/>
      <c r="D109" s="94"/>
      <c r="E109" s="94"/>
    </row>
    <row r="110" spans="2:5">
      <c r="B110" s="94"/>
      <c r="C110" s="94"/>
      <c r="D110" s="94"/>
      <c r="E110" s="94"/>
    </row>
    <row r="111" spans="2:5">
      <c r="B111" s="94"/>
      <c r="C111" s="94"/>
      <c r="D111" s="94"/>
      <c r="E111" s="94"/>
    </row>
    <row r="112" spans="2:5">
      <c r="B112" s="94"/>
      <c r="C112" s="94"/>
      <c r="D112" s="94"/>
      <c r="E112" s="94"/>
    </row>
    <row r="113" spans="2:5">
      <c r="B113" s="94"/>
      <c r="C113" s="94"/>
      <c r="D113" s="94"/>
      <c r="E113" s="94"/>
    </row>
    <row r="114" spans="2:5">
      <c r="B114" s="94"/>
      <c r="C114" s="94"/>
      <c r="D114" s="94"/>
      <c r="E114" s="94"/>
    </row>
    <row r="115" spans="2:5">
      <c r="B115" s="94"/>
      <c r="C115" s="94"/>
      <c r="D115" s="94"/>
      <c r="E115" s="94"/>
    </row>
    <row r="116" spans="2:5">
      <c r="B116" s="94"/>
      <c r="C116" s="94"/>
      <c r="D116" s="94"/>
      <c r="E116" s="94"/>
    </row>
    <row r="117" spans="2:5">
      <c r="B117" s="94"/>
      <c r="C117" s="94"/>
      <c r="D117" s="94"/>
      <c r="E117" s="94"/>
    </row>
    <row r="118" spans="2:5">
      <c r="B118" s="94"/>
      <c r="C118" s="94"/>
      <c r="D118" s="94"/>
      <c r="E118" s="94"/>
    </row>
    <row r="119" spans="2:5">
      <c r="B119" s="94"/>
      <c r="C119" s="94"/>
      <c r="D119" s="94"/>
      <c r="E119" s="94"/>
    </row>
    <row r="120" spans="2:5">
      <c r="B120" s="94"/>
      <c r="C120" s="94"/>
      <c r="D120" s="94"/>
      <c r="E120" s="94"/>
    </row>
    <row r="121" spans="2:5">
      <c r="B121" s="94"/>
      <c r="C121" s="94"/>
      <c r="D121" s="94"/>
      <c r="E121" s="94"/>
    </row>
    <row r="122" spans="2:5">
      <c r="B122" s="94"/>
      <c r="C122" s="94"/>
      <c r="D122" s="94"/>
      <c r="E122" s="94"/>
    </row>
    <row r="123" spans="2:5">
      <c r="B123" s="94"/>
      <c r="C123" s="94"/>
      <c r="D123" s="94"/>
      <c r="E123" s="94"/>
    </row>
    <row r="124" spans="2:5">
      <c r="B124" s="94"/>
      <c r="C124" s="94"/>
      <c r="D124" s="94"/>
      <c r="E124" s="94"/>
    </row>
    <row r="125" spans="2:5">
      <c r="B125" s="94"/>
      <c r="C125" s="94"/>
      <c r="D125" s="94"/>
      <c r="E125" s="94"/>
    </row>
    <row r="126" spans="2:5">
      <c r="B126" s="94"/>
      <c r="C126" s="94"/>
      <c r="D126" s="94"/>
      <c r="E126" s="94"/>
    </row>
    <row r="127" spans="2:5">
      <c r="B127" s="94"/>
      <c r="C127" s="94"/>
      <c r="D127" s="94"/>
      <c r="E127" s="94"/>
    </row>
    <row r="128" spans="2:5">
      <c r="B128" s="94"/>
      <c r="C128" s="94"/>
      <c r="D128" s="94"/>
      <c r="E128" s="94"/>
    </row>
    <row r="129" spans="2:5">
      <c r="B129" s="94"/>
      <c r="C129" s="94"/>
      <c r="D129" s="94"/>
      <c r="E129" s="94"/>
    </row>
    <row r="130" spans="2:5">
      <c r="B130" s="94"/>
      <c r="C130" s="94"/>
      <c r="D130" s="94"/>
      <c r="E130" s="94"/>
    </row>
    <row r="131" spans="2:5">
      <c r="B131" s="94"/>
      <c r="C131" s="94"/>
      <c r="D131" s="94"/>
      <c r="E131" s="94"/>
    </row>
    <row r="132" spans="2:5">
      <c r="B132" s="94"/>
      <c r="C132" s="94"/>
      <c r="D132" s="94"/>
      <c r="E132" s="94"/>
    </row>
    <row r="133" spans="2:5">
      <c r="B133" s="94"/>
      <c r="C133" s="94"/>
      <c r="D133" s="94"/>
      <c r="E133" s="94"/>
    </row>
    <row r="134" spans="2:5">
      <c r="B134" s="94"/>
      <c r="C134" s="94"/>
      <c r="D134" s="94"/>
      <c r="E134" s="94"/>
    </row>
    <row r="135" spans="2:5">
      <c r="B135" s="94"/>
      <c r="C135" s="94"/>
      <c r="D135" s="94"/>
      <c r="E135" s="94"/>
    </row>
    <row r="136" spans="2:5">
      <c r="B136" s="94"/>
      <c r="C136" s="94"/>
      <c r="D136" s="94"/>
      <c r="E136" s="94"/>
    </row>
    <row r="137" spans="2:5">
      <c r="B137" s="94"/>
      <c r="C137" s="94"/>
      <c r="D137" s="94"/>
      <c r="E137" s="94"/>
    </row>
    <row r="138" spans="2:5">
      <c r="B138" s="94"/>
      <c r="C138" s="94"/>
      <c r="D138" s="94"/>
      <c r="E138" s="94"/>
    </row>
    <row r="139" spans="2:5">
      <c r="B139" s="94"/>
      <c r="C139" s="94"/>
      <c r="D139" s="94"/>
      <c r="E139" s="94"/>
    </row>
    <row r="140" spans="2:5">
      <c r="B140" s="94"/>
      <c r="C140" s="94"/>
      <c r="D140" s="94"/>
      <c r="E140" s="94"/>
    </row>
    <row r="141" spans="2:5">
      <c r="B141" s="94"/>
      <c r="C141" s="94"/>
      <c r="D141" s="94"/>
      <c r="E141" s="94"/>
    </row>
    <row r="142" spans="2:5">
      <c r="B142" s="94"/>
      <c r="C142" s="94"/>
      <c r="D142" s="94"/>
      <c r="E142" s="94"/>
    </row>
    <row r="143" spans="2:5">
      <c r="B143" s="94"/>
      <c r="C143" s="94"/>
      <c r="D143" s="94"/>
      <c r="E143" s="94"/>
    </row>
    <row r="144" spans="2:5">
      <c r="B144" s="94"/>
      <c r="C144" s="94"/>
      <c r="D144" s="94"/>
      <c r="E144" s="94"/>
    </row>
    <row r="145" spans="2:5">
      <c r="B145" s="94"/>
      <c r="C145" s="94"/>
      <c r="D145" s="94"/>
      <c r="E145" s="94"/>
    </row>
    <row r="146" spans="2:5">
      <c r="B146" s="94"/>
      <c r="C146" s="94"/>
      <c r="D146" s="94"/>
      <c r="E146" s="94"/>
    </row>
    <row r="147" spans="2:5">
      <c r="B147" s="94"/>
      <c r="C147" s="94"/>
      <c r="D147" s="94"/>
      <c r="E147" s="94"/>
    </row>
    <row r="148" spans="2:5">
      <c r="B148" s="94"/>
      <c r="C148" s="94"/>
      <c r="D148" s="94"/>
      <c r="E148" s="94"/>
    </row>
    <row r="149" spans="2:5">
      <c r="B149" s="94"/>
      <c r="C149" s="94"/>
      <c r="D149" s="94"/>
      <c r="E149" s="94"/>
    </row>
    <row r="150" spans="2:5">
      <c r="B150" s="94"/>
      <c r="C150" s="94"/>
      <c r="D150" s="94"/>
      <c r="E150" s="94"/>
    </row>
    <row r="151" spans="2:5">
      <c r="B151" s="94"/>
      <c r="C151" s="94"/>
      <c r="D151" s="94"/>
      <c r="E151" s="94"/>
    </row>
    <row r="152" spans="2:5">
      <c r="B152" s="94"/>
      <c r="C152" s="94"/>
      <c r="D152" s="94"/>
      <c r="E152" s="94"/>
    </row>
    <row r="153" spans="2:5">
      <c r="B153" s="94"/>
      <c r="C153" s="94"/>
      <c r="D153" s="94"/>
      <c r="E153" s="94"/>
    </row>
    <row r="154" spans="2:5">
      <c r="B154" s="94"/>
      <c r="C154" s="94"/>
      <c r="D154" s="94"/>
      <c r="E154" s="94"/>
    </row>
    <row r="155" spans="2:5">
      <c r="B155" s="94"/>
      <c r="C155" s="94"/>
      <c r="D155" s="94"/>
      <c r="E155" s="94"/>
    </row>
    <row r="156" spans="2:5">
      <c r="B156" s="94"/>
      <c r="C156" s="94"/>
      <c r="D156" s="94"/>
      <c r="E156" s="94"/>
    </row>
    <row r="157" spans="2:5">
      <c r="B157" s="94"/>
      <c r="C157" s="94"/>
      <c r="D157" s="94"/>
      <c r="E157" s="94"/>
    </row>
    <row r="158" spans="2:5">
      <c r="B158" s="94"/>
      <c r="C158" s="94"/>
      <c r="D158" s="94"/>
      <c r="E158" s="94"/>
    </row>
    <row r="159" spans="2:5">
      <c r="B159" s="94"/>
      <c r="C159" s="94"/>
      <c r="D159" s="94"/>
      <c r="E159" s="94"/>
    </row>
    <row r="160" spans="2:5">
      <c r="B160" s="94"/>
      <c r="C160" s="94"/>
      <c r="D160" s="94"/>
      <c r="E160" s="94"/>
    </row>
    <row r="161" spans="2:5">
      <c r="B161" s="94"/>
      <c r="C161" s="94"/>
      <c r="D161" s="94"/>
      <c r="E161" s="94"/>
    </row>
    <row r="162" spans="2:5">
      <c r="B162" s="94"/>
      <c r="C162" s="94"/>
      <c r="D162" s="94"/>
      <c r="E162" s="94"/>
    </row>
    <row r="163" spans="2:5">
      <c r="B163" s="94"/>
      <c r="C163" s="94"/>
      <c r="D163" s="94"/>
      <c r="E163" s="94"/>
    </row>
    <row r="164" spans="2:5">
      <c r="B164" s="94"/>
      <c r="C164" s="94"/>
      <c r="D164" s="94"/>
      <c r="E164" s="94"/>
    </row>
    <row r="165" spans="2:5">
      <c r="B165" s="94"/>
      <c r="C165" s="94"/>
      <c r="D165" s="94"/>
      <c r="E165" s="94"/>
    </row>
    <row r="166" spans="2:5">
      <c r="B166" s="94"/>
      <c r="C166" s="94"/>
      <c r="D166" s="94"/>
      <c r="E166" s="94"/>
    </row>
    <row r="167" spans="2:5">
      <c r="B167" s="94"/>
      <c r="C167" s="94"/>
      <c r="D167" s="94"/>
      <c r="E167" s="94"/>
    </row>
    <row r="168" spans="2:5">
      <c r="B168" s="94"/>
      <c r="C168" s="94"/>
      <c r="D168" s="94"/>
      <c r="E168" s="94"/>
    </row>
    <row r="169" spans="2:5">
      <c r="B169" s="94"/>
      <c r="C169" s="94"/>
      <c r="D169" s="94"/>
      <c r="E169" s="94"/>
    </row>
    <row r="170" spans="2:5">
      <c r="B170" s="94"/>
      <c r="C170" s="94"/>
      <c r="D170" s="94"/>
      <c r="E170" s="94"/>
    </row>
    <row r="171" spans="2:5">
      <c r="B171" s="94"/>
      <c r="C171" s="94"/>
      <c r="D171" s="94"/>
      <c r="E171" s="94"/>
    </row>
    <row r="172" spans="2:5">
      <c r="B172" s="94"/>
      <c r="C172" s="94"/>
      <c r="D172" s="94"/>
      <c r="E172" s="94"/>
    </row>
  </sheetData>
  <mergeCells count="20">
    <mergeCell ref="W47:X47"/>
    <mergeCell ref="Y47:Z47"/>
    <mergeCell ref="A7:A8"/>
    <mergeCell ref="N7:N8"/>
    <mergeCell ref="D49:E49"/>
    <mergeCell ref="F49:G49"/>
    <mergeCell ref="J49:K49"/>
    <mergeCell ref="L49:M49"/>
    <mergeCell ref="Q47:R47"/>
    <mergeCell ref="S47:T47"/>
    <mergeCell ref="N2:Z3"/>
    <mergeCell ref="A2:M3"/>
    <mergeCell ref="O6:P6"/>
    <mergeCell ref="S6:T6"/>
    <mergeCell ref="U6:V6"/>
    <mergeCell ref="W6:X6"/>
    <mergeCell ref="Y6:Z6"/>
    <mergeCell ref="H6:I6"/>
    <mergeCell ref="J6:K6"/>
    <mergeCell ref="L6:M6"/>
  </mergeCells>
  <phoneticPr fontId="2" type="noConversion"/>
  <printOptions horizontalCentered="1" gridLinesSet="0"/>
  <pageMargins left="0.39370078740157483" right="0.39370078740157483" top="0.55118110236220474" bottom="0.55118110236220474" header="0.51181102362204722" footer="0.51181102362204722"/>
  <pageSetup paperSize="9" scale="90" pageOrder="overThenDown" orientation="portrait" r:id="rId1"/>
  <headerFooter alignWithMargins="0"/>
  <colBreaks count="1" manualBreakCount="1">
    <brk id="13" max="4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66"/>
  <sheetViews>
    <sheetView view="pageBreakPreview" topLeftCell="A10" zoomScaleNormal="100" zoomScaleSheetLayoutView="100" workbookViewId="0">
      <selection activeCell="K29" sqref="K29"/>
    </sheetView>
  </sheetViews>
  <sheetFormatPr defaultRowHeight="12"/>
  <cols>
    <col min="1" max="1" width="8.88671875" style="97"/>
    <col min="2" max="9" width="8.33203125" style="97" customWidth="1"/>
    <col min="10" max="16384" width="8.88671875" style="97"/>
  </cols>
  <sheetData>
    <row r="1" spans="1:16" ht="15" customHeight="1">
      <c r="A1" s="99"/>
      <c r="B1" s="95"/>
      <c r="C1" s="95"/>
      <c r="D1" s="96"/>
      <c r="E1" s="96"/>
      <c r="F1" s="96"/>
      <c r="G1" s="96"/>
      <c r="H1" s="96"/>
      <c r="I1" s="96"/>
      <c r="J1" s="98"/>
      <c r="K1" s="98"/>
      <c r="L1" s="98"/>
      <c r="M1" s="98"/>
      <c r="N1" s="98"/>
      <c r="O1" s="98"/>
      <c r="P1" s="98"/>
    </row>
    <row r="2" spans="1:16" ht="30" customHeight="1">
      <c r="A2" s="800" t="s">
        <v>358</v>
      </c>
      <c r="B2" s="800"/>
      <c r="C2" s="800"/>
      <c r="D2" s="800"/>
      <c r="E2" s="800"/>
      <c r="F2" s="800"/>
      <c r="G2" s="800"/>
      <c r="H2" s="800"/>
      <c r="I2" s="800"/>
      <c r="J2" s="98"/>
      <c r="K2" s="98"/>
      <c r="L2" s="98"/>
      <c r="M2" s="98"/>
      <c r="N2" s="98"/>
      <c r="O2" s="98"/>
      <c r="P2" s="98"/>
    </row>
    <row r="3" spans="1:16" ht="30" customHeight="1">
      <c r="A3" s="801" t="s">
        <v>360</v>
      </c>
      <c r="B3" s="801"/>
      <c r="C3" s="801"/>
      <c r="D3" s="801"/>
      <c r="E3" s="801"/>
      <c r="F3" s="801"/>
      <c r="G3" s="801"/>
      <c r="H3" s="801"/>
      <c r="I3" s="801"/>
      <c r="J3" s="98"/>
      <c r="K3" s="98"/>
      <c r="L3" s="98"/>
      <c r="M3" s="98"/>
      <c r="N3" s="98"/>
      <c r="O3" s="98"/>
      <c r="P3" s="98"/>
    </row>
    <row r="4" spans="1:16" ht="15" customHeight="1">
      <c r="A4" s="179"/>
      <c r="B4" s="179"/>
      <c r="C4" s="179"/>
      <c r="D4" s="179"/>
      <c r="E4" s="179"/>
      <c r="F4" s="179"/>
      <c r="G4" s="179"/>
      <c r="H4" s="179"/>
      <c r="I4" s="179"/>
      <c r="J4" s="98"/>
      <c r="K4" s="98"/>
      <c r="L4" s="98"/>
      <c r="M4" s="98"/>
      <c r="N4" s="98"/>
      <c r="O4" s="98"/>
      <c r="P4" s="98"/>
    </row>
    <row r="5" spans="1:16" s="167" customFormat="1" ht="14.25" thickBot="1">
      <c r="A5" s="479" t="s">
        <v>187</v>
      </c>
      <c r="B5" s="479"/>
      <c r="C5" s="479"/>
      <c r="D5" s="480"/>
      <c r="E5" s="480"/>
      <c r="F5" s="480"/>
      <c r="G5" s="480"/>
      <c r="H5" s="480"/>
      <c r="I5" s="488" t="s">
        <v>359</v>
      </c>
    </row>
    <row r="6" spans="1:16" s="167" customFormat="1" ht="24.95" customHeight="1">
      <c r="A6" s="437" t="s">
        <v>212</v>
      </c>
      <c r="B6" s="802" t="s">
        <v>192</v>
      </c>
      <c r="C6" s="803"/>
      <c r="D6" s="804"/>
      <c r="E6" s="805" t="s">
        <v>188</v>
      </c>
      <c r="F6" s="806"/>
      <c r="G6" s="807"/>
      <c r="H6" s="438" t="s">
        <v>193</v>
      </c>
      <c r="I6" s="439" t="s">
        <v>194</v>
      </c>
      <c r="J6" s="436"/>
      <c r="K6" s="436"/>
      <c r="L6" s="436"/>
      <c r="M6" s="436"/>
      <c r="N6" s="436"/>
      <c r="O6" s="436"/>
      <c r="P6" s="436"/>
    </row>
    <row r="7" spans="1:16" s="167" customFormat="1" ht="24.95" customHeight="1">
      <c r="A7" s="440"/>
      <c r="B7" s="441" t="s">
        <v>195</v>
      </c>
      <c r="C7" s="442" t="s">
        <v>189</v>
      </c>
      <c r="D7" s="443" t="s">
        <v>190</v>
      </c>
      <c r="E7" s="441" t="s">
        <v>195</v>
      </c>
      <c r="F7" s="442" t="s">
        <v>189</v>
      </c>
      <c r="G7" s="442" t="s">
        <v>190</v>
      </c>
      <c r="H7" s="444"/>
      <c r="I7" s="445"/>
      <c r="J7" s="436"/>
      <c r="K7" s="436"/>
      <c r="L7" s="436"/>
      <c r="M7" s="436"/>
      <c r="N7" s="436"/>
      <c r="O7" s="436"/>
      <c r="P7" s="436"/>
    </row>
    <row r="8" spans="1:16" s="167" customFormat="1" ht="24.95" customHeight="1">
      <c r="A8" s="446" t="s">
        <v>221</v>
      </c>
      <c r="B8" s="447" t="s">
        <v>4</v>
      </c>
      <c r="C8" s="448" t="s">
        <v>191</v>
      </c>
      <c r="D8" s="449" t="s">
        <v>361</v>
      </c>
      <c r="E8" s="447" t="s">
        <v>362</v>
      </c>
      <c r="F8" s="448" t="s">
        <v>191</v>
      </c>
      <c r="G8" s="449" t="s">
        <v>361</v>
      </c>
      <c r="H8" s="449" t="s">
        <v>196</v>
      </c>
      <c r="I8" s="450" t="s">
        <v>197</v>
      </c>
      <c r="J8" s="436"/>
      <c r="K8" s="436"/>
      <c r="L8" s="436"/>
      <c r="M8" s="436"/>
      <c r="N8" s="436"/>
      <c r="O8" s="436"/>
      <c r="P8" s="436"/>
    </row>
    <row r="9" spans="1:16" s="167" customFormat="1" ht="35.1" customHeight="1">
      <c r="A9" s="451">
        <v>2015</v>
      </c>
      <c r="B9" s="452">
        <v>474</v>
      </c>
      <c r="C9" s="453">
        <v>250</v>
      </c>
      <c r="D9" s="454">
        <v>224</v>
      </c>
      <c r="E9" s="452">
        <v>641</v>
      </c>
      <c r="F9" s="454">
        <v>349</v>
      </c>
      <c r="G9" s="454">
        <v>292</v>
      </c>
      <c r="H9" s="454">
        <v>337</v>
      </c>
      <c r="I9" s="455">
        <v>168</v>
      </c>
      <c r="J9" s="436"/>
      <c r="K9" s="436"/>
      <c r="L9" s="436"/>
      <c r="M9" s="436"/>
      <c r="N9" s="436"/>
      <c r="O9" s="436"/>
      <c r="P9" s="436"/>
    </row>
    <row r="10" spans="1:16" s="167" customFormat="1" ht="35.1" customHeight="1">
      <c r="A10" s="451">
        <v>2016</v>
      </c>
      <c r="B10" s="452">
        <v>403</v>
      </c>
      <c r="C10" s="453">
        <v>217</v>
      </c>
      <c r="D10" s="454">
        <v>186</v>
      </c>
      <c r="E10" s="452">
        <v>698</v>
      </c>
      <c r="F10" s="454">
        <v>427</v>
      </c>
      <c r="G10" s="454">
        <v>271</v>
      </c>
      <c r="H10" s="454">
        <v>304</v>
      </c>
      <c r="I10" s="455">
        <v>164</v>
      </c>
      <c r="J10" s="436"/>
      <c r="K10" s="436"/>
      <c r="L10" s="436"/>
      <c r="M10" s="436"/>
      <c r="N10" s="436"/>
      <c r="O10" s="436"/>
      <c r="P10" s="436"/>
    </row>
    <row r="11" spans="1:16" s="167" customFormat="1" ht="35.1" customHeight="1">
      <c r="A11" s="451">
        <v>2017</v>
      </c>
      <c r="B11" s="452">
        <v>378</v>
      </c>
      <c r="C11" s="453">
        <v>199</v>
      </c>
      <c r="D11" s="454">
        <v>179</v>
      </c>
      <c r="E11" s="452">
        <v>668</v>
      </c>
      <c r="F11" s="454">
        <v>367</v>
      </c>
      <c r="G11" s="454">
        <v>301</v>
      </c>
      <c r="H11" s="454">
        <v>322</v>
      </c>
      <c r="I11" s="455">
        <v>148</v>
      </c>
      <c r="J11" s="436"/>
      <c r="K11" s="436"/>
      <c r="L11" s="436"/>
      <c r="M11" s="436"/>
      <c r="N11" s="436"/>
      <c r="O11" s="436"/>
      <c r="P11" s="436"/>
    </row>
    <row r="12" spans="1:16" s="167" customFormat="1" ht="35.1" customHeight="1">
      <c r="A12" s="451">
        <v>2018</v>
      </c>
      <c r="B12" s="452">
        <v>361</v>
      </c>
      <c r="C12" s="453">
        <v>188</v>
      </c>
      <c r="D12" s="454">
        <v>173</v>
      </c>
      <c r="E12" s="452">
        <v>691</v>
      </c>
      <c r="F12" s="454">
        <v>382</v>
      </c>
      <c r="G12" s="454">
        <v>309</v>
      </c>
      <c r="H12" s="454">
        <v>313</v>
      </c>
      <c r="I12" s="455">
        <v>148</v>
      </c>
      <c r="J12" s="436"/>
      <c r="K12" s="436"/>
      <c r="L12" s="436"/>
      <c r="M12" s="436"/>
      <c r="N12" s="436"/>
      <c r="O12" s="436"/>
      <c r="P12" s="436"/>
    </row>
    <row r="13" spans="1:16" s="167" customFormat="1" ht="35.1" customHeight="1">
      <c r="A13" s="451">
        <v>2019</v>
      </c>
      <c r="B13" s="452">
        <f>SUM(C13:D13)</f>
        <v>308</v>
      </c>
      <c r="C13" s="452">
        <f>SUM(C14:C23)</f>
        <v>155</v>
      </c>
      <c r="D13" s="452">
        <f>SUM(D14:D23)</f>
        <v>153</v>
      </c>
      <c r="E13" s="452">
        <f>SUM(F13:G13)</f>
        <v>694</v>
      </c>
      <c r="F13" s="452">
        <f>SUM(F14:F23)</f>
        <v>381</v>
      </c>
      <c r="G13" s="452">
        <f>SUM(G14:G23)</f>
        <v>313</v>
      </c>
      <c r="H13" s="452">
        <f>SUM(H14:H23)</f>
        <v>258</v>
      </c>
      <c r="I13" s="456">
        <f>SUM(I14:I23)</f>
        <v>156</v>
      </c>
      <c r="J13" s="436"/>
      <c r="K13" s="436"/>
      <c r="L13" s="436"/>
      <c r="M13" s="436"/>
      <c r="N13" s="436"/>
      <c r="O13" s="436"/>
      <c r="P13" s="436"/>
    </row>
    <row r="14" spans="1:16" s="167" customFormat="1" ht="24.95" hidden="1" customHeight="1">
      <c r="A14" s="355" t="s">
        <v>51</v>
      </c>
      <c r="B14" s="452">
        <f>SUM(C14:D14)</f>
        <v>223</v>
      </c>
      <c r="C14" s="457">
        <v>110</v>
      </c>
      <c r="D14" s="458">
        <v>113</v>
      </c>
      <c r="E14" s="452">
        <f>SUM(F14:G14)</f>
        <v>267</v>
      </c>
      <c r="F14" s="457">
        <v>144</v>
      </c>
      <c r="G14" s="458">
        <v>123</v>
      </c>
      <c r="H14" s="458">
        <v>142</v>
      </c>
      <c r="I14" s="459">
        <v>82</v>
      </c>
      <c r="J14" s="436"/>
      <c r="K14" s="436"/>
      <c r="L14" s="436"/>
      <c r="M14" s="436"/>
      <c r="N14" s="436"/>
      <c r="O14" s="436"/>
      <c r="P14" s="436"/>
    </row>
    <row r="15" spans="1:16" s="167" customFormat="1" ht="24.95" hidden="1" customHeight="1">
      <c r="A15" s="355" t="s">
        <v>52</v>
      </c>
      <c r="B15" s="452">
        <f t="shared" ref="B15:B23" si="0">SUM(C15:D15)</f>
        <v>3</v>
      </c>
      <c r="C15" s="457">
        <v>3</v>
      </c>
      <c r="D15" s="458">
        <v>0</v>
      </c>
      <c r="E15" s="452">
        <f t="shared" ref="E15:E23" si="1">SUM(F15:G15)</f>
        <v>90</v>
      </c>
      <c r="F15" s="457">
        <v>48</v>
      </c>
      <c r="G15" s="458">
        <v>42</v>
      </c>
      <c r="H15" s="458">
        <v>20</v>
      </c>
      <c r="I15" s="459">
        <v>15</v>
      </c>
      <c r="J15" s="436"/>
      <c r="K15" s="436"/>
      <c r="L15" s="436"/>
      <c r="M15" s="436"/>
      <c r="N15" s="436"/>
      <c r="O15" s="436"/>
      <c r="P15" s="436"/>
    </row>
    <row r="16" spans="1:16" s="167" customFormat="1" ht="24.95" hidden="1" customHeight="1">
      <c r="A16" s="355" t="s">
        <v>53</v>
      </c>
      <c r="B16" s="452">
        <f t="shared" si="0"/>
        <v>2</v>
      </c>
      <c r="C16" s="457">
        <v>2</v>
      </c>
      <c r="D16" s="458">
        <v>0</v>
      </c>
      <c r="E16" s="452">
        <f t="shared" si="1"/>
        <v>31</v>
      </c>
      <c r="F16" s="457">
        <v>17</v>
      </c>
      <c r="G16" s="458">
        <v>14</v>
      </c>
      <c r="H16" s="458">
        <v>7</v>
      </c>
      <c r="I16" s="459">
        <v>6</v>
      </c>
      <c r="J16" s="436"/>
      <c r="K16" s="436"/>
      <c r="L16" s="436"/>
      <c r="M16" s="436"/>
      <c r="N16" s="436"/>
      <c r="O16" s="436"/>
      <c r="P16" s="436"/>
    </row>
    <row r="17" spans="1:16" s="167" customFormat="1" ht="24.95" hidden="1" customHeight="1">
      <c r="A17" s="355" t="s">
        <v>54</v>
      </c>
      <c r="B17" s="452">
        <f t="shared" si="0"/>
        <v>6</v>
      </c>
      <c r="C17" s="457">
        <v>4</v>
      </c>
      <c r="D17" s="458">
        <v>2</v>
      </c>
      <c r="E17" s="452">
        <f t="shared" si="1"/>
        <v>24</v>
      </c>
      <c r="F17" s="457">
        <v>14</v>
      </c>
      <c r="G17" s="458">
        <v>10</v>
      </c>
      <c r="H17" s="458">
        <v>5</v>
      </c>
      <c r="I17" s="459">
        <v>1</v>
      </c>
      <c r="J17" s="436"/>
      <c r="K17" s="436"/>
      <c r="L17" s="436"/>
      <c r="M17" s="436"/>
      <c r="N17" s="436"/>
      <c r="O17" s="436"/>
      <c r="P17" s="436"/>
    </row>
    <row r="18" spans="1:16" s="167" customFormat="1" ht="24.95" hidden="1" customHeight="1">
      <c r="A18" s="355" t="s">
        <v>55</v>
      </c>
      <c r="B18" s="452">
        <f t="shared" si="0"/>
        <v>5</v>
      </c>
      <c r="C18" s="457">
        <v>4</v>
      </c>
      <c r="D18" s="458">
        <v>1</v>
      </c>
      <c r="E18" s="452">
        <f t="shared" si="1"/>
        <v>46</v>
      </c>
      <c r="F18" s="457">
        <v>26</v>
      </c>
      <c r="G18" s="458">
        <v>20</v>
      </c>
      <c r="H18" s="458">
        <v>7</v>
      </c>
      <c r="I18" s="459">
        <v>10</v>
      </c>
      <c r="J18" s="436"/>
      <c r="K18" s="436"/>
      <c r="L18" s="436"/>
      <c r="M18" s="436"/>
      <c r="N18" s="436"/>
      <c r="O18" s="436"/>
      <c r="P18" s="436"/>
    </row>
    <row r="19" spans="1:16" s="167" customFormat="1" ht="24.95" hidden="1" customHeight="1">
      <c r="A19" s="355" t="s">
        <v>340</v>
      </c>
      <c r="B19" s="452">
        <f t="shared" si="0"/>
        <v>5</v>
      </c>
      <c r="C19" s="457">
        <v>2</v>
      </c>
      <c r="D19" s="458">
        <v>3</v>
      </c>
      <c r="E19" s="452">
        <f t="shared" si="1"/>
        <v>39</v>
      </c>
      <c r="F19" s="457">
        <v>22</v>
      </c>
      <c r="G19" s="458">
        <v>17</v>
      </c>
      <c r="H19" s="458">
        <v>14</v>
      </c>
      <c r="I19" s="459">
        <v>7</v>
      </c>
      <c r="J19" s="436"/>
      <c r="K19" s="436"/>
      <c r="L19" s="436"/>
      <c r="M19" s="436"/>
      <c r="N19" s="436"/>
      <c r="O19" s="436"/>
      <c r="P19" s="436"/>
    </row>
    <row r="20" spans="1:16" s="167" customFormat="1" ht="24.95" hidden="1" customHeight="1">
      <c r="A20" s="355" t="s">
        <v>57</v>
      </c>
      <c r="B20" s="452">
        <f t="shared" si="0"/>
        <v>39</v>
      </c>
      <c r="C20" s="457">
        <v>19</v>
      </c>
      <c r="D20" s="458">
        <v>20</v>
      </c>
      <c r="E20" s="452">
        <f t="shared" si="1"/>
        <v>66</v>
      </c>
      <c r="F20" s="457">
        <v>35</v>
      </c>
      <c r="G20" s="458">
        <v>31</v>
      </c>
      <c r="H20" s="458">
        <v>31</v>
      </c>
      <c r="I20" s="459">
        <v>13</v>
      </c>
      <c r="J20" s="436"/>
      <c r="K20" s="436"/>
      <c r="L20" s="436"/>
      <c r="M20" s="436"/>
      <c r="N20" s="436"/>
      <c r="O20" s="436"/>
      <c r="P20" s="436"/>
    </row>
    <row r="21" spans="1:16" s="167" customFormat="1" ht="24.95" hidden="1" customHeight="1">
      <c r="A21" s="355" t="s">
        <v>58</v>
      </c>
      <c r="B21" s="452">
        <f t="shared" si="0"/>
        <v>8</v>
      </c>
      <c r="C21" s="457">
        <v>5</v>
      </c>
      <c r="D21" s="458">
        <v>3</v>
      </c>
      <c r="E21" s="452">
        <f t="shared" si="1"/>
        <v>41</v>
      </c>
      <c r="F21" s="457">
        <v>27</v>
      </c>
      <c r="G21" s="458">
        <v>14</v>
      </c>
      <c r="H21" s="458">
        <v>16</v>
      </c>
      <c r="I21" s="459">
        <v>9</v>
      </c>
      <c r="J21" s="436"/>
      <c r="K21" s="436"/>
      <c r="L21" s="436"/>
      <c r="M21" s="436"/>
      <c r="N21" s="436"/>
      <c r="O21" s="436"/>
      <c r="P21" s="436"/>
    </row>
    <row r="22" spans="1:16" s="167" customFormat="1" ht="24.95" hidden="1" customHeight="1">
      <c r="A22" s="355" t="s">
        <v>59</v>
      </c>
      <c r="B22" s="452">
        <f t="shared" si="0"/>
        <v>10</v>
      </c>
      <c r="C22" s="457">
        <v>2</v>
      </c>
      <c r="D22" s="458">
        <v>8</v>
      </c>
      <c r="E22" s="452">
        <f t="shared" si="1"/>
        <v>59</v>
      </c>
      <c r="F22" s="457">
        <v>35</v>
      </c>
      <c r="G22" s="458">
        <v>24</v>
      </c>
      <c r="H22" s="458">
        <v>11</v>
      </c>
      <c r="I22" s="459">
        <v>7</v>
      </c>
      <c r="J22" s="436"/>
      <c r="K22" s="436"/>
      <c r="L22" s="436"/>
      <c r="M22" s="436"/>
      <c r="N22" s="436"/>
      <c r="O22" s="436"/>
      <c r="P22" s="436"/>
    </row>
    <row r="23" spans="1:16" s="167" customFormat="1" ht="24.95" hidden="1" customHeight="1">
      <c r="A23" s="355" t="s">
        <v>60</v>
      </c>
      <c r="B23" s="452">
        <f t="shared" si="0"/>
        <v>7</v>
      </c>
      <c r="C23" s="457">
        <v>4</v>
      </c>
      <c r="D23" s="458">
        <v>3</v>
      </c>
      <c r="E23" s="452">
        <f t="shared" si="1"/>
        <v>31</v>
      </c>
      <c r="F23" s="457">
        <v>13</v>
      </c>
      <c r="G23" s="458">
        <v>18</v>
      </c>
      <c r="H23" s="458">
        <v>5</v>
      </c>
      <c r="I23" s="459">
        <v>6</v>
      </c>
      <c r="J23" s="436"/>
      <c r="K23" s="436"/>
      <c r="L23" s="436"/>
      <c r="M23" s="436"/>
      <c r="N23" s="436"/>
      <c r="O23" s="436"/>
      <c r="P23" s="436"/>
    </row>
    <row r="24" spans="1:16" s="167" customFormat="1" ht="35.1" customHeight="1">
      <c r="A24" s="460">
        <v>2020</v>
      </c>
      <c r="B24" s="461">
        <f>SUM(C24:D24)</f>
        <v>295</v>
      </c>
      <c r="C24" s="461">
        <f>SUM(C25:C34)</f>
        <v>145</v>
      </c>
      <c r="D24" s="461">
        <f>SUM(D25:D34)</f>
        <v>150</v>
      </c>
      <c r="E24" s="461">
        <f>SUM(F24:G24)</f>
        <v>749</v>
      </c>
      <c r="F24" s="461">
        <f>SUM(F25:F34)</f>
        <v>418</v>
      </c>
      <c r="G24" s="461">
        <f>SUM(G25:G34)</f>
        <v>331</v>
      </c>
      <c r="H24" s="461">
        <f>SUM(H25:H34)</f>
        <v>227</v>
      </c>
      <c r="I24" s="462">
        <f>SUM(I25:I34)</f>
        <v>147</v>
      </c>
      <c r="J24" s="436"/>
      <c r="K24" s="436"/>
      <c r="L24" s="436"/>
      <c r="M24" s="436"/>
      <c r="N24" s="436"/>
      <c r="O24" s="436"/>
      <c r="P24" s="436"/>
    </row>
    <row r="25" spans="1:16" s="167" customFormat="1" ht="24.95" customHeight="1">
      <c r="A25" s="355" t="s">
        <v>51</v>
      </c>
      <c r="B25" s="452">
        <f>SUM(C25:D25)</f>
        <v>200</v>
      </c>
      <c r="C25" s="463">
        <v>97</v>
      </c>
      <c r="D25" s="464">
        <v>103</v>
      </c>
      <c r="E25" s="452">
        <f>SUM(F25:G25)</f>
        <v>292</v>
      </c>
      <c r="F25" s="463">
        <v>169</v>
      </c>
      <c r="G25" s="464">
        <v>123</v>
      </c>
      <c r="H25" s="464">
        <v>125</v>
      </c>
      <c r="I25" s="465">
        <v>72</v>
      </c>
      <c r="J25" s="436"/>
      <c r="K25" s="436"/>
      <c r="L25" s="436"/>
      <c r="M25" s="436"/>
      <c r="N25" s="436"/>
      <c r="O25" s="436"/>
      <c r="P25" s="436"/>
    </row>
    <row r="26" spans="1:16" s="167" customFormat="1" ht="24.95" customHeight="1">
      <c r="A26" s="355" t="s">
        <v>52</v>
      </c>
      <c r="B26" s="452">
        <f t="shared" ref="B26:B34" si="2">SUM(C26:D26)</f>
        <v>13</v>
      </c>
      <c r="C26" s="463">
        <v>8</v>
      </c>
      <c r="D26" s="464">
        <v>5</v>
      </c>
      <c r="E26" s="452">
        <f t="shared" ref="E26:E34" si="3">SUM(F26:G26)</f>
        <v>79</v>
      </c>
      <c r="F26" s="463">
        <v>35</v>
      </c>
      <c r="G26" s="464">
        <v>44</v>
      </c>
      <c r="H26" s="464">
        <v>14</v>
      </c>
      <c r="I26" s="465">
        <v>6</v>
      </c>
      <c r="J26" s="436"/>
      <c r="K26" s="436"/>
      <c r="L26" s="436"/>
      <c r="M26" s="436"/>
      <c r="N26" s="436"/>
      <c r="O26" s="436"/>
      <c r="P26" s="436"/>
    </row>
    <row r="27" spans="1:16" s="167" customFormat="1" ht="24.95" customHeight="1">
      <c r="A27" s="355" t="s">
        <v>53</v>
      </c>
      <c r="B27" s="452">
        <f t="shared" si="2"/>
        <v>4</v>
      </c>
      <c r="C27" s="463">
        <v>2</v>
      </c>
      <c r="D27" s="464">
        <v>2</v>
      </c>
      <c r="E27" s="452">
        <f t="shared" si="3"/>
        <v>33</v>
      </c>
      <c r="F27" s="463">
        <v>23</v>
      </c>
      <c r="G27" s="464">
        <v>10</v>
      </c>
      <c r="H27" s="464">
        <v>4</v>
      </c>
      <c r="I27" s="465">
        <v>5</v>
      </c>
      <c r="J27" s="436"/>
      <c r="K27" s="436"/>
      <c r="L27" s="436"/>
      <c r="M27" s="436"/>
      <c r="N27" s="436"/>
      <c r="O27" s="436"/>
      <c r="P27" s="436"/>
    </row>
    <row r="28" spans="1:16" s="167" customFormat="1" ht="24.95" customHeight="1">
      <c r="A28" s="355" t="s">
        <v>54</v>
      </c>
      <c r="B28" s="452">
        <f t="shared" si="2"/>
        <v>0</v>
      </c>
      <c r="C28" s="463">
        <v>0</v>
      </c>
      <c r="D28" s="464">
        <v>0</v>
      </c>
      <c r="E28" s="452">
        <f t="shared" si="3"/>
        <v>31</v>
      </c>
      <c r="F28" s="463">
        <v>19</v>
      </c>
      <c r="G28" s="464">
        <v>12</v>
      </c>
      <c r="H28" s="464">
        <v>1</v>
      </c>
      <c r="I28" s="465">
        <v>4</v>
      </c>
      <c r="J28" s="436"/>
      <c r="K28" s="436"/>
      <c r="L28" s="436"/>
      <c r="M28" s="436"/>
      <c r="N28" s="436"/>
      <c r="O28" s="436"/>
      <c r="P28" s="436"/>
    </row>
    <row r="29" spans="1:16" s="167" customFormat="1" ht="24.95" customHeight="1">
      <c r="A29" s="355" t="s">
        <v>55</v>
      </c>
      <c r="B29" s="452">
        <f t="shared" si="2"/>
        <v>11</v>
      </c>
      <c r="C29" s="463">
        <v>6</v>
      </c>
      <c r="D29" s="464">
        <v>5</v>
      </c>
      <c r="E29" s="452">
        <f t="shared" si="3"/>
        <v>53</v>
      </c>
      <c r="F29" s="463">
        <v>27</v>
      </c>
      <c r="G29" s="464">
        <v>26</v>
      </c>
      <c r="H29" s="464">
        <v>11</v>
      </c>
      <c r="I29" s="465">
        <v>9</v>
      </c>
      <c r="J29" s="436"/>
      <c r="K29" s="436"/>
      <c r="L29" s="436"/>
      <c r="M29" s="436"/>
      <c r="N29" s="436"/>
      <c r="O29" s="436"/>
      <c r="P29" s="436"/>
    </row>
    <row r="30" spans="1:16" s="167" customFormat="1" ht="24.95" customHeight="1">
      <c r="A30" s="355" t="s">
        <v>340</v>
      </c>
      <c r="B30" s="452">
        <f t="shared" si="2"/>
        <v>9</v>
      </c>
      <c r="C30" s="463">
        <v>6</v>
      </c>
      <c r="D30" s="464">
        <v>3</v>
      </c>
      <c r="E30" s="452">
        <f t="shared" si="3"/>
        <v>51</v>
      </c>
      <c r="F30" s="463">
        <v>24</v>
      </c>
      <c r="G30" s="464">
        <v>27</v>
      </c>
      <c r="H30" s="464">
        <v>8</v>
      </c>
      <c r="I30" s="465">
        <v>9</v>
      </c>
      <c r="J30" s="436"/>
      <c r="K30" s="436"/>
      <c r="L30" s="436"/>
      <c r="M30" s="436"/>
      <c r="N30" s="436"/>
      <c r="O30" s="436"/>
      <c r="P30" s="436"/>
    </row>
    <row r="31" spans="1:16" s="167" customFormat="1" ht="24.95" customHeight="1">
      <c r="A31" s="355" t="s">
        <v>57</v>
      </c>
      <c r="B31" s="452">
        <f t="shared" si="2"/>
        <v>35</v>
      </c>
      <c r="C31" s="463">
        <v>15</v>
      </c>
      <c r="D31" s="464">
        <v>20</v>
      </c>
      <c r="E31" s="452">
        <f t="shared" si="3"/>
        <v>60</v>
      </c>
      <c r="F31" s="463">
        <v>33</v>
      </c>
      <c r="G31" s="464">
        <v>27</v>
      </c>
      <c r="H31" s="464">
        <v>31</v>
      </c>
      <c r="I31" s="465">
        <v>17</v>
      </c>
      <c r="J31" s="436"/>
      <c r="K31" s="436"/>
      <c r="L31" s="436"/>
      <c r="M31" s="436"/>
      <c r="N31" s="436"/>
      <c r="O31" s="436"/>
      <c r="P31" s="436"/>
    </row>
    <row r="32" spans="1:16" s="167" customFormat="1" ht="24.95" customHeight="1">
      <c r="A32" s="355" t="s">
        <v>58</v>
      </c>
      <c r="B32" s="452">
        <f t="shared" si="2"/>
        <v>8</v>
      </c>
      <c r="C32" s="463">
        <v>6</v>
      </c>
      <c r="D32" s="464">
        <v>2</v>
      </c>
      <c r="E32" s="452">
        <f t="shared" si="3"/>
        <v>49</v>
      </c>
      <c r="F32" s="463">
        <v>28</v>
      </c>
      <c r="G32" s="464">
        <v>21</v>
      </c>
      <c r="H32" s="464">
        <v>15</v>
      </c>
      <c r="I32" s="465">
        <v>7</v>
      </c>
      <c r="J32" s="436"/>
      <c r="K32" s="436"/>
      <c r="L32" s="436"/>
      <c r="M32" s="436"/>
      <c r="N32" s="436"/>
      <c r="O32" s="436"/>
      <c r="P32" s="436"/>
    </row>
    <row r="33" spans="1:16" s="167" customFormat="1" ht="24.95" customHeight="1">
      <c r="A33" s="355" t="s">
        <v>59</v>
      </c>
      <c r="B33" s="452">
        <f t="shared" si="2"/>
        <v>8</v>
      </c>
      <c r="C33" s="463">
        <v>3</v>
      </c>
      <c r="D33" s="464">
        <v>5</v>
      </c>
      <c r="E33" s="452">
        <f t="shared" si="3"/>
        <v>66</v>
      </c>
      <c r="F33" s="463">
        <v>38</v>
      </c>
      <c r="G33" s="464">
        <v>28</v>
      </c>
      <c r="H33" s="464">
        <v>13</v>
      </c>
      <c r="I33" s="465">
        <v>6</v>
      </c>
      <c r="J33" s="436"/>
      <c r="K33" s="436"/>
      <c r="L33" s="436"/>
      <c r="M33" s="436"/>
      <c r="N33" s="436"/>
      <c r="O33" s="436"/>
      <c r="P33" s="436"/>
    </row>
    <row r="34" spans="1:16" s="167" customFormat="1" ht="24.95" customHeight="1">
      <c r="A34" s="355" t="s">
        <v>60</v>
      </c>
      <c r="B34" s="452">
        <f t="shared" si="2"/>
        <v>7</v>
      </c>
      <c r="C34" s="463">
        <v>2</v>
      </c>
      <c r="D34" s="464">
        <v>5</v>
      </c>
      <c r="E34" s="452">
        <f t="shared" si="3"/>
        <v>35</v>
      </c>
      <c r="F34" s="463">
        <v>22</v>
      </c>
      <c r="G34" s="464">
        <v>13</v>
      </c>
      <c r="H34" s="464">
        <v>5</v>
      </c>
      <c r="I34" s="465">
        <v>12</v>
      </c>
      <c r="J34" s="436"/>
      <c r="K34" s="436"/>
      <c r="L34" s="436"/>
      <c r="M34" s="436"/>
      <c r="N34" s="436"/>
      <c r="O34" s="436"/>
      <c r="P34" s="436"/>
    </row>
    <row r="35" spans="1:16" s="473" customFormat="1" ht="9.9499999999999993" customHeight="1" thickBot="1">
      <c r="A35" s="466"/>
      <c r="B35" s="467"/>
      <c r="C35" s="468"/>
      <c r="D35" s="469"/>
      <c r="E35" s="469"/>
      <c r="F35" s="469"/>
      <c r="G35" s="469"/>
      <c r="H35" s="470"/>
      <c r="I35" s="471"/>
      <c r="J35" s="472"/>
      <c r="K35" s="472"/>
      <c r="L35" s="472"/>
      <c r="M35" s="472"/>
      <c r="N35" s="472"/>
      <c r="O35" s="472"/>
      <c r="P35" s="472"/>
    </row>
    <row r="36" spans="1:16" s="167" customFormat="1" ht="9.9499999999999993" customHeight="1">
      <c r="A36" s="474"/>
      <c r="B36" s="475"/>
      <c r="C36" s="476"/>
      <c r="D36" s="477"/>
      <c r="E36" s="477"/>
      <c r="F36" s="477"/>
      <c r="G36" s="477"/>
      <c r="H36" s="478"/>
      <c r="I36" s="477"/>
      <c r="J36" s="436"/>
      <c r="K36" s="436"/>
      <c r="L36" s="436"/>
      <c r="M36" s="436"/>
      <c r="N36" s="436"/>
      <c r="O36" s="436"/>
      <c r="P36" s="436"/>
    </row>
    <row r="37" spans="1:16" s="167" customFormat="1" ht="15" customHeight="1">
      <c r="A37" s="305" t="s">
        <v>454</v>
      </c>
      <c r="B37" s="479"/>
      <c r="C37" s="479"/>
      <c r="D37" s="480"/>
      <c r="E37" s="480"/>
      <c r="F37" s="481"/>
      <c r="G37" s="482"/>
      <c r="H37" s="483"/>
      <c r="I37" s="484"/>
    </row>
    <row r="38" spans="1:16" s="167" customFormat="1" ht="15" customHeight="1">
      <c r="A38" s="479" t="s">
        <v>455</v>
      </c>
      <c r="B38" s="479"/>
      <c r="C38" s="479"/>
      <c r="D38" s="480"/>
      <c r="E38" s="480"/>
      <c r="F38" s="485"/>
      <c r="G38" s="484"/>
      <c r="H38" s="483" t="s">
        <v>209</v>
      </c>
      <c r="I38" s="484"/>
    </row>
    <row r="39" spans="1:16" s="167" customFormat="1" ht="15" customHeight="1">
      <c r="A39" s="479" t="s">
        <v>456</v>
      </c>
      <c r="B39" s="486"/>
      <c r="C39" s="486"/>
      <c r="D39" s="484"/>
      <c r="E39" s="484"/>
      <c r="F39" s="484"/>
      <c r="G39" s="484"/>
      <c r="H39" s="487"/>
      <c r="I39" s="487"/>
    </row>
    <row r="40" spans="1:16" ht="9.9499999999999993" customHeight="1">
      <c r="A40" s="98"/>
      <c r="B40" s="98"/>
      <c r="C40" s="98"/>
      <c r="D40" s="98"/>
      <c r="E40" s="98"/>
      <c r="F40" s="98"/>
      <c r="G40" s="98"/>
      <c r="H40" s="98"/>
      <c r="I40" s="98"/>
      <c r="J40" s="98"/>
      <c r="K40" s="98"/>
      <c r="L40" s="98"/>
      <c r="M40" s="98"/>
      <c r="N40" s="98"/>
      <c r="O40" s="98"/>
      <c r="P40" s="98"/>
    </row>
    <row r="41" spans="1:16" ht="15.75">
      <c r="A41" s="98"/>
      <c r="B41" s="98"/>
      <c r="C41" s="98"/>
      <c r="D41" s="98"/>
      <c r="E41" s="98"/>
      <c r="F41" s="98"/>
      <c r="G41" s="98"/>
      <c r="H41" s="98"/>
      <c r="I41" s="98"/>
      <c r="J41" s="98"/>
      <c r="K41" s="98"/>
      <c r="L41" s="98"/>
      <c r="M41" s="98"/>
      <c r="N41" s="98"/>
      <c r="O41" s="98"/>
      <c r="P41" s="98"/>
    </row>
    <row r="42" spans="1:16" ht="15.75">
      <c r="A42" s="98"/>
      <c r="B42" s="98"/>
      <c r="C42" s="98"/>
      <c r="D42" s="98"/>
      <c r="E42" s="98"/>
      <c r="F42" s="98"/>
      <c r="G42" s="98"/>
      <c r="H42" s="98"/>
      <c r="I42" s="98"/>
      <c r="J42" s="98"/>
      <c r="K42" s="98"/>
      <c r="L42" s="98"/>
      <c r="M42" s="98"/>
      <c r="N42" s="98"/>
      <c r="O42" s="98"/>
      <c r="P42" s="98"/>
    </row>
    <row r="43" spans="1:16" ht="15.75">
      <c r="A43" s="98"/>
      <c r="B43" s="98"/>
      <c r="C43" s="98"/>
      <c r="D43" s="98"/>
      <c r="E43" s="98"/>
      <c r="F43" s="98"/>
      <c r="G43" s="98"/>
      <c r="H43" s="98"/>
      <c r="I43" s="98"/>
      <c r="J43" s="98"/>
      <c r="K43" s="98"/>
      <c r="L43" s="98"/>
      <c r="M43" s="98"/>
      <c r="N43" s="98"/>
      <c r="O43" s="98"/>
      <c r="P43" s="98"/>
    </row>
    <row r="44" spans="1:16" ht="15.75">
      <c r="A44" s="98"/>
      <c r="B44" s="98"/>
      <c r="C44" s="98"/>
      <c r="D44" s="98"/>
      <c r="E44" s="98"/>
      <c r="F44" s="98"/>
      <c r="G44" s="98"/>
      <c r="H44" s="98"/>
      <c r="I44" s="98"/>
      <c r="J44" s="98"/>
      <c r="K44" s="98"/>
      <c r="L44" s="98"/>
      <c r="M44" s="98"/>
      <c r="N44" s="98"/>
      <c r="O44" s="98"/>
      <c r="P44" s="98"/>
    </row>
    <row r="45" spans="1:16" ht="15.75">
      <c r="A45" s="98"/>
      <c r="B45" s="98"/>
      <c r="C45" s="98"/>
      <c r="D45" s="98"/>
      <c r="E45" s="98"/>
      <c r="F45" s="98"/>
      <c r="G45" s="98"/>
      <c r="H45" s="98"/>
      <c r="I45" s="98"/>
      <c r="J45" s="98"/>
      <c r="K45" s="98"/>
      <c r="L45" s="98"/>
      <c r="M45" s="98"/>
      <c r="N45" s="98"/>
      <c r="O45" s="98"/>
      <c r="P45" s="98"/>
    </row>
    <row r="46" spans="1:16" ht="15.75">
      <c r="A46" s="98"/>
      <c r="B46" s="98"/>
      <c r="C46" s="98"/>
      <c r="D46" s="98"/>
      <c r="E46" s="98"/>
      <c r="F46" s="98"/>
      <c r="G46" s="98"/>
      <c r="H46" s="98"/>
      <c r="I46" s="98"/>
      <c r="J46" s="98"/>
      <c r="K46" s="98"/>
      <c r="L46" s="98"/>
      <c r="M46" s="98"/>
      <c r="N46" s="98"/>
      <c r="O46" s="98"/>
      <c r="P46" s="98"/>
    </row>
    <row r="47" spans="1:16" ht="15.75">
      <c r="A47" s="98"/>
      <c r="B47" s="98"/>
      <c r="C47" s="98"/>
      <c r="D47" s="98"/>
      <c r="E47" s="98"/>
      <c r="F47" s="98"/>
      <c r="G47" s="98"/>
      <c r="H47" s="98"/>
      <c r="I47" s="98"/>
      <c r="J47" s="98"/>
      <c r="K47" s="98"/>
      <c r="L47" s="98"/>
      <c r="M47" s="98"/>
      <c r="N47" s="98"/>
      <c r="O47" s="98"/>
      <c r="P47" s="98"/>
    </row>
    <row r="48" spans="1:16" ht="15.75">
      <c r="A48" s="98"/>
      <c r="B48" s="98"/>
      <c r="C48" s="98"/>
      <c r="D48" s="98"/>
      <c r="E48" s="98"/>
      <c r="F48" s="98"/>
      <c r="G48" s="98"/>
      <c r="H48" s="98"/>
      <c r="I48" s="98"/>
      <c r="J48" s="98"/>
      <c r="K48" s="98"/>
      <c r="L48" s="98"/>
      <c r="M48" s="98"/>
      <c r="N48" s="98"/>
      <c r="O48" s="98"/>
      <c r="P48" s="98"/>
    </row>
    <row r="49" spans="1:16" ht="15.75">
      <c r="A49" s="98"/>
      <c r="B49" s="98"/>
      <c r="C49" s="98"/>
      <c r="D49" s="98"/>
      <c r="E49" s="98"/>
      <c r="F49" s="98"/>
      <c r="G49" s="98"/>
      <c r="H49" s="98"/>
      <c r="I49" s="98"/>
      <c r="J49" s="98"/>
      <c r="K49" s="98"/>
      <c r="L49" s="98"/>
      <c r="M49" s="98"/>
      <c r="N49" s="98"/>
      <c r="O49" s="98"/>
      <c r="P49" s="98"/>
    </row>
    <row r="50" spans="1:16" ht="15.75">
      <c r="A50" s="98"/>
      <c r="B50" s="98"/>
      <c r="C50" s="98"/>
      <c r="D50" s="98"/>
      <c r="E50" s="98"/>
      <c r="F50" s="98"/>
      <c r="G50" s="98"/>
      <c r="H50" s="98"/>
      <c r="I50" s="98"/>
      <c r="J50" s="98"/>
      <c r="K50" s="98"/>
      <c r="L50" s="98"/>
      <c r="M50" s="98"/>
      <c r="N50" s="98"/>
      <c r="O50" s="98"/>
      <c r="P50" s="98"/>
    </row>
    <row r="51" spans="1:16" ht="15.75">
      <c r="A51" s="98"/>
      <c r="B51" s="98"/>
      <c r="C51" s="98"/>
      <c r="D51" s="98"/>
      <c r="E51" s="98"/>
      <c r="F51" s="98"/>
      <c r="G51" s="98"/>
      <c r="H51" s="98"/>
      <c r="I51" s="98"/>
      <c r="J51" s="98"/>
      <c r="K51" s="98"/>
      <c r="L51" s="98"/>
      <c r="M51" s="98"/>
      <c r="N51" s="98"/>
      <c r="O51" s="98"/>
      <c r="P51" s="98"/>
    </row>
    <row r="52" spans="1:16" ht="15.75">
      <c r="A52" s="98"/>
      <c r="B52" s="98"/>
      <c r="C52" s="98"/>
      <c r="D52" s="98"/>
      <c r="E52" s="98"/>
      <c r="F52" s="98"/>
      <c r="G52" s="98"/>
      <c r="H52" s="98"/>
      <c r="I52" s="98"/>
      <c r="J52" s="98"/>
      <c r="K52" s="98"/>
      <c r="L52" s="98"/>
      <c r="M52" s="98"/>
      <c r="N52" s="98"/>
      <c r="O52" s="98"/>
      <c r="P52" s="98"/>
    </row>
    <row r="53" spans="1:16" ht="15.75">
      <c r="A53" s="98"/>
      <c r="B53" s="98"/>
      <c r="C53" s="98"/>
      <c r="D53" s="98"/>
      <c r="E53" s="98"/>
      <c r="F53" s="98"/>
      <c r="G53" s="98"/>
      <c r="H53" s="98"/>
      <c r="I53" s="98"/>
      <c r="J53" s="98"/>
      <c r="K53" s="98"/>
      <c r="L53" s="98"/>
      <c r="M53" s="98"/>
      <c r="N53" s="98"/>
      <c r="O53" s="98"/>
      <c r="P53" s="98"/>
    </row>
    <row r="54" spans="1:16" ht="15.75">
      <c r="A54" s="98"/>
      <c r="B54" s="98"/>
      <c r="C54" s="98"/>
      <c r="D54" s="98"/>
      <c r="E54" s="98"/>
      <c r="F54" s="98"/>
      <c r="G54" s="98"/>
      <c r="H54" s="98"/>
      <c r="I54" s="98"/>
      <c r="J54" s="98"/>
      <c r="K54" s="98"/>
      <c r="L54" s="98"/>
      <c r="M54" s="98"/>
      <c r="N54" s="98"/>
      <c r="O54" s="98"/>
      <c r="P54" s="98"/>
    </row>
    <row r="55" spans="1:16" ht="15.75">
      <c r="A55" s="98"/>
      <c r="B55" s="98"/>
      <c r="C55" s="98"/>
      <c r="D55" s="98"/>
      <c r="E55" s="98"/>
      <c r="F55" s="98"/>
      <c r="G55" s="98"/>
      <c r="H55" s="98"/>
      <c r="I55" s="98"/>
      <c r="J55" s="98"/>
      <c r="K55" s="98"/>
      <c r="L55" s="98"/>
      <c r="M55" s="98"/>
      <c r="N55" s="98"/>
      <c r="O55" s="98"/>
      <c r="P55" s="98"/>
    </row>
    <row r="56" spans="1:16" ht="15.75">
      <c r="A56" s="98"/>
      <c r="B56" s="98"/>
      <c r="C56" s="98"/>
      <c r="D56" s="98"/>
      <c r="E56" s="98"/>
      <c r="F56" s="98"/>
      <c r="G56" s="98"/>
      <c r="H56" s="98"/>
      <c r="I56" s="98"/>
      <c r="J56" s="98"/>
      <c r="K56" s="98"/>
      <c r="L56" s="98"/>
      <c r="M56" s="98"/>
      <c r="N56" s="98"/>
      <c r="O56" s="98"/>
      <c r="P56" s="98"/>
    </row>
    <row r="57" spans="1:16" ht="15.75">
      <c r="A57" s="98"/>
      <c r="B57" s="98"/>
      <c r="C57" s="98"/>
      <c r="D57" s="98"/>
      <c r="E57" s="98"/>
      <c r="F57" s="98"/>
      <c r="G57" s="98"/>
      <c r="H57" s="98"/>
      <c r="I57" s="98"/>
      <c r="J57" s="98"/>
      <c r="K57" s="98"/>
      <c r="L57" s="98"/>
      <c r="M57" s="98"/>
      <c r="N57" s="98"/>
      <c r="O57" s="98"/>
      <c r="P57" s="98"/>
    </row>
    <row r="58" spans="1:16" ht="15.75">
      <c r="A58" s="98"/>
      <c r="B58" s="98"/>
      <c r="C58" s="98"/>
      <c r="D58" s="98"/>
      <c r="E58" s="98"/>
      <c r="F58" s="98"/>
      <c r="G58" s="98"/>
      <c r="H58" s="98"/>
      <c r="I58" s="98"/>
      <c r="J58" s="98"/>
      <c r="K58" s="98"/>
      <c r="L58" s="98"/>
      <c r="M58" s="98"/>
      <c r="N58" s="98"/>
      <c r="O58" s="98"/>
      <c r="P58" s="98"/>
    </row>
    <row r="59" spans="1:16" ht="15.75">
      <c r="A59" s="98"/>
      <c r="B59" s="98"/>
      <c r="C59" s="98"/>
      <c r="D59" s="98"/>
      <c r="E59" s="98"/>
      <c r="F59" s="98"/>
      <c r="G59" s="98"/>
      <c r="H59" s="98"/>
      <c r="I59" s="98"/>
      <c r="J59" s="98"/>
      <c r="K59" s="98"/>
      <c r="L59" s="98"/>
      <c r="M59" s="98"/>
      <c r="N59" s="98"/>
      <c r="O59" s="98"/>
      <c r="P59" s="98"/>
    </row>
    <row r="60" spans="1:16" ht="15.75">
      <c r="A60" s="98"/>
      <c r="B60" s="98"/>
      <c r="C60" s="98"/>
      <c r="D60" s="98"/>
      <c r="E60" s="98"/>
      <c r="F60" s="98"/>
      <c r="G60" s="98"/>
      <c r="H60" s="98"/>
      <c r="I60" s="98"/>
      <c r="J60" s="98"/>
      <c r="K60" s="98"/>
      <c r="L60" s="98"/>
      <c r="M60" s="98"/>
      <c r="N60" s="98"/>
      <c r="O60" s="98"/>
      <c r="P60" s="98"/>
    </row>
    <row r="61" spans="1:16" ht="15.75">
      <c r="A61" s="98"/>
      <c r="B61" s="98"/>
      <c r="C61" s="98"/>
      <c r="D61" s="98"/>
      <c r="E61" s="98"/>
      <c r="F61" s="98"/>
      <c r="G61" s="98"/>
      <c r="H61" s="98"/>
      <c r="I61" s="98"/>
      <c r="J61" s="98"/>
      <c r="K61" s="98"/>
      <c r="L61" s="98"/>
      <c r="M61" s="98"/>
      <c r="N61" s="98"/>
      <c r="O61" s="98"/>
      <c r="P61" s="98"/>
    </row>
    <row r="62" spans="1:16" ht="15.75">
      <c r="A62" s="98"/>
      <c r="B62" s="98"/>
      <c r="C62" s="98"/>
      <c r="D62" s="98"/>
      <c r="E62" s="98"/>
      <c r="F62" s="98"/>
      <c r="G62" s="98"/>
      <c r="H62" s="98"/>
      <c r="I62" s="98"/>
      <c r="J62" s="98"/>
      <c r="K62" s="98"/>
      <c r="L62" s="98"/>
      <c r="M62" s="98"/>
      <c r="N62" s="98"/>
      <c r="O62" s="98"/>
      <c r="P62" s="98"/>
    </row>
    <row r="63" spans="1:16" ht="15.75">
      <c r="A63" s="98"/>
      <c r="B63" s="98"/>
      <c r="C63" s="98"/>
      <c r="D63" s="98"/>
      <c r="E63" s="98"/>
      <c r="F63" s="98"/>
      <c r="G63" s="98"/>
      <c r="H63" s="98"/>
      <c r="I63" s="98"/>
      <c r="J63" s="98"/>
      <c r="K63" s="98"/>
      <c r="L63" s="98"/>
      <c r="M63" s="98"/>
      <c r="N63" s="98"/>
      <c r="O63" s="98"/>
      <c r="P63" s="98"/>
    </row>
    <row r="64" spans="1:16" ht="15.75">
      <c r="A64" s="98"/>
      <c r="B64" s="98"/>
      <c r="C64" s="98"/>
      <c r="D64" s="98"/>
      <c r="E64" s="98"/>
      <c r="F64" s="98"/>
      <c r="G64" s="98"/>
      <c r="H64" s="98"/>
      <c r="I64" s="98"/>
      <c r="J64" s="98"/>
      <c r="K64" s="98"/>
      <c r="L64" s="98"/>
      <c r="M64" s="98"/>
      <c r="N64" s="98"/>
      <c r="O64" s="98"/>
      <c r="P64" s="98"/>
    </row>
    <row r="65" spans="1:16" ht="15.75">
      <c r="A65" s="98"/>
      <c r="B65" s="98"/>
      <c r="C65" s="98"/>
      <c r="D65" s="98"/>
      <c r="E65" s="98"/>
      <c r="F65" s="98"/>
      <c r="G65" s="98"/>
      <c r="H65" s="98"/>
      <c r="I65" s="98"/>
      <c r="J65" s="98"/>
      <c r="K65" s="98"/>
      <c r="L65" s="98"/>
      <c r="M65" s="98"/>
      <c r="N65" s="98"/>
      <c r="O65" s="98"/>
      <c r="P65" s="98"/>
    </row>
    <row r="66" spans="1:16" ht="15.75">
      <c r="A66" s="98"/>
      <c r="B66" s="98"/>
      <c r="C66" s="98"/>
      <c r="D66" s="98"/>
      <c r="E66" s="98"/>
      <c r="F66" s="98"/>
      <c r="G66" s="98"/>
      <c r="H66" s="98"/>
      <c r="I66" s="98"/>
      <c r="J66" s="98"/>
      <c r="K66" s="98"/>
      <c r="L66" s="98"/>
      <c r="M66" s="98"/>
      <c r="N66" s="98"/>
      <c r="O66" s="98"/>
      <c r="P66" s="98"/>
    </row>
  </sheetData>
  <mergeCells count="4">
    <mergeCell ref="A2:I2"/>
    <mergeCell ref="A3:I3"/>
    <mergeCell ref="B6:D6"/>
    <mergeCell ref="E6:G6"/>
  </mergeCells>
  <phoneticPr fontId="2" type="noConversion"/>
  <printOptions horizontalCentered="1"/>
  <pageMargins left="0.70866141732283472" right="0.70866141732283472" top="0.74803149606299213" bottom="0.7480314960629921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69"/>
  <sheetViews>
    <sheetView view="pageBreakPreview" topLeftCell="O10" zoomScaleNormal="100" workbookViewId="0">
      <selection activeCell="W27" sqref="W27:Y39"/>
    </sheetView>
  </sheetViews>
  <sheetFormatPr defaultRowHeight="13.5"/>
  <cols>
    <col min="1" max="1" width="6.77734375" style="28" customWidth="1"/>
    <col min="2" max="2" width="7.33203125" style="28" bestFit="1" customWidth="1"/>
    <col min="3" max="4" width="6.77734375" style="28" customWidth="1"/>
    <col min="5" max="5" width="7.33203125" style="28" bestFit="1" customWidth="1"/>
    <col min="6" max="6" width="6.77734375" style="28" customWidth="1"/>
    <col min="7" max="7" width="7.6640625" style="28" customWidth="1"/>
    <col min="8" max="8" width="7.33203125" style="28" bestFit="1" customWidth="1"/>
    <col min="9" max="10" width="6.77734375" style="28" customWidth="1"/>
    <col min="11" max="11" width="7.33203125" style="28" bestFit="1" customWidth="1"/>
    <col min="12" max="13" width="6.77734375" style="28" customWidth="1"/>
    <col min="14" max="14" width="7.33203125" style="28" bestFit="1" customWidth="1"/>
    <col min="15" max="16" width="7.33203125" style="28" customWidth="1"/>
    <col min="17" max="17" width="7.33203125" style="28" bestFit="1" customWidth="1"/>
    <col min="18" max="19" width="7.33203125" style="28" customWidth="1"/>
    <col min="20" max="20" width="7.33203125" style="28" bestFit="1" customWidth="1"/>
    <col min="21" max="22" width="7.33203125" style="28" customWidth="1"/>
    <col min="23" max="23" width="5.77734375" style="28" customWidth="1"/>
    <col min="24" max="25" width="7.33203125" style="28" customWidth="1"/>
    <col min="26" max="16384" width="8.88671875" style="28"/>
  </cols>
  <sheetData>
    <row r="1" spans="1:48" s="24" customFormat="1" ht="15" customHeight="1">
      <c r="A1" s="22"/>
      <c r="B1" s="22"/>
      <c r="C1" s="22"/>
      <c r="D1" s="22"/>
      <c r="E1" s="22"/>
      <c r="F1" s="22"/>
      <c r="G1" s="22"/>
      <c r="H1" s="22"/>
      <c r="I1" s="22"/>
      <c r="J1" s="22"/>
      <c r="K1" s="22"/>
      <c r="L1" s="22"/>
      <c r="M1" s="22"/>
      <c r="N1" s="22"/>
      <c r="O1" s="22"/>
      <c r="P1" s="22"/>
      <c r="X1" s="102"/>
      <c r="Y1" s="102"/>
    </row>
    <row r="2" spans="1:48" s="24" customFormat="1" ht="30" customHeight="1">
      <c r="A2" s="813" t="s">
        <v>210</v>
      </c>
      <c r="B2" s="813"/>
      <c r="C2" s="813"/>
      <c r="D2" s="813"/>
      <c r="E2" s="813"/>
      <c r="F2" s="813"/>
      <c r="G2" s="813"/>
      <c r="H2" s="813"/>
      <c r="I2" s="813"/>
      <c r="J2" s="813"/>
      <c r="K2" s="813"/>
      <c r="L2" s="813"/>
      <c r="M2" s="813"/>
      <c r="N2" s="813" t="s">
        <v>225</v>
      </c>
      <c r="O2" s="813"/>
      <c r="P2" s="813"/>
      <c r="Q2" s="813"/>
      <c r="R2" s="813"/>
      <c r="S2" s="813"/>
      <c r="T2" s="813"/>
      <c r="U2" s="813"/>
      <c r="V2" s="813"/>
      <c r="W2" s="813"/>
      <c r="X2" s="813"/>
      <c r="Y2" s="813"/>
    </row>
    <row r="3" spans="1:48" s="25" customFormat="1" ht="30" customHeight="1">
      <c r="A3" s="813"/>
      <c r="B3" s="813"/>
      <c r="C3" s="813"/>
      <c r="D3" s="813"/>
      <c r="E3" s="813"/>
      <c r="F3" s="813"/>
      <c r="G3" s="813"/>
      <c r="H3" s="813"/>
      <c r="I3" s="813"/>
      <c r="J3" s="813"/>
      <c r="K3" s="813"/>
      <c r="L3" s="813"/>
      <c r="M3" s="813"/>
      <c r="N3" s="813"/>
      <c r="O3" s="813"/>
      <c r="P3" s="813"/>
      <c r="Q3" s="813"/>
      <c r="R3" s="813"/>
      <c r="S3" s="813"/>
      <c r="T3" s="813"/>
      <c r="U3" s="813"/>
      <c r="V3" s="813"/>
      <c r="W3" s="813"/>
      <c r="X3" s="813"/>
      <c r="Y3" s="813"/>
    </row>
    <row r="4" spans="1:48" s="25" customFormat="1" ht="15" customHeight="1">
      <c r="A4" s="103"/>
      <c r="B4" s="103"/>
      <c r="C4" s="104"/>
      <c r="D4" s="105"/>
      <c r="E4" s="105"/>
      <c r="F4" s="105"/>
      <c r="G4" s="105"/>
      <c r="H4" s="105"/>
      <c r="I4" s="105"/>
      <c r="J4" s="105"/>
      <c r="K4" s="105"/>
      <c r="L4" s="105"/>
      <c r="M4" s="105"/>
      <c r="N4" s="105"/>
      <c r="O4" s="105"/>
      <c r="P4" s="103"/>
      <c r="Q4" s="106"/>
      <c r="R4" s="106"/>
      <c r="S4" s="106"/>
      <c r="T4" s="106"/>
      <c r="U4" s="106"/>
      <c r="V4" s="106"/>
      <c r="W4" s="106"/>
      <c r="X4" s="106"/>
      <c r="Y4" s="106"/>
    </row>
    <row r="5" spans="1:48" ht="15" customHeight="1" thickBot="1">
      <c r="A5" s="557" t="s">
        <v>211</v>
      </c>
      <c r="B5" s="557"/>
      <c r="H5" s="558"/>
      <c r="I5" s="558"/>
      <c r="J5" s="558"/>
      <c r="M5" s="559"/>
      <c r="P5" s="109"/>
      <c r="Q5" s="558"/>
      <c r="R5" s="558"/>
      <c r="S5" s="558"/>
      <c r="T5" s="560"/>
      <c r="U5" s="560"/>
      <c r="V5" s="558"/>
      <c r="Y5" s="559" t="s">
        <v>180</v>
      </c>
    </row>
    <row r="6" spans="1:48" s="25" customFormat="1" ht="33" customHeight="1">
      <c r="A6" s="220" t="s">
        <v>212</v>
      </c>
      <c r="B6" s="489"/>
      <c r="C6" s="817" t="s">
        <v>213</v>
      </c>
      <c r="D6" s="817"/>
      <c r="E6" s="817"/>
      <c r="F6" s="817"/>
      <c r="G6" s="818"/>
      <c r="H6" s="819" t="s">
        <v>214</v>
      </c>
      <c r="I6" s="817"/>
      <c r="J6" s="818"/>
      <c r="K6" s="819" t="s">
        <v>215</v>
      </c>
      <c r="L6" s="817"/>
      <c r="M6" s="820"/>
      <c r="N6" s="821" t="s">
        <v>215</v>
      </c>
      <c r="O6" s="817"/>
      <c r="P6" s="817"/>
      <c r="Q6" s="819" t="s">
        <v>216</v>
      </c>
      <c r="R6" s="817"/>
      <c r="S6" s="817"/>
      <c r="T6" s="817"/>
      <c r="U6" s="817"/>
      <c r="V6" s="818"/>
      <c r="W6" s="810" t="s">
        <v>364</v>
      </c>
      <c r="X6" s="811"/>
      <c r="Y6" s="812"/>
    </row>
    <row r="7" spans="1:48" s="25" customFormat="1" ht="36" customHeight="1">
      <c r="A7" s="221"/>
      <c r="B7" s="814" t="s">
        <v>217</v>
      </c>
      <c r="C7" s="815"/>
      <c r="D7" s="816"/>
      <c r="E7" s="814" t="s">
        <v>218</v>
      </c>
      <c r="F7" s="815"/>
      <c r="G7" s="816"/>
      <c r="H7" s="814" t="s">
        <v>217</v>
      </c>
      <c r="I7" s="815"/>
      <c r="J7" s="816"/>
      <c r="K7" s="814" t="s">
        <v>217</v>
      </c>
      <c r="L7" s="815"/>
      <c r="M7" s="823"/>
      <c r="N7" s="824" t="s">
        <v>218</v>
      </c>
      <c r="O7" s="815"/>
      <c r="P7" s="816"/>
      <c r="Q7" s="814" t="s">
        <v>217</v>
      </c>
      <c r="R7" s="815"/>
      <c r="S7" s="816"/>
      <c r="T7" s="814" t="s">
        <v>218</v>
      </c>
      <c r="U7" s="815"/>
      <c r="V7" s="816"/>
      <c r="W7" s="491"/>
      <c r="X7" s="492"/>
      <c r="Y7" s="535"/>
    </row>
    <row r="8" spans="1:48" s="25" customFormat="1" ht="15" customHeight="1">
      <c r="A8" s="808" t="s">
        <v>221</v>
      </c>
      <c r="B8" s="490"/>
      <c r="C8" s="493" t="s">
        <v>219</v>
      </c>
      <c r="D8" s="494" t="s">
        <v>220</v>
      </c>
      <c r="E8" s="495"/>
      <c r="F8" s="493" t="s">
        <v>219</v>
      </c>
      <c r="G8" s="494" t="s">
        <v>220</v>
      </c>
      <c r="H8" s="495"/>
      <c r="I8" s="493" t="s">
        <v>219</v>
      </c>
      <c r="J8" s="494" t="s">
        <v>220</v>
      </c>
      <c r="K8" s="490"/>
      <c r="L8" s="493" t="s">
        <v>219</v>
      </c>
      <c r="M8" s="514" t="s">
        <v>220</v>
      </c>
      <c r="N8" s="536"/>
      <c r="O8" s="493" t="s">
        <v>219</v>
      </c>
      <c r="P8" s="494" t="s">
        <v>220</v>
      </c>
      <c r="Q8" s="495"/>
      <c r="R8" s="493" t="s">
        <v>219</v>
      </c>
      <c r="S8" s="494" t="s">
        <v>220</v>
      </c>
      <c r="T8" s="495"/>
      <c r="U8" s="493" t="s">
        <v>219</v>
      </c>
      <c r="V8" s="494" t="s">
        <v>220</v>
      </c>
      <c r="W8" s="496"/>
      <c r="X8" s="497" t="s">
        <v>219</v>
      </c>
      <c r="Y8" s="537" t="s">
        <v>220</v>
      </c>
    </row>
    <row r="9" spans="1:48" s="25" customFormat="1" ht="15" customHeight="1">
      <c r="A9" s="809"/>
      <c r="B9" s="498"/>
      <c r="C9" s="448" t="s">
        <v>191</v>
      </c>
      <c r="D9" s="449" t="s">
        <v>361</v>
      </c>
      <c r="E9" s="499"/>
      <c r="F9" s="448" t="s">
        <v>191</v>
      </c>
      <c r="G9" s="449" t="s">
        <v>361</v>
      </c>
      <c r="H9" s="499"/>
      <c r="I9" s="448" t="s">
        <v>191</v>
      </c>
      <c r="J9" s="449" t="s">
        <v>361</v>
      </c>
      <c r="K9" s="498"/>
      <c r="L9" s="448" t="s">
        <v>191</v>
      </c>
      <c r="M9" s="515" t="s">
        <v>361</v>
      </c>
      <c r="N9" s="538"/>
      <c r="O9" s="448" t="s">
        <v>191</v>
      </c>
      <c r="P9" s="449" t="s">
        <v>361</v>
      </c>
      <c r="Q9" s="499"/>
      <c r="R9" s="448" t="s">
        <v>191</v>
      </c>
      <c r="S9" s="449" t="s">
        <v>361</v>
      </c>
      <c r="T9" s="499"/>
      <c r="U9" s="448" t="s">
        <v>191</v>
      </c>
      <c r="V9" s="449" t="s">
        <v>361</v>
      </c>
      <c r="W9" s="500"/>
      <c r="X9" s="448" t="s">
        <v>191</v>
      </c>
      <c r="Y9" s="515" t="s">
        <v>361</v>
      </c>
    </row>
    <row r="10" spans="1:48" ht="35.1" customHeight="1">
      <c r="A10" s="348">
        <v>2015</v>
      </c>
      <c r="B10" s="501">
        <v>6776</v>
      </c>
      <c r="C10" s="516">
        <v>3527</v>
      </c>
      <c r="D10" s="516">
        <v>3249</v>
      </c>
      <c r="E10" s="501">
        <v>6759</v>
      </c>
      <c r="F10" s="516">
        <v>3534</v>
      </c>
      <c r="G10" s="516">
        <v>3225</v>
      </c>
      <c r="H10" s="501">
        <v>1395</v>
      </c>
      <c r="I10" s="507">
        <v>728</v>
      </c>
      <c r="J10" s="502">
        <v>667</v>
      </c>
      <c r="K10" s="501">
        <v>1454</v>
      </c>
      <c r="L10" s="516">
        <v>742</v>
      </c>
      <c r="M10" s="517">
        <v>712</v>
      </c>
      <c r="N10" s="539">
        <v>1742</v>
      </c>
      <c r="O10" s="518">
        <v>910</v>
      </c>
      <c r="P10" s="518">
        <v>832</v>
      </c>
      <c r="Q10" s="108">
        <v>3927</v>
      </c>
      <c r="R10" s="518">
        <v>2057</v>
      </c>
      <c r="S10" s="518">
        <v>1870</v>
      </c>
      <c r="T10" s="108">
        <v>3622</v>
      </c>
      <c r="U10" s="518">
        <v>1896</v>
      </c>
      <c r="V10" s="518">
        <v>1726</v>
      </c>
      <c r="W10" s="108">
        <v>17</v>
      </c>
      <c r="X10" s="518">
        <v>-7</v>
      </c>
      <c r="Y10" s="520">
        <v>24</v>
      </c>
      <c r="AA10" s="109"/>
      <c r="AB10" s="109"/>
    </row>
    <row r="11" spans="1:48" ht="35.1" customHeight="1">
      <c r="A11" s="348">
        <v>2016</v>
      </c>
      <c r="B11" s="501">
        <v>7196</v>
      </c>
      <c r="C11" s="516">
        <v>3826</v>
      </c>
      <c r="D11" s="516">
        <v>3370</v>
      </c>
      <c r="E11" s="108">
        <v>7173</v>
      </c>
      <c r="F11" s="518">
        <v>3785</v>
      </c>
      <c r="G11" s="518">
        <v>3388</v>
      </c>
      <c r="H11" s="108">
        <v>1609</v>
      </c>
      <c r="I11" s="519">
        <v>862</v>
      </c>
      <c r="J11" s="519">
        <v>747</v>
      </c>
      <c r="K11" s="108">
        <v>1537</v>
      </c>
      <c r="L11" s="518">
        <v>825</v>
      </c>
      <c r="M11" s="520">
        <v>712</v>
      </c>
      <c r="N11" s="539">
        <v>1979</v>
      </c>
      <c r="O11" s="518">
        <v>1001</v>
      </c>
      <c r="P11" s="518">
        <v>978</v>
      </c>
      <c r="Q11" s="108">
        <v>4050</v>
      </c>
      <c r="R11" s="518">
        <v>2139</v>
      </c>
      <c r="S11" s="518">
        <v>1911</v>
      </c>
      <c r="T11" s="108">
        <v>3585</v>
      </c>
      <c r="U11" s="518">
        <v>1922</v>
      </c>
      <c r="V11" s="518">
        <v>1663</v>
      </c>
      <c r="W11" s="108">
        <v>23</v>
      </c>
      <c r="X11" s="518">
        <v>41</v>
      </c>
      <c r="Y11" s="520">
        <v>-18</v>
      </c>
      <c r="Z11" s="109"/>
      <c r="AA11" s="109"/>
    </row>
    <row r="12" spans="1:48" ht="35.1" customHeight="1">
      <c r="A12" s="348">
        <v>2017</v>
      </c>
      <c r="B12" s="501">
        <v>7357</v>
      </c>
      <c r="C12" s="516">
        <v>3853</v>
      </c>
      <c r="D12" s="516">
        <v>3504</v>
      </c>
      <c r="E12" s="108">
        <v>6820</v>
      </c>
      <c r="F12" s="518">
        <v>3550</v>
      </c>
      <c r="G12" s="518">
        <v>3270</v>
      </c>
      <c r="H12" s="108">
        <v>1513</v>
      </c>
      <c r="I12" s="519">
        <v>754</v>
      </c>
      <c r="J12" s="519">
        <v>759</v>
      </c>
      <c r="K12" s="108">
        <v>1604</v>
      </c>
      <c r="L12" s="518">
        <v>835</v>
      </c>
      <c r="M12" s="520">
        <v>769</v>
      </c>
      <c r="N12" s="539">
        <v>1785</v>
      </c>
      <c r="O12" s="540">
        <v>946</v>
      </c>
      <c r="P12" s="540">
        <v>839</v>
      </c>
      <c r="Q12" s="541">
        <v>4240</v>
      </c>
      <c r="R12" s="542">
        <v>2264</v>
      </c>
      <c r="S12" s="542">
        <v>1976</v>
      </c>
      <c r="T12" s="541">
        <v>3522</v>
      </c>
      <c r="U12" s="540">
        <v>1850</v>
      </c>
      <c r="V12" s="540">
        <v>1672</v>
      </c>
      <c r="W12" s="540">
        <v>537</v>
      </c>
      <c r="X12" s="543">
        <v>303</v>
      </c>
      <c r="Y12" s="544">
        <v>234</v>
      </c>
      <c r="Z12" s="109"/>
      <c r="AA12" s="109"/>
      <c r="AB12" s="109"/>
    </row>
    <row r="13" spans="1:48" ht="35.1" customHeight="1">
      <c r="A13" s="348">
        <v>2018</v>
      </c>
      <c r="B13" s="501">
        <v>6802</v>
      </c>
      <c r="C13" s="516">
        <v>3609</v>
      </c>
      <c r="D13" s="516">
        <v>3193</v>
      </c>
      <c r="E13" s="108">
        <v>6876</v>
      </c>
      <c r="F13" s="518">
        <v>3610</v>
      </c>
      <c r="G13" s="518">
        <v>3266</v>
      </c>
      <c r="H13" s="108">
        <v>1346</v>
      </c>
      <c r="I13" s="519">
        <v>713</v>
      </c>
      <c r="J13" s="519">
        <v>633</v>
      </c>
      <c r="K13" s="108">
        <v>1538</v>
      </c>
      <c r="L13" s="518">
        <v>825</v>
      </c>
      <c r="M13" s="520">
        <v>713</v>
      </c>
      <c r="N13" s="539">
        <v>1912</v>
      </c>
      <c r="O13" s="518">
        <v>1047</v>
      </c>
      <c r="P13" s="518">
        <v>865</v>
      </c>
      <c r="Q13" s="108">
        <v>3918</v>
      </c>
      <c r="R13" s="518">
        <v>2071</v>
      </c>
      <c r="S13" s="518">
        <v>1847</v>
      </c>
      <c r="T13" s="108">
        <v>3618</v>
      </c>
      <c r="U13" s="518">
        <v>1850</v>
      </c>
      <c r="V13" s="518">
        <v>1768</v>
      </c>
      <c r="W13" s="108">
        <v>-74</v>
      </c>
      <c r="X13" s="518">
        <v>-1</v>
      </c>
      <c r="Y13" s="520">
        <v>-73</v>
      </c>
      <c r="Z13" s="109"/>
      <c r="AA13" s="109"/>
      <c r="AB13" s="109"/>
    </row>
    <row r="14" spans="1:48" s="111" customFormat="1" ht="35.1" customHeight="1">
      <c r="A14" s="348">
        <v>2019</v>
      </c>
      <c r="B14" s="521">
        <f>SUM(C14:D14)</f>
        <v>6667</v>
      </c>
      <c r="C14" s="522">
        <f>SUM(C15:C26)</f>
        <v>3609</v>
      </c>
      <c r="D14" s="522">
        <f>SUM(D15:D26)</f>
        <v>3058</v>
      </c>
      <c r="E14" s="521">
        <f>SUM(F14:G14)</f>
        <v>5690</v>
      </c>
      <c r="F14" s="522">
        <f>SUM(F15:F26)</f>
        <v>2972</v>
      </c>
      <c r="G14" s="522">
        <f>SUM(G15:G26)</f>
        <v>2718</v>
      </c>
      <c r="H14" s="521">
        <f>SUM(I14:J14)</f>
        <v>1396</v>
      </c>
      <c r="I14" s="522">
        <f>SUM(I15:I26)</f>
        <v>715</v>
      </c>
      <c r="J14" s="522">
        <f>SUM(J15:J26)</f>
        <v>681</v>
      </c>
      <c r="K14" s="521">
        <f>SUM(L14:M14)</f>
        <v>1507</v>
      </c>
      <c r="L14" s="522">
        <f>SUM(L15:L26)</f>
        <v>771</v>
      </c>
      <c r="M14" s="523">
        <f>SUM(M15:M26)</f>
        <v>736</v>
      </c>
      <c r="N14" s="545">
        <f>SUM(O14:P14)</f>
        <v>2010</v>
      </c>
      <c r="O14" s="522">
        <f>SUM(O15:O26)</f>
        <v>1025</v>
      </c>
      <c r="P14" s="522">
        <f>SUM(P15:P26)</f>
        <v>985</v>
      </c>
      <c r="Q14" s="521">
        <f>SUM(R14:S14)</f>
        <v>3764</v>
      </c>
      <c r="R14" s="522">
        <f>SUM(R15:R26)</f>
        <v>2123</v>
      </c>
      <c r="S14" s="522">
        <f>SUM(S15:S26)</f>
        <v>1641</v>
      </c>
      <c r="T14" s="521">
        <f>SUM(U14:V14)</f>
        <v>3680</v>
      </c>
      <c r="U14" s="522">
        <f>SUM(U15:U26)</f>
        <v>1947</v>
      </c>
      <c r="V14" s="522">
        <f>SUM(V15:V26)</f>
        <v>1733</v>
      </c>
      <c r="W14" s="546">
        <f>SUM(X14:Y14)</f>
        <v>-421</v>
      </c>
      <c r="X14" s="547">
        <f>SUM(X15:X26)</f>
        <v>-80</v>
      </c>
      <c r="Y14" s="548">
        <f>SUM(Y15:Y26)</f>
        <v>-341</v>
      </c>
      <c r="Z14" s="110"/>
      <c r="AA14" s="110"/>
      <c r="AB14" s="110"/>
    </row>
    <row r="15" spans="1:48" s="101" customFormat="1" ht="20.100000000000001" hidden="1" customHeight="1">
      <c r="A15" s="348" t="s">
        <v>198</v>
      </c>
      <c r="B15" s="503">
        <f>SUM(C15:D15)</f>
        <v>688</v>
      </c>
      <c r="C15" s="504">
        <f>SUM(I15,L15,R15)</f>
        <v>354</v>
      </c>
      <c r="D15" s="504">
        <f>SUM(J15,M15,S15)</f>
        <v>334</v>
      </c>
      <c r="E15" s="503">
        <f>SUM(F15:G15)</f>
        <v>647</v>
      </c>
      <c r="F15" s="504">
        <f>SUM(O15,U15)</f>
        <v>334</v>
      </c>
      <c r="G15" s="504">
        <f>SUM(P15,V15)</f>
        <v>313</v>
      </c>
      <c r="H15" s="503">
        <f>SUM(I15:J15)</f>
        <v>147</v>
      </c>
      <c r="I15" s="505">
        <v>69</v>
      </c>
      <c r="J15" s="505">
        <v>78</v>
      </c>
      <c r="K15" s="503">
        <f>SUM(L15:M15)</f>
        <v>187</v>
      </c>
      <c r="L15" s="505">
        <v>93</v>
      </c>
      <c r="M15" s="524">
        <v>94</v>
      </c>
      <c r="N15" s="549">
        <f>SUM(O15:P15)</f>
        <v>227</v>
      </c>
      <c r="O15" s="505">
        <v>120</v>
      </c>
      <c r="P15" s="505">
        <v>107</v>
      </c>
      <c r="Q15" s="503">
        <f>SUM(R15:S15)</f>
        <v>354</v>
      </c>
      <c r="R15" s="505">
        <v>192</v>
      </c>
      <c r="S15" s="505">
        <v>162</v>
      </c>
      <c r="T15" s="503">
        <f>SUM(U15:V15)</f>
        <v>420</v>
      </c>
      <c r="U15" s="505">
        <v>214</v>
      </c>
      <c r="V15" s="505">
        <v>206</v>
      </c>
      <c r="W15" s="503">
        <f>SUM(X15:Y15)</f>
        <v>-106</v>
      </c>
      <c r="X15" s="505">
        <v>-49</v>
      </c>
      <c r="Y15" s="524">
        <v>-57</v>
      </c>
      <c r="Z15" s="112"/>
      <c r="AA15" s="112"/>
      <c r="AB15" s="112"/>
      <c r="AC15" s="112"/>
      <c r="AD15" s="112"/>
      <c r="AE15" s="112"/>
      <c r="AF15" s="112"/>
      <c r="AG15" s="112"/>
      <c r="AH15" s="112"/>
      <c r="AI15" s="112"/>
      <c r="AJ15" s="112"/>
      <c r="AK15" s="112"/>
      <c r="AL15" s="113"/>
      <c r="AM15" s="114"/>
      <c r="AN15" s="114"/>
      <c r="AO15" s="114"/>
      <c r="AP15" s="114"/>
      <c r="AQ15" s="114"/>
      <c r="AR15" s="114"/>
      <c r="AS15" s="114"/>
      <c r="AT15" s="114"/>
      <c r="AU15" s="114"/>
      <c r="AV15" s="114"/>
    </row>
    <row r="16" spans="1:48" s="101" customFormat="1" ht="20.100000000000001" hidden="1" customHeight="1">
      <c r="A16" s="348" t="s">
        <v>222</v>
      </c>
      <c r="B16" s="503">
        <f t="shared" ref="B16:B26" si="0">SUM(C16:D16)</f>
        <v>587</v>
      </c>
      <c r="C16" s="504">
        <f t="shared" ref="C16:C26" si="1">SUM(I16,L16,R16)</f>
        <v>306</v>
      </c>
      <c r="D16" s="504">
        <f t="shared" ref="D16:D26" si="2">SUM(J16,M16,S16)</f>
        <v>281</v>
      </c>
      <c r="E16" s="503">
        <f t="shared" ref="E16:E26" si="3">SUM(F16:G16)</f>
        <v>575</v>
      </c>
      <c r="F16" s="504">
        <f t="shared" ref="F16:F26" si="4">SUM(O16,U16)</f>
        <v>278</v>
      </c>
      <c r="G16" s="504">
        <f t="shared" ref="G16:G26" si="5">SUM(P16,V16)</f>
        <v>297</v>
      </c>
      <c r="H16" s="503">
        <f t="shared" ref="H16:H26" si="6">SUM(I16:J16)</f>
        <v>119</v>
      </c>
      <c r="I16" s="505">
        <v>46</v>
      </c>
      <c r="J16" s="505">
        <v>73</v>
      </c>
      <c r="K16" s="503">
        <f t="shared" ref="K16:K26" si="7">SUM(L16:M16)</f>
        <v>171</v>
      </c>
      <c r="L16" s="505">
        <v>92</v>
      </c>
      <c r="M16" s="524">
        <v>79</v>
      </c>
      <c r="N16" s="549">
        <f t="shared" ref="N16:N26" si="8">SUM(O16:P16)</f>
        <v>191</v>
      </c>
      <c r="O16" s="505">
        <v>93</v>
      </c>
      <c r="P16" s="505">
        <v>98</v>
      </c>
      <c r="Q16" s="503">
        <f t="shared" ref="Q16:Q26" si="9">SUM(R16:S16)</f>
        <v>297</v>
      </c>
      <c r="R16" s="505">
        <v>168</v>
      </c>
      <c r="S16" s="505">
        <v>129</v>
      </c>
      <c r="T16" s="503">
        <f t="shared" ref="T16:T26" si="10">SUM(U16:V16)</f>
        <v>384</v>
      </c>
      <c r="U16" s="505">
        <v>185</v>
      </c>
      <c r="V16" s="505">
        <v>199</v>
      </c>
      <c r="W16" s="503">
        <f t="shared" ref="W16:W26" si="11">SUM(X16:Y16)</f>
        <v>-107</v>
      </c>
      <c r="X16" s="505">
        <v>-18</v>
      </c>
      <c r="Y16" s="524">
        <v>-89</v>
      </c>
      <c r="Z16" s="112"/>
      <c r="AA16" s="112"/>
      <c r="AB16" s="112"/>
      <c r="AC16" s="112"/>
      <c r="AD16" s="112"/>
      <c r="AE16" s="112"/>
      <c r="AF16" s="112"/>
      <c r="AG16" s="112"/>
      <c r="AH16" s="112"/>
      <c r="AI16" s="112"/>
      <c r="AJ16" s="112"/>
      <c r="AK16" s="112"/>
      <c r="AL16" s="113"/>
      <c r="AM16" s="114"/>
      <c r="AN16" s="114"/>
      <c r="AO16" s="114"/>
      <c r="AP16" s="114"/>
      <c r="AQ16" s="114"/>
      <c r="AR16" s="114"/>
      <c r="AS16" s="114"/>
      <c r="AT16" s="114"/>
      <c r="AU16" s="114"/>
      <c r="AV16" s="114"/>
    </row>
    <row r="17" spans="1:48" s="101" customFormat="1" ht="20.100000000000001" hidden="1" customHeight="1">
      <c r="A17" s="348" t="s">
        <v>199</v>
      </c>
      <c r="B17" s="503">
        <f t="shared" si="0"/>
        <v>709</v>
      </c>
      <c r="C17" s="504">
        <f t="shared" si="1"/>
        <v>358</v>
      </c>
      <c r="D17" s="504">
        <f t="shared" si="2"/>
        <v>351</v>
      </c>
      <c r="E17" s="503">
        <f t="shared" si="3"/>
        <v>499</v>
      </c>
      <c r="F17" s="504">
        <f t="shared" si="4"/>
        <v>257</v>
      </c>
      <c r="G17" s="504">
        <f t="shared" si="5"/>
        <v>242</v>
      </c>
      <c r="H17" s="503">
        <f t="shared" si="6"/>
        <v>151</v>
      </c>
      <c r="I17" s="505">
        <v>77</v>
      </c>
      <c r="J17" s="505">
        <v>74</v>
      </c>
      <c r="K17" s="503">
        <f t="shared" si="7"/>
        <v>195</v>
      </c>
      <c r="L17" s="505">
        <v>82</v>
      </c>
      <c r="M17" s="524">
        <v>113</v>
      </c>
      <c r="N17" s="549">
        <f t="shared" si="8"/>
        <v>165</v>
      </c>
      <c r="O17" s="505">
        <v>81</v>
      </c>
      <c r="P17" s="505">
        <v>84</v>
      </c>
      <c r="Q17" s="503">
        <f t="shared" si="9"/>
        <v>363</v>
      </c>
      <c r="R17" s="505">
        <v>199</v>
      </c>
      <c r="S17" s="505">
        <v>164</v>
      </c>
      <c r="T17" s="503">
        <f t="shared" si="10"/>
        <v>334</v>
      </c>
      <c r="U17" s="505">
        <v>176</v>
      </c>
      <c r="V17" s="505">
        <v>158</v>
      </c>
      <c r="W17" s="503">
        <f t="shared" si="11"/>
        <v>59</v>
      </c>
      <c r="X17" s="505">
        <v>24</v>
      </c>
      <c r="Y17" s="524">
        <v>35</v>
      </c>
      <c r="Z17" s="112"/>
      <c r="AA17" s="112"/>
      <c r="AB17" s="112"/>
      <c r="AC17" s="112"/>
      <c r="AD17" s="112"/>
      <c r="AE17" s="112"/>
      <c r="AF17" s="112"/>
      <c r="AG17" s="112"/>
      <c r="AH17" s="112"/>
      <c r="AI17" s="112"/>
      <c r="AJ17" s="112"/>
      <c r="AK17" s="112"/>
      <c r="AL17" s="113"/>
      <c r="AM17" s="114"/>
      <c r="AN17" s="114"/>
      <c r="AO17" s="114"/>
      <c r="AP17" s="114"/>
      <c r="AQ17" s="114"/>
      <c r="AR17" s="114"/>
      <c r="AS17" s="114"/>
      <c r="AT17" s="114"/>
      <c r="AU17" s="114"/>
      <c r="AV17" s="114"/>
    </row>
    <row r="18" spans="1:48" s="101" customFormat="1" ht="20.100000000000001" hidden="1" customHeight="1">
      <c r="A18" s="348" t="s">
        <v>200</v>
      </c>
      <c r="B18" s="503">
        <f t="shared" si="0"/>
        <v>580</v>
      </c>
      <c r="C18" s="504">
        <f t="shared" si="1"/>
        <v>314</v>
      </c>
      <c r="D18" s="504">
        <f t="shared" si="2"/>
        <v>266</v>
      </c>
      <c r="E18" s="503">
        <f t="shared" si="3"/>
        <v>450</v>
      </c>
      <c r="F18" s="504">
        <f t="shared" si="4"/>
        <v>238</v>
      </c>
      <c r="G18" s="504">
        <f t="shared" si="5"/>
        <v>212</v>
      </c>
      <c r="H18" s="503">
        <f t="shared" si="6"/>
        <v>140</v>
      </c>
      <c r="I18" s="505">
        <v>78</v>
      </c>
      <c r="J18" s="505">
        <v>62</v>
      </c>
      <c r="K18" s="503">
        <f t="shared" si="7"/>
        <v>131</v>
      </c>
      <c r="L18" s="505">
        <v>58</v>
      </c>
      <c r="M18" s="524">
        <v>73</v>
      </c>
      <c r="N18" s="549">
        <f t="shared" si="8"/>
        <v>139</v>
      </c>
      <c r="O18" s="505">
        <v>67</v>
      </c>
      <c r="P18" s="505">
        <v>72</v>
      </c>
      <c r="Q18" s="503">
        <f t="shared" si="9"/>
        <v>309</v>
      </c>
      <c r="R18" s="505">
        <v>178</v>
      </c>
      <c r="S18" s="505">
        <v>131</v>
      </c>
      <c r="T18" s="503">
        <f t="shared" si="10"/>
        <v>311</v>
      </c>
      <c r="U18" s="505">
        <v>171</v>
      </c>
      <c r="V18" s="505">
        <v>140</v>
      </c>
      <c r="W18" s="503">
        <f t="shared" si="11"/>
        <v>-10</v>
      </c>
      <c r="X18" s="505">
        <v>-2</v>
      </c>
      <c r="Y18" s="524">
        <v>-8</v>
      </c>
      <c r="Z18" s="112"/>
      <c r="AA18" s="112"/>
      <c r="AB18" s="112"/>
      <c r="AC18" s="112"/>
      <c r="AD18" s="112"/>
      <c r="AE18" s="112"/>
      <c r="AF18" s="112"/>
      <c r="AG18" s="112"/>
      <c r="AH18" s="112"/>
      <c r="AI18" s="112"/>
      <c r="AJ18" s="112"/>
      <c r="AK18" s="112"/>
      <c r="AL18" s="113"/>
      <c r="AM18" s="114"/>
      <c r="AN18" s="114"/>
      <c r="AO18" s="114"/>
      <c r="AP18" s="114"/>
      <c r="AQ18" s="114"/>
      <c r="AR18" s="114"/>
      <c r="AS18" s="114"/>
      <c r="AT18" s="114"/>
      <c r="AU18" s="114"/>
      <c r="AV18" s="114"/>
    </row>
    <row r="19" spans="1:48" s="101" customFormat="1" ht="20.100000000000001" hidden="1" customHeight="1">
      <c r="A19" s="348" t="s">
        <v>201</v>
      </c>
      <c r="B19" s="503">
        <f t="shared" si="0"/>
        <v>528</v>
      </c>
      <c r="C19" s="504">
        <f t="shared" si="1"/>
        <v>279</v>
      </c>
      <c r="D19" s="504">
        <f t="shared" si="2"/>
        <v>249</v>
      </c>
      <c r="E19" s="503">
        <f t="shared" si="3"/>
        <v>418</v>
      </c>
      <c r="F19" s="504">
        <f t="shared" si="4"/>
        <v>216</v>
      </c>
      <c r="G19" s="504">
        <f t="shared" si="5"/>
        <v>202</v>
      </c>
      <c r="H19" s="503">
        <f t="shared" si="6"/>
        <v>110</v>
      </c>
      <c r="I19" s="505">
        <v>57</v>
      </c>
      <c r="J19" s="505">
        <v>53</v>
      </c>
      <c r="K19" s="503">
        <f t="shared" si="7"/>
        <v>95</v>
      </c>
      <c r="L19" s="505">
        <v>47</v>
      </c>
      <c r="M19" s="524">
        <v>48</v>
      </c>
      <c r="N19" s="549">
        <f t="shared" si="8"/>
        <v>161</v>
      </c>
      <c r="O19" s="505">
        <v>86</v>
      </c>
      <c r="P19" s="505">
        <v>75</v>
      </c>
      <c r="Q19" s="503">
        <f t="shared" si="9"/>
        <v>323</v>
      </c>
      <c r="R19" s="505">
        <v>175</v>
      </c>
      <c r="S19" s="505">
        <v>148</v>
      </c>
      <c r="T19" s="503">
        <f t="shared" si="10"/>
        <v>257</v>
      </c>
      <c r="U19" s="505">
        <v>130</v>
      </c>
      <c r="V19" s="505">
        <v>127</v>
      </c>
      <c r="W19" s="503">
        <f t="shared" si="11"/>
        <v>0</v>
      </c>
      <c r="X19" s="505">
        <v>6</v>
      </c>
      <c r="Y19" s="524">
        <v>-6</v>
      </c>
      <c r="Z19" s="112"/>
      <c r="AA19" s="112"/>
      <c r="AB19" s="115"/>
      <c r="AC19" s="112"/>
      <c r="AD19" s="112"/>
      <c r="AE19" s="112"/>
      <c r="AF19" s="112"/>
      <c r="AG19" s="112"/>
      <c r="AH19" s="112"/>
      <c r="AI19" s="112"/>
      <c r="AJ19" s="112"/>
      <c r="AK19" s="112"/>
      <c r="AL19" s="113"/>
      <c r="AM19" s="114"/>
      <c r="AN19" s="114"/>
      <c r="AO19" s="114"/>
      <c r="AP19" s="114"/>
      <c r="AQ19" s="114"/>
      <c r="AR19" s="114"/>
      <c r="AS19" s="114"/>
      <c r="AT19" s="114"/>
      <c r="AU19" s="114"/>
      <c r="AV19" s="114"/>
    </row>
    <row r="20" spans="1:48" s="101" customFormat="1" ht="20.100000000000001" hidden="1" customHeight="1">
      <c r="A20" s="348" t="s">
        <v>202</v>
      </c>
      <c r="B20" s="503">
        <f t="shared" si="0"/>
        <v>457</v>
      </c>
      <c r="C20" s="504">
        <f t="shared" si="1"/>
        <v>251</v>
      </c>
      <c r="D20" s="504">
        <f t="shared" si="2"/>
        <v>206</v>
      </c>
      <c r="E20" s="503">
        <f t="shared" si="3"/>
        <v>428</v>
      </c>
      <c r="F20" s="504">
        <f t="shared" si="4"/>
        <v>223</v>
      </c>
      <c r="G20" s="504">
        <f t="shared" si="5"/>
        <v>205</v>
      </c>
      <c r="H20" s="503">
        <f t="shared" si="6"/>
        <v>117</v>
      </c>
      <c r="I20" s="505">
        <v>67</v>
      </c>
      <c r="J20" s="505">
        <v>50</v>
      </c>
      <c r="K20" s="503">
        <f t="shared" si="7"/>
        <v>77</v>
      </c>
      <c r="L20" s="505">
        <v>43</v>
      </c>
      <c r="M20" s="524">
        <v>34</v>
      </c>
      <c r="N20" s="549">
        <f t="shared" si="8"/>
        <v>138</v>
      </c>
      <c r="O20" s="505">
        <v>74</v>
      </c>
      <c r="P20" s="505">
        <v>64</v>
      </c>
      <c r="Q20" s="503">
        <f t="shared" si="9"/>
        <v>263</v>
      </c>
      <c r="R20" s="505">
        <v>141</v>
      </c>
      <c r="S20" s="505">
        <v>122</v>
      </c>
      <c r="T20" s="503">
        <f t="shared" si="10"/>
        <v>290</v>
      </c>
      <c r="U20" s="505">
        <v>149</v>
      </c>
      <c r="V20" s="505">
        <v>141</v>
      </c>
      <c r="W20" s="503">
        <f t="shared" si="11"/>
        <v>-90</v>
      </c>
      <c r="X20" s="505">
        <v>-41</v>
      </c>
      <c r="Y20" s="524">
        <v>-49</v>
      </c>
      <c r="Z20" s="112"/>
      <c r="AA20" s="112"/>
      <c r="AB20" s="112"/>
      <c r="AC20" s="112"/>
      <c r="AD20" s="112"/>
      <c r="AE20" s="112"/>
      <c r="AF20" s="112"/>
      <c r="AG20" s="112"/>
      <c r="AH20" s="112"/>
      <c r="AI20" s="112"/>
      <c r="AJ20" s="112"/>
      <c r="AK20" s="112"/>
      <c r="AL20" s="113"/>
      <c r="AM20" s="114"/>
      <c r="AN20" s="114"/>
      <c r="AO20" s="114"/>
      <c r="AP20" s="114"/>
      <c r="AQ20" s="114"/>
      <c r="AR20" s="114"/>
      <c r="AS20" s="114"/>
      <c r="AT20" s="114"/>
      <c r="AU20" s="114"/>
      <c r="AV20" s="114"/>
    </row>
    <row r="21" spans="1:48" s="101" customFormat="1" ht="20.100000000000001" hidden="1" customHeight="1">
      <c r="A21" s="348" t="s">
        <v>203</v>
      </c>
      <c r="B21" s="503">
        <f t="shared" si="0"/>
        <v>449</v>
      </c>
      <c r="C21" s="504">
        <f t="shared" si="1"/>
        <v>252</v>
      </c>
      <c r="D21" s="504">
        <f t="shared" si="2"/>
        <v>197</v>
      </c>
      <c r="E21" s="503">
        <f t="shared" si="3"/>
        <v>438</v>
      </c>
      <c r="F21" s="504">
        <f t="shared" si="4"/>
        <v>224</v>
      </c>
      <c r="G21" s="504">
        <f t="shared" si="5"/>
        <v>214</v>
      </c>
      <c r="H21" s="503">
        <f t="shared" si="6"/>
        <v>75</v>
      </c>
      <c r="I21" s="505">
        <v>41</v>
      </c>
      <c r="J21" s="505">
        <v>34</v>
      </c>
      <c r="K21" s="503">
        <f t="shared" si="7"/>
        <v>102</v>
      </c>
      <c r="L21" s="505">
        <v>55</v>
      </c>
      <c r="M21" s="524">
        <v>47</v>
      </c>
      <c r="N21" s="549">
        <f t="shared" si="8"/>
        <v>166</v>
      </c>
      <c r="O21" s="505">
        <v>83</v>
      </c>
      <c r="P21" s="505">
        <v>83</v>
      </c>
      <c r="Q21" s="503">
        <f t="shared" si="9"/>
        <v>272</v>
      </c>
      <c r="R21" s="505">
        <v>156</v>
      </c>
      <c r="S21" s="505">
        <v>116</v>
      </c>
      <c r="T21" s="503">
        <f t="shared" si="10"/>
        <v>272</v>
      </c>
      <c r="U21" s="505">
        <v>141</v>
      </c>
      <c r="V21" s="505">
        <v>131</v>
      </c>
      <c r="W21" s="503">
        <f t="shared" si="11"/>
        <v>-64</v>
      </c>
      <c r="X21" s="505">
        <v>-13</v>
      </c>
      <c r="Y21" s="524">
        <v>-51</v>
      </c>
      <c r="Z21" s="112"/>
      <c r="AA21" s="112"/>
      <c r="AB21" s="112"/>
      <c r="AC21" s="112"/>
      <c r="AD21" s="112"/>
      <c r="AE21" s="112"/>
      <c r="AF21" s="112"/>
      <c r="AG21" s="112"/>
      <c r="AH21" s="112"/>
      <c r="AI21" s="112"/>
      <c r="AJ21" s="112"/>
      <c r="AK21" s="112"/>
      <c r="AL21" s="113"/>
      <c r="AM21" s="114"/>
      <c r="AN21" s="114"/>
      <c r="AO21" s="114"/>
      <c r="AP21" s="114"/>
      <c r="AQ21" s="114"/>
      <c r="AR21" s="114"/>
      <c r="AS21" s="114"/>
      <c r="AT21" s="114"/>
      <c r="AU21" s="114"/>
      <c r="AV21" s="114"/>
    </row>
    <row r="22" spans="1:48" s="101" customFormat="1" ht="20.100000000000001" hidden="1" customHeight="1">
      <c r="A22" s="348" t="s">
        <v>204</v>
      </c>
      <c r="B22" s="503">
        <f t="shared" si="0"/>
        <v>479</v>
      </c>
      <c r="C22" s="504">
        <f t="shared" si="1"/>
        <v>262</v>
      </c>
      <c r="D22" s="504">
        <f t="shared" si="2"/>
        <v>217</v>
      </c>
      <c r="E22" s="503">
        <f t="shared" si="3"/>
        <v>427</v>
      </c>
      <c r="F22" s="504">
        <f t="shared" si="4"/>
        <v>231</v>
      </c>
      <c r="G22" s="504">
        <f t="shared" si="5"/>
        <v>196</v>
      </c>
      <c r="H22" s="503">
        <f t="shared" si="6"/>
        <v>106</v>
      </c>
      <c r="I22" s="505">
        <v>55</v>
      </c>
      <c r="J22" s="505">
        <v>51</v>
      </c>
      <c r="K22" s="503">
        <f t="shared" si="7"/>
        <v>112</v>
      </c>
      <c r="L22" s="505">
        <v>56</v>
      </c>
      <c r="M22" s="524">
        <v>56</v>
      </c>
      <c r="N22" s="549">
        <f t="shared" si="8"/>
        <v>202</v>
      </c>
      <c r="O22" s="505">
        <v>106</v>
      </c>
      <c r="P22" s="505">
        <v>96</v>
      </c>
      <c r="Q22" s="503">
        <f t="shared" si="9"/>
        <v>261</v>
      </c>
      <c r="R22" s="505">
        <v>151</v>
      </c>
      <c r="S22" s="505">
        <v>110</v>
      </c>
      <c r="T22" s="503">
        <f t="shared" si="10"/>
        <v>225</v>
      </c>
      <c r="U22" s="505">
        <v>125</v>
      </c>
      <c r="V22" s="505">
        <v>100</v>
      </c>
      <c r="W22" s="503">
        <f t="shared" si="11"/>
        <v>-54</v>
      </c>
      <c r="X22" s="505">
        <v>-24</v>
      </c>
      <c r="Y22" s="524">
        <v>-30</v>
      </c>
      <c r="Z22" s="112"/>
      <c r="AA22" s="112"/>
      <c r="AB22" s="112"/>
      <c r="AC22" s="112"/>
      <c r="AD22" s="112"/>
      <c r="AE22" s="112"/>
      <c r="AF22" s="112"/>
      <c r="AG22" s="112"/>
      <c r="AH22" s="112"/>
      <c r="AI22" s="112"/>
      <c r="AJ22" s="112"/>
      <c r="AK22" s="112"/>
      <c r="AL22" s="113"/>
      <c r="AM22" s="114"/>
      <c r="AN22" s="114"/>
      <c r="AO22" s="114"/>
      <c r="AP22" s="114"/>
      <c r="AQ22" s="114"/>
      <c r="AR22" s="114"/>
      <c r="AS22" s="114"/>
      <c r="AT22" s="114"/>
      <c r="AU22" s="114"/>
      <c r="AV22" s="114"/>
    </row>
    <row r="23" spans="1:48" s="101" customFormat="1" ht="20.100000000000001" hidden="1" customHeight="1">
      <c r="A23" s="348" t="s">
        <v>205</v>
      </c>
      <c r="B23" s="503">
        <f t="shared" si="0"/>
        <v>456</v>
      </c>
      <c r="C23" s="504">
        <f t="shared" si="1"/>
        <v>249</v>
      </c>
      <c r="D23" s="504">
        <f t="shared" si="2"/>
        <v>207</v>
      </c>
      <c r="E23" s="503">
        <f t="shared" si="3"/>
        <v>392</v>
      </c>
      <c r="F23" s="504">
        <f t="shared" si="4"/>
        <v>202</v>
      </c>
      <c r="G23" s="504">
        <f t="shared" si="5"/>
        <v>190</v>
      </c>
      <c r="H23" s="503">
        <f t="shared" si="6"/>
        <v>90</v>
      </c>
      <c r="I23" s="505">
        <v>55</v>
      </c>
      <c r="J23" s="505">
        <v>35</v>
      </c>
      <c r="K23" s="503">
        <f t="shared" si="7"/>
        <v>85</v>
      </c>
      <c r="L23" s="505">
        <v>47</v>
      </c>
      <c r="M23" s="524">
        <v>38</v>
      </c>
      <c r="N23" s="549">
        <f t="shared" si="8"/>
        <v>137</v>
      </c>
      <c r="O23" s="505">
        <v>61</v>
      </c>
      <c r="P23" s="505">
        <v>76</v>
      </c>
      <c r="Q23" s="503">
        <f t="shared" si="9"/>
        <v>281</v>
      </c>
      <c r="R23" s="505">
        <v>147</v>
      </c>
      <c r="S23" s="505">
        <v>134</v>
      </c>
      <c r="T23" s="503">
        <f t="shared" si="10"/>
        <v>255</v>
      </c>
      <c r="U23" s="505">
        <v>141</v>
      </c>
      <c r="V23" s="505">
        <v>114</v>
      </c>
      <c r="W23" s="503">
        <f t="shared" si="11"/>
        <v>-26</v>
      </c>
      <c r="X23" s="505">
        <v>-8</v>
      </c>
      <c r="Y23" s="524">
        <v>-18</v>
      </c>
      <c r="Z23" s="112"/>
      <c r="AA23" s="112"/>
      <c r="AB23" s="112"/>
      <c r="AC23" s="112"/>
      <c r="AD23" s="112"/>
      <c r="AE23" s="112"/>
      <c r="AF23" s="112"/>
      <c r="AG23" s="112"/>
      <c r="AH23" s="112"/>
      <c r="AI23" s="112"/>
      <c r="AJ23" s="112"/>
      <c r="AK23" s="112"/>
      <c r="AL23" s="113"/>
      <c r="AM23" s="114"/>
      <c r="AN23" s="114"/>
      <c r="AO23" s="114"/>
      <c r="AP23" s="114"/>
      <c r="AQ23" s="114"/>
      <c r="AR23" s="114"/>
      <c r="AS23" s="114"/>
      <c r="AT23" s="114"/>
      <c r="AU23" s="114"/>
      <c r="AV23" s="114"/>
    </row>
    <row r="24" spans="1:48" s="101" customFormat="1" ht="20.100000000000001" hidden="1" customHeight="1">
      <c r="A24" s="348" t="s">
        <v>206</v>
      </c>
      <c r="B24" s="503">
        <f t="shared" si="0"/>
        <v>502</v>
      </c>
      <c r="C24" s="504">
        <f t="shared" si="1"/>
        <v>302</v>
      </c>
      <c r="D24" s="504">
        <f t="shared" si="2"/>
        <v>200</v>
      </c>
      <c r="E24" s="503">
        <f t="shared" si="3"/>
        <v>405</v>
      </c>
      <c r="F24" s="504">
        <f t="shared" si="4"/>
        <v>217</v>
      </c>
      <c r="G24" s="504">
        <f t="shared" si="5"/>
        <v>188</v>
      </c>
      <c r="H24" s="503">
        <f t="shared" si="6"/>
        <v>106</v>
      </c>
      <c r="I24" s="505">
        <v>59</v>
      </c>
      <c r="J24" s="505">
        <v>47</v>
      </c>
      <c r="K24" s="503">
        <f t="shared" si="7"/>
        <v>94</v>
      </c>
      <c r="L24" s="505">
        <v>55</v>
      </c>
      <c r="M24" s="524">
        <v>39</v>
      </c>
      <c r="N24" s="549">
        <f t="shared" si="8"/>
        <v>106</v>
      </c>
      <c r="O24" s="505">
        <v>52</v>
      </c>
      <c r="P24" s="505">
        <v>54</v>
      </c>
      <c r="Q24" s="503">
        <f t="shared" si="9"/>
        <v>302</v>
      </c>
      <c r="R24" s="505">
        <v>188</v>
      </c>
      <c r="S24" s="505">
        <v>114</v>
      </c>
      <c r="T24" s="503">
        <f t="shared" si="10"/>
        <v>299</v>
      </c>
      <c r="U24" s="505">
        <v>165</v>
      </c>
      <c r="V24" s="505">
        <v>134</v>
      </c>
      <c r="W24" s="503">
        <f t="shared" si="11"/>
        <v>-9</v>
      </c>
      <c r="X24" s="505">
        <v>26</v>
      </c>
      <c r="Y24" s="524">
        <v>-35</v>
      </c>
      <c r="Z24" s="112"/>
      <c r="AA24" s="112"/>
      <c r="AB24" s="112"/>
      <c r="AC24" s="112"/>
      <c r="AD24" s="112"/>
      <c r="AE24" s="112"/>
      <c r="AF24" s="112"/>
      <c r="AG24" s="112"/>
      <c r="AH24" s="112"/>
      <c r="AI24" s="112"/>
      <c r="AJ24" s="112"/>
      <c r="AK24" s="112"/>
      <c r="AL24" s="113"/>
      <c r="AM24" s="114"/>
      <c r="AN24" s="114"/>
      <c r="AO24" s="114"/>
      <c r="AP24" s="114"/>
      <c r="AQ24" s="114"/>
      <c r="AR24" s="114"/>
      <c r="AS24" s="114"/>
      <c r="AT24" s="114"/>
      <c r="AU24" s="114"/>
      <c r="AV24" s="114"/>
    </row>
    <row r="25" spans="1:48" s="101" customFormat="1" ht="20.100000000000001" hidden="1" customHeight="1">
      <c r="A25" s="348" t="s">
        <v>207</v>
      </c>
      <c r="B25" s="503">
        <f t="shared" si="0"/>
        <v>539</v>
      </c>
      <c r="C25" s="504">
        <f t="shared" si="1"/>
        <v>301</v>
      </c>
      <c r="D25" s="504">
        <f t="shared" si="2"/>
        <v>238</v>
      </c>
      <c r="E25" s="503">
        <f t="shared" si="3"/>
        <v>453</v>
      </c>
      <c r="F25" s="504">
        <f t="shared" si="4"/>
        <v>253</v>
      </c>
      <c r="G25" s="504">
        <f t="shared" si="5"/>
        <v>200</v>
      </c>
      <c r="H25" s="503">
        <f t="shared" si="6"/>
        <v>91</v>
      </c>
      <c r="I25" s="505">
        <v>46</v>
      </c>
      <c r="J25" s="505">
        <v>45</v>
      </c>
      <c r="K25" s="503">
        <f t="shared" si="7"/>
        <v>117</v>
      </c>
      <c r="L25" s="505">
        <v>62</v>
      </c>
      <c r="M25" s="524">
        <v>55</v>
      </c>
      <c r="N25" s="549">
        <f t="shared" si="8"/>
        <v>179</v>
      </c>
      <c r="O25" s="505">
        <v>98</v>
      </c>
      <c r="P25" s="505">
        <v>81</v>
      </c>
      <c r="Q25" s="503">
        <f t="shared" si="9"/>
        <v>331</v>
      </c>
      <c r="R25" s="505">
        <v>193</v>
      </c>
      <c r="S25" s="505">
        <v>138</v>
      </c>
      <c r="T25" s="503">
        <f t="shared" si="10"/>
        <v>274</v>
      </c>
      <c r="U25" s="505">
        <v>155</v>
      </c>
      <c r="V25" s="505">
        <v>119</v>
      </c>
      <c r="W25" s="503">
        <f t="shared" si="11"/>
        <v>-5</v>
      </c>
      <c r="X25" s="505">
        <v>2</v>
      </c>
      <c r="Y25" s="524">
        <v>-7</v>
      </c>
      <c r="Z25" s="112"/>
      <c r="AA25" s="112"/>
      <c r="AB25" s="112"/>
      <c r="AC25" s="112"/>
      <c r="AD25" s="112"/>
      <c r="AE25" s="112"/>
      <c r="AF25" s="112"/>
      <c r="AG25" s="112"/>
      <c r="AH25" s="112"/>
      <c r="AI25" s="112"/>
      <c r="AJ25" s="112"/>
      <c r="AK25" s="112"/>
      <c r="AL25" s="113"/>
      <c r="AM25" s="114"/>
      <c r="AN25" s="114"/>
      <c r="AO25" s="114"/>
      <c r="AP25" s="114"/>
      <c r="AQ25" s="114"/>
      <c r="AR25" s="114"/>
      <c r="AS25" s="114"/>
      <c r="AT25" s="114"/>
      <c r="AU25" s="114"/>
      <c r="AV25" s="114"/>
    </row>
    <row r="26" spans="1:48" s="101" customFormat="1" ht="20.100000000000001" hidden="1" customHeight="1">
      <c r="A26" s="348" t="s">
        <v>208</v>
      </c>
      <c r="B26" s="503">
        <f t="shared" si="0"/>
        <v>693</v>
      </c>
      <c r="C26" s="504">
        <f t="shared" si="1"/>
        <v>381</v>
      </c>
      <c r="D26" s="504">
        <f t="shared" si="2"/>
        <v>312</v>
      </c>
      <c r="E26" s="503">
        <f t="shared" si="3"/>
        <v>558</v>
      </c>
      <c r="F26" s="504">
        <f t="shared" si="4"/>
        <v>299</v>
      </c>
      <c r="G26" s="504">
        <f t="shared" si="5"/>
        <v>259</v>
      </c>
      <c r="H26" s="503">
        <f t="shared" si="6"/>
        <v>144</v>
      </c>
      <c r="I26" s="505">
        <v>65</v>
      </c>
      <c r="J26" s="505">
        <v>79</v>
      </c>
      <c r="K26" s="503">
        <f t="shared" si="7"/>
        <v>141</v>
      </c>
      <c r="L26" s="505">
        <v>81</v>
      </c>
      <c r="M26" s="524">
        <v>60</v>
      </c>
      <c r="N26" s="549">
        <f t="shared" si="8"/>
        <v>199</v>
      </c>
      <c r="O26" s="505">
        <v>104</v>
      </c>
      <c r="P26" s="505">
        <v>95</v>
      </c>
      <c r="Q26" s="503">
        <f t="shared" si="9"/>
        <v>408</v>
      </c>
      <c r="R26" s="505">
        <v>235</v>
      </c>
      <c r="S26" s="505">
        <v>173</v>
      </c>
      <c r="T26" s="503">
        <f t="shared" si="10"/>
        <v>359</v>
      </c>
      <c r="U26" s="505">
        <v>195</v>
      </c>
      <c r="V26" s="505">
        <v>164</v>
      </c>
      <c r="W26" s="503">
        <f t="shared" si="11"/>
        <v>-9</v>
      </c>
      <c r="X26" s="505">
        <v>17</v>
      </c>
      <c r="Y26" s="524">
        <v>-26</v>
      </c>
      <c r="Z26" s="112"/>
      <c r="AA26" s="112"/>
      <c r="AB26" s="112"/>
      <c r="AC26" s="112"/>
      <c r="AD26" s="112"/>
      <c r="AE26" s="112"/>
      <c r="AF26" s="112"/>
      <c r="AG26" s="112"/>
      <c r="AH26" s="112"/>
      <c r="AI26" s="112"/>
      <c r="AJ26" s="112"/>
      <c r="AK26" s="112"/>
      <c r="AL26" s="113"/>
      <c r="AM26" s="114"/>
      <c r="AN26" s="114"/>
      <c r="AO26" s="114"/>
      <c r="AP26" s="114"/>
      <c r="AQ26" s="114"/>
      <c r="AR26" s="114"/>
      <c r="AS26" s="114"/>
      <c r="AT26" s="114"/>
      <c r="AU26" s="114"/>
      <c r="AV26" s="114"/>
    </row>
    <row r="27" spans="1:48" s="101" customFormat="1" ht="34.5" customHeight="1">
      <c r="A27" s="525">
        <v>2020</v>
      </c>
      <c r="B27" s="526">
        <f>SUM(C27:D27)</f>
        <v>7368</v>
      </c>
      <c r="C27" s="527">
        <f>SUM(C28:C39)</f>
        <v>4152</v>
      </c>
      <c r="D27" s="527">
        <f>SUM(D28:D39)</f>
        <v>3216</v>
      </c>
      <c r="E27" s="526">
        <f>SUM(F27:G27)</f>
        <v>5518</v>
      </c>
      <c r="F27" s="527">
        <f>SUM(F28:F39)</f>
        <v>2893</v>
      </c>
      <c r="G27" s="527">
        <f>SUM(G28:G39)</f>
        <v>2625</v>
      </c>
      <c r="H27" s="526">
        <f>SUM(I27:J27)</f>
        <v>1302</v>
      </c>
      <c r="I27" s="527">
        <f>SUM(I28:I39)</f>
        <v>668</v>
      </c>
      <c r="J27" s="527">
        <f>SUM(J28:J39)</f>
        <v>634</v>
      </c>
      <c r="K27" s="526">
        <f>SUM(L27:M27)</f>
        <v>1472</v>
      </c>
      <c r="L27" s="527">
        <f>SUM(L28:L39)</f>
        <v>809</v>
      </c>
      <c r="M27" s="528">
        <f>SUM(M28:M39)</f>
        <v>663</v>
      </c>
      <c r="N27" s="550">
        <f>SUM(O27:P27)</f>
        <v>1991</v>
      </c>
      <c r="O27" s="527">
        <f>SUM(O28:O39)</f>
        <v>1046</v>
      </c>
      <c r="P27" s="527">
        <f>SUM(P28:P39)</f>
        <v>945</v>
      </c>
      <c r="Q27" s="526">
        <f>SUM(R27:S27)</f>
        <v>4594</v>
      </c>
      <c r="R27" s="527">
        <f>SUM(R28:R39)</f>
        <v>2675</v>
      </c>
      <c r="S27" s="527">
        <f>SUM(S28:S39)</f>
        <v>1919</v>
      </c>
      <c r="T27" s="526">
        <f>SUM(U27:V27)</f>
        <v>3527</v>
      </c>
      <c r="U27" s="527">
        <f>SUM(U28:U39)</f>
        <v>1847</v>
      </c>
      <c r="V27" s="527">
        <f>SUM(V28:V39)</f>
        <v>1680</v>
      </c>
      <c r="W27" s="526">
        <f>SUM(X27:Y27)</f>
        <v>548</v>
      </c>
      <c r="X27" s="527">
        <f>SUM(X28:X39)</f>
        <v>591</v>
      </c>
      <c r="Y27" s="551">
        <f>SUM(Y28:Y39)</f>
        <v>-43</v>
      </c>
      <c r="Z27" s="116"/>
      <c r="AA27" s="112"/>
      <c r="AB27" s="112"/>
      <c r="AC27" s="112"/>
      <c r="AD27" s="112"/>
      <c r="AE27" s="112"/>
      <c r="AF27" s="112"/>
      <c r="AG27" s="112"/>
      <c r="AH27" s="112"/>
      <c r="AI27" s="112"/>
      <c r="AJ27" s="112"/>
      <c r="AK27" s="112"/>
      <c r="AL27" s="113"/>
      <c r="AM27" s="114"/>
      <c r="AN27" s="114"/>
      <c r="AO27" s="114"/>
      <c r="AP27" s="114"/>
      <c r="AQ27" s="114"/>
      <c r="AR27" s="114"/>
      <c r="AS27" s="114"/>
      <c r="AT27" s="114"/>
      <c r="AU27" s="114"/>
      <c r="AV27" s="114"/>
    </row>
    <row r="28" spans="1:48" s="31" customFormat="1" ht="20.100000000000001" customHeight="1">
      <c r="A28" s="348" t="s">
        <v>198</v>
      </c>
      <c r="B28" s="503">
        <f>SUM(C28:D28)</f>
        <v>627</v>
      </c>
      <c r="C28" s="504">
        <f>SUM(I28,L28,R28)</f>
        <v>338</v>
      </c>
      <c r="D28" s="504">
        <f>SUM(J28,M28,S28)</f>
        <v>289</v>
      </c>
      <c r="E28" s="503">
        <f>SUM(F28:G28)</f>
        <v>660</v>
      </c>
      <c r="F28" s="504">
        <f>SUM(O28,U28)</f>
        <v>362</v>
      </c>
      <c r="G28" s="504">
        <f>SUM(P28,V28)</f>
        <v>298</v>
      </c>
      <c r="H28" s="503">
        <f>SUM(I28:J28)</f>
        <v>127</v>
      </c>
      <c r="I28" s="504">
        <v>52</v>
      </c>
      <c r="J28" s="504">
        <v>75</v>
      </c>
      <c r="K28" s="503">
        <f>SUM(L28:M28)</f>
        <v>128</v>
      </c>
      <c r="L28" s="504">
        <v>70</v>
      </c>
      <c r="M28" s="529">
        <v>58</v>
      </c>
      <c r="N28" s="549">
        <f>SUM(O28:P28)</f>
        <v>253</v>
      </c>
      <c r="O28" s="504">
        <v>136</v>
      </c>
      <c r="P28" s="504">
        <v>117</v>
      </c>
      <c r="Q28" s="503">
        <f>SUM(R28:S28)</f>
        <v>372</v>
      </c>
      <c r="R28" s="504">
        <v>216</v>
      </c>
      <c r="S28" s="504">
        <v>156</v>
      </c>
      <c r="T28" s="503">
        <f>SUM(U28:V28)</f>
        <v>407</v>
      </c>
      <c r="U28" s="504">
        <v>226</v>
      </c>
      <c r="V28" s="504">
        <v>181</v>
      </c>
      <c r="W28" s="503">
        <f>SUM(X28:Y28)</f>
        <v>-160</v>
      </c>
      <c r="X28" s="504">
        <v>-76</v>
      </c>
      <c r="Y28" s="552">
        <v>-84</v>
      </c>
    </row>
    <row r="29" spans="1:48" s="31" customFormat="1" ht="20.100000000000001" customHeight="1">
      <c r="A29" s="348" t="s">
        <v>222</v>
      </c>
      <c r="B29" s="503">
        <f t="shared" ref="B29:B39" si="12">SUM(C29:D29)</f>
        <v>635</v>
      </c>
      <c r="C29" s="504">
        <f t="shared" ref="C29:C39" si="13">SUM(I29,L29,R29)</f>
        <v>331</v>
      </c>
      <c r="D29" s="504">
        <f t="shared" ref="D29:D39" si="14">SUM(J29,M29,S29)</f>
        <v>304</v>
      </c>
      <c r="E29" s="503">
        <f t="shared" ref="E29:E39" si="15">SUM(F29:G29)</f>
        <v>655</v>
      </c>
      <c r="F29" s="504">
        <f t="shared" ref="F29:F39" si="16">SUM(O29,U29)</f>
        <v>313</v>
      </c>
      <c r="G29" s="504">
        <f t="shared" ref="G29:G39" si="17">SUM(P29,V29)</f>
        <v>342</v>
      </c>
      <c r="H29" s="503">
        <f t="shared" ref="H29:H39" si="18">SUM(I29:J29)</f>
        <v>145</v>
      </c>
      <c r="I29" s="504">
        <v>70</v>
      </c>
      <c r="J29" s="504">
        <v>75</v>
      </c>
      <c r="K29" s="503">
        <f t="shared" ref="K29:K39" si="19">SUM(L29:M29)</f>
        <v>133</v>
      </c>
      <c r="L29" s="504">
        <v>74</v>
      </c>
      <c r="M29" s="529">
        <v>59</v>
      </c>
      <c r="N29" s="549">
        <f t="shared" ref="N29:N39" si="20">SUM(O29:P29)</f>
        <v>265</v>
      </c>
      <c r="O29" s="504">
        <v>135</v>
      </c>
      <c r="P29" s="504">
        <v>130</v>
      </c>
      <c r="Q29" s="503">
        <f t="shared" ref="Q29:Q39" si="21">SUM(R29:S29)</f>
        <v>357</v>
      </c>
      <c r="R29" s="504">
        <v>187</v>
      </c>
      <c r="S29" s="504">
        <v>170</v>
      </c>
      <c r="T29" s="503">
        <f t="shared" ref="T29:T39" si="22">SUM(U29:V29)</f>
        <v>390</v>
      </c>
      <c r="U29" s="504">
        <v>178</v>
      </c>
      <c r="V29" s="504">
        <v>212</v>
      </c>
      <c r="W29" s="503">
        <f t="shared" ref="W29:W39" si="23">SUM(X29:Y29)</f>
        <v>-165</v>
      </c>
      <c r="X29" s="504">
        <v>-52</v>
      </c>
      <c r="Y29" s="552">
        <v>-113</v>
      </c>
    </row>
    <row r="30" spans="1:48" s="31" customFormat="1" ht="20.100000000000001" customHeight="1">
      <c r="A30" s="348" t="s">
        <v>199</v>
      </c>
      <c r="B30" s="503">
        <f t="shared" si="12"/>
        <v>637</v>
      </c>
      <c r="C30" s="504">
        <f t="shared" si="13"/>
        <v>334</v>
      </c>
      <c r="D30" s="504">
        <f t="shared" si="14"/>
        <v>303</v>
      </c>
      <c r="E30" s="503">
        <f t="shared" si="15"/>
        <v>580</v>
      </c>
      <c r="F30" s="504">
        <f t="shared" si="16"/>
        <v>281</v>
      </c>
      <c r="G30" s="504">
        <f t="shared" si="17"/>
        <v>299</v>
      </c>
      <c r="H30" s="503">
        <f t="shared" si="18"/>
        <v>117</v>
      </c>
      <c r="I30" s="504">
        <v>61</v>
      </c>
      <c r="J30" s="504">
        <v>56</v>
      </c>
      <c r="K30" s="503">
        <f t="shared" si="19"/>
        <v>152</v>
      </c>
      <c r="L30" s="504">
        <v>77</v>
      </c>
      <c r="M30" s="529">
        <v>75</v>
      </c>
      <c r="N30" s="549">
        <f t="shared" si="20"/>
        <v>187</v>
      </c>
      <c r="O30" s="504">
        <v>85</v>
      </c>
      <c r="P30" s="504">
        <v>102</v>
      </c>
      <c r="Q30" s="503">
        <f t="shared" si="21"/>
        <v>368</v>
      </c>
      <c r="R30" s="504">
        <v>196</v>
      </c>
      <c r="S30" s="504">
        <v>172</v>
      </c>
      <c r="T30" s="503">
        <f t="shared" si="22"/>
        <v>393</v>
      </c>
      <c r="U30" s="504">
        <v>196</v>
      </c>
      <c r="V30" s="504">
        <v>197</v>
      </c>
      <c r="W30" s="503">
        <f t="shared" si="23"/>
        <v>-60</v>
      </c>
      <c r="X30" s="504">
        <v>-8</v>
      </c>
      <c r="Y30" s="529">
        <v>-52</v>
      </c>
    </row>
    <row r="31" spans="1:48" s="31" customFormat="1" ht="20.100000000000001" customHeight="1">
      <c r="A31" s="348" t="s">
        <v>200</v>
      </c>
      <c r="B31" s="503">
        <f t="shared" si="12"/>
        <v>555</v>
      </c>
      <c r="C31" s="504">
        <f t="shared" si="13"/>
        <v>322</v>
      </c>
      <c r="D31" s="504">
        <f t="shared" si="14"/>
        <v>233</v>
      </c>
      <c r="E31" s="503">
        <f t="shared" si="15"/>
        <v>371</v>
      </c>
      <c r="F31" s="504">
        <f t="shared" si="16"/>
        <v>192</v>
      </c>
      <c r="G31" s="504">
        <f t="shared" si="17"/>
        <v>179</v>
      </c>
      <c r="H31" s="503">
        <f t="shared" si="18"/>
        <v>99</v>
      </c>
      <c r="I31" s="504">
        <v>59</v>
      </c>
      <c r="J31" s="504">
        <v>40</v>
      </c>
      <c r="K31" s="503">
        <f t="shared" si="19"/>
        <v>118</v>
      </c>
      <c r="L31" s="504">
        <v>68</v>
      </c>
      <c r="M31" s="529">
        <v>50</v>
      </c>
      <c r="N31" s="549">
        <f t="shared" si="20"/>
        <v>115</v>
      </c>
      <c r="O31" s="504">
        <v>59</v>
      </c>
      <c r="P31" s="504">
        <v>56</v>
      </c>
      <c r="Q31" s="503">
        <f t="shared" si="21"/>
        <v>338</v>
      </c>
      <c r="R31" s="504">
        <v>195</v>
      </c>
      <c r="S31" s="504">
        <v>143</v>
      </c>
      <c r="T31" s="503">
        <f t="shared" si="22"/>
        <v>256</v>
      </c>
      <c r="U31" s="504">
        <v>133</v>
      </c>
      <c r="V31" s="504">
        <v>123</v>
      </c>
      <c r="W31" s="503">
        <f t="shared" si="23"/>
        <v>85</v>
      </c>
      <c r="X31" s="504">
        <v>71</v>
      </c>
      <c r="Y31" s="529">
        <v>14</v>
      </c>
    </row>
    <row r="32" spans="1:48" ht="20.100000000000001" customHeight="1">
      <c r="A32" s="348" t="s">
        <v>201</v>
      </c>
      <c r="B32" s="503">
        <f t="shared" si="12"/>
        <v>527</v>
      </c>
      <c r="C32" s="504">
        <f t="shared" si="13"/>
        <v>309</v>
      </c>
      <c r="D32" s="504">
        <f t="shared" si="14"/>
        <v>218</v>
      </c>
      <c r="E32" s="503">
        <f t="shared" si="15"/>
        <v>256</v>
      </c>
      <c r="F32" s="504">
        <f t="shared" si="16"/>
        <v>134</v>
      </c>
      <c r="G32" s="504">
        <f t="shared" si="17"/>
        <v>122</v>
      </c>
      <c r="H32" s="503">
        <f t="shared" si="18"/>
        <v>91</v>
      </c>
      <c r="I32" s="504">
        <v>51</v>
      </c>
      <c r="J32" s="504">
        <v>40</v>
      </c>
      <c r="K32" s="503">
        <f t="shared" si="19"/>
        <v>93</v>
      </c>
      <c r="L32" s="504">
        <v>45</v>
      </c>
      <c r="M32" s="529">
        <v>48</v>
      </c>
      <c r="N32" s="549">
        <f t="shared" si="20"/>
        <v>104</v>
      </c>
      <c r="O32" s="504">
        <v>57</v>
      </c>
      <c r="P32" s="504">
        <v>47</v>
      </c>
      <c r="Q32" s="503">
        <f t="shared" si="21"/>
        <v>343</v>
      </c>
      <c r="R32" s="504">
        <v>213</v>
      </c>
      <c r="S32" s="504">
        <v>130</v>
      </c>
      <c r="T32" s="503">
        <f t="shared" si="22"/>
        <v>152</v>
      </c>
      <c r="U32" s="504">
        <v>77</v>
      </c>
      <c r="V32" s="504">
        <v>75</v>
      </c>
      <c r="W32" s="503">
        <f t="shared" si="23"/>
        <v>180</v>
      </c>
      <c r="X32" s="504">
        <v>124</v>
      </c>
      <c r="Y32" s="529">
        <v>56</v>
      </c>
    </row>
    <row r="33" spans="1:25" ht="20.100000000000001" customHeight="1">
      <c r="A33" s="348" t="s">
        <v>202</v>
      </c>
      <c r="B33" s="503">
        <f t="shared" si="12"/>
        <v>757</v>
      </c>
      <c r="C33" s="504">
        <f t="shared" si="13"/>
        <v>476</v>
      </c>
      <c r="D33" s="504">
        <f t="shared" si="14"/>
        <v>281</v>
      </c>
      <c r="E33" s="503">
        <f t="shared" si="15"/>
        <v>452</v>
      </c>
      <c r="F33" s="504">
        <f t="shared" si="16"/>
        <v>240</v>
      </c>
      <c r="G33" s="504">
        <f t="shared" si="17"/>
        <v>212</v>
      </c>
      <c r="H33" s="503">
        <f t="shared" si="18"/>
        <v>99</v>
      </c>
      <c r="I33" s="504">
        <v>49</v>
      </c>
      <c r="J33" s="504">
        <v>50</v>
      </c>
      <c r="K33" s="503">
        <f t="shared" si="19"/>
        <v>133</v>
      </c>
      <c r="L33" s="504">
        <v>89</v>
      </c>
      <c r="M33" s="529">
        <v>44</v>
      </c>
      <c r="N33" s="549">
        <f t="shared" si="20"/>
        <v>171</v>
      </c>
      <c r="O33" s="504">
        <v>90</v>
      </c>
      <c r="P33" s="504">
        <v>81</v>
      </c>
      <c r="Q33" s="503">
        <f t="shared" si="21"/>
        <v>525</v>
      </c>
      <c r="R33" s="504">
        <v>338</v>
      </c>
      <c r="S33" s="504">
        <v>187</v>
      </c>
      <c r="T33" s="503">
        <f t="shared" si="22"/>
        <v>281</v>
      </c>
      <c r="U33" s="504">
        <v>150</v>
      </c>
      <c r="V33" s="504">
        <v>131</v>
      </c>
      <c r="W33" s="503">
        <f t="shared" si="23"/>
        <v>206</v>
      </c>
      <c r="X33" s="504">
        <v>187</v>
      </c>
      <c r="Y33" s="529">
        <v>19</v>
      </c>
    </row>
    <row r="34" spans="1:25" ht="20.100000000000001" customHeight="1">
      <c r="A34" s="348" t="s">
        <v>203</v>
      </c>
      <c r="B34" s="503">
        <f t="shared" si="12"/>
        <v>783</v>
      </c>
      <c r="C34" s="504">
        <f t="shared" si="13"/>
        <v>524</v>
      </c>
      <c r="D34" s="504">
        <f t="shared" si="14"/>
        <v>259</v>
      </c>
      <c r="E34" s="503">
        <f t="shared" si="15"/>
        <v>419</v>
      </c>
      <c r="F34" s="504">
        <f t="shared" si="16"/>
        <v>237</v>
      </c>
      <c r="G34" s="504">
        <f t="shared" si="17"/>
        <v>182</v>
      </c>
      <c r="H34" s="503">
        <f t="shared" si="18"/>
        <v>89</v>
      </c>
      <c r="I34" s="504">
        <v>43</v>
      </c>
      <c r="J34" s="504">
        <v>46</v>
      </c>
      <c r="K34" s="503">
        <f t="shared" si="19"/>
        <v>132</v>
      </c>
      <c r="L34" s="504">
        <v>83</v>
      </c>
      <c r="M34" s="529">
        <v>49</v>
      </c>
      <c r="N34" s="549">
        <f t="shared" si="20"/>
        <v>176</v>
      </c>
      <c r="O34" s="504">
        <v>100</v>
      </c>
      <c r="P34" s="504">
        <v>76</v>
      </c>
      <c r="Q34" s="503">
        <f t="shared" si="21"/>
        <v>562</v>
      </c>
      <c r="R34" s="504">
        <v>398</v>
      </c>
      <c r="S34" s="504">
        <v>164</v>
      </c>
      <c r="T34" s="503">
        <f t="shared" si="22"/>
        <v>243</v>
      </c>
      <c r="U34" s="504">
        <v>137</v>
      </c>
      <c r="V34" s="504">
        <v>106</v>
      </c>
      <c r="W34" s="503">
        <f t="shared" si="23"/>
        <v>275</v>
      </c>
      <c r="X34" s="504">
        <v>244</v>
      </c>
      <c r="Y34" s="529">
        <v>31</v>
      </c>
    </row>
    <row r="35" spans="1:25" ht="20.100000000000001" customHeight="1">
      <c r="A35" s="348" t="s">
        <v>204</v>
      </c>
      <c r="B35" s="503">
        <f t="shared" si="12"/>
        <v>449</v>
      </c>
      <c r="C35" s="504">
        <f t="shared" si="13"/>
        <v>232</v>
      </c>
      <c r="D35" s="504">
        <f t="shared" si="14"/>
        <v>217</v>
      </c>
      <c r="E35" s="503">
        <f t="shared" si="15"/>
        <v>396</v>
      </c>
      <c r="F35" s="504">
        <f t="shared" si="16"/>
        <v>226</v>
      </c>
      <c r="G35" s="504">
        <f t="shared" si="17"/>
        <v>170</v>
      </c>
      <c r="H35" s="503">
        <f t="shared" si="18"/>
        <v>94</v>
      </c>
      <c r="I35" s="504">
        <v>44</v>
      </c>
      <c r="J35" s="504">
        <v>50</v>
      </c>
      <c r="K35" s="503">
        <f t="shared" si="19"/>
        <v>77</v>
      </c>
      <c r="L35" s="504">
        <v>44</v>
      </c>
      <c r="M35" s="529">
        <v>33</v>
      </c>
      <c r="N35" s="549">
        <f t="shared" si="20"/>
        <v>126</v>
      </c>
      <c r="O35" s="504">
        <v>72</v>
      </c>
      <c r="P35" s="504">
        <v>54</v>
      </c>
      <c r="Q35" s="503">
        <f t="shared" si="21"/>
        <v>278</v>
      </c>
      <c r="R35" s="504">
        <v>144</v>
      </c>
      <c r="S35" s="504">
        <v>134</v>
      </c>
      <c r="T35" s="503">
        <f t="shared" si="22"/>
        <v>270</v>
      </c>
      <c r="U35" s="504">
        <v>154</v>
      </c>
      <c r="V35" s="504">
        <v>116</v>
      </c>
      <c r="W35" s="503">
        <f t="shared" si="23"/>
        <v>-41</v>
      </c>
      <c r="X35" s="504">
        <v>-38</v>
      </c>
      <c r="Y35" s="529">
        <v>-3</v>
      </c>
    </row>
    <row r="36" spans="1:25" ht="20.100000000000001" customHeight="1">
      <c r="A36" s="348" t="s">
        <v>205</v>
      </c>
      <c r="B36" s="503">
        <f t="shared" si="12"/>
        <v>493</v>
      </c>
      <c r="C36" s="504">
        <f t="shared" si="13"/>
        <v>255</v>
      </c>
      <c r="D36" s="504">
        <f t="shared" si="14"/>
        <v>238</v>
      </c>
      <c r="E36" s="503">
        <f t="shared" si="15"/>
        <v>360</v>
      </c>
      <c r="F36" s="504">
        <f t="shared" si="16"/>
        <v>190</v>
      </c>
      <c r="G36" s="504">
        <f t="shared" si="17"/>
        <v>170</v>
      </c>
      <c r="H36" s="503">
        <f t="shared" si="18"/>
        <v>90</v>
      </c>
      <c r="I36" s="504">
        <v>48</v>
      </c>
      <c r="J36" s="504">
        <v>42</v>
      </c>
      <c r="K36" s="503">
        <f t="shared" si="19"/>
        <v>126</v>
      </c>
      <c r="L36" s="504">
        <v>66</v>
      </c>
      <c r="M36" s="529">
        <v>60</v>
      </c>
      <c r="N36" s="549">
        <f t="shared" si="20"/>
        <v>135</v>
      </c>
      <c r="O36" s="504">
        <v>76</v>
      </c>
      <c r="P36" s="504">
        <v>59</v>
      </c>
      <c r="Q36" s="503">
        <f t="shared" si="21"/>
        <v>277</v>
      </c>
      <c r="R36" s="504">
        <v>141</v>
      </c>
      <c r="S36" s="504">
        <v>136</v>
      </c>
      <c r="T36" s="503">
        <f t="shared" si="22"/>
        <v>225</v>
      </c>
      <c r="U36" s="504">
        <v>114</v>
      </c>
      <c r="V36" s="504">
        <v>111</v>
      </c>
      <c r="W36" s="503">
        <f t="shared" si="23"/>
        <v>43</v>
      </c>
      <c r="X36" s="504">
        <v>17</v>
      </c>
      <c r="Y36" s="529">
        <v>26</v>
      </c>
    </row>
    <row r="37" spans="1:25" ht="20.100000000000001" customHeight="1">
      <c r="A37" s="348" t="s">
        <v>206</v>
      </c>
      <c r="B37" s="503">
        <f t="shared" si="12"/>
        <v>556</v>
      </c>
      <c r="C37" s="504">
        <f t="shared" si="13"/>
        <v>299</v>
      </c>
      <c r="D37" s="504">
        <f t="shared" si="14"/>
        <v>257</v>
      </c>
      <c r="E37" s="503">
        <f t="shared" si="15"/>
        <v>415</v>
      </c>
      <c r="F37" s="504">
        <f t="shared" si="16"/>
        <v>215</v>
      </c>
      <c r="G37" s="504">
        <f t="shared" si="17"/>
        <v>200</v>
      </c>
      <c r="H37" s="503">
        <f t="shared" si="18"/>
        <v>108</v>
      </c>
      <c r="I37" s="504">
        <v>58</v>
      </c>
      <c r="J37" s="504">
        <v>50</v>
      </c>
      <c r="K37" s="503">
        <f t="shared" si="19"/>
        <v>115</v>
      </c>
      <c r="L37" s="504">
        <v>59</v>
      </c>
      <c r="M37" s="529">
        <v>56</v>
      </c>
      <c r="N37" s="549">
        <f t="shared" si="20"/>
        <v>149</v>
      </c>
      <c r="O37" s="504">
        <v>73</v>
      </c>
      <c r="P37" s="504">
        <v>76</v>
      </c>
      <c r="Q37" s="503">
        <f t="shared" si="21"/>
        <v>333</v>
      </c>
      <c r="R37" s="504">
        <v>182</v>
      </c>
      <c r="S37" s="504">
        <v>151</v>
      </c>
      <c r="T37" s="503">
        <f t="shared" si="22"/>
        <v>266</v>
      </c>
      <c r="U37" s="504">
        <v>142</v>
      </c>
      <c r="V37" s="504">
        <v>124</v>
      </c>
      <c r="W37" s="503">
        <f t="shared" si="23"/>
        <v>33</v>
      </c>
      <c r="X37" s="504">
        <v>26</v>
      </c>
      <c r="Y37" s="529">
        <v>7</v>
      </c>
    </row>
    <row r="38" spans="1:25" ht="20.100000000000001" customHeight="1">
      <c r="A38" s="348" t="s">
        <v>207</v>
      </c>
      <c r="B38" s="503">
        <f t="shared" si="12"/>
        <v>624</v>
      </c>
      <c r="C38" s="504">
        <f t="shared" si="13"/>
        <v>342</v>
      </c>
      <c r="D38" s="504">
        <f t="shared" si="14"/>
        <v>282</v>
      </c>
      <c r="E38" s="503">
        <f t="shared" si="15"/>
        <v>452</v>
      </c>
      <c r="F38" s="504">
        <f t="shared" si="16"/>
        <v>236</v>
      </c>
      <c r="G38" s="504">
        <f t="shared" si="17"/>
        <v>216</v>
      </c>
      <c r="H38" s="503">
        <f t="shared" si="18"/>
        <v>110</v>
      </c>
      <c r="I38" s="504">
        <v>57</v>
      </c>
      <c r="J38" s="504">
        <v>53</v>
      </c>
      <c r="K38" s="503">
        <f t="shared" si="19"/>
        <v>123</v>
      </c>
      <c r="L38" s="504">
        <v>64</v>
      </c>
      <c r="M38" s="529">
        <v>59</v>
      </c>
      <c r="N38" s="549">
        <f t="shared" si="20"/>
        <v>140</v>
      </c>
      <c r="O38" s="504">
        <v>74</v>
      </c>
      <c r="P38" s="504">
        <v>66</v>
      </c>
      <c r="Q38" s="503">
        <f t="shared" si="21"/>
        <v>391</v>
      </c>
      <c r="R38" s="504">
        <v>221</v>
      </c>
      <c r="S38" s="504">
        <v>170</v>
      </c>
      <c r="T38" s="503">
        <f t="shared" si="22"/>
        <v>312</v>
      </c>
      <c r="U38" s="504">
        <v>162</v>
      </c>
      <c r="V38" s="504">
        <v>150</v>
      </c>
      <c r="W38" s="503">
        <f t="shared" si="23"/>
        <v>62</v>
      </c>
      <c r="X38" s="504">
        <v>49</v>
      </c>
      <c r="Y38" s="529">
        <v>13</v>
      </c>
    </row>
    <row r="39" spans="1:25" ht="20.100000000000001" customHeight="1">
      <c r="A39" s="348" t="s">
        <v>208</v>
      </c>
      <c r="B39" s="503">
        <f t="shared" si="12"/>
        <v>725</v>
      </c>
      <c r="C39" s="504">
        <f t="shared" si="13"/>
        <v>390</v>
      </c>
      <c r="D39" s="504">
        <f t="shared" si="14"/>
        <v>335</v>
      </c>
      <c r="E39" s="503">
        <f t="shared" si="15"/>
        <v>502</v>
      </c>
      <c r="F39" s="504">
        <f t="shared" si="16"/>
        <v>267</v>
      </c>
      <c r="G39" s="504">
        <f t="shared" si="17"/>
        <v>235</v>
      </c>
      <c r="H39" s="503">
        <f t="shared" si="18"/>
        <v>133</v>
      </c>
      <c r="I39" s="504">
        <v>76</v>
      </c>
      <c r="J39" s="504">
        <v>57</v>
      </c>
      <c r="K39" s="503">
        <f t="shared" si="19"/>
        <v>142</v>
      </c>
      <c r="L39" s="504">
        <v>70</v>
      </c>
      <c r="M39" s="529">
        <v>72</v>
      </c>
      <c r="N39" s="549">
        <f t="shared" si="20"/>
        <v>170</v>
      </c>
      <c r="O39" s="504">
        <v>89</v>
      </c>
      <c r="P39" s="504">
        <v>81</v>
      </c>
      <c r="Q39" s="503">
        <f t="shared" si="21"/>
        <v>450</v>
      </c>
      <c r="R39" s="504">
        <v>244</v>
      </c>
      <c r="S39" s="504">
        <v>206</v>
      </c>
      <c r="T39" s="503">
        <f t="shared" si="22"/>
        <v>332</v>
      </c>
      <c r="U39" s="504">
        <v>178</v>
      </c>
      <c r="V39" s="504">
        <v>154</v>
      </c>
      <c r="W39" s="503">
        <f t="shared" si="23"/>
        <v>90</v>
      </c>
      <c r="X39" s="504">
        <v>47</v>
      </c>
      <c r="Y39" s="529">
        <v>43</v>
      </c>
    </row>
    <row r="40" spans="1:25" s="301" customFormat="1" ht="9.9499999999999993" customHeight="1" thickBot="1">
      <c r="A40" s="530"/>
      <c r="B40" s="531"/>
      <c r="C40" s="532"/>
      <c r="D40" s="532"/>
      <c r="E40" s="533"/>
      <c r="F40" s="532"/>
      <c r="G40" s="532"/>
      <c r="H40" s="533"/>
      <c r="I40" s="532"/>
      <c r="J40" s="532"/>
      <c r="K40" s="532"/>
      <c r="L40" s="532"/>
      <c r="M40" s="534"/>
      <c r="N40" s="553"/>
      <c r="O40" s="533"/>
      <c r="P40" s="532"/>
      <c r="Q40" s="554"/>
      <c r="R40" s="554"/>
      <c r="S40" s="554"/>
      <c r="T40" s="555"/>
      <c r="U40" s="555"/>
      <c r="V40" s="554"/>
      <c r="W40" s="554"/>
      <c r="X40" s="554"/>
      <c r="Y40" s="556"/>
    </row>
    <row r="41" spans="1:25" ht="9.9499999999999993" customHeight="1">
      <c r="A41" s="506"/>
      <c r="B41" s="506"/>
      <c r="C41" s="507"/>
      <c r="D41" s="507"/>
      <c r="E41" s="508"/>
      <c r="F41" s="507"/>
      <c r="G41" s="507"/>
      <c r="H41" s="509"/>
      <c r="I41" s="507"/>
      <c r="J41" s="507"/>
      <c r="K41" s="507"/>
      <c r="L41" s="507"/>
      <c r="M41" s="510"/>
      <c r="N41" s="510"/>
      <c r="O41" s="510"/>
      <c r="P41" s="507"/>
      <c r="Q41" s="117"/>
      <c r="R41" s="117"/>
      <c r="S41" s="118"/>
      <c r="T41" s="119"/>
      <c r="U41" s="119"/>
      <c r="V41" s="118"/>
      <c r="W41" s="117"/>
      <c r="X41" s="118"/>
      <c r="Y41" s="118"/>
    </row>
    <row r="42" spans="1:25" ht="15" customHeight="1">
      <c r="A42" s="426" t="s">
        <v>363</v>
      </c>
      <c r="B42" s="426"/>
      <c r="N42" s="426"/>
      <c r="X42" s="109"/>
      <c r="Y42" s="109"/>
    </row>
    <row r="43" spans="1:25" ht="15" customHeight="1">
      <c r="A43" s="512" t="s">
        <v>223</v>
      </c>
      <c r="B43" s="156"/>
      <c r="C43" s="426"/>
      <c r="D43" s="426"/>
      <c r="E43" s="513"/>
      <c r="N43" s="512"/>
      <c r="V43" s="822"/>
      <c r="W43" s="822"/>
      <c r="X43" s="822"/>
      <c r="Y43" s="822"/>
    </row>
    <row r="44" spans="1:25" ht="15.75">
      <c r="A44" s="41"/>
      <c r="B44" s="41"/>
      <c r="C44" s="41"/>
      <c r="D44" s="41"/>
      <c r="E44" s="41"/>
      <c r="F44" s="41"/>
      <c r="G44" s="41"/>
      <c r="H44" s="41"/>
      <c r="I44" s="41"/>
      <c r="J44" s="41"/>
      <c r="K44" s="41"/>
      <c r="L44" s="41"/>
      <c r="M44" s="41"/>
      <c r="N44" s="41"/>
      <c r="O44" s="41"/>
      <c r="P44" s="41"/>
      <c r="X44" s="28" t="s">
        <v>62</v>
      </c>
    </row>
    <row r="45" spans="1:25" ht="15.75">
      <c r="A45" s="41"/>
      <c r="B45" s="41"/>
      <c r="C45" s="41"/>
      <c r="D45" s="41"/>
      <c r="E45" s="41"/>
      <c r="F45" s="41"/>
      <c r="G45" s="41"/>
      <c r="H45" s="41"/>
      <c r="I45" s="41"/>
      <c r="J45" s="41"/>
      <c r="K45" s="41"/>
      <c r="L45" s="41"/>
      <c r="M45" s="41"/>
      <c r="N45" s="41"/>
      <c r="O45" s="41"/>
      <c r="P45" s="41"/>
    </row>
    <row r="46" spans="1:25" ht="15.75">
      <c r="A46" s="41"/>
      <c r="B46" s="41"/>
      <c r="C46" s="41"/>
      <c r="D46" s="41"/>
      <c r="E46" s="41"/>
      <c r="F46" s="41"/>
      <c r="G46" s="41"/>
      <c r="H46" s="41"/>
      <c r="I46" s="41"/>
      <c r="J46" s="41"/>
      <c r="K46" s="41"/>
      <c r="L46" s="41"/>
      <c r="M46" s="41"/>
      <c r="N46" s="41"/>
      <c r="O46" s="41"/>
      <c r="P46" s="41"/>
    </row>
    <row r="47" spans="1:25" ht="15.75">
      <c r="A47" s="41"/>
      <c r="B47" s="41"/>
      <c r="C47" s="41"/>
      <c r="D47" s="41"/>
      <c r="E47" s="41"/>
      <c r="F47" s="41"/>
      <c r="G47" s="41"/>
      <c r="H47" s="41"/>
      <c r="I47" s="41"/>
      <c r="J47" s="41"/>
      <c r="K47" s="41"/>
      <c r="L47" s="41"/>
      <c r="M47" s="41"/>
      <c r="N47" s="41"/>
      <c r="O47" s="41"/>
      <c r="P47" s="41"/>
    </row>
    <row r="48" spans="1:25" ht="15.75">
      <c r="A48" s="41"/>
      <c r="B48" s="41"/>
      <c r="C48" s="41"/>
      <c r="D48" s="41"/>
      <c r="E48" s="41"/>
      <c r="F48" s="41"/>
      <c r="G48" s="41"/>
      <c r="H48" s="41"/>
      <c r="I48" s="41"/>
      <c r="J48" s="41"/>
      <c r="K48" s="41"/>
      <c r="L48" s="41"/>
      <c r="M48" s="41"/>
      <c r="N48" s="41"/>
      <c r="O48" s="41"/>
      <c r="P48" s="41"/>
    </row>
    <row r="49" spans="1:16" ht="15.75">
      <c r="A49" s="41"/>
      <c r="B49" s="41"/>
      <c r="C49" s="41"/>
      <c r="D49" s="41"/>
      <c r="E49" s="41"/>
      <c r="F49" s="41"/>
      <c r="G49" s="41"/>
      <c r="H49" s="41"/>
      <c r="I49" s="41"/>
      <c r="J49" s="41"/>
      <c r="K49" s="41"/>
      <c r="L49" s="41"/>
      <c r="M49" s="41"/>
      <c r="N49" s="41"/>
      <c r="O49" s="41"/>
      <c r="P49" s="41"/>
    </row>
    <row r="50" spans="1:16" ht="15.75">
      <c r="A50" s="41"/>
      <c r="B50" s="41"/>
      <c r="C50" s="41"/>
      <c r="D50" s="41"/>
      <c r="E50" s="107"/>
      <c r="F50" s="41"/>
      <c r="G50" s="41"/>
      <c r="H50" s="41"/>
      <c r="I50" s="41"/>
      <c r="J50" s="41"/>
      <c r="K50" s="41"/>
      <c r="L50" s="41"/>
      <c r="M50" s="41"/>
      <c r="N50" s="41"/>
      <c r="O50" s="41"/>
      <c r="P50" s="41"/>
    </row>
    <row r="51" spans="1:16" ht="15.75">
      <c r="A51" s="41"/>
      <c r="B51" s="41"/>
      <c r="C51" s="41"/>
      <c r="D51" s="41"/>
      <c r="E51" s="41"/>
      <c r="F51" s="41"/>
      <c r="G51" s="41"/>
      <c r="H51" s="41"/>
      <c r="I51" s="41"/>
      <c r="J51" s="41"/>
      <c r="K51" s="41"/>
      <c r="L51" s="41"/>
      <c r="M51" s="41"/>
      <c r="N51" s="41"/>
      <c r="O51" s="41"/>
      <c r="P51" s="41"/>
    </row>
    <row r="52" spans="1:16" ht="15.75">
      <c r="A52" s="41"/>
      <c r="B52" s="41"/>
      <c r="C52" s="41"/>
      <c r="D52" s="41"/>
      <c r="E52" s="41"/>
      <c r="F52" s="41"/>
      <c r="G52" s="41"/>
      <c r="H52" s="41"/>
      <c r="I52" s="41"/>
      <c r="J52" s="41"/>
      <c r="K52" s="41"/>
      <c r="L52" s="41"/>
      <c r="M52" s="41"/>
      <c r="N52" s="41"/>
      <c r="O52" s="41"/>
      <c r="P52" s="41"/>
    </row>
    <row r="53" spans="1:16" ht="15.75">
      <c r="A53" s="41"/>
      <c r="B53" s="41"/>
      <c r="C53" s="41"/>
      <c r="D53" s="41"/>
      <c r="E53" s="41"/>
      <c r="F53" s="41"/>
      <c r="G53" s="41"/>
      <c r="H53" s="41"/>
      <c r="I53" s="41"/>
      <c r="J53" s="41"/>
      <c r="K53" s="41"/>
      <c r="L53" s="41"/>
      <c r="M53" s="41"/>
      <c r="N53" s="41"/>
      <c r="O53" s="41"/>
      <c r="P53" s="41"/>
    </row>
    <row r="54" spans="1:16" ht="15.75">
      <c r="A54" s="41"/>
      <c r="B54" s="41"/>
      <c r="C54" s="41"/>
      <c r="D54" s="41"/>
      <c r="E54" s="41"/>
      <c r="F54" s="41"/>
      <c r="G54" s="41"/>
      <c r="H54" s="41"/>
      <c r="I54" s="41"/>
      <c r="J54" s="41"/>
      <c r="K54" s="41"/>
      <c r="L54" s="41"/>
      <c r="M54" s="41"/>
      <c r="N54" s="41"/>
      <c r="O54" s="41"/>
      <c r="P54" s="41"/>
    </row>
    <row r="55" spans="1:16" ht="15.75">
      <c r="A55" s="41"/>
      <c r="B55" s="41"/>
      <c r="C55" s="41"/>
      <c r="D55" s="41"/>
      <c r="E55" s="41"/>
      <c r="F55" s="41"/>
      <c r="G55" s="41"/>
      <c r="H55" s="41"/>
      <c r="I55" s="41"/>
      <c r="J55" s="41"/>
      <c r="K55" s="41"/>
      <c r="L55" s="41"/>
      <c r="M55" s="41"/>
      <c r="N55" s="41"/>
      <c r="O55" s="41"/>
      <c r="P55" s="41"/>
    </row>
    <row r="56" spans="1:16" ht="15.75">
      <c r="A56" s="41"/>
      <c r="B56" s="41"/>
      <c r="C56" s="41"/>
      <c r="D56" s="41"/>
      <c r="E56" s="41"/>
      <c r="F56" s="41"/>
      <c r="G56" s="41"/>
      <c r="H56" s="41"/>
      <c r="I56" s="41"/>
      <c r="J56" s="41"/>
      <c r="K56" s="41"/>
      <c r="L56" s="41"/>
      <c r="M56" s="41"/>
      <c r="N56" s="41"/>
      <c r="O56" s="41"/>
      <c r="P56" s="41"/>
    </row>
    <row r="57" spans="1:16" ht="15.75">
      <c r="A57" s="41"/>
      <c r="B57" s="41"/>
      <c r="C57" s="41"/>
      <c r="D57" s="41"/>
      <c r="E57" s="41"/>
      <c r="F57" s="41"/>
      <c r="G57" s="41"/>
      <c r="H57" s="41"/>
      <c r="I57" s="41"/>
      <c r="J57" s="41"/>
      <c r="K57" s="41"/>
      <c r="L57" s="41"/>
      <c r="M57" s="41"/>
      <c r="N57" s="41"/>
      <c r="O57" s="41"/>
      <c r="P57" s="41"/>
    </row>
    <row r="58" spans="1:16" ht="15.75">
      <c r="A58" s="41"/>
      <c r="B58" s="41"/>
      <c r="C58" s="41"/>
      <c r="D58" s="41"/>
      <c r="E58" s="41"/>
      <c r="F58" s="41"/>
      <c r="G58" s="41"/>
      <c r="H58" s="41"/>
      <c r="I58" s="41"/>
      <c r="J58" s="41"/>
      <c r="K58" s="41"/>
      <c r="L58" s="41"/>
      <c r="M58" s="41"/>
      <c r="N58" s="41"/>
      <c r="O58" s="41"/>
      <c r="P58" s="41"/>
    </row>
    <row r="59" spans="1:16" ht="15.75">
      <c r="A59" s="41"/>
      <c r="B59" s="41"/>
      <c r="C59" s="41"/>
      <c r="D59" s="41"/>
      <c r="E59" s="41"/>
      <c r="F59" s="41"/>
      <c r="G59" s="41"/>
      <c r="H59" s="41"/>
      <c r="I59" s="41"/>
      <c r="J59" s="41"/>
      <c r="K59" s="41"/>
      <c r="L59" s="41"/>
      <c r="M59" s="41"/>
      <c r="N59" s="41"/>
      <c r="O59" s="41"/>
      <c r="P59" s="41"/>
    </row>
    <row r="60" spans="1:16" ht="15.75">
      <c r="A60" s="41"/>
      <c r="B60" s="41"/>
      <c r="C60" s="41"/>
      <c r="D60" s="41"/>
      <c r="E60" s="41"/>
      <c r="F60" s="41"/>
      <c r="G60" s="41"/>
      <c r="H60" s="41"/>
      <c r="I60" s="41"/>
      <c r="J60" s="41"/>
      <c r="K60" s="41"/>
      <c r="L60" s="41"/>
      <c r="M60" s="41"/>
      <c r="N60" s="41"/>
      <c r="O60" s="41"/>
      <c r="P60" s="41"/>
    </row>
    <row r="61" spans="1:16" ht="15.75">
      <c r="A61" s="41"/>
      <c r="B61" s="41"/>
      <c r="C61" s="41"/>
      <c r="D61" s="41"/>
      <c r="E61" s="41"/>
      <c r="F61" s="41"/>
      <c r="G61" s="41"/>
      <c r="H61" s="41"/>
      <c r="I61" s="41"/>
      <c r="J61" s="41"/>
      <c r="K61" s="41"/>
      <c r="L61" s="41"/>
      <c r="M61" s="41"/>
      <c r="N61" s="41"/>
      <c r="O61" s="41"/>
      <c r="P61" s="41"/>
    </row>
    <row r="62" spans="1:16" ht="15.75">
      <c r="A62" s="41"/>
      <c r="B62" s="41"/>
      <c r="C62" s="41"/>
      <c r="D62" s="41"/>
      <c r="E62" s="41"/>
      <c r="F62" s="41"/>
      <c r="G62" s="41"/>
      <c r="H62" s="41"/>
      <c r="I62" s="41"/>
      <c r="J62" s="41"/>
      <c r="K62" s="41"/>
      <c r="L62" s="41"/>
      <c r="M62" s="41"/>
      <c r="N62" s="41"/>
      <c r="O62" s="41"/>
      <c r="P62" s="41"/>
    </row>
    <row r="63" spans="1:16" ht="15.75">
      <c r="A63" s="41"/>
      <c r="B63" s="41"/>
      <c r="C63" s="41"/>
      <c r="D63" s="41"/>
      <c r="E63" s="41"/>
      <c r="F63" s="41"/>
      <c r="G63" s="41"/>
      <c r="H63" s="41"/>
      <c r="I63" s="41"/>
      <c r="J63" s="41"/>
      <c r="K63" s="41"/>
      <c r="L63" s="41"/>
      <c r="M63" s="41"/>
      <c r="N63" s="41"/>
      <c r="O63" s="41"/>
      <c r="P63" s="41"/>
    </row>
    <row r="64" spans="1:16" ht="15.75">
      <c r="A64" s="41"/>
      <c r="B64" s="41"/>
      <c r="C64" s="41"/>
      <c r="D64" s="41"/>
      <c r="E64" s="41"/>
      <c r="F64" s="41"/>
      <c r="G64" s="41"/>
      <c r="H64" s="41"/>
      <c r="I64" s="41"/>
      <c r="J64" s="41"/>
      <c r="K64" s="41"/>
      <c r="L64" s="41"/>
      <c r="M64" s="41"/>
      <c r="N64" s="41"/>
      <c r="O64" s="41"/>
      <c r="P64" s="41"/>
    </row>
    <row r="65" spans="1:16" ht="15.75">
      <c r="A65" s="41"/>
      <c r="B65" s="41"/>
      <c r="C65" s="41"/>
      <c r="D65" s="41"/>
      <c r="E65" s="41"/>
      <c r="F65" s="41"/>
      <c r="G65" s="41"/>
      <c r="H65" s="41"/>
      <c r="I65" s="41"/>
      <c r="J65" s="41"/>
      <c r="K65" s="41"/>
      <c r="L65" s="41"/>
      <c r="M65" s="41"/>
      <c r="N65" s="41"/>
      <c r="O65" s="41"/>
      <c r="P65" s="41"/>
    </row>
    <row r="66" spans="1:16" ht="15.75">
      <c r="A66" s="41"/>
      <c r="B66" s="41"/>
      <c r="C66" s="41"/>
      <c r="D66" s="41"/>
      <c r="E66" s="41"/>
      <c r="F66" s="41"/>
      <c r="G66" s="41"/>
      <c r="H66" s="41"/>
      <c r="I66" s="41"/>
      <c r="J66" s="41"/>
      <c r="K66" s="41"/>
      <c r="L66" s="41"/>
      <c r="M66" s="41"/>
      <c r="N66" s="41"/>
      <c r="O66" s="41"/>
      <c r="P66" s="41"/>
    </row>
    <row r="67" spans="1:16" ht="15.75">
      <c r="A67" s="41"/>
      <c r="B67" s="41"/>
      <c r="C67" s="41"/>
      <c r="D67" s="41"/>
      <c r="E67" s="41"/>
      <c r="F67" s="41"/>
      <c r="G67" s="41"/>
      <c r="H67" s="41"/>
      <c r="I67" s="41"/>
      <c r="J67" s="41"/>
      <c r="K67" s="41"/>
      <c r="L67" s="41"/>
      <c r="M67" s="41"/>
      <c r="N67" s="41"/>
      <c r="O67" s="41"/>
      <c r="P67" s="41"/>
    </row>
    <row r="68" spans="1:16" ht="15.75">
      <c r="A68" s="41"/>
      <c r="B68" s="41"/>
      <c r="C68" s="41"/>
      <c r="D68" s="41"/>
      <c r="E68" s="41"/>
      <c r="F68" s="41"/>
      <c r="G68" s="41"/>
      <c r="H68" s="41"/>
      <c r="I68" s="41"/>
      <c r="J68" s="41"/>
      <c r="K68" s="41"/>
      <c r="L68" s="41"/>
      <c r="M68" s="41"/>
      <c r="N68" s="41"/>
      <c r="O68" s="41"/>
      <c r="P68" s="41"/>
    </row>
    <row r="69" spans="1:16" ht="15.75">
      <c r="A69" s="41"/>
      <c r="B69" s="41"/>
      <c r="C69" s="41"/>
      <c r="D69" s="41"/>
      <c r="E69" s="41"/>
      <c r="F69" s="41"/>
      <c r="G69" s="41"/>
      <c r="H69" s="41"/>
      <c r="I69" s="41"/>
      <c r="J69" s="41"/>
      <c r="K69" s="41"/>
      <c r="L69" s="41"/>
      <c r="M69" s="41"/>
      <c r="N69" s="41"/>
      <c r="O69" s="41"/>
      <c r="P69" s="41"/>
    </row>
  </sheetData>
  <mergeCells count="17">
    <mergeCell ref="V43:Y43"/>
    <mergeCell ref="B7:D7"/>
    <mergeCell ref="E7:G7"/>
    <mergeCell ref="H7:J7"/>
    <mergeCell ref="K7:M7"/>
    <mergeCell ref="N7:P7"/>
    <mergeCell ref="Q7:S7"/>
    <mergeCell ref="A8:A9"/>
    <mergeCell ref="W6:Y6"/>
    <mergeCell ref="A2:M3"/>
    <mergeCell ref="N2:Y3"/>
    <mergeCell ref="T7:V7"/>
    <mergeCell ref="C6:G6"/>
    <mergeCell ref="H6:J6"/>
    <mergeCell ref="K6:M6"/>
    <mergeCell ref="N6:P6"/>
    <mergeCell ref="Q6:V6"/>
  </mergeCells>
  <phoneticPr fontId="2" type="noConversion"/>
  <printOptions horizontalCentered="1" gridLinesSet="0"/>
  <pageMargins left="0.59055118110236227" right="0.59055118110236227" top="0.55118110236220474" bottom="0.55118110236220474" header="0.51181102362204722" footer="0.51181102362204722"/>
  <pageSetup paperSize="9" scale="85" orientation="portrait" r:id="rId1"/>
  <headerFooter alignWithMargins="0"/>
  <colBreaks count="1" manualBreakCount="1">
    <brk id="13"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65"/>
  <sheetViews>
    <sheetView view="pageBreakPreview" topLeftCell="I1" zoomScaleNormal="100" workbookViewId="0">
      <selection activeCell="C45" sqref="C45"/>
    </sheetView>
  </sheetViews>
  <sheetFormatPr defaultRowHeight="13.5"/>
  <cols>
    <col min="1" max="1" width="7.88671875" style="128" customWidth="1"/>
    <col min="2" max="10" width="7.77734375" style="128" customWidth="1"/>
    <col min="11" max="11" width="8.88671875" style="128"/>
    <col min="12" max="20" width="7.77734375" style="128" customWidth="1"/>
    <col min="21" max="16384" width="8.88671875" style="128"/>
  </cols>
  <sheetData>
    <row r="1" spans="1:26" s="121" customFormat="1" ht="15" customHeight="1">
      <c r="A1" s="100"/>
      <c r="B1" s="100"/>
      <c r="C1" s="100"/>
      <c r="D1" s="100"/>
      <c r="E1" s="100"/>
      <c r="F1" s="100"/>
      <c r="G1" s="100"/>
      <c r="H1" s="100"/>
      <c r="I1" s="100"/>
      <c r="J1" s="100"/>
      <c r="K1" s="100"/>
      <c r="L1" s="100"/>
      <c r="M1" s="100"/>
      <c r="N1" s="100"/>
      <c r="O1" s="100"/>
      <c r="P1" s="100"/>
      <c r="Q1" s="100"/>
      <c r="R1" s="100"/>
      <c r="S1" s="130"/>
      <c r="T1" s="126"/>
    </row>
    <row r="2" spans="1:26" s="123" customFormat="1" ht="30" customHeight="1">
      <c r="A2" s="825" t="s">
        <v>255</v>
      </c>
      <c r="B2" s="825"/>
      <c r="C2" s="825"/>
      <c r="D2" s="825"/>
      <c r="E2" s="825"/>
      <c r="F2" s="825"/>
      <c r="G2" s="825"/>
      <c r="H2" s="825"/>
      <c r="I2" s="825"/>
      <c r="J2" s="825"/>
      <c r="K2" s="825" t="s">
        <v>256</v>
      </c>
      <c r="L2" s="825"/>
      <c r="M2" s="825"/>
      <c r="N2" s="825"/>
      <c r="O2" s="825"/>
      <c r="P2" s="825"/>
      <c r="Q2" s="825"/>
      <c r="R2" s="825"/>
      <c r="S2" s="825"/>
      <c r="T2" s="825"/>
      <c r="U2" s="122"/>
      <c r="V2" s="122"/>
      <c r="W2" s="122"/>
      <c r="X2" s="122"/>
      <c r="Y2" s="122"/>
      <c r="Z2" s="122"/>
    </row>
    <row r="3" spans="1:26" s="125" customFormat="1" ht="30" customHeight="1">
      <c r="A3" s="826" t="s">
        <v>254</v>
      </c>
      <c r="B3" s="826"/>
      <c r="C3" s="826"/>
      <c r="D3" s="826"/>
      <c r="E3" s="826"/>
      <c r="F3" s="826"/>
      <c r="G3" s="826"/>
      <c r="H3" s="826"/>
      <c r="I3" s="826"/>
      <c r="J3" s="826"/>
      <c r="K3" s="826" t="s">
        <v>257</v>
      </c>
      <c r="L3" s="826"/>
      <c r="M3" s="826"/>
      <c r="N3" s="826"/>
      <c r="O3" s="826"/>
      <c r="P3" s="826"/>
      <c r="Q3" s="826"/>
      <c r="R3" s="826"/>
      <c r="S3" s="826"/>
      <c r="T3" s="826"/>
    </row>
    <row r="4" spans="1:26" s="125" customFormat="1" ht="15" customHeight="1">
      <c r="A4" s="180"/>
      <c r="B4" s="180"/>
      <c r="C4" s="180"/>
      <c r="D4" s="180"/>
      <c r="E4" s="180"/>
      <c r="F4" s="180"/>
      <c r="G4" s="180"/>
      <c r="H4" s="180"/>
      <c r="I4" s="180"/>
      <c r="J4" s="180"/>
      <c r="K4" s="180"/>
      <c r="L4" s="180"/>
      <c r="M4" s="180"/>
      <c r="N4" s="180"/>
      <c r="O4" s="180"/>
      <c r="P4" s="180"/>
      <c r="Q4" s="180"/>
      <c r="R4" s="180"/>
      <c r="S4" s="180"/>
      <c r="T4" s="180"/>
    </row>
    <row r="5" spans="1:26" ht="15" customHeight="1" thickBot="1">
      <c r="A5" s="128" t="s">
        <v>226</v>
      </c>
      <c r="J5" s="559"/>
      <c r="T5" s="559" t="s">
        <v>224</v>
      </c>
    </row>
    <row r="6" spans="1:26" s="123" customFormat="1" ht="24.95" customHeight="1">
      <c r="A6" s="833" t="s">
        <v>212</v>
      </c>
      <c r="B6" s="562" t="s">
        <v>48</v>
      </c>
      <c r="C6" s="563" t="s">
        <v>227</v>
      </c>
      <c r="D6" s="319" t="s">
        <v>228</v>
      </c>
      <c r="E6" s="563" t="s">
        <v>229</v>
      </c>
      <c r="F6" s="563" t="s">
        <v>230</v>
      </c>
      <c r="G6" s="319" t="s">
        <v>231</v>
      </c>
      <c r="H6" s="563" t="s">
        <v>232</v>
      </c>
      <c r="I6" s="319" t="s">
        <v>233</v>
      </c>
      <c r="J6" s="564" t="s">
        <v>234</v>
      </c>
      <c r="K6" s="833" t="s">
        <v>212</v>
      </c>
      <c r="L6" s="565" t="s">
        <v>243</v>
      </c>
      <c r="M6" s="566" t="s">
        <v>244</v>
      </c>
      <c r="N6" s="567" t="s">
        <v>245</v>
      </c>
      <c r="O6" s="566" t="s">
        <v>246</v>
      </c>
      <c r="P6" s="567" t="s">
        <v>247</v>
      </c>
      <c r="Q6" s="566" t="s">
        <v>248</v>
      </c>
      <c r="R6" s="567" t="s">
        <v>249</v>
      </c>
      <c r="S6" s="566" t="s">
        <v>250</v>
      </c>
      <c r="T6" s="568" t="s">
        <v>251</v>
      </c>
    </row>
    <row r="7" spans="1:26" s="123" customFormat="1" ht="15.75" customHeight="1">
      <c r="A7" s="834"/>
      <c r="B7" s="569"/>
      <c r="C7" s="827" t="s">
        <v>367</v>
      </c>
      <c r="D7" s="318"/>
      <c r="E7" s="570"/>
      <c r="F7" s="570"/>
      <c r="G7" s="318"/>
      <c r="H7" s="570"/>
      <c r="I7" s="318"/>
      <c r="J7" s="571"/>
      <c r="K7" s="834"/>
      <c r="L7" s="572"/>
      <c r="M7" s="829" t="s">
        <v>371</v>
      </c>
      <c r="N7" s="829" t="s">
        <v>369</v>
      </c>
      <c r="O7" s="829" t="s">
        <v>368</v>
      </c>
      <c r="P7" s="829" t="s">
        <v>372</v>
      </c>
      <c r="Q7" s="829" t="s">
        <v>370</v>
      </c>
      <c r="R7" s="831" t="s">
        <v>366</v>
      </c>
      <c r="S7" s="831" t="s">
        <v>365</v>
      </c>
      <c r="T7" s="573"/>
    </row>
    <row r="8" spans="1:26" s="123" customFormat="1" ht="24.95" customHeight="1">
      <c r="A8" s="835"/>
      <c r="B8" s="574" t="s">
        <v>235</v>
      </c>
      <c r="C8" s="828"/>
      <c r="D8" s="575" t="s">
        <v>236</v>
      </c>
      <c r="E8" s="576" t="s">
        <v>237</v>
      </c>
      <c r="F8" s="576" t="s">
        <v>238</v>
      </c>
      <c r="G8" s="575" t="s">
        <v>239</v>
      </c>
      <c r="H8" s="576" t="s">
        <v>240</v>
      </c>
      <c r="I8" s="575" t="s">
        <v>241</v>
      </c>
      <c r="J8" s="577" t="s">
        <v>242</v>
      </c>
      <c r="K8" s="835"/>
      <c r="L8" s="578" t="s">
        <v>252</v>
      </c>
      <c r="M8" s="830"/>
      <c r="N8" s="830"/>
      <c r="O8" s="830"/>
      <c r="P8" s="830"/>
      <c r="Q8" s="830"/>
      <c r="R8" s="832"/>
      <c r="S8" s="832"/>
      <c r="T8" s="579" t="s">
        <v>253</v>
      </c>
    </row>
    <row r="9" spans="1:26" ht="30" customHeight="1">
      <c r="A9" s="451">
        <v>2015</v>
      </c>
      <c r="B9" s="61">
        <f>SUM(C9:J9,L9:T9)</f>
        <v>6665</v>
      </c>
      <c r="C9" s="61">
        <v>2849</v>
      </c>
      <c r="D9" s="61">
        <v>1139</v>
      </c>
      <c r="E9" s="61">
        <v>60</v>
      </c>
      <c r="F9" s="61">
        <v>43</v>
      </c>
      <c r="G9" s="61">
        <v>321</v>
      </c>
      <c r="H9" s="61">
        <v>33</v>
      </c>
      <c r="I9" s="61">
        <v>120</v>
      </c>
      <c r="J9" s="333">
        <v>14</v>
      </c>
      <c r="K9" s="451">
        <v>2015</v>
      </c>
      <c r="L9" s="61">
        <v>46</v>
      </c>
      <c r="M9" s="61">
        <v>1329</v>
      </c>
      <c r="N9" s="61">
        <v>139</v>
      </c>
      <c r="O9" s="61">
        <v>164</v>
      </c>
      <c r="P9" s="61">
        <v>74</v>
      </c>
      <c r="Q9" s="61">
        <v>65</v>
      </c>
      <c r="R9" s="61">
        <v>138</v>
      </c>
      <c r="S9" s="61">
        <v>100</v>
      </c>
      <c r="T9" s="333">
        <v>31</v>
      </c>
    </row>
    <row r="10" spans="1:26" ht="30" customHeight="1">
      <c r="A10" s="451">
        <v>2016</v>
      </c>
      <c r="B10" s="61">
        <f t="shared" ref="B10:B12" si="0">SUM(C10:J10,L10:T10)</f>
        <v>7026</v>
      </c>
      <c r="C10" s="61">
        <v>3146</v>
      </c>
      <c r="D10" s="61">
        <v>1211</v>
      </c>
      <c r="E10" s="61">
        <v>53</v>
      </c>
      <c r="F10" s="61">
        <v>68</v>
      </c>
      <c r="G10" s="61">
        <v>329</v>
      </c>
      <c r="H10" s="61">
        <v>31</v>
      </c>
      <c r="I10" s="61">
        <v>102</v>
      </c>
      <c r="J10" s="333">
        <v>20</v>
      </c>
      <c r="K10" s="451">
        <v>2016</v>
      </c>
      <c r="L10" s="580">
        <v>24</v>
      </c>
      <c r="M10" s="581">
        <v>1334</v>
      </c>
      <c r="N10" s="580">
        <v>146</v>
      </c>
      <c r="O10" s="580">
        <v>159</v>
      </c>
      <c r="P10" s="580">
        <v>64</v>
      </c>
      <c r="Q10" s="580">
        <v>88</v>
      </c>
      <c r="R10" s="580">
        <v>131</v>
      </c>
      <c r="S10" s="580">
        <v>83</v>
      </c>
      <c r="T10" s="582">
        <v>37</v>
      </c>
    </row>
    <row r="11" spans="1:26" ht="30" customHeight="1">
      <c r="A11" s="451">
        <v>2017</v>
      </c>
      <c r="B11" s="61">
        <f t="shared" si="0"/>
        <v>7179</v>
      </c>
      <c r="C11" s="581">
        <v>3117</v>
      </c>
      <c r="D11" s="581">
        <v>1277</v>
      </c>
      <c r="E11" s="580">
        <v>73</v>
      </c>
      <c r="F11" s="580">
        <v>71</v>
      </c>
      <c r="G11" s="580">
        <v>321</v>
      </c>
      <c r="H11" s="580">
        <v>37</v>
      </c>
      <c r="I11" s="580">
        <v>151</v>
      </c>
      <c r="J11" s="582">
        <v>35</v>
      </c>
      <c r="K11" s="451">
        <v>2017</v>
      </c>
      <c r="L11" s="580">
        <v>27</v>
      </c>
      <c r="M11" s="581">
        <v>1449</v>
      </c>
      <c r="N11" s="580">
        <v>126</v>
      </c>
      <c r="O11" s="580">
        <v>154</v>
      </c>
      <c r="P11" s="580">
        <v>73</v>
      </c>
      <c r="Q11" s="580">
        <v>51</v>
      </c>
      <c r="R11" s="580">
        <v>111</v>
      </c>
      <c r="S11" s="580">
        <v>64</v>
      </c>
      <c r="T11" s="582">
        <v>42</v>
      </c>
    </row>
    <row r="12" spans="1:26" ht="30" customHeight="1">
      <c r="A12" s="451">
        <v>2018</v>
      </c>
      <c r="B12" s="61">
        <f t="shared" si="0"/>
        <v>6833</v>
      </c>
      <c r="C12" s="61">
        <v>2884</v>
      </c>
      <c r="D12" s="61">
        <v>1133</v>
      </c>
      <c r="E12" s="61">
        <v>72</v>
      </c>
      <c r="F12" s="61">
        <v>73</v>
      </c>
      <c r="G12" s="61">
        <v>338</v>
      </c>
      <c r="H12" s="61">
        <v>24</v>
      </c>
      <c r="I12" s="61">
        <v>82</v>
      </c>
      <c r="J12" s="333">
        <v>37</v>
      </c>
      <c r="K12" s="451">
        <v>2018</v>
      </c>
      <c r="L12" s="61">
        <v>46</v>
      </c>
      <c r="M12" s="61">
        <v>1536</v>
      </c>
      <c r="N12" s="61">
        <v>117</v>
      </c>
      <c r="O12" s="61">
        <v>171</v>
      </c>
      <c r="P12" s="61">
        <v>42</v>
      </c>
      <c r="Q12" s="61">
        <v>68</v>
      </c>
      <c r="R12" s="61">
        <v>101</v>
      </c>
      <c r="S12" s="61">
        <v>76</v>
      </c>
      <c r="T12" s="333">
        <v>33</v>
      </c>
    </row>
    <row r="13" spans="1:26" s="129" customFormat="1" ht="30" customHeight="1">
      <c r="A13" s="451">
        <v>2019</v>
      </c>
      <c r="B13" s="61">
        <f>SUM(B14:B25)</f>
        <v>7088</v>
      </c>
      <c r="C13" s="581">
        <f>SUM(C14:C25)</f>
        <v>3408</v>
      </c>
      <c r="D13" s="581">
        <f t="shared" ref="D13:I13" si="1">SUM(D14:D25)</f>
        <v>920</v>
      </c>
      <c r="E13" s="581">
        <f t="shared" si="1"/>
        <v>55</v>
      </c>
      <c r="F13" s="581">
        <f t="shared" si="1"/>
        <v>53</v>
      </c>
      <c r="G13" s="581">
        <f t="shared" si="1"/>
        <v>240</v>
      </c>
      <c r="H13" s="581">
        <f t="shared" si="1"/>
        <v>40</v>
      </c>
      <c r="I13" s="581">
        <f t="shared" si="1"/>
        <v>142</v>
      </c>
      <c r="J13" s="583">
        <f>SUM(J14:J25)</f>
        <v>13</v>
      </c>
      <c r="K13" s="451">
        <v>2019</v>
      </c>
      <c r="L13" s="61">
        <f>SUM(L14:L25)</f>
        <v>35</v>
      </c>
      <c r="M13" s="61">
        <f>SUM(M14:M25)</f>
        <v>1588</v>
      </c>
      <c r="N13" s="61">
        <f>SUM(N14:N25)</f>
        <v>123</v>
      </c>
      <c r="O13" s="61">
        <f t="shared" ref="O13:T13" si="2">SUM(O14:O25)</f>
        <v>152</v>
      </c>
      <c r="P13" s="61">
        <f t="shared" si="2"/>
        <v>53</v>
      </c>
      <c r="Q13" s="61">
        <f t="shared" si="2"/>
        <v>60</v>
      </c>
      <c r="R13" s="61">
        <f t="shared" si="2"/>
        <v>102</v>
      </c>
      <c r="S13" s="61">
        <f t="shared" si="2"/>
        <v>68</v>
      </c>
      <c r="T13" s="333">
        <f t="shared" si="2"/>
        <v>36</v>
      </c>
    </row>
    <row r="14" spans="1:26" s="123" customFormat="1" ht="20.100000000000001" hidden="1" customHeight="1">
      <c r="A14" s="348" t="s">
        <v>198</v>
      </c>
      <c r="B14" s="503">
        <f>SUM(C14:J14,L14:T14)</f>
        <v>794</v>
      </c>
      <c r="C14" s="505">
        <v>374</v>
      </c>
      <c r="D14" s="505">
        <v>102</v>
      </c>
      <c r="E14" s="584">
        <v>4</v>
      </c>
      <c r="F14" s="505">
        <v>3</v>
      </c>
      <c r="G14" s="505">
        <v>25</v>
      </c>
      <c r="H14" s="584">
        <v>4</v>
      </c>
      <c r="I14" s="505">
        <v>23</v>
      </c>
      <c r="J14" s="524">
        <v>0</v>
      </c>
      <c r="K14" s="348" t="s">
        <v>198</v>
      </c>
      <c r="L14" s="584">
        <v>6</v>
      </c>
      <c r="M14" s="505">
        <v>176</v>
      </c>
      <c r="N14" s="505">
        <v>19</v>
      </c>
      <c r="O14" s="584">
        <v>23</v>
      </c>
      <c r="P14" s="505">
        <v>3</v>
      </c>
      <c r="Q14" s="505">
        <v>8</v>
      </c>
      <c r="R14" s="584">
        <v>4</v>
      </c>
      <c r="S14" s="505">
        <v>8</v>
      </c>
      <c r="T14" s="524">
        <v>12</v>
      </c>
    </row>
    <row r="15" spans="1:26" s="127" customFormat="1" ht="20.100000000000001" hidden="1" customHeight="1">
      <c r="A15" s="348" t="s">
        <v>222</v>
      </c>
      <c r="B15" s="503">
        <f t="shared" ref="B15:B25" si="3">SUM(C15:J15,L15:T15)</f>
        <v>694</v>
      </c>
      <c r="C15" s="505">
        <v>310</v>
      </c>
      <c r="D15" s="505">
        <v>116</v>
      </c>
      <c r="E15" s="584">
        <v>2</v>
      </c>
      <c r="F15" s="505">
        <v>4</v>
      </c>
      <c r="G15" s="505">
        <v>24</v>
      </c>
      <c r="H15" s="584">
        <v>5</v>
      </c>
      <c r="I15" s="505">
        <v>9</v>
      </c>
      <c r="J15" s="524">
        <v>1</v>
      </c>
      <c r="K15" s="348" t="s">
        <v>222</v>
      </c>
      <c r="L15" s="584">
        <v>2</v>
      </c>
      <c r="M15" s="505">
        <v>165</v>
      </c>
      <c r="N15" s="505">
        <v>10</v>
      </c>
      <c r="O15" s="584">
        <v>17</v>
      </c>
      <c r="P15" s="505">
        <v>7</v>
      </c>
      <c r="Q15" s="505">
        <v>0</v>
      </c>
      <c r="R15" s="584">
        <v>15</v>
      </c>
      <c r="S15" s="505">
        <v>7</v>
      </c>
      <c r="T15" s="524">
        <v>0</v>
      </c>
    </row>
    <row r="16" spans="1:26" ht="20.100000000000001" hidden="1" customHeight="1">
      <c r="A16" s="348" t="s">
        <v>199</v>
      </c>
      <c r="B16" s="503">
        <f t="shared" si="3"/>
        <v>650</v>
      </c>
      <c r="C16" s="505">
        <v>316</v>
      </c>
      <c r="D16" s="505">
        <v>98</v>
      </c>
      <c r="E16" s="584">
        <v>6</v>
      </c>
      <c r="F16" s="505">
        <v>6</v>
      </c>
      <c r="G16" s="505">
        <v>15</v>
      </c>
      <c r="H16" s="584">
        <v>0</v>
      </c>
      <c r="I16" s="505">
        <v>11</v>
      </c>
      <c r="J16" s="524">
        <v>1</v>
      </c>
      <c r="K16" s="348" t="s">
        <v>199</v>
      </c>
      <c r="L16" s="585" t="s">
        <v>7</v>
      </c>
      <c r="M16" s="505">
        <v>134</v>
      </c>
      <c r="N16" s="505">
        <v>10</v>
      </c>
      <c r="O16" s="584">
        <v>13</v>
      </c>
      <c r="P16" s="505">
        <v>8</v>
      </c>
      <c r="Q16" s="505">
        <v>7</v>
      </c>
      <c r="R16" s="584">
        <v>15</v>
      </c>
      <c r="S16" s="505">
        <v>3</v>
      </c>
      <c r="T16" s="524">
        <v>7</v>
      </c>
    </row>
    <row r="17" spans="1:20" ht="20.100000000000001" hidden="1" customHeight="1">
      <c r="A17" s="348" t="s">
        <v>200</v>
      </c>
      <c r="B17" s="503">
        <f t="shared" si="3"/>
        <v>590</v>
      </c>
      <c r="C17" s="505">
        <v>279</v>
      </c>
      <c r="D17" s="505">
        <v>90</v>
      </c>
      <c r="E17" s="584">
        <v>9</v>
      </c>
      <c r="F17" s="505">
        <v>6</v>
      </c>
      <c r="G17" s="505">
        <v>16</v>
      </c>
      <c r="H17" s="584">
        <v>1</v>
      </c>
      <c r="I17" s="505">
        <v>23</v>
      </c>
      <c r="J17" s="524">
        <v>2</v>
      </c>
      <c r="K17" s="348" t="s">
        <v>200</v>
      </c>
      <c r="L17" s="585">
        <v>5</v>
      </c>
      <c r="M17" s="505">
        <v>119</v>
      </c>
      <c r="N17" s="505">
        <v>20</v>
      </c>
      <c r="O17" s="584">
        <v>4</v>
      </c>
      <c r="P17" s="505">
        <v>2</v>
      </c>
      <c r="Q17" s="505">
        <v>2</v>
      </c>
      <c r="R17" s="584">
        <v>5</v>
      </c>
      <c r="S17" s="505">
        <v>6</v>
      </c>
      <c r="T17" s="524">
        <v>1</v>
      </c>
    </row>
    <row r="18" spans="1:20" ht="20.100000000000001" hidden="1" customHeight="1">
      <c r="A18" s="348" t="s">
        <v>201</v>
      </c>
      <c r="B18" s="503">
        <f t="shared" si="3"/>
        <v>528</v>
      </c>
      <c r="C18" s="505">
        <v>271</v>
      </c>
      <c r="D18" s="505">
        <v>56</v>
      </c>
      <c r="E18" s="584">
        <v>10</v>
      </c>
      <c r="F18" s="505">
        <v>4</v>
      </c>
      <c r="G18" s="505">
        <v>23</v>
      </c>
      <c r="H18" s="584">
        <v>2</v>
      </c>
      <c r="I18" s="505">
        <v>8</v>
      </c>
      <c r="J18" s="524">
        <v>0</v>
      </c>
      <c r="K18" s="348" t="s">
        <v>201</v>
      </c>
      <c r="L18" s="585">
        <v>1</v>
      </c>
      <c r="M18" s="505">
        <v>115</v>
      </c>
      <c r="N18" s="505">
        <v>8</v>
      </c>
      <c r="O18" s="584">
        <v>10</v>
      </c>
      <c r="P18" s="505">
        <v>7</v>
      </c>
      <c r="Q18" s="505">
        <v>4</v>
      </c>
      <c r="R18" s="584">
        <v>4</v>
      </c>
      <c r="S18" s="505">
        <v>4</v>
      </c>
      <c r="T18" s="524">
        <v>1</v>
      </c>
    </row>
    <row r="19" spans="1:20" ht="20.100000000000001" hidden="1" customHeight="1">
      <c r="A19" s="348" t="s">
        <v>202</v>
      </c>
      <c r="B19" s="503">
        <f t="shared" si="3"/>
        <v>547</v>
      </c>
      <c r="C19" s="505">
        <v>257</v>
      </c>
      <c r="D19" s="505">
        <v>66</v>
      </c>
      <c r="E19" s="584">
        <v>5</v>
      </c>
      <c r="F19" s="505">
        <v>5</v>
      </c>
      <c r="G19" s="505">
        <v>17</v>
      </c>
      <c r="H19" s="584">
        <v>1</v>
      </c>
      <c r="I19" s="505">
        <v>2</v>
      </c>
      <c r="J19" s="524">
        <v>1</v>
      </c>
      <c r="K19" s="348" t="s">
        <v>202</v>
      </c>
      <c r="L19" s="585">
        <v>6</v>
      </c>
      <c r="M19" s="505">
        <v>132</v>
      </c>
      <c r="N19" s="505">
        <v>4</v>
      </c>
      <c r="O19" s="584">
        <v>16</v>
      </c>
      <c r="P19" s="505">
        <v>0</v>
      </c>
      <c r="Q19" s="505">
        <v>16</v>
      </c>
      <c r="R19" s="584">
        <v>14</v>
      </c>
      <c r="S19" s="505">
        <v>4</v>
      </c>
      <c r="T19" s="524">
        <v>1</v>
      </c>
    </row>
    <row r="20" spans="1:20" ht="20.100000000000001" hidden="1" customHeight="1">
      <c r="A20" s="348" t="s">
        <v>203</v>
      </c>
      <c r="B20" s="503">
        <f t="shared" si="3"/>
        <v>513</v>
      </c>
      <c r="C20" s="505">
        <v>241</v>
      </c>
      <c r="D20" s="505">
        <v>76</v>
      </c>
      <c r="E20" s="584">
        <v>1</v>
      </c>
      <c r="F20" s="505">
        <v>5</v>
      </c>
      <c r="G20" s="505">
        <v>12</v>
      </c>
      <c r="H20" s="584">
        <v>6</v>
      </c>
      <c r="I20" s="505">
        <v>3</v>
      </c>
      <c r="J20" s="524">
        <v>0</v>
      </c>
      <c r="K20" s="348" t="s">
        <v>203</v>
      </c>
      <c r="L20" s="585">
        <v>3</v>
      </c>
      <c r="M20" s="505">
        <v>119</v>
      </c>
      <c r="N20" s="505">
        <v>6</v>
      </c>
      <c r="O20" s="584">
        <v>11</v>
      </c>
      <c r="P20" s="505">
        <v>7</v>
      </c>
      <c r="Q20" s="505">
        <v>3</v>
      </c>
      <c r="R20" s="584">
        <v>7</v>
      </c>
      <c r="S20" s="505">
        <v>10</v>
      </c>
      <c r="T20" s="524">
        <v>3</v>
      </c>
    </row>
    <row r="21" spans="1:20" ht="20.100000000000001" hidden="1" customHeight="1">
      <c r="A21" s="348" t="s">
        <v>204</v>
      </c>
      <c r="B21" s="503">
        <f t="shared" si="3"/>
        <v>533</v>
      </c>
      <c r="C21" s="505">
        <v>308</v>
      </c>
      <c r="D21" s="505">
        <v>45</v>
      </c>
      <c r="E21" s="584">
        <v>1</v>
      </c>
      <c r="F21" s="505">
        <v>4</v>
      </c>
      <c r="G21" s="505">
        <v>16</v>
      </c>
      <c r="H21" s="584">
        <v>3</v>
      </c>
      <c r="I21" s="505">
        <v>6</v>
      </c>
      <c r="J21" s="524">
        <v>1</v>
      </c>
      <c r="K21" s="348" t="s">
        <v>204</v>
      </c>
      <c r="L21" s="585">
        <v>3</v>
      </c>
      <c r="M21" s="505">
        <v>108</v>
      </c>
      <c r="N21" s="505">
        <v>4</v>
      </c>
      <c r="O21" s="584">
        <v>6</v>
      </c>
      <c r="P21" s="505">
        <v>7</v>
      </c>
      <c r="Q21" s="505">
        <v>1</v>
      </c>
      <c r="R21" s="584">
        <v>13</v>
      </c>
      <c r="S21" s="505">
        <v>5</v>
      </c>
      <c r="T21" s="524">
        <v>2</v>
      </c>
    </row>
    <row r="22" spans="1:20" ht="20.100000000000001" hidden="1" customHeight="1">
      <c r="A22" s="348" t="s">
        <v>205</v>
      </c>
      <c r="B22" s="503">
        <f t="shared" si="3"/>
        <v>482</v>
      </c>
      <c r="C22" s="505">
        <v>227</v>
      </c>
      <c r="D22" s="505">
        <v>62</v>
      </c>
      <c r="E22" s="584">
        <v>3</v>
      </c>
      <c r="F22" s="505">
        <v>5</v>
      </c>
      <c r="G22" s="505">
        <v>24</v>
      </c>
      <c r="H22" s="584">
        <v>3</v>
      </c>
      <c r="I22" s="505">
        <v>9</v>
      </c>
      <c r="J22" s="524">
        <v>5</v>
      </c>
      <c r="K22" s="348" t="s">
        <v>205</v>
      </c>
      <c r="L22" s="585">
        <v>1</v>
      </c>
      <c r="M22" s="505">
        <v>107</v>
      </c>
      <c r="N22" s="505">
        <v>3</v>
      </c>
      <c r="O22" s="584">
        <v>9</v>
      </c>
      <c r="P22" s="505">
        <v>3</v>
      </c>
      <c r="Q22" s="505">
        <v>9</v>
      </c>
      <c r="R22" s="584">
        <v>5</v>
      </c>
      <c r="S22" s="505">
        <v>7</v>
      </c>
      <c r="T22" s="524">
        <v>0</v>
      </c>
    </row>
    <row r="23" spans="1:20" ht="20.100000000000001" hidden="1" customHeight="1">
      <c r="A23" s="348" t="s">
        <v>206</v>
      </c>
      <c r="B23" s="503">
        <f t="shared" si="3"/>
        <v>511</v>
      </c>
      <c r="C23" s="505">
        <v>212</v>
      </c>
      <c r="D23" s="505">
        <v>61</v>
      </c>
      <c r="E23" s="584">
        <v>5</v>
      </c>
      <c r="F23" s="505">
        <v>3</v>
      </c>
      <c r="G23" s="505">
        <v>22</v>
      </c>
      <c r="H23" s="584">
        <v>1</v>
      </c>
      <c r="I23" s="505">
        <v>10</v>
      </c>
      <c r="J23" s="524">
        <v>0</v>
      </c>
      <c r="K23" s="348" t="s">
        <v>206</v>
      </c>
      <c r="L23" s="585" t="s">
        <v>7</v>
      </c>
      <c r="M23" s="505">
        <v>148</v>
      </c>
      <c r="N23" s="505">
        <v>11</v>
      </c>
      <c r="O23" s="584">
        <v>12</v>
      </c>
      <c r="P23" s="505">
        <v>6</v>
      </c>
      <c r="Q23" s="505">
        <v>4</v>
      </c>
      <c r="R23" s="584">
        <v>9</v>
      </c>
      <c r="S23" s="505">
        <v>7</v>
      </c>
      <c r="T23" s="524">
        <v>0</v>
      </c>
    </row>
    <row r="24" spans="1:20" ht="20.100000000000001" hidden="1" customHeight="1">
      <c r="A24" s="348" t="s">
        <v>207</v>
      </c>
      <c r="B24" s="503">
        <f t="shared" si="3"/>
        <v>544</v>
      </c>
      <c r="C24" s="505">
        <v>270</v>
      </c>
      <c r="D24" s="505">
        <v>71</v>
      </c>
      <c r="E24" s="584">
        <v>3</v>
      </c>
      <c r="F24" s="505">
        <v>4</v>
      </c>
      <c r="G24" s="505">
        <v>32</v>
      </c>
      <c r="H24" s="584">
        <v>11</v>
      </c>
      <c r="I24" s="505">
        <v>11</v>
      </c>
      <c r="J24" s="524">
        <v>2</v>
      </c>
      <c r="K24" s="348" t="s">
        <v>207</v>
      </c>
      <c r="L24" s="584">
        <v>2</v>
      </c>
      <c r="M24" s="505">
        <v>106</v>
      </c>
      <c r="N24" s="505">
        <v>8</v>
      </c>
      <c r="O24" s="584">
        <v>12</v>
      </c>
      <c r="P24" s="505">
        <v>2</v>
      </c>
      <c r="Q24" s="505">
        <v>2</v>
      </c>
      <c r="R24" s="584">
        <v>6</v>
      </c>
      <c r="S24" s="505">
        <v>1</v>
      </c>
      <c r="T24" s="524">
        <v>1</v>
      </c>
    </row>
    <row r="25" spans="1:20" ht="20.100000000000001" hidden="1" customHeight="1">
      <c r="A25" s="348" t="s">
        <v>208</v>
      </c>
      <c r="B25" s="503">
        <f t="shared" si="3"/>
        <v>702</v>
      </c>
      <c r="C25" s="505">
        <v>343</v>
      </c>
      <c r="D25" s="505">
        <v>77</v>
      </c>
      <c r="E25" s="584">
        <v>6</v>
      </c>
      <c r="F25" s="505">
        <v>4</v>
      </c>
      <c r="G25" s="505">
        <v>14</v>
      </c>
      <c r="H25" s="584">
        <v>3</v>
      </c>
      <c r="I25" s="505">
        <v>27</v>
      </c>
      <c r="J25" s="524">
        <v>0</v>
      </c>
      <c r="K25" s="348" t="s">
        <v>208</v>
      </c>
      <c r="L25" s="584">
        <v>6</v>
      </c>
      <c r="M25" s="505">
        <v>159</v>
      </c>
      <c r="N25" s="505">
        <v>20</v>
      </c>
      <c r="O25" s="584">
        <v>19</v>
      </c>
      <c r="P25" s="505">
        <v>1</v>
      </c>
      <c r="Q25" s="505">
        <v>4</v>
      </c>
      <c r="R25" s="584">
        <v>5</v>
      </c>
      <c r="S25" s="505">
        <v>6</v>
      </c>
      <c r="T25" s="524">
        <v>8</v>
      </c>
    </row>
    <row r="26" spans="1:20" ht="30" customHeight="1">
      <c r="A26" s="460">
        <v>2020</v>
      </c>
      <c r="B26" s="409">
        <f>SUM(B27:B38)</f>
        <v>6820</v>
      </c>
      <c r="C26" s="586">
        <f>SUM(C27:C38)</f>
        <v>3293</v>
      </c>
      <c r="D26" s="586">
        <f t="shared" ref="D26" si="4">SUM(D27:D38)</f>
        <v>919</v>
      </c>
      <c r="E26" s="586">
        <f t="shared" ref="E26" si="5">SUM(E27:E38)</f>
        <v>55</v>
      </c>
      <c r="F26" s="586">
        <f t="shared" ref="F26" si="6">SUM(F27:F38)</f>
        <v>52</v>
      </c>
      <c r="G26" s="586">
        <f t="shared" ref="G26" si="7">SUM(G27:G38)</f>
        <v>229</v>
      </c>
      <c r="H26" s="586">
        <f t="shared" ref="H26" si="8">SUM(H27:H38)</f>
        <v>36</v>
      </c>
      <c r="I26" s="586">
        <f t="shared" ref="I26" si="9">SUM(I27:I38)</f>
        <v>123</v>
      </c>
      <c r="J26" s="587">
        <f>SUM(J27:J38)</f>
        <v>15</v>
      </c>
      <c r="K26" s="460">
        <v>2020</v>
      </c>
      <c r="L26" s="409">
        <f>SUM(L27:L38)</f>
        <v>46</v>
      </c>
      <c r="M26" s="409">
        <f>SUM(M27:M38)</f>
        <v>1455</v>
      </c>
      <c r="N26" s="409">
        <f>SUM(N27:N38)</f>
        <v>111</v>
      </c>
      <c r="O26" s="409">
        <f t="shared" ref="O26" si="10">SUM(O27:O38)</f>
        <v>165</v>
      </c>
      <c r="P26" s="409">
        <f t="shared" ref="P26" si="11">SUM(P27:P38)</f>
        <v>62</v>
      </c>
      <c r="Q26" s="409">
        <f t="shared" ref="Q26" si="12">SUM(Q27:Q38)</f>
        <v>64</v>
      </c>
      <c r="R26" s="409">
        <f t="shared" ref="R26" si="13">SUM(R27:R38)</f>
        <v>79</v>
      </c>
      <c r="S26" s="409">
        <f t="shared" ref="S26" si="14">SUM(S27:S38)</f>
        <v>80</v>
      </c>
      <c r="T26" s="411">
        <f t="shared" ref="T26" si="15">SUM(T27:T38)</f>
        <v>36</v>
      </c>
    </row>
    <row r="27" spans="1:20" ht="20.100000000000001" customHeight="1">
      <c r="A27" s="348" t="s">
        <v>198</v>
      </c>
      <c r="B27" s="503">
        <f>SUM(C27:J27,L27:T27)</f>
        <v>787</v>
      </c>
      <c r="C27" s="504">
        <v>380</v>
      </c>
      <c r="D27" s="504">
        <v>115</v>
      </c>
      <c r="E27" s="503">
        <v>5</v>
      </c>
      <c r="F27" s="504">
        <v>9</v>
      </c>
      <c r="G27" s="504">
        <v>31</v>
      </c>
      <c r="H27" s="503">
        <v>2</v>
      </c>
      <c r="I27" s="504">
        <v>12</v>
      </c>
      <c r="J27" s="529">
        <v>2</v>
      </c>
      <c r="K27" s="348" t="s">
        <v>198</v>
      </c>
      <c r="L27" s="503">
        <v>16</v>
      </c>
      <c r="M27" s="504">
        <v>160</v>
      </c>
      <c r="N27" s="504">
        <v>6</v>
      </c>
      <c r="O27" s="503">
        <v>27</v>
      </c>
      <c r="P27" s="504">
        <v>8</v>
      </c>
      <c r="Q27" s="504">
        <v>1</v>
      </c>
      <c r="R27" s="503">
        <v>5</v>
      </c>
      <c r="S27" s="504">
        <v>4</v>
      </c>
      <c r="T27" s="529">
        <v>4</v>
      </c>
    </row>
    <row r="28" spans="1:20" ht="20.100000000000001" customHeight="1">
      <c r="A28" s="348" t="s">
        <v>222</v>
      </c>
      <c r="B28" s="503">
        <f t="shared" ref="B28:B38" si="16">SUM(C28:J28,L28:T28)</f>
        <v>800</v>
      </c>
      <c r="C28" s="504">
        <v>410</v>
      </c>
      <c r="D28" s="504">
        <v>86</v>
      </c>
      <c r="E28" s="503">
        <v>4</v>
      </c>
      <c r="F28" s="504">
        <v>3</v>
      </c>
      <c r="G28" s="504">
        <v>13</v>
      </c>
      <c r="H28" s="503">
        <v>7</v>
      </c>
      <c r="I28" s="504">
        <v>26</v>
      </c>
      <c r="J28" s="529">
        <v>1</v>
      </c>
      <c r="K28" s="348" t="s">
        <v>458</v>
      </c>
      <c r="L28" s="503">
        <v>7</v>
      </c>
      <c r="M28" s="504">
        <v>165</v>
      </c>
      <c r="N28" s="504">
        <v>11</v>
      </c>
      <c r="O28" s="503">
        <v>18</v>
      </c>
      <c r="P28" s="504">
        <v>12</v>
      </c>
      <c r="Q28" s="504">
        <v>11</v>
      </c>
      <c r="R28" s="503">
        <v>10</v>
      </c>
      <c r="S28" s="504">
        <v>14</v>
      </c>
      <c r="T28" s="529">
        <v>2</v>
      </c>
    </row>
    <row r="29" spans="1:20" ht="20.100000000000001" customHeight="1">
      <c r="A29" s="348" t="s">
        <v>199</v>
      </c>
      <c r="B29" s="503">
        <f t="shared" si="16"/>
        <v>697</v>
      </c>
      <c r="C29" s="504">
        <v>304</v>
      </c>
      <c r="D29" s="504">
        <v>106</v>
      </c>
      <c r="E29" s="503">
        <v>10</v>
      </c>
      <c r="F29" s="504">
        <v>4</v>
      </c>
      <c r="G29" s="504">
        <v>29</v>
      </c>
      <c r="H29" s="503">
        <v>4</v>
      </c>
      <c r="I29" s="504">
        <v>9</v>
      </c>
      <c r="J29" s="529">
        <v>1</v>
      </c>
      <c r="K29" s="348" t="s">
        <v>199</v>
      </c>
      <c r="L29" s="503">
        <v>5</v>
      </c>
      <c r="M29" s="504">
        <v>159</v>
      </c>
      <c r="N29" s="504">
        <v>14</v>
      </c>
      <c r="O29" s="503">
        <v>19</v>
      </c>
      <c r="P29" s="504">
        <v>9</v>
      </c>
      <c r="Q29" s="504">
        <v>9</v>
      </c>
      <c r="R29" s="503">
        <v>10</v>
      </c>
      <c r="S29" s="504">
        <v>5</v>
      </c>
      <c r="T29" s="529">
        <v>0</v>
      </c>
    </row>
    <row r="30" spans="1:20" ht="20.100000000000001" customHeight="1">
      <c r="A30" s="348" t="s">
        <v>200</v>
      </c>
      <c r="B30" s="503">
        <f t="shared" si="16"/>
        <v>470</v>
      </c>
      <c r="C30" s="504">
        <v>214</v>
      </c>
      <c r="D30" s="504">
        <v>59</v>
      </c>
      <c r="E30" s="503">
        <v>3</v>
      </c>
      <c r="F30" s="504">
        <v>6</v>
      </c>
      <c r="G30" s="504">
        <v>25</v>
      </c>
      <c r="H30" s="503">
        <v>3</v>
      </c>
      <c r="I30" s="504">
        <v>15</v>
      </c>
      <c r="J30" s="529">
        <v>1</v>
      </c>
      <c r="K30" s="348" t="s">
        <v>200</v>
      </c>
      <c r="L30" s="503">
        <v>1</v>
      </c>
      <c r="M30" s="504">
        <v>104</v>
      </c>
      <c r="N30" s="504">
        <v>12</v>
      </c>
      <c r="O30" s="503">
        <v>4</v>
      </c>
      <c r="P30" s="504">
        <v>5</v>
      </c>
      <c r="Q30" s="504">
        <v>3</v>
      </c>
      <c r="R30" s="503">
        <v>7</v>
      </c>
      <c r="S30" s="504">
        <v>5</v>
      </c>
      <c r="T30" s="529">
        <v>3</v>
      </c>
    </row>
    <row r="31" spans="1:20" ht="20.100000000000001" customHeight="1">
      <c r="A31" s="348" t="s">
        <v>201</v>
      </c>
      <c r="B31" s="503">
        <f t="shared" si="16"/>
        <v>347</v>
      </c>
      <c r="C31" s="504">
        <v>195</v>
      </c>
      <c r="D31" s="504">
        <v>43</v>
      </c>
      <c r="E31" s="503">
        <v>1</v>
      </c>
      <c r="F31" s="504">
        <v>2</v>
      </c>
      <c r="G31" s="504">
        <v>9</v>
      </c>
      <c r="H31" s="503">
        <v>0</v>
      </c>
      <c r="I31" s="504">
        <v>14</v>
      </c>
      <c r="J31" s="529">
        <v>0</v>
      </c>
      <c r="K31" s="348" t="s">
        <v>201</v>
      </c>
      <c r="L31" s="503">
        <v>1</v>
      </c>
      <c r="M31" s="504">
        <v>58</v>
      </c>
      <c r="N31" s="504">
        <v>7</v>
      </c>
      <c r="O31" s="503">
        <v>5</v>
      </c>
      <c r="P31" s="504">
        <v>2</v>
      </c>
      <c r="Q31" s="504">
        <v>4</v>
      </c>
      <c r="R31" s="503">
        <v>2</v>
      </c>
      <c r="S31" s="504">
        <v>2</v>
      </c>
      <c r="T31" s="529">
        <v>2</v>
      </c>
    </row>
    <row r="32" spans="1:20" ht="20.100000000000001" customHeight="1">
      <c r="A32" s="348" t="s">
        <v>202</v>
      </c>
      <c r="B32" s="503">
        <f t="shared" si="16"/>
        <v>551</v>
      </c>
      <c r="C32" s="504">
        <v>270</v>
      </c>
      <c r="D32" s="504">
        <v>79</v>
      </c>
      <c r="E32" s="503">
        <v>7</v>
      </c>
      <c r="F32" s="504">
        <v>7</v>
      </c>
      <c r="G32" s="504">
        <v>15</v>
      </c>
      <c r="H32" s="503">
        <v>0</v>
      </c>
      <c r="I32" s="504">
        <v>6</v>
      </c>
      <c r="J32" s="529">
        <v>3</v>
      </c>
      <c r="K32" s="348" t="s">
        <v>202</v>
      </c>
      <c r="L32" s="503">
        <v>4</v>
      </c>
      <c r="M32" s="504">
        <v>119</v>
      </c>
      <c r="N32" s="504">
        <v>5</v>
      </c>
      <c r="O32" s="503">
        <v>12</v>
      </c>
      <c r="P32" s="504">
        <v>1</v>
      </c>
      <c r="Q32" s="504">
        <v>8</v>
      </c>
      <c r="R32" s="503">
        <v>8</v>
      </c>
      <c r="S32" s="504">
        <v>5</v>
      </c>
      <c r="T32" s="529">
        <v>2</v>
      </c>
    </row>
    <row r="33" spans="1:20" ht="20.100000000000001" customHeight="1">
      <c r="A33" s="348" t="s">
        <v>203</v>
      </c>
      <c r="B33" s="503">
        <f t="shared" si="16"/>
        <v>508</v>
      </c>
      <c r="C33" s="504">
        <v>265</v>
      </c>
      <c r="D33" s="504">
        <v>55</v>
      </c>
      <c r="E33" s="503">
        <v>6</v>
      </c>
      <c r="F33" s="504">
        <v>4</v>
      </c>
      <c r="G33" s="504">
        <v>22</v>
      </c>
      <c r="H33" s="503">
        <v>2</v>
      </c>
      <c r="I33" s="504">
        <v>6</v>
      </c>
      <c r="J33" s="529">
        <v>0</v>
      </c>
      <c r="K33" s="348" t="s">
        <v>203</v>
      </c>
      <c r="L33" s="503">
        <v>1</v>
      </c>
      <c r="M33" s="504">
        <v>108</v>
      </c>
      <c r="N33" s="504">
        <v>4</v>
      </c>
      <c r="O33" s="503">
        <v>13</v>
      </c>
      <c r="P33" s="504">
        <v>3</v>
      </c>
      <c r="Q33" s="504">
        <v>3</v>
      </c>
      <c r="R33" s="503">
        <v>6</v>
      </c>
      <c r="S33" s="504">
        <v>2</v>
      </c>
      <c r="T33" s="529">
        <v>8</v>
      </c>
    </row>
    <row r="34" spans="1:20" ht="20.100000000000001" customHeight="1">
      <c r="A34" s="348" t="s">
        <v>204</v>
      </c>
      <c r="B34" s="503">
        <f t="shared" si="16"/>
        <v>490</v>
      </c>
      <c r="C34" s="504">
        <v>220</v>
      </c>
      <c r="D34" s="504">
        <v>80</v>
      </c>
      <c r="E34" s="503">
        <v>2</v>
      </c>
      <c r="F34" s="504">
        <v>1</v>
      </c>
      <c r="G34" s="504">
        <v>17</v>
      </c>
      <c r="H34" s="503">
        <v>7</v>
      </c>
      <c r="I34" s="504">
        <v>9</v>
      </c>
      <c r="J34" s="529">
        <v>1</v>
      </c>
      <c r="K34" s="348" t="s">
        <v>204</v>
      </c>
      <c r="L34" s="503">
        <v>2</v>
      </c>
      <c r="M34" s="504">
        <v>108</v>
      </c>
      <c r="N34" s="504">
        <v>11</v>
      </c>
      <c r="O34" s="503">
        <v>15</v>
      </c>
      <c r="P34" s="504">
        <v>2</v>
      </c>
      <c r="Q34" s="504">
        <v>2</v>
      </c>
      <c r="R34" s="503">
        <v>4</v>
      </c>
      <c r="S34" s="504">
        <v>2</v>
      </c>
      <c r="T34" s="529">
        <v>7</v>
      </c>
    </row>
    <row r="35" spans="1:20" ht="20.100000000000001" customHeight="1">
      <c r="A35" s="348" t="s">
        <v>205</v>
      </c>
      <c r="B35" s="503">
        <f t="shared" si="16"/>
        <v>450</v>
      </c>
      <c r="C35" s="504">
        <v>225</v>
      </c>
      <c r="D35" s="504">
        <v>65</v>
      </c>
      <c r="E35" s="503">
        <v>1</v>
      </c>
      <c r="F35" s="504">
        <v>0</v>
      </c>
      <c r="G35" s="504">
        <v>6</v>
      </c>
      <c r="H35" s="503">
        <v>2</v>
      </c>
      <c r="I35" s="504">
        <v>0</v>
      </c>
      <c r="J35" s="529">
        <v>0</v>
      </c>
      <c r="K35" s="348" t="s">
        <v>205</v>
      </c>
      <c r="L35" s="326" t="s">
        <v>408</v>
      </c>
      <c r="M35" s="504">
        <v>102</v>
      </c>
      <c r="N35" s="504">
        <v>18</v>
      </c>
      <c r="O35" s="503">
        <v>17</v>
      </c>
      <c r="P35" s="504">
        <v>5</v>
      </c>
      <c r="Q35" s="504">
        <v>1</v>
      </c>
      <c r="R35" s="503">
        <v>4</v>
      </c>
      <c r="S35" s="504">
        <v>4</v>
      </c>
      <c r="T35" s="529">
        <v>0</v>
      </c>
    </row>
    <row r="36" spans="1:20" ht="20.100000000000001" customHeight="1">
      <c r="A36" s="348" t="s">
        <v>206</v>
      </c>
      <c r="B36" s="503">
        <f t="shared" si="16"/>
        <v>523</v>
      </c>
      <c r="C36" s="504">
        <v>257</v>
      </c>
      <c r="D36" s="504">
        <v>60</v>
      </c>
      <c r="E36" s="503">
        <v>6</v>
      </c>
      <c r="F36" s="504">
        <v>3</v>
      </c>
      <c r="G36" s="504">
        <v>19</v>
      </c>
      <c r="H36" s="503">
        <v>2</v>
      </c>
      <c r="I36" s="504">
        <v>11</v>
      </c>
      <c r="J36" s="529">
        <v>3</v>
      </c>
      <c r="K36" s="348" t="s">
        <v>206</v>
      </c>
      <c r="L36" s="326" t="s">
        <v>408</v>
      </c>
      <c r="M36" s="504">
        <v>112</v>
      </c>
      <c r="N36" s="504">
        <v>9</v>
      </c>
      <c r="O36" s="503">
        <v>8</v>
      </c>
      <c r="P36" s="504">
        <v>7</v>
      </c>
      <c r="Q36" s="504">
        <v>3</v>
      </c>
      <c r="R36" s="503">
        <v>6</v>
      </c>
      <c r="S36" s="504">
        <v>16</v>
      </c>
      <c r="T36" s="529">
        <v>1</v>
      </c>
    </row>
    <row r="37" spans="1:20" ht="20.100000000000001" customHeight="1">
      <c r="A37" s="348" t="s">
        <v>207</v>
      </c>
      <c r="B37" s="503">
        <f t="shared" si="16"/>
        <v>562</v>
      </c>
      <c r="C37" s="504">
        <v>250</v>
      </c>
      <c r="D37" s="504">
        <v>93</v>
      </c>
      <c r="E37" s="503">
        <v>3</v>
      </c>
      <c r="F37" s="504">
        <v>9</v>
      </c>
      <c r="G37" s="504">
        <v>28</v>
      </c>
      <c r="H37" s="503">
        <v>3</v>
      </c>
      <c r="I37" s="504">
        <v>1</v>
      </c>
      <c r="J37" s="529">
        <v>1</v>
      </c>
      <c r="K37" s="348" t="s">
        <v>207</v>
      </c>
      <c r="L37" s="503">
        <v>8</v>
      </c>
      <c r="M37" s="504">
        <v>120</v>
      </c>
      <c r="N37" s="504">
        <v>5</v>
      </c>
      <c r="O37" s="503">
        <v>8</v>
      </c>
      <c r="P37" s="504">
        <v>3</v>
      </c>
      <c r="Q37" s="504">
        <v>4</v>
      </c>
      <c r="R37" s="503">
        <v>7</v>
      </c>
      <c r="S37" s="504">
        <v>14</v>
      </c>
      <c r="T37" s="529">
        <v>5</v>
      </c>
    </row>
    <row r="38" spans="1:20" ht="20.100000000000001" customHeight="1">
      <c r="A38" s="348" t="s">
        <v>208</v>
      </c>
      <c r="B38" s="503">
        <f t="shared" si="16"/>
        <v>635</v>
      </c>
      <c r="C38" s="504">
        <v>303</v>
      </c>
      <c r="D38" s="504">
        <v>78</v>
      </c>
      <c r="E38" s="503">
        <v>7</v>
      </c>
      <c r="F38" s="504">
        <v>4</v>
      </c>
      <c r="G38" s="504">
        <v>15</v>
      </c>
      <c r="H38" s="503">
        <v>4</v>
      </c>
      <c r="I38" s="504">
        <v>14</v>
      </c>
      <c r="J38" s="529">
        <v>2</v>
      </c>
      <c r="K38" s="348" t="s">
        <v>457</v>
      </c>
      <c r="L38" s="503">
        <v>1</v>
      </c>
      <c r="M38" s="504">
        <v>140</v>
      </c>
      <c r="N38" s="504">
        <v>9</v>
      </c>
      <c r="O38" s="503">
        <v>19</v>
      </c>
      <c r="P38" s="504">
        <v>5</v>
      </c>
      <c r="Q38" s="504">
        <v>15</v>
      </c>
      <c r="R38" s="503">
        <v>10</v>
      </c>
      <c r="S38" s="504">
        <v>7</v>
      </c>
      <c r="T38" s="529">
        <v>2</v>
      </c>
    </row>
    <row r="39" spans="1:20" ht="9.9499999999999993" customHeight="1" thickBot="1">
      <c r="A39" s="588"/>
      <c r="B39" s="589"/>
      <c r="C39" s="400"/>
      <c r="D39" s="400"/>
      <c r="E39" s="400"/>
      <c r="F39" s="400"/>
      <c r="G39" s="400"/>
      <c r="H39" s="400"/>
      <c r="I39" s="400"/>
      <c r="J39" s="590"/>
      <c r="K39" s="588"/>
      <c r="L39" s="589"/>
      <c r="M39" s="400"/>
      <c r="N39" s="400"/>
      <c r="O39" s="400"/>
      <c r="P39" s="400"/>
      <c r="Q39" s="400"/>
      <c r="R39" s="400"/>
      <c r="S39" s="400"/>
      <c r="T39" s="590"/>
    </row>
    <row r="40" spans="1:20" ht="16.5">
      <c r="A40" s="561"/>
      <c r="B40" s="561"/>
      <c r="C40" s="561"/>
      <c r="D40" s="561"/>
      <c r="E40" s="561"/>
      <c r="F40" s="561"/>
      <c r="G40" s="561"/>
      <c r="H40" s="561"/>
      <c r="I40" s="561"/>
      <c r="J40" s="561"/>
      <c r="K40" s="561"/>
      <c r="L40" s="561"/>
      <c r="M40" s="561"/>
      <c r="N40" s="561"/>
      <c r="O40" s="561"/>
      <c r="P40" s="561"/>
    </row>
    <row r="41" spans="1:20">
      <c r="A41" s="128" t="s">
        <v>430</v>
      </c>
    </row>
    <row r="42" spans="1:20" ht="15.75">
      <c r="A42" s="126"/>
      <c r="B42" s="126"/>
      <c r="C42" s="126"/>
      <c r="D42" s="126"/>
      <c r="E42" s="126"/>
      <c r="F42" s="126"/>
      <c r="G42" s="126"/>
      <c r="H42" s="126"/>
      <c r="I42" s="126"/>
      <c r="J42" s="126"/>
    </row>
    <row r="43" spans="1:20" ht="15.75">
      <c r="A43" s="126"/>
      <c r="B43" s="126"/>
      <c r="C43" s="126"/>
      <c r="D43" s="126"/>
      <c r="E43" s="126"/>
      <c r="F43" s="126"/>
      <c r="G43" s="126"/>
      <c r="H43" s="126"/>
      <c r="I43" s="126"/>
      <c r="J43" s="126"/>
    </row>
    <row r="44" spans="1:20" ht="15.75">
      <c r="A44" s="126"/>
      <c r="B44" s="126"/>
      <c r="C44" s="126"/>
      <c r="D44" s="126"/>
      <c r="E44" s="126"/>
      <c r="F44" s="126"/>
      <c r="G44" s="126"/>
      <c r="H44" s="126"/>
      <c r="I44" s="126"/>
      <c r="J44" s="126"/>
    </row>
    <row r="45" spans="1:20" ht="15.75">
      <c r="A45" s="126"/>
      <c r="B45" s="126"/>
      <c r="C45" s="126"/>
      <c r="D45" s="126"/>
      <c r="E45" s="126"/>
      <c r="F45" s="126"/>
      <c r="G45" s="126"/>
      <c r="H45" s="126"/>
      <c r="I45" s="126"/>
      <c r="J45" s="126"/>
    </row>
    <row r="46" spans="1:20" ht="15.75">
      <c r="A46" s="126"/>
      <c r="B46" s="126"/>
      <c r="C46" s="126"/>
      <c r="D46" s="126"/>
      <c r="E46" s="126"/>
      <c r="F46" s="126"/>
      <c r="G46" s="126"/>
      <c r="H46" s="126"/>
      <c r="I46" s="126"/>
      <c r="J46" s="126"/>
    </row>
    <row r="47" spans="1:20" ht="15.75">
      <c r="A47" s="126"/>
      <c r="B47" s="126"/>
      <c r="C47" s="126"/>
      <c r="D47" s="126"/>
      <c r="E47" s="126"/>
      <c r="F47" s="126"/>
      <c r="G47" s="126"/>
      <c r="H47" s="126"/>
      <c r="I47" s="126"/>
      <c r="J47" s="126"/>
    </row>
    <row r="48" spans="1:20" ht="15.75">
      <c r="A48" s="126"/>
      <c r="B48" s="126"/>
      <c r="C48" s="126"/>
      <c r="D48" s="126"/>
      <c r="E48" s="126"/>
      <c r="F48" s="126"/>
      <c r="G48" s="126"/>
      <c r="H48" s="126"/>
      <c r="I48" s="126"/>
      <c r="J48" s="126"/>
    </row>
    <row r="49" spans="1:10" ht="15.75">
      <c r="A49" s="126"/>
      <c r="B49" s="126"/>
      <c r="C49" s="126"/>
      <c r="D49" s="126"/>
      <c r="E49" s="126"/>
      <c r="F49" s="126"/>
      <c r="G49" s="126"/>
      <c r="H49" s="126"/>
      <c r="I49" s="126"/>
      <c r="J49" s="126"/>
    </row>
    <row r="50" spans="1:10" ht="15.75">
      <c r="A50" s="126"/>
      <c r="B50" s="126"/>
      <c r="C50" s="126"/>
      <c r="D50" s="126"/>
      <c r="E50" s="126"/>
      <c r="F50" s="126"/>
      <c r="G50" s="126"/>
      <c r="H50" s="126"/>
      <c r="I50" s="126"/>
      <c r="J50" s="126"/>
    </row>
    <row r="51" spans="1:10" ht="15.75">
      <c r="A51" s="126"/>
      <c r="B51" s="126"/>
      <c r="C51" s="126"/>
      <c r="D51" s="126"/>
      <c r="E51" s="126"/>
      <c r="F51" s="126"/>
      <c r="G51" s="126"/>
      <c r="H51" s="126"/>
      <c r="I51" s="126"/>
      <c r="J51" s="126"/>
    </row>
    <row r="52" spans="1:10" ht="15.75">
      <c r="A52" s="126"/>
      <c r="B52" s="126"/>
      <c r="C52" s="126"/>
      <c r="D52" s="126"/>
      <c r="E52" s="126"/>
      <c r="F52" s="126"/>
      <c r="G52" s="126"/>
      <c r="H52" s="126"/>
      <c r="I52" s="126"/>
      <c r="J52" s="126"/>
    </row>
    <row r="53" spans="1:10" ht="15.75">
      <c r="A53" s="126"/>
      <c r="B53" s="126"/>
      <c r="C53" s="126"/>
      <c r="D53" s="126"/>
      <c r="E53" s="126"/>
      <c r="F53" s="126"/>
      <c r="G53" s="126"/>
      <c r="H53" s="126"/>
      <c r="I53" s="126"/>
      <c r="J53" s="126"/>
    </row>
    <row r="54" spans="1:10" ht="15.75">
      <c r="A54" s="126"/>
      <c r="B54" s="126"/>
      <c r="C54" s="126"/>
      <c r="D54" s="126"/>
      <c r="E54" s="126"/>
      <c r="F54" s="126"/>
      <c r="G54" s="126"/>
      <c r="H54" s="126"/>
      <c r="I54" s="126"/>
      <c r="J54" s="126"/>
    </row>
    <row r="55" spans="1:10" ht="15.75">
      <c r="A55" s="126"/>
      <c r="B55" s="126"/>
      <c r="C55" s="126"/>
      <c r="D55" s="126"/>
      <c r="E55" s="126"/>
      <c r="F55" s="126"/>
      <c r="G55" s="126"/>
      <c r="H55" s="126"/>
      <c r="I55" s="126"/>
      <c r="J55" s="126"/>
    </row>
    <row r="56" spans="1:10" ht="15.75">
      <c r="A56" s="126"/>
      <c r="B56" s="126"/>
      <c r="C56" s="126"/>
      <c r="D56" s="126"/>
      <c r="E56" s="126"/>
      <c r="F56" s="126"/>
      <c r="G56" s="126"/>
      <c r="H56" s="126"/>
      <c r="I56" s="126"/>
      <c r="J56" s="126"/>
    </row>
    <row r="57" spans="1:10" ht="15.75">
      <c r="A57" s="126"/>
      <c r="B57" s="126"/>
      <c r="C57" s="126"/>
      <c r="D57" s="126"/>
      <c r="E57" s="126"/>
      <c r="F57" s="126"/>
      <c r="G57" s="126"/>
      <c r="H57" s="126"/>
      <c r="I57" s="126"/>
      <c r="J57" s="126"/>
    </row>
    <row r="58" spans="1:10" ht="15.75">
      <c r="A58" s="126"/>
      <c r="B58" s="126"/>
      <c r="C58" s="126"/>
      <c r="D58" s="126"/>
      <c r="E58" s="126"/>
      <c r="F58" s="126"/>
      <c r="G58" s="126"/>
      <c r="H58" s="126"/>
      <c r="I58" s="126"/>
      <c r="J58" s="126"/>
    </row>
    <row r="59" spans="1:10" ht="15.75">
      <c r="A59" s="126"/>
      <c r="B59" s="126"/>
      <c r="C59" s="126"/>
      <c r="D59" s="126"/>
      <c r="E59" s="126"/>
      <c r="F59" s="126"/>
      <c r="G59" s="126"/>
      <c r="H59" s="126"/>
      <c r="I59" s="126"/>
      <c r="J59" s="126"/>
    </row>
    <row r="60" spans="1:10" ht="15.75">
      <c r="A60" s="126"/>
      <c r="B60" s="126"/>
      <c r="C60" s="126"/>
      <c r="D60" s="126"/>
      <c r="E60" s="126"/>
      <c r="F60" s="126"/>
      <c r="G60" s="126"/>
      <c r="H60" s="126"/>
      <c r="I60" s="126"/>
      <c r="J60" s="126"/>
    </row>
    <row r="61" spans="1:10" ht="15.75">
      <c r="A61" s="126"/>
      <c r="B61" s="126"/>
      <c r="C61" s="126"/>
      <c r="D61" s="126"/>
      <c r="E61" s="126"/>
      <c r="F61" s="126"/>
      <c r="G61" s="126"/>
      <c r="H61" s="126"/>
      <c r="I61" s="126"/>
      <c r="J61" s="126"/>
    </row>
    <row r="62" spans="1:10" ht="15.75">
      <c r="A62" s="126"/>
      <c r="B62" s="126"/>
      <c r="C62" s="126"/>
      <c r="D62" s="126"/>
      <c r="E62" s="126"/>
      <c r="F62" s="126"/>
      <c r="G62" s="126"/>
      <c r="H62" s="126"/>
      <c r="I62" s="126"/>
      <c r="J62" s="126"/>
    </row>
    <row r="63" spans="1:10" ht="15.75">
      <c r="A63" s="126"/>
      <c r="B63" s="126"/>
      <c r="C63" s="126"/>
      <c r="D63" s="126"/>
      <c r="E63" s="126"/>
      <c r="F63" s="126"/>
      <c r="G63" s="126"/>
      <c r="H63" s="126"/>
      <c r="I63" s="126"/>
      <c r="J63" s="126"/>
    </row>
    <row r="64" spans="1:10" ht="15.75">
      <c r="A64" s="126"/>
      <c r="B64" s="126"/>
      <c r="C64" s="126"/>
      <c r="D64" s="126"/>
      <c r="E64" s="126"/>
      <c r="F64" s="126"/>
      <c r="G64" s="126"/>
      <c r="H64" s="126"/>
      <c r="I64" s="126"/>
      <c r="J64" s="126"/>
    </row>
    <row r="65" spans="1:10" ht="15.75">
      <c r="A65" s="126"/>
      <c r="B65" s="126"/>
      <c r="C65" s="126"/>
      <c r="D65" s="126"/>
      <c r="E65" s="126"/>
      <c r="F65" s="126"/>
      <c r="G65" s="126"/>
      <c r="H65" s="126"/>
      <c r="I65" s="126"/>
      <c r="J65" s="126"/>
    </row>
  </sheetData>
  <mergeCells count="14">
    <mergeCell ref="A2:J2"/>
    <mergeCell ref="A3:J3"/>
    <mergeCell ref="C7:C8"/>
    <mergeCell ref="K2:T2"/>
    <mergeCell ref="K3:T3"/>
    <mergeCell ref="M7:M8"/>
    <mergeCell ref="N7:N8"/>
    <mergeCell ref="O7:O8"/>
    <mergeCell ref="P7:P8"/>
    <mergeCell ref="Q7:Q8"/>
    <mergeCell ref="R7:R8"/>
    <mergeCell ref="S7:S8"/>
    <mergeCell ref="A6:A8"/>
    <mergeCell ref="K6:K8"/>
  </mergeCells>
  <phoneticPr fontId="2" type="noConversion"/>
  <printOptions horizontalCentered="1"/>
  <pageMargins left="0.59055118110236227" right="0.59055118110236227" top="0.55118110236220474" bottom="0.55118110236220474" header="0.51181102362204722" footer="0.51181102362204722"/>
  <pageSetup paperSize="9" scale="90" orientation="portrait" r:id="rId1"/>
  <headerFooter alignWithMargins="0"/>
  <colBreaks count="1" manualBreakCount="1">
    <brk id="10" max="4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54"/>
  <sheetViews>
    <sheetView view="pageBreakPreview" topLeftCell="H4" zoomScaleNormal="100" zoomScaleSheetLayoutView="100" workbookViewId="0">
      <selection activeCell="H34" sqref="H34"/>
    </sheetView>
  </sheetViews>
  <sheetFormatPr defaultRowHeight="13.5"/>
  <cols>
    <col min="1" max="1" width="6.77734375" style="128" customWidth="1"/>
    <col min="2" max="10" width="7.77734375" style="128" customWidth="1"/>
    <col min="11" max="11" width="6.77734375" style="128" customWidth="1"/>
    <col min="12" max="20" width="7.77734375" style="128" customWidth="1"/>
    <col min="21" max="16384" width="8.88671875" style="128"/>
  </cols>
  <sheetData>
    <row r="1" spans="1:20" s="121" customFormat="1" ht="15" customHeight="1">
      <c r="A1" s="100"/>
      <c r="B1" s="100"/>
      <c r="C1" s="100"/>
      <c r="D1" s="100"/>
      <c r="E1" s="100"/>
      <c r="F1" s="100"/>
      <c r="G1" s="100"/>
      <c r="H1" s="100"/>
      <c r="I1" s="100"/>
      <c r="J1" s="102"/>
      <c r="K1" s="100"/>
      <c r="L1" s="100"/>
      <c r="M1" s="100"/>
      <c r="N1" s="100"/>
      <c r="O1" s="100"/>
      <c r="P1" s="100"/>
    </row>
    <row r="2" spans="1:20" s="123" customFormat="1" ht="30" customHeight="1">
      <c r="A2" s="836" t="s">
        <v>259</v>
      </c>
      <c r="B2" s="836"/>
      <c r="C2" s="836"/>
      <c r="D2" s="836"/>
      <c r="E2" s="836"/>
      <c r="F2" s="836"/>
      <c r="G2" s="836"/>
      <c r="H2" s="836"/>
      <c r="I2" s="836"/>
      <c r="J2" s="836"/>
      <c r="K2" s="838" t="s">
        <v>260</v>
      </c>
      <c r="L2" s="838"/>
      <c r="M2" s="838"/>
      <c r="N2" s="838"/>
      <c r="O2" s="838"/>
      <c r="P2" s="838"/>
      <c r="Q2" s="838"/>
      <c r="R2" s="838"/>
      <c r="S2" s="838"/>
      <c r="T2" s="838"/>
    </row>
    <row r="3" spans="1:20" s="125" customFormat="1" ht="30" customHeight="1">
      <c r="A3" s="837" t="s">
        <v>258</v>
      </c>
      <c r="B3" s="837"/>
      <c r="C3" s="837"/>
      <c r="D3" s="837"/>
      <c r="E3" s="837"/>
      <c r="F3" s="837"/>
      <c r="G3" s="837"/>
      <c r="H3" s="837"/>
      <c r="I3" s="837"/>
      <c r="J3" s="837"/>
      <c r="K3" s="839" t="s">
        <v>373</v>
      </c>
      <c r="L3" s="839"/>
      <c r="M3" s="839"/>
      <c r="N3" s="839"/>
      <c r="O3" s="839"/>
      <c r="P3" s="839"/>
      <c r="Q3" s="839"/>
      <c r="R3" s="839"/>
      <c r="S3" s="839"/>
      <c r="T3" s="839"/>
    </row>
    <row r="4" spans="1:20" s="125" customFormat="1" ht="15" customHeight="1">
      <c r="A4" s="181"/>
      <c r="B4" s="181"/>
      <c r="C4" s="181"/>
      <c r="D4" s="181"/>
      <c r="E4" s="181"/>
      <c r="F4" s="181"/>
      <c r="G4" s="181"/>
      <c r="H4" s="181"/>
      <c r="I4" s="181"/>
      <c r="J4" s="181"/>
      <c r="K4" s="124"/>
      <c r="L4" s="124"/>
      <c r="M4" s="124"/>
      <c r="N4" s="124"/>
      <c r="O4" s="124"/>
      <c r="P4" s="124"/>
    </row>
    <row r="5" spans="1:20" ht="15" customHeight="1" thickBot="1">
      <c r="A5" s="128" t="s">
        <v>226</v>
      </c>
      <c r="E5" s="591"/>
      <c r="J5" s="559"/>
      <c r="O5" s="591"/>
      <c r="T5" s="559" t="s">
        <v>224</v>
      </c>
    </row>
    <row r="6" spans="1:20" s="123" customFormat="1" ht="24.95" customHeight="1">
      <c r="A6" s="833" t="s">
        <v>212</v>
      </c>
      <c r="B6" s="562" t="s">
        <v>48</v>
      </c>
      <c r="C6" s="563" t="s">
        <v>227</v>
      </c>
      <c r="D6" s="319" t="s">
        <v>228</v>
      </c>
      <c r="E6" s="563" t="s">
        <v>229</v>
      </c>
      <c r="F6" s="563" t="s">
        <v>230</v>
      </c>
      <c r="G6" s="319" t="s">
        <v>231</v>
      </c>
      <c r="H6" s="563" t="s">
        <v>232</v>
      </c>
      <c r="I6" s="319" t="s">
        <v>233</v>
      </c>
      <c r="J6" s="564" t="s">
        <v>234</v>
      </c>
      <c r="K6" s="833" t="s">
        <v>212</v>
      </c>
      <c r="L6" s="565" t="s">
        <v>243</v>
      </c>
      <c r="M6" s="566" t="s">
        <v>244</v>
      </c>
      <c r="N6" s="567" t="s">
        <v>245</v>
      </c>
      <c r="O6" s="566" t="s">
        <v>246</v>
      </c>
      <c r="P6" s="567" t="s">
        <v>247</v>
      </c>
      <c r="Q6" s="566" t="s">
        <v>248</v>
      </c>
      <c r="R6" s="567" t="s">
        <v>249</v>
      </c>
      <c r="S6" s="566" t="s">
        <v>250</v>
      </c>
      <c r="T6" s="568" t="s">
        <v>251</v>
      </c>
    </row>
    <row r="7" spans="1:20" s="123" customFormat="1" ht="15.75" customHeight="1">
      <c r="A7" s="834"/>
      <c r="B7" s="569"/>
      <c r="C7" s="827" t="s">
        <v>367</v>
      </c>
      <c r="D7" s="318"/>
      <c r="E7" s="570"/>
      <c r="F7" s="570"/>
      <c r="G7" s="318"/>
      <c r="H7" s="570"/>
      <c r="I7" s="318"/>
      <c r="J7" s="571"/>
      <c r="K7" s="834"/>
      <c r="L7" s="572"/>
      <c r="M7" s="829" t="s">
        <v>371</v>
      </c>
      <c r="N7" s="829" t="s">
        <v>369</v>
      </c>
      <c r="O7" s="829" t="s">
        <v>368</v>
      </c>
      <c r="P7" s="829" t="s">
        <v>372</v>
      </c>
      <c r="Q7" s="829" t="s">
        <v>370</v>
      </c>
      <c r="R7" s="831" t="s">
        <v>366</v>
      </c>
      <c r="S7" s="831" t="s">
        <v>365</v>
      </c>
      <c r="T7" s="593"/>
    </row>
    <row r="8" spans="1:20" s="123" customFormat="1" ht="24.95" customHeight="1">
      <c r="A8" s="835"/>
      <c r="B8" s="574" t="s">
        <v>235</v>
      </c>
      <c r="C8" s="828"/>
      <c r="D8" s="936" t="s">
        <v>236</v>
      </c>
      <c r="E8" s="597" t="s">
        <v>237</v>
      </c>
      <c r="F8" s="597" t="s">
        <v>238</v>
      </c>
      <c r="G8" s="936" t="s">
        <v>239</v>
      </c>
      <c r="H8" s="597" t="s">
        <v>240</v>
      </c>
      <c r="I8" s="936" t="s">
        <v>241</v>
      </c>
      <c r="J8" s="937" t="s">
        <v>242</v>
      </c>
      <c r="K8" s="835"/>
      <c r="L8" s="934" t="s">
        <v>252</v>
      </c>
      <c r="M8" s="830"/>
      <c r="N8" s="830"/>
      <c r="O8" s="830"/>
      <c r="P8" s="830"/>
      <c r="Q8" s="830"/>
      <c r="R8" s="832"/>
      <c r="S8" s="832"/>
      <c r="T8" s="935" t="s">
        <v>253</v>
      </c>
    </row>
    <row r="9" spans="1:20" ht="35.1" customHeight="1">
      <c r="A9" s="451">
        <v>2015</v>
      </c>
      <c r="B9" s="61">
        <v>6759</v>
      </c>
      <c r="C9" s="61">
        <v>3137</v>
      </c>
      <c r="D9" s="61">
        <v>928</v>
      </c>
      <c r="E9" s="61">
        <v>62</v>
      </c>
      <c r="F9" s="61">
        <v>73</v>
      </c>
      <c r="G9" s="61">
        <v>266</v>
      </c>
      <c r="H9" s="61">
        <v>34</v>
      </c>
      <c r="I9" s="61">
        <v>154</v>
      </c>
      <c r="J9" s="333">
        <v>19</v>
      </c>
      <c r="K9" s="451">
        <v>2015</v>
      </c>
      <c r="L9" s="61">
        <v>46</v>
      </c>
      <c r="M9" s="61">
        <v>1329</v>
      </c>
      <c r="N9" s="61">
        <v>139</v>
      </c>
      <c r="O9" s="61">
        <v>164</v>
      </c>
      <c r="P9" s="61">
        <v>74</v>
      </c>
      <c r="Q9" s="61">
        <v>65</v>
      </c>
      <c r="R9" s="61">
        <v>138</v>
      </c>
      <c r="S9" s="61">
        <v>100</v>
      </c>
      <c r="T9" s="592">
        <v>31</v>
      </c>
    </row>
    <row r="10" spans="1:20" ht="35.1" customHeight="1">
      <c r="A10" s="451">
        <v>2016</v>
      </c>
      <c r="B10" s="61">
        <v>7173</v>
      </c>
      <c r="C10" s="61">
        <v>3588</v>
      </c>
      <c r="D10" s="61">
        <v>943</v>
      </c>
      <c r="E10" s="61">
        <v>57</v>
      </c>
      <c r="F10" s="61">
        <v>68</v>
      </c>
      <c r="G10" s="61">
        <v>254</v>
      </c>
      <c r="H10" s="61">
        <v>42</v>
      </c>
      <c r="I10" s="61">
        <v>130</v>
      </c>
      <c r="J10" s="333">
        <v>25</v>
      </c>
      <c r="K10" s="451">
        <v>2016</v>
      </c>
      <c r="L10" s="580">
        <v>24</v>
      </c>
      <c r="M10" s="581">
        <v>1334</v>
      </c>
      <c r="N10" s="580">
        <v>146</v>
      </c>
      <c r="O10" s="580">
        <v>159</v>
      </c>
      <c r="P10" s="580">
        <v>64</v>
      </c>
      <c r="Q10" s="580">
        <v>88</v>
      </c>
      <c r="R10" s="580">
        <v>131</v>
      </c>
      <c r="S10" s="580">
        <v>83</v>
      </c>
      <c r="T10" s="592">
        <v>37</v>
      </c>
    </row>
    <row r="11" spans="1:20" ht="35.1" customHeight="1">
      <c r="A11" s="451">
        <v>2017</v>
      </c>
      <c r="B11" s="61">
        <v>6789</v>
      </c>
      <c r="C11" s="581">
        <v>3298</v>
      </c>
      <c r="D11" s="581">
        <v>954</v>
      </c>
      <c r="E11" s="580">
        <v>57</v>
      </c>
      <c r="F11" s="580">
        <v>36</v>
      </c>
      <c r="G11" s="580">
        <v>213</v>
      </c>
      <c r="H11" s="580">
        <v>28</v>
      </c>
      <c r="I11" s="580">
        <v>128</v>
      </c>
      <c r="J11" s="582">
        <v>9</v>
      </c>
      <c r="K11" s="451">
        <v>2017</v>
      </c>
      <c r="L11" s="580">
        <v>27</v>
      </c>
      <c r="M11" s="581">
        <v>1449</v>
      </c>
      <c r="N11" s="580">
        <v>126</v>
      </c>
      <c r="O11" s="580">
        <v>154</v>
      </c>
      <c r="P11" s="580">
        <v>73</v>
      </c>
      <c r="Q11" s="580">
        <v>51</v>
      </c>
      <c r="R11" s="580">
        <v>111</v>
      </c>
      <c r="S11" s="580">
        <v>64</v>
      </c>
      <c r="T11" s="592">
        <v>42</v>
      </c>
    </row>
    <row r="12" spans="1:20" ht="35.1" customHeight="1">
      <c r="A12" s="451">
        <v>2018</v>
      </c>
      <c r="B12" s="61">
        <v>6876</v>
      </c>
      <c r="C12" s="61">
        <v>3258</v>
      </c>
      <c r="D12" s="61">
        <v>914</v>
      </c>
      <c r="E12" s="61">
        <v>53</v>
      </c>
      <c r="F12" s="61">
        <v>50</v>
      </c>
      <c r="G12" s="61">
        <v>247</v>
      </c>
      <c r="H12" s="61">
        <v>20</v>
      </c>
      <c r="I12" s="61">
        <v>129</v>
      </c>
      <c r="J12" s="333">
        <v>15</v>
      </c>
      <c r="K12" s="451">
        <v>2018</v>
      </c>
      <c r="L12" s="61">
        <v>46</v>
      </c>
      <c r="M12" s="61">
        <v>1536</v>
      </c>
      <c r="N12" s="61">
        <v>117</v>
      </c>
      <c r="O12" s="61">
        <v>171</v>
      </c>
      <c r="P12" s="61">
        <v>42</v>
      </c>
      <c r="Q12" s="61">
        <v>68</v>
      </c>
      <c r="R12" s="61">
        <v>101</v>
      </c>
      <c r="S12" s="61">
        <v>76</v>
      </c>
      <c r="T12" s="592">
        <v>33</v>
      </c>
    </row>
    <row r="13" spans="1:20" s="129" customFormat="1" ht="35.1" customHeight="1">
      <c r="A13" s="451">
        <v>2019</v>
      </c>
      <c r="B13" s="61">
        <f>SUM(B14:B25)</f>
        <v>6667</v>
      </c>
      <c r="C13" s="581">
        <f>SUM(C14:C25)</f>
        <v>2903</v>
      </c>
      <c r="D13" s="581">
        <f t="shared" ref="D13:I13" si="0">SUM(D14:D25)</f>
        <v>954</v>
      </c>
      <c r="E13" s="581">
        <f t="shared" si="0"/>
        <v>64</v>
      </c>
      <c r="F13" s="581">
        <f t="shared" si="0"/>
        <v>56</v>
      </c>
      <c r="G13" s="581">
        <f t="shared" si="0"/>
        <v>275</v>
      </c>
      <c r="H13" s="581">
        <f t="shared" si="0"/>
        <v>41</v>
      </c>
      <c r="I13" s="581">
        <f t="shared" si="0"/>
        <v>150</v>
      </c>
      <c r="J13" s="583">
        <f>SUM(J14:J25)</f>
        <v>31</v>
      </c>
      <c r="K13" s="451">
        <v>2019</v>
      </c>
      <c r="L13" s="61">
        <f>SUM(L14:L25)</f>
        <v>32</v>
      </c>
      <c r="M13" s="61">
        <f>SUM(M14:M25)</f>
        <v>1540</v>
      </c>
      <c r="N13" s="61">
        <f>SUM(N14:N25)</f>
        <v>111</v>
      </c>
      <c r="O13" s="61">
        <f t="shared" ref="O13:T13" si="1">SUM(O14:O25)</f>
        <v>139</v>
      </c>
      <c r="P13" s="61">
        <f t="shared" si="1"/>
        <v>60</v>
      </c>
      <c r="Q13" s="61">
        <f t="shared" si="1"/>
        <v>76</v>
      </c>
      <c r="R13" s="61">
        <f t="shared" si="1"/>
        <v>114</v>
      </c>
      <c r="S13" s="61">
        <f t="shared" si="1"/>
        <v>92</v>
      </c>
      <c r="T13" s="333">
        <f t="shared" si="1"/>
        <v>29</v>
      </c>
    </row>
    <row r="14" spans="1:20" s="129" customFormat="1" ht="15" hidden="1" customHeight="1">
      <c r="A14" s="348" t="s">
        <v>198</v>
      </c>
      <c r="B14" s="503">
        <f>SUM(C14:J14,L14:T14)</f>
        <v>688</v>
      </c>
      <c r="C14" s="505">
        <v>334</v>
      </c>
      <c r="D14" s="505">
        <v>85</v>
      </c>
      <c r="E14" s="584">
        <v>7</v>
      </c>
      <c r="F14" s="505">
        <v>3</v>
      </c>
      <c r="G14" s="505">
        <v>19</v>
      </c>
      <c r="H14" s="584">
        <v>11</v>
      </c>
      <c r="I14" s="505">
        <v>19</v>
      </c>
      <c r="J14" s="524">
        <v>2</v>
      </c>
      <c r="K14" s="348" t="s">
        <v>198</v>
      </c>
      <c r="L14" s="584">
        <v>2</v>
      </c>
      <c r="M14" s="505">
        <v>136</v>
      </c>
      <c r="N14" s="505">
        <v>7</v>
      </c>
      <c r="O14" s="584">
        <v>19</v>
      </c>
      <c r="P14" s="505">
        <v>2</v>
      </c>
      <c r="Q14" s="505">
        <v>12</v>
      </c>
      <c r="R14" s="584">
        <v>21</v>
      </c>
      <c r="S14" s="505">
        <v>3</v>
      </c>
      <c r="T14" s="524">
        <v>6</v>
      </c>
    </row>
    <row r="15" spans="1:20" s="123" customFormat="1" ht="15" hidden="1" customHeight="1">
      <c r="A15" s="348" t="s">
        <v>222</v>
      </c>
      <c r="B15" s="503">
        <f t="shared" ref="B15:B25" si="2">SUM(C15:J15,L15:T15)</f>
        <v>587</v>
      </c>
      <c r="C15" s="505">
        <v>290</v>
      </c>
      <c r="D15" s="505">
        <v>81</v>
      </c>
      <c r="E15" s="584">
        <v>11</v>
      </c>
      <c r="F15" s="505">
        <v>4</v>
      </c>
      <c r="G15" s="505">
        <v>19</v>
      </c>
      <c r="H15" s="584">
        <v>3</v>
      </c>
      <c r="I15" s="505">
        <v>16</v>
      </c>
      <c r="J15" s="524">
        <v>7</v>
      </c>
      <c r="K15" s="348" t="s">
        <v>222</v>
      </c>
      <c r="L15" s="584">
        <v>6</v>
      </c>
      <c r="M15" s="505">
        <v>113</v>
      </c>
      <c r="N15" s="505">
        <v>7</v>
      </c>
      <c r="O15" s="584">
        <v>5</v>
      </c>
      <c r="P15" s="505">
        <v>5</v>
      </c>
      <c r="Q15" s="505">
        <v>6</v>
      </c>
      <c r="R15" s="584">
        <v>5</v>
      </c>
      <c r="S15" s="505">
        <v>6</v>
      </c>
      <c r="T15" s="524">
        <v>3</v>
      </c>
    </row>
    <row r="16" spans="1:20" ht="15" hidden="1" customHeight="1">
      <c r="A16" s="348" t="s">
        <v>199</v>
      </c>
      <c r="B16" s="503">
        <f t="shared" si="2"/>
        <v>709</v>
      </c>
      <c r="C16" s="505">
        <v>346</v>
      </c>
      <c r="D16" s="505">
        <v>118</v>
      </c>
      <c r="E16" s="584">
        <v>6</v>
      </c>
      <c r="F16" s="505">
        <v>6</v>
      </c>
      <c r="G16" s="505">
        <v>25</v>
      </c>
      <c r="H16" s="584">
        <v>1</v>
      </c>
      <c r="I16" s="505">
        <v>12</v>
      </c>
      <c r="J16" s="524">
        <v>3</v>
      </c>
      <c r="K16" s="348" t="s">
        <v>199</v>
      </c>
      <c r="L16" s="584">
        <v>2</v>
      </c>
      <c r="M16" s="505">
        <v>128</v>
      </c>
      <c r="N16" s="505">
        <v>12</v>
      </c>
      <c r="O16" s="584">
        <v>16</v>
      </c>
      <c r="P16" s="505">
        <v>6</v>
      </c>
      <c r="Q16" s="505">
        <v>8</v>
      </c>
      <c r="R16" s="584">
        <v>5</v>
      </c>
      <c r="S16" s="505">
        <v>11</v>
      </c>
      <c r="T16" s="524">
        <v>4</v>
      </c>
    </row>
    <row r="17" spans="1:20" ht="15" hidden="1" customHeight="1">
      <c r="A17" s="348" t="s">
        <v>200</v>
      </c>
      <c r="B17" s="503">
        <f t="shared" si="2"/>
        <v>580</v>
      </c>
      <c r="C17" s="505">
        <v>271</v>
      </c>
      <c r="D17" s="505">
        <v>88</v>
      </c>
      <c r="E17" s="584">
        <v>4</v>
      </c>
      <c r="F17" s="505">
        <v>7</v>
      </c>
      <c r="G17" s="505">
        <v>30</v>
      </c>
      <c r="H17" s="584">
        <v>2</v>
      </c>
      <c r="I17" s="505">
        <v>14</v>
      </c>
      <c r="J17" s="524">
        <v>2</v>
      </c>
      <c r="K17" s="348" t="s">
        <v>200</v>
      </c>
      <c r="L17" s="584">
        <v>4</v>
      </c>
      <c r="M17" s="505">
        <v>104</v>
      </c>
      <c r="N17" s="505">
        <v>11</v>
      </c>
      <c r="O17" s="584">
        <v>10</v>
      </c>
      <c r="P17" s="505">
        <v>2</v>
      </c>
      <c r="Q17" s="505">
        <v>7</v>
      </c>
      <c r="R17" s="584">
        <v>11</v>
      </c>
      <c r="S17" s="505">
        <v>12</v>
      </c>
      <c r="T17" s="524">
        <v>1</v>
      </c>
    </row>
    <row r="18" spans="1:20" ht="15" hidden="1" customHeight="1">
      <c r="A18" s="348" t="s">
        <v>201</v>
      </c>
      <c r="B18" s="503">
        <f t="shared" si="2"/>
        <v>528</v>
      </c>
      <c r="C18" s="505">
        <v>205</v>
      </c>
      <c r="D18" s="505">
        <v>73</v>
      </c>
      <c r="E18" s="584">
        <v>5</v>
      </c>
      <c r="F18" s="505">
        <v>4</v>
      </c>
      <c r="G18" s="505">
        <v>35</v>
      </c>
      <c r="H18" s="584">
        <v>3</v>
      </c>
      <c r="I18" s="505">
        <v>11</v>
      </c>
      <c r="J18" s="524">
        <v>0</v>
      </c>
      <c r="K18" s="348" t="s">
        <v>201</v>
      </c>
      <c r="L18" s="584">
        <v>1</v>
      </c>
      <c r="M18" s="505">
        <v>129</v>
      </c>
      <c r="N18" s="505">
        <v>10</v>
      </c>
      <c r="O18" s="584">
        <v>18</v>
      </c>
      <c r="P18" s="505">
        <v>3</v>
      </c>
      <c r="Q18" s="505">
        <v>9</v>
      </c>
      <c r="R18" s="584">
        <v>5</v>
      </c>
      <c r="S18" s="505">
        <v>12</v>
      </c>
      <c r="T18" s="524">
        <v>5</v>
      </c>
    </row>
    <row r="19" spans="1:20" ht="15" hidden="1" customHeight="1">
      <c r="A19" s="348" t="s">
        <v>202</v>
      </c>
      <c r="B19" s="503">
        <f t="shared" si="2"/>
        <v>457</v>
      </c>
      <c r="C19" s="505">
        <v>194</v>
      </c>
      <c r="D19" s="505">
        <v>68</v>
      </c>
      <c r="E19" s="584">
        <v>6</v>
      </c>
      <c r="F19" s="505">
        <v>1</v>
      </c>
      <c r="G19" s="505">
        <v>20</v>
      </c>
      <c r="H19" s="584">
        <v>2</v>
      </c>
      <c r="I19" s="505">
        <v>6</v>
      </c>
      <c r="J19" s="524">
        <v>2</v>
      </c>
      <c r="K19" s="348" t="s">
        <v>202</v>
      </c>
      <c r="L19" s="584" t="s">
        <v>7</v>
      </c>
      <c r="M19" s="505">
        <v>124</v>
      </c>
      <c r="N19" s="505">
        <v>7</v>
      </c>
      <c r="O19" s="584">
        <v>8</v>
      </c>
      <c r="P19" s="505">
        <v>4</v>
      </c>
      <c r="Q19" s="505">
        <v>1</v>
      </c>
      <c r="R19" s="584">
        <v>8</v>
      </c>
      <c r="S19" s="505">
        <v>4</v>
      </c>
      <c r="T19" s="524">
        <v>2</v>
      </c>
    </row>
    <row r="20" spans="1:20" ht="15" hidden="1" customHeight="1">
      <c r="A20" s="348" t="s">
        <v>203</v>
      </c>
      <c r="B20" s="503">
        <f t="shared" si="2"/>
        <v>449</v>
      </c>
      <c r="C20" s="505">
        <v>177</v>
      </c>
      <c r="D20" s="505">
        <v>102</v>
      </c>
      <c r="E20" s="584">
        <v>2</v>
      </c>
      <c r="F20" s="505">
        <v>4</v>
      </c>
      <c r="G20" s="505">
        <v>16</v>
      </c>
      <c r="H20" s="584">
        <v>5</v>
      </c>
      <c r="I20" s="505">
        <v>7</v>
      </c>
      <c r="J20" s="524">
        <v>7</v>
      </c>
      <c r="K20" s="348" t="s">
        <v>203</v>
      </c>
      <c r="L20" s="584">
        <v>2</v>
      </c>
      <c r="M20" s="505">
        <v>94</v>
      </c>
      <c r="N20" s="505">
        <v>6</v>
      </c>
      <c r="O20" s="584">
        <v>2</v>
      </c>
      <c r="P20" s="505">
        <v>8</v>
      </c>
      <c r="Q20" s="505">
        <v>5</v>
      </c>
      <c r="R20" s="584">
        <v>5</v>
      </c>
      <c r="S20" s="505">
        <v>6</v>
      </c>
      <c r="T20" s="524">
        <v>1</v>
      </c>
    </row>
    <row r="21" spans="1:20" ht="15" hidden="1" customHeight="1">
      <c r="A21" s="348" t="s">
        <v>204</v>
      </c>
      <c r="B21" s="503">
        <f t="shared" si="2"/>
        <v>479</v>
      </c>
      <c r="C21" s="505">
        <v>218</v>
      </c>
      <c r="D21" s="505">
        <v>69</v>
      </c>
      <c r="E21" s="584">
        <v>1</v>
      </c>
      <c r="F21" s="505">
        <v>6</v>
      </c>
      <c r="G21" s="505">
        <v>20</v>
      </c>
      <c r="H21" s="584">
        <v>3</v>
      </c>
      <c r="I21" s="505">
        <v>6</v>
      </c>
      <c r="J21" s="524">
        <v>4</v>
      </c>
      <c r="K21" s="348" t="s">
        <v>204</v>
      </c>
      <c r="L21" s="584">
        <v>1</v>
      </c>
      <c r="M21" s="505">
        <v>120</v>
      </c>
      <c r="N21" s="505">
        <v>3</v>
      </c>
      <c r="O21" s="584">
        <v>12</v>
      </c>
      <c r="P21" s="505">
        <v>5</v>
      </c>
      <c r="Q21" s="505">
        <v>3</v>
      </c>
      <c r="R21" s="584">
        <v>6</v>
      </c>
      <c r="S21" s="505">
        <v>1</v>
      </c>
      <c r="T21" s="524">
        <v>1</v>
      </c>
    </row>
    <row r="22" spans="1:20" ht="15" hidden="1" customHeight="1">
      <c r="A22" s="348" t="s">
        <v>205</v>
      </c>
      <c r="B22" s="503">
        <f t="shared" si="2"/>
        <v>456</v>
      </c>
      <c r="C22" s="505">
        <v>175</v>
      </c>
      <c r="D22" s="505">
        <v>69</v>
      </c>
      <c r="E22" s="584">
        <v>5</v>
      </c>
      <c r="F22" s="505">
        <v>2</v>
      </c>
      <c r="G22" s="505">
        <v>20</v>
      </c>
      <c r="H22" s="584">
        <v>1</v>
      </c>
      <c r="I22" s="505">
        <v>6</v>
      </c>
      <c r="J22" s="524">
        <v>0</v>
      </c>
      <c r="K22" s="348" t="s">
        <v>205</v>
      </c>
      <c r="L22" s="584">
        <v>1</v>
      </c>
      <c r="M22" s="505">
        <v>134</v>
      </c>
      <c r="N22" s="505">
        <v>10</v>
      </c>
      <c r="O22" s="584">
        <v>5</v>
      </c>
      <c r="P22" s="505">
        <v>4</v>
      </c>
      <c r="Q22" s="505">
        <v>6</v>
      </c>
      <c r="R22" s="584">
        <v>11</v>
      </c>
      <c r="S22" s="505">
        <v>7</v>
      </c>
      <c r="T22" s="524">
        <v>0</v>
      </c>
    </row>
    <row r="23" spans="1:20" ht="15" hidden="1" customHeight="1">
      <c r="A23" s="348" t="s">
        <v>206</v>
      </c>
      <c r="B23" s="503">
        <f t="shared" si="2"/>
        <v>502</v>
      </c>
      <c r="C23" s="505">
        <v>200</v>
      </c>
      <c r="D23" s="505">
        <v>61</v>
      </c>
      <c r="E23" s="584">
        <v>4</v>
      </c>
      <c r="F23" s="505">
        <v>3</v>
      </c>
      <c r="G23" s="505">
        <v>20</v>
      </c>
      <c r="H23" s="584">
        <v>1</v>
      </c>
      <c r="I23" s="505">
        <v>8</v>
      </c>
      <c r="J23" s="524">
        <v>2</v>
      </c>
      <c r="K23" s="348" t="s">
        <v>206</v>
      </c>
      <c r="L23" s="584">
        <v>3</v>
      </c>
      <c r="M23" s="505">
        <v>124</v>
      </c>
      <c r="N23" s="505">
        <v>19</v>
      </c>
      <c r="O23" s="584">
        <v>15</v>
      </c>
      <c r="P23" s="505">
        <v>3</v>
      </c>
      <c r="Q23" s="505">
        <v>5</v>
      </c>
      <c r="R23" s="584">
        <v>18</v>
      </c>
      <c r="S23" s="505">
        <v>14</v>
      </c>
      <c r="T23" s="524">
        <v>2</v>
      </c>
    </row>
    <row r="24" spans="1:20" ht="15" hidden="1" customHeight="1">
      <c r="A24" s="348" t="s">
        <v>207</v>
      </c>
      <c r="B24" s="503">
        <f t="shared" si="2"/>
        <v>539</v>
      </c>
      <c r="C24" s="505">
        <v>208</v>
      </c>
      <c r="D24" s="505">
        <v>67</v>
      </c>
      <c r="E24" s="584">
        <v>4</v>
      </c>
      <c r="F24" s="505">
        <v>7</v>
      </c>
      <c r="G24" s="505">
        <v>33</v>
      </c>
      <c r="H24" s="584">
        <v>7</v>
      </c>
      <c r="I24" s="505">
        <v>16</v>
      </c>
      <c r="J24" s="524">
        <v>1</v>
      </c>
      <c r="K24" s="348" t="s">
        <v>207</v>
      </c>
      <c r="L24" s="584">
        <v>7</v>
      </c>
      <c r="M24" s="505">
        <v>145</v>
      </c>
      <c r="N24" s="505">
        <v>6</v>
      </c>
      <c r="O24" s="584">
        <v>11</v>
      </c>
      <c r="P24" s="505">
        <v>8</v>
      </c>
      <c r="Q24" s="505">
        <v>3</v>
      </c>
      <c r="R24" s="584">
        <v>6</v>
      </c>
      <c r="S24" s="505">
        <v>8</v>
      </c>
      <c r="T24" s="524">
        <v>2</v>
      </c>
    </row>
    <row r="25" spans="1:20" ht="15" hidden="1" customHeight="1">
      <c r="A25" s="348" t="s">
        <v>208</v>
      </c>
      <c r="B25" s="503">
        <f t="shared" si="2"/>
        <v>693</v>
      </c>
      <c r="C25" s="505">
        <v>285</v>
      </c>
      <c r="D25" s="505">
        <v>73</v>
      </c>
      <c r="E25" s="584">
        <v>9</v>
      </c>
      <c r="F25" s="505">
        <v>9</v>
      </c>
      <c r="G25" s="505">
        <v>18</v>
      </c>
      <c r="H25" s="584">
        <v>2</v>
      </c>
      <c r="I25" s="505">
        <v>29</v>
      </c>
      <c r="J25" s="524">
        <v>1</v>
      </c>
      <c r="K25" s="348" t="s">
        <v>208</v>
      </c>
      <c r="L25" s="584">
        <v>3</v>
      </c>
      <c r="M25" s="505">
        <v>189</v>
      </c>
      <c r="N25" s="505">
        <v>13</v>
      </c>
      <c r="O25" s="584">
        <v>18</v>
      </c>
      <c r="P25" s="505">
        <v>10</v>
      </c>
      <c r="Q25" s="505">
        <v>11</v>
      </c>
      <c r="R25" s="584">
        <v>13</v>
      </c>
      <c r="S25" s="505">
        <v>8</v>
      </c>
      <c r="T25" s="524">
        <v>2</v>
      </c>
    </row>
    <row r="26" spans="1:20" ht="35.1" customHeight="1">
      <c r="A26" s="460">
        <v>2020</v>
      </c>
      <c r="B26" s="409">
        <f>SUM(B27:B38)</f>
        <v>7360</v>
      </c>
      <c r="C26" s="586">
        <f>SUM(C27:C38)</f>
        <v>2774</v>
      </c>
      <c r="D26" s="586">
        <f t="shared" ref="D26:I26" si="3">SUM(D27:D38)</f>
        <v>1197</v>
      </c>
      <c r="E26" s="586">
        <f t="shared" si="3"/>
        <v>97</v>
      </c>
      <c r="F26" s="586">
        <f t="shared" si="3"/>
        <v>101</v>
      </c>
      <c r="G26" s="586">
        <f t="shared" si="3"/>
        <v>367</v>
      </c>
      <c r="H26" s="586">
        <f t="shared" si="3"/>
        <v>48</v>
      </c>
      <c r="I26" s="586">
        <f t="shared" si="3"/>
        <v>136</v>
      </c>
      <c r="J26" s="587">
        <f>SUM(J27:J38)</f>
        <v>32</v>
      </c>
      <c r="K26" s="460">
        <v>2020</v>
      </c>
      <c r="L26" s="409">
        <f>SUM(L27:L38)</f>
        <v>29</v>
      </c>
      <c r="M26" s="409">
        <f>SUM(M27:M38)</f>
        <v>1796</v>
      </c>
      <c r="N26" s="409">
        <f>SUM(N27:N38)</f>
        <v>141</v>
      </c>
      <c r="O26" s="409">
        <f t="shared" ref="O26:T26" si="4">SUM(O27:O38)</f>
        <v>177</v>
      </c>
      <c r="P26" s="409">
        <f t="shared" si="4"/>
        <v>71</v>
      </c>
      <c r="Q26" s="409">
        <f t="shared" si="4"/>
        <v>103</v>
      </c>
      <c r="R26" s="409">
        <f t="shared" si="4"/>
        <v>133</v>
      </c>
      <c r="S26" s="409">
        <f t="shared" si="4"/>
        <v>127</v>
      </c>
      <c r="T26" s="411">
        <f t="shared" si="4"/>
        <v>31</v>
      </c>
    </row>
    <row r="27" spans="1:20" ht="20.100000000000001" customHeight="1">
      <c r="A27" s="348" t="s">
        <v>198</v>
      </c>
      <c r="B27" s="503">
        <f>SUM(C27:J27,L27:T27)</f>
        <v>627</v>
      </c>
      <c r="C27" s="504">
        <v>255</v>
      </c>
      <c r="D27" s="504">
        <v>97</v>
      </c>
      <c r="E27" s="503">
        <v>6</v>
      </c>
      <c r="F27" s="504">
        <v>13</v>
      </c>
      <c r="G27" s="504">
        <v>29</v>
      </c>
      <c r="H27" s="503">
        <v>0</v>
      </c>
      <c r="I27" s="504">
        <v>15</v>
      </c>
      <c r="J27" s="529">
        <v>2</v>
      </c>
      <c r="K27" s="348" t="s">
        <v>198</v>
      </c>
      <c r="L27" s="503">
        <v>3</v>
      </c>
      <c r="M27" s="504">
        <v>145</v>
      </c>
      <c r="N27" s="504">
        <v>11</v>
      </c>
      <c r="O27" s="503">
        <v>18</v>
      </c>
      <c r="P27" s="504">
        <v>5</v>
      </c>
      <c r="Q27" s="504">
        <v>7</v>
      </c>
      <c r="R27" s="503">
        <v>8</v>
      </c>
      <c r="S27" s="504">
        <v>11</v>
      </c>
      <c r="T27" s="529">
        <v>2</v>
      </c>
    </row>
    <row r="28" spans="1:20" ht="20.100000000000001" customHeight="1">
      <c r="A28" s="348" t="s">
        <v>222</v>
      </c>
      <c r="B28" s="503">
        <f t="shared" ref="B28:B38" si="5">SUM(C28:J28,L28:T28)</f>
        <v>627</v>
      </c>
      <c r="C28" s="504">
        <v>278</v>
      </c>
      <c r="D28" s="504">
        <v>93</v>
      </c>
      <c r="E28" s="503">
        <v>8</v>
      </c>
      <c r="F28" s="504">
        <v>8</v>
      </c>
      <c r="G28" s="504">
        <v>36</v>
      </c>
      <c r="H28" s="503">
        <v>0</v>
      </c>
      <c r="I28" s="504">
        <v>8</v>
      </c>
      <c r="J28" s="529">
        <v>2</v>
      </c>
      <c r="K28" s="348" t="s">
        <v>222</v>
      </c>
      <c r="L28" s="503">
        <v>3</v>
      </c>
      <c r="M28" s="504">
        <v>143</v>
      </c>
      <c r="N28" s="504">
        <v>4</v>
      </c>
      <c r="O28" s="503">
        <v>13</v>
      </c>
      <c r="P28" s="504">
        <v>12</v>
      </c>
      <c r="Q28" s="504">
        <v>7</v>
      </c>
      <c r="R28" s="503">
        <v>7</v>
      </c>
      <c r="S28" s="504">
        <v>4</v>
      </c>
      <c r="T28" s="529">
        <v>1</v>
      </c>
    </row>
    <row r="29" spans="1:20" ht="20.100000000000001" customHeight="1">
      <c r="A29" s="348" t="s">
        <v>199</v>
      </c>
      <c r="B29" s="503">
        <f t="shared" si="5"/>
        <v>637</v>
      </c>
      <c r="C29" s="504">
        <v>269</v>
      </c>
      <c r="D29" s="504">
        <v>92</v>
      </c>
      <c r="E29" s="503">
        <v>7</v>
      </c>
      <c r="F29" s="504">
        <v>8</v>
      </c>
      <c r="G29" s="504">
        <v>36</v>
      </c>
      <c r="H29" s="503">
        <v>5</v>
      </c>
      <c r="I29" s="504">
        <v>17</v>
      </c>
      <c r="J29" s="529">
        <v>3</v>
      </c>
      <c r="K29" s="348" t="s">
        <v>199</v>
      </c>
      <c r="L29" s="503">
        <v>5</v>
      </c>
      <c r="M29" s="504">
        <v>130</v>
      </c>
      <c r="N29" s="504">
        <v>17</v>
      </c>
      <c r="O29" s="503">
        <v>14</v>
      </c>
      <c r="P29" s="504">
        <v>7</v>
      </c>
      <c r="Q29" s="504">
        <v>4</v>
      </c>
      <c r="R29" s="503">
        <v>10</v>
      </c>
      <c r="S29" s="504">
        <v>11</v>
      </c>
      <c r="T29" s="529">
        <v>2</v>
      </c>
    </row>
    <row r="30" spans="1:20" ht="20.100000000000001" customHeight="1">
      <c r="A30" s="348" t="s">
        <v>200</v>
      </c>
      <c r="B30" s="503">
        <f t="shared" si="5"/>
        <v>555</v>
      </c>
      <c r="C30" s="504">
        <v>217</v>
      </c>
      <c r="D30" s="504">
        <v>97</v>
      </c>
      <c r="E30" s="503">
        <v>9</v>
      </c>
      <c r="F30" s="504">
        <v>14</v>
      </c>
      <c r="G30" s="504">
        <v>27</v>
      </c>
      <c r="H30" s="503">
        <v>5</v>
      </c>
      <c r="I30" s="504">
        <v>16</v>
      </c>
      <c r="J30" s="529">
        <v>1</v>
      </c>
      <c r="K30" s="348" t="s">
        <v>200</v>
      </c>
      <c r="L30" s="503">
        <v>1</v>
      </c>
      <c r="M30" s="504">
        <v>112</v>
      </c>
      <c r="N30" s="504">
        <v>13</v>
      </c>
      <c r="O30" s="503">
        <v>12</v>
      </c>
      <c r="P30" s="504">
        <v>6</v>
      </c>
      <c r="Q30" s="504">
        <v>11</v>
      </c>
      <c r="R30" s="503">
        <v>6</v>
      </c>
      <c r="S30" s="504">
        <v>6</v>
      </c>
      <c r="T30" s="529">
        <v>2</v>
      </c>
    </row>
    <row r="31" spans="1:20" ht="20.100000000000001" customHeight="1">
      <c r="A31" s="348" t="s">
        <v>201</v>
      </c>
      <c r="B31" s="503">
        <f t="shared" si="5"/>
        <v>527</v>
      </c>
      <c r="C31" s="504">
        <v>184</v>
      </c>
      <c r="D31" s="504">
        <v>85</v>
      </c>
      <c r="E31" s="503">
        <v>11</v>
      </c>
      <c r="F31" s="504">
        <v>14</v>
      </c>
      <c r="G31" s="504">
        <v>25</v>
      </c>
      <c r="H31" s="503">
        <v>2</v>
      </c>
      <c r="I31" s="504">
        <v>4</v>
      </c>
      <c r="J31" s="529">
        <v>5</v>
      </c>
      <c r="K31" s="348" t="s">
        <v>201</v>
      </c>
      <c r="L31" s="503">
        <v>2</v>
      </c>
      <c r="M31" s="504">
        <v>133</v>
      </c>
      <c r="N31" s="504">
        <v>9</v>
      </c>
      <c r="O31" s="503">
        <v>12</v>
      </c>
      <c r="P31" s="504">
        <v>5</v>
      </c>
      <c r="Q31" s="504">
        <v>10</v>
      </c>
      <c r="R31" s="503">
        <v>11</v>
      </c>
      <c r="S31" s="504">
        <v>12</v>
      </c>
      <c r="T31" s="529">
        <v>3</v>
      </c>
    </row>
    <row r="32" spans="1:20" ht="20.100000000000001" customHeight="1">
      <c r="A32" s="348" t="s">
        <v>202</v>
      </c>
      <c r="B32" s="503">
        <f t="shared" si="5"/>
        <v>757</v>
      </c>
      <c r="C32" s="504">
        <v>232</v>
      </c>
      <c r="D32" s="504">
        <v>129</v>
      </c>
      <c r="E32" s="503">
        <v>19</v>
      </c>
      <c r="F32" s="504">
        <v>11</v>
      </c>
      <c r="G32" s="504">
        <v>36</v>
      </c>
      <c r="H32" s="503">
        <v>13</v>
      </c>
      <c r="I32" s="504">
        <v>19</v>
      </c>
      <c r="J32" s="529">
        <v>5</v>
      </c>
      <c r="K32" s="348" t="s">
        <v>202</v>
      </c>
      <c r="L32" s="503">
        <v>2</v>
      </c>
      <c r="M32" s="504">
        <v>188</v>
      </c>
      <c r="N32" s="504">
        <v>23</v>
      </c>
      <c r="O32" s="503">
        <v>19</v>
      </c>
      <c r="P32" s="504">
        <v>10</v>
      </c>
      <c r="Q32" s="504">
        <v>15</v>
      </c>
      <c r="R32" s="503">
        <v>21</v>
      </c>
      <c r="S32" s="504">
        <v>14</v>
      </c>
      <c r="T32" s="529">
        <v>1</v>
      </c>
    </row>
    <row r="33" spans="1:20" ht="20.100000000000001" customHeight="1">
      <c r="A33" s="348" t="s">
        <v>203</v>
      </c>
      <c r="B33" s="503">
        <f t="shared" si="5"/>
        <v>783</v>
      </c>
      <c r="C33" s="504">
        <v>221</v>
      </c>
      <c r="D33" s="504">
        <v>112</v>
      </c>
      <c r="E33" s="503">
        <v>9</v>
      </c>
      <c r="F33" s="504">
        <v>15</v>
      </c>
      <c r="G33" s="504">
        <v>37</v>
      </c>
      <c r="H33" s="503">
        <v>12</v>
      </c>
      <c r="I33" s="504">
        <v>22</v>
      </c>
      <c r="J33" s="529">
        <v>6</v>
      </c>
      <c r="K33" s="348" t="s">
        <v>203</v>
      </c>
      <c r="L33" s="503">
        <v>4</v>
      </c>
      <c r="M33" s="504">
        <v>222</v>
      </c>
      <c r="N33" s="504">
        <v>22</v>
      </c>
      <c r="O33" s="503">
        <v>29</v>
      </c>
      <c r="P33" s="504">
        <v>11</v>
      </c>
      <c r="Q33" s="504">
        <v>13</v>
      </c>
      <c r="R33" s="503">
        <v>20</v>
      </c>
      <c r="S33" s="504">
        <v>24</v>
      </c>
      <c r="T33" s="529">
        <v>4</v>
      </c>
    </row>
    <row r="34" spans="1:20" ht="20.100000000000001" customHeight="1">
      <c r="A34" s="348" t="s">
        <v>204</v>
      </c>
      <c r="B34" s="503">
        <f t="shared" si="5"/>
        <v>449</v>
      </c>
      <c r="C34" s="504">
        <v>171</v>
      </c>
      <c r="D34" s="504">
        <v>86</v>
      </c>
      <c r="E34" s="503">
        <v>4</v>
      </c>
      <c r="F34" s="504">
        <v>5</v>
      </c>
      <c r="G34" s="504">
        <v>21</v>
      </c>
      <c r="H34" s="503">
        <v>4</v>
      </c>
      <c r="I34" s="504">
        <v>7</v>
      </c>
      <c r="J34" s="529">
        <v>2</v>
      </c>
      <c r="K34" s="348" t="s">
        <v>204</v>
      </c>
      <c r="L34" s="326" t="s">
        <v>408</v>
      </c>
      <c r="M34" s="504">
        <v>105</v>
      </c>
      <c r="N34" s="504">
        <v>7</v>
      </c>
      <c r="O34" s="503">
        <v>15</v>
      </c>
      <c r="P34" s="504">
        <v>1</v>
      </c>
      <c r="Q34" s="504">
        <v>3</v>
      </c>
      <c r="R34" s="503">
        <v>10</v>
      </c>
      <c r="S34" s="504">
        <v>3</v>
      </c>
      <c r="T34" s="529">
        <v>5</v>
      </c>
    </row>
    <row r="35" spans="1:20" ht="20.100000000000001" customHeight="1">
      <c r="A35" s="348" t="s">
        <v>205</v>
      </c>
      <c r="B35" s="503">
        <f t="shared" si="5"/>
        <v>493</v>
      </c>
      <c r="C35" s="504">
        <v>216</v>
      </c>
      <c r="D35" s="504">
        <v>88</v>
      </c>
      <c r="E35" s="503">
        <v>4</v>
      </c>
      <c r="F35" s="504">
        <v>0</v>
      </c>
      <c r="G35" s="504">
        <v>22</v>
      </c>
      <c r="H35" s="503">
        <v>2</v>
      </c>
      <c r="I35" s="504">
        <v>6</v>
      </c>
      <c r="J35" s="529">
        <v>0</v>
      </c>
      <c r="K35" s="348" t="s">
        <v>205</v>
      </c>
      <c r="L35" s="503">
        <v>1</v>
      </c>
      <c r="M35" s="504">
        <v>107</v>
      </c>
      <c r="N35" s="504">
        <v>7</v>
      </c>
      <c r="O35" s="503">
        <v>8</v>
      </c>
      <c r="P35" s="504">
        <v>1</v>
      </c>
      <c r="Q35" s="504">
        <v>14</v>
      </c>
      <c r="R35" s="503">
        <v>5</v>
      </c>
      <c r="S35" s="504">
        <v>11</v>
      </c>
      <c r="T35" s="529">
        <v>1</v>
      </c>
    </row>
    <row r="36" spans="1:20" ht="20.100000000000001" customHeight="1">
      <c r="A36" s="348" t="s">
        <v>206</v>
      </c>
      <c r="B36" s="503">
        <f t="shared" si="5"/>
        <v>556</v>
      </c>
      <c r="C36" s="504">
        <v>223</v>
      </c>
      <c r="D36" s="504">
        <v>102</v>
      </c>
      <c r="E36" s="503">
        <v>5</v>
      </c>
      <c r="F36" s="504">
        <v>4</v>
      </c>
      <c r="G36" s="504">
        <v>29</v>
      </c>
      <c r="H36" s="503">
        <v>1</v>
      </c>
      <c r="I36" s="504">
        <v>6</v>
      </c>
      <c r="J36" s="529">
        <v>4</v>
      </c>
      <c r="K36" s="348" t="s">
        <v>206</v>
      </c>
      <c r="L36" s="503">
        <v>3</v>
      </c>
      <c r="M36" s="504">
        <v>128</v>
      </c>
      <c r="N36" s="504">
        <v>8</v>
      </c>
      <c r="O36" s="503">
        <v>5</v>
      </c>
      <c r="P36" s="504">
        <v>3</v>
      </c>
      <c r="Q36" s="504">
        <v>5</v>
      </c>
      <c r="R36" s="503">
        <v>10</v>
      </c>
      <c r="S36" s="504">
        <v>15</v>
      </c>
      <c r="T36" s="529">
        <v>5</v>
      </c>
    </row>
    <row r="37" spans="1:20" ht="20.100000000000001" customHeight="1">
      <c r="A37" s="348" t="s">
        <v>207</v>
      </c>
      <c r="B37" s="503">
        <f t="shared" si="5"/>
        <v>624</v>
      </c>
      <c r="C37" s="504">
        <v>233</v>
      </c>
      <c r="D37" s="504">
        <v>98</v>
      </c>
      <c r="E37" s="503">
        <v>7</v>
      </c>
      <c r="F37" s="504">
        <v>8</v>
      </c>
      <c r="G37" s="504">
        <v>34</v>
      </c>
      <c r="H37" s="503">
        <v>2</v>
      </c>
      <c r="I37" s="504">
        <v>2</v>
      </c>
      <c r="J37" s="529">
        <v>2</v>
      </c>
      <c r="K37" s="348" t="s">
        <v>207</v>
      </c>
      <c r="L37" s="503">
        <v>3</v>
      </c>
      <c r="M37" s="504">
        <v>166</v>
      </c>
      <c r="N37" s="504">
        <v>15</v>
      </c>
      <c r="O37" s="503">
        <v>16</v>
      </c>
      <c r="P37" s="504">
        <v>3</v>
      </c>
      <c r="Q37" s="504">
        <v>12</v>
      </c>
      <c r="R37" s="503">
        <v>8</v>
      </c>
      <c r="S37" s="504">
        <v>12</v>
      </c>
      <c r="T37" s="529">
        <v>3</v>
      </c>
    </row>
    <row r="38" spans="1:20" ht="20.100000000000001" customHeight="1">
      <c r="A38" s="348" t="s">
        <v>208</v>
      </c>
      <c r="B38" s="503">
        <f t="shared" si="5"/>
        <v>725</v>
      </c>
      <c r="C38" s="504">
        <v>275</v>
      </c>
      <c r="D38" s="504">
        <v>118</v>
      </c>
      <c r="E38" s="503">
        <v>8</v>
      </c>
      <c r="F38" s="504">
        <v>1</v>
      </c>
      <c r="G38" s="504">
        <v>35</v>
      </c>
      <c r="H38" s="503">
        <v>2</v>
      </c>
      <c r="I38" s="504">
        <v>14</v>
      </c>
      <c r="J38" s="529">
        <v>0</v>
      </c>
      <c r="K38" s="348" t="s">
        <v>208</v>
      </c>
      <c r="L38" s="503">
        <v>2</v>
      </c>
      <c r="M38" s="504">
        <v>217</v>
      </c>
      <c r="N38" s="504">
        <v>5</v>
      </c>
      <c r="O38" s="503">
        <v>16</v>
      </c>
      <c r="P38" s="504">
        <v>7</v>
      </c>
      <c r="Q38" s="504">
        <v>2</v>
      </c>
      <c r="R38" s="503">
        <v>17</v>
      </c>
      <c r="S38" s="504">
        <v>4</v>
      </c>
      <c r="T38" s="529">
        <v>2</v>
      </c>
    </row>
    <row r="39" spans="1:20" ht="9.9499999999999993" customHeight="1" thickBot="1">
      <c r="A39" s="588"/>
      <c r="B39" s="589"/>
      <c r="C39" s="400"/>
      <c r="D39" s="400"/>
      <c r="E39" s="400"/>
      <c r="F39" s="400"/>
      <c r="G39" s="400"/>
      <c r="H39" s="400"/>
      <c r="I39" s="400"/>
      <c r="J39" s="590"/>
      <c r="K39" s="588"/>
      <c r="L39" s="589"/>
      <c r="M39" s="400"/>
      <c r="N39" s="400"/>
      <c r="O39" s="400"/>
      <c r="P39" s="400"/>
      <c r="Q39" s="400"/>
      <c r="R39" s="400"/>
      <c r="S39" s="400"/>
      <c r="T39" s="265"/>
    </row>
    <row r="40" spans="1:20" ht="9.9499999999999993" customHeight="1">
      <c r="A40" s="561"/>
      <c r="B40" s="561"/>
      <c r="C40" s="561"/>
      <c r="D40" s="561"/>
      <c r="E40" s="561"/>
      <c r="F40" s="561"/>
      <c r="G40" s="561"/>
      <c r="H40" s="561"/>
      <c r="I40" s="561"/>
      <c r="J40" s="561"/>
      <c r="K40" s="561"/>
      <c r="L40" s="561"/>
      <c r="M40" s="561"/>
      <c r="N40" s="561"/>
      <c r="O40" s="561"/>
      <c r="P40" s="561"/>
    </row>
    <row r="41" spans="1:20">
      <c r="A41" s="128" t="s">
        <v>405</v>
      </c>
    </row>
    <row r="42" spans="1:20" ht="9.9499999999999993" customHeight="1">
      <c r="A42" s="126"/>
      <c r="B42" s="126"/>
      <c r="C42" s="126"/>
      <c r="D42" s="126"/>
      <c r="E42" s="126"/>
      <c r="F42" s="126"/>
      <c r="G42" s="126"/>
      <c r="H42" s="126"/>
      <c r="I42" s="126"/>
      <c r="J42" s="126"/>
      <c r="K42" s="126"/>
      <c r="L42" s="126"/>
      <c r="M42" s="126"/>
      <c r="N42" s="126"/>
      <c r="O42" s="126"/>
      <c r="P42" s="126"/>
    </row>
    <row r="43" spans="1:20" ht="15.75">
      <c r="A43" s="126"/>
      <c r="B43" s="126"/>
      <c r="C43" s="126"/>
      <c r="D43" s="126"/>
      <c r="E43" s="126"/>
      <c r="F43" s="126"/>
      <c r="G43" s="126"/>
      <c r="H43" s="126"/>
      <c r="I43" s="126"/>
      <c r="J43" s="126"/>
      <c r="K43" s="126"/>
      <c r="L43" s="126"/>
      <c r="M43" s="126"/>
      <c r="N43" s="126"/>
      <c r="O43" s="126"/>
      <c r="P43" s="126"/>
    </row>
    <row r="44" spans="1:20" ht="15.75">
      <c r="A44" s="126"/>
      <c r="B44" s="126"/>
      <c r="C44" s="126"/>
      <c r="D44" s="126"/>
      <c r="E44" s="126"/>
      <c r="F44" s="126"/>
      <c r="G44" s="126"/>
      <c r="H44" s="126"/>
      <c r="I44" s="126"/>
      <c r="J44" s="126"/>
      <c r="K44" s="126"/>
      <c r="L44" s="126"/>
      <c r="M44" s="126"/>
      <c r="N44" s="126"/>
      <c r="O44" s="126"/>
      <c r="P44" s="126"/>
    </row>
    <row r="45" spans="1:20" ht="15.75">
      <c r="A45" s="126"/>
      <c r="B45" s="126"/>
      <c r="C45" s="126"/>
      <c r="D45" s="126"/>
      <c r="E45" s="126"/>
      <c r="F45" s="126"/>
      <c r="G45" s="126"/>
      <c r="H45" s="126"/>
      <c r="I45" s="126"/>
      <c r="J45" s="126"/>
      <c r="K45" s="126"/>
      <c r="L45" s="126"/>
      <c r="M45" s="126"/>
      <c r="N45" s="126"/>
      <c r="O45" s="126"/>
      <c r="P45" s="126"/>
    </row>
    <row r="46" spans="1:20" ht="15.75">
      <c r="A46" s="126"/>
      <c r="B46" s="126"/>
      <c r="C46" s="126"/>
      <c r="D46" s="126"/>
      <c r="E46" s="126"/>
      <c r="F46" s="126"/>
      <c r="G46" s="126"/>
      <c r="H46" s="126"/>
      <c r="I46" s="126"/>
      <c r="J46" s="126"/>
      <c r="K46" s="126"/>
      <c r="L46" s="126"/>
      <c r="M46" s="126"/>
      <c r="N46" s="126"/>
      <c r="O46" s="126"/>
      <c r="P46" s="126"/>
    </row>
    <row r="47" spans="1:20" ht="15.75">
      <c r="A47" s="126"/>
      <c r="B47" s="126"/>
      <c r="C47" s="126"/>
      <c r="D47" s="126"/>
      <c r="E47" s="126"/>
      <c r="F47" s="126"/>
      <c r="G47" s="126"/>
      <c r="H47" s="126"/>
      <c r="I47" s="126"/>
      <c r="J47" s="126"/>
      <c r="K47" s="126"/>
      <c r="L47" s="126"/>
      <c r="M47" s="126"/>
      <c r="N47" s="126"/>
      <c r="O47" s="126"/>
      <c r="P47" s="126"/>
    </row>
    <row r="48" spans="1:20" ht="15.75">
      <c r="A48" s="126"/>
      <c r="B48" s="126"/>
      <c r="C48" s="126"/>
      <c r="D48" s="126"/>
      <c r="E48" s="126"/>
      <c r="F48" s="126"/>
      <c r="G48" s="126"/>
      <c r="H48" s="126"/>
      <c r="I48" s="126"/>
      <c r="J48" s="126"/>
      <c r="K48" s="126"/>
      <c r="L48" s="126"/>
      <c r="M48" s="126"/>
      <c r="N48" s="126"/>
      <c r="O48" s="126"/>
      <c r="P48" s="126"/>
    </row>
    <row r="49" spans="1:16" ht="15.75">
      <c r="A49" s="126"/>
      <c r="B49" s="126"/>
      <c r="C49" s="126"/>
      <c r="D49" s="126"/>
      <c r="E49" s="126"/>
      <c r="F49" s="126"/>
      <c r="G49" s="126"/>
      <c r="H49" s="126"/>
      <c r="I49" s="126"/>
      <c r="J49" s="126"/>
      <c r="K49" s="126"/>
      <c r="L49" s="126"/>
      <c r="M49" s="126"/>
      <c r="N49" s="126"/>
      <c r="O49" s="126"/>
      <c r="P49" s="126"/>
    </row>
    <row r="50" spans="1:16" ht="15.75">
      <c r="A50" s="126"/>
      <c r="B50" s="126"/>
      <c r="C50" s="126"/>
      <c r="D50" s="126"/>
      <c r="E50" s="126"/>
      <c r="F50" s="126"/>
      <c r="G50" s="126"/>
      <c r="H50" s="126"/>
      <c r="I50" s="126"/>
      <c r="J50" s="126"/>
      <c r="K50" s="126"/>
      <c r="L50" s="126"/>
      <c r="M50" s="126"/>
      <c r="N50" s="126"/>
      <c r="O50" s="126"/>
      <c r="P50" s="126"/>
    </row>
    <row r="51" spans="1:16" ht="15.75">
      <c r="A51" s="126"/>
      <c r="B51" s="126"/>
      <c r="C51" s="126"/>
      <c r="D51" s="126"/>
      <c r="E51" s="126"/>
      <c r="F51" s="126"/>
      <c r="G51" s="126"/>
      <c r="H51" s="126"/>
      <c r="I51" s="126"/>
      <c r="J51" s="126"/>
      <c r="K51" s="126"/>
      <c r="L51" s="126"/>
      <c r="M51" s="126"/>
      <c r="N51" s="126"/>
      <c r="O51" s="126"/>
      <c r="P51" s="126"/>
    </row>
    <row r="52" spans="1:16" ht="15.75">
      <c r="A52" s="126"/>
      <c r="B52" s="126"/>
      <c r="C52" s="126"/>
      <c r="D52" s="126"/>
      <c r="E52" s="126"/>
      <c r="F52" s="126"/>
      <c r="G52" s="126"/>
      <c r="H52" s="126"/>
      <c r="I52" s="126"/>
      <c r="J52" s="126"/>
      <c r="K52" s="126"/>
      <c r="L52" s="126"/>
      <c r="M52" s="126"/>
      <c r="N52" s="126"/>
      <c r="O52" s="126"/>
      <c r="P52" s="126"/>
    </row>
    <row r="53" spans="1:16" ht="15.75">
      <c r="A53" s="126"/>
      <c r="B53" s="126"/>
      <c r="C53" s="126"/>
      <c r="D53" s="126"/>
      <c r="E53" s="126"/>
      <c r="F53" s="126"/>
      <c r="G53" s="126"/>
      <c r="H53" s="126"/>
      <c r="I53" s="126"/>
      <c r="J53" s="126"/>
      <c r="K53" s="126"/>
      <c r="L53" s="126"/>
      <c r="M53" s="126"/>
      <c r="N53" s="126"/>
      <c r="O53" s="126"/>
      <c r="P53" s="126"/>
    </row>
    <row r="54" spans="1:16" ht="15.75">
      <c r="A54" s="126"/>
      <c r="B54" s="126"/>
      <c r="C54" s="126"/>
      <c r="D54" s="126"/>
      <c r="E54" s="126"/>
      <c r="F54" s="126"/>
      <c r="G54" s="126"/>
      <c r="H54" s="126"/>
      <c r="I54" s="126"/>
      <c r="J54" s="126"/>
    </row>
  </sheetData>
  <mergeCells count="14">
    <mergeCell ref="A2:J2"/>
    <mergeCell ref="A3:J3"/>
    <mergeCell ref="C7:C8"/>
    <mergeCell ref="R7:R8"/>
    <mergeCell ref="S7:S8"/>
    <mergeCell ref="K2:T2"/>
    <mergeCell ref="K3:T3"/>
    <mergeCell ref="M7:M8"/>
    <mergeCell ref="N7:N8"/>
    <mergeCell ref="O7:O8"/>
    <mergeCell ref="P7:P8"/>
    <mergeCell ref="Q7:Q8"/>
    <mergeCell ref="A6:A8"/>
    <mergeCell ref="K6:K8"/>
  </mergeCells>
  <phoneticPr fontId="2" type="noConversion"/>
  <printOptions horizontalCentered="1"/>
  <pageMargins left="0.59055118110236227" right="0.59055118110236227" top="0.55118110236220474" bottom="0.55118110236220474" header="0.51181102362204722" footer="0.51181102362204722"/>
  <pageSetup paperSize="9" scale="90" orientation="portrait" r:id="rId1"/>
  <headerFooter alignWithMargins="0"/>
  <colBreaks count="1" manualBreakCount="1">
    <brk id="10"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이름이 지정된 범위</vt:lpstr>
      </vt:variant>
      <vt:variant>
        <vt:i4>14</vt:i4>
      </vt:variant>
    </vt:vector>
  </HeadingPairs>
  <TitlesOfParts>
    <vt:vector size="28" baseType="lpstr">
      <vt:lpstr>Ⅲ. 인구</vt:lpstr>
      <vt:lpstr>1.인구추이</vt:lpstr>
      <vt:lpstr>2.읍면별세대및인구</vt:lpstr>
      <vt:lpstr>3.리별 세대 및 인구(2020)</vt:lpstr>
      <vt:lpstr>4.연령(5세계급)및성별인구 </vt:lpstr>
      <vt:lpstr>5.인구동태</vt:lpstr>
      <vt:lpstr>6.인구이동(월별)</vt:lpstr>
      <vt:lpstr>7.주민등록전입지별인구이동</vt:lpstr>
      <vt:lpstr>8.주민등록전출지별인구이동</vt:lpstr>
      <vt:lpstr>9.외국인 국적별 등록현황</vt:lpstr>
      <vt:lpstr>10.외국인과의 혼인</vt:lpstr>
      <vt:lpstr>11.사망원인별 사망</vt:lpstr>
      <vt:lpstr>12. 다문화 가구 및 가구원</vt:lpstr>
      <vt:lpstr>13. 가구원수별 가구(일반가구1)</vt:lpstr>
      <vt:lpstr>'1.인구추이'!Print_Area</vt:lpstr>
      <vt:lpstr>'10.외국인과의 혼인'!Print_Area</vt:lpstr>
      <vt:lpstr>'11.사망원인별 사망'!Print_Area</vt:lpstr>
      <vt:lpstr>'12. 다문화 가구 및 가구원'!Print_Area</vt:lpstr>
      <vt:lpstr>'13. 가구원수별 가구(일반가구1)'!Print_Area</vt:lpstr>
      <vt:lpstr>'2.읍면별세대및인구'!Print_Area</vt:lpstr>
      <vt:lpstr>'3.리별 세대 및 인구(2020)'!Print_Area</vt:lpstr>
      <vt:lpstr>'4.연령(5세계급)및성별인구 '!Print_Area</vt:lpstr>
      <vt:lpstr>'5.인구동태'!Print_Area</vt:lpstr>
      <vt:lpstr>'6.인구이동(월별)'!Print_Area</vt:lpstr>
      <vt:lpstr>'7.주민등록전입지별인구이동'!Print_Area</vt:lpstr>
      <vt:lpstr>'8.주민등록전출지별인구이동'!Print_Area</vt:lpstr>
      <vt:lpstr>'9.외국인 국적별 등록현황'!Print_Area</vt:lpstr>
      <vt:lpstr>'Ⅲ. 인구'!Print_Area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2022-12-01T02:15:21Z</cp:lastPrinted>
  <dcterms:created xsi:type="dcterms:W3CDTF">2010-02-09T03:31:32Z</dcterms:created>
  <dcterms:modified xsi:type="dcterms:W3CDTF">2022-12-23T01:51:44Z</dcterms:modified>
</cp:coreProperties>
</file>