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2년도\통계연보\2020년 기준\2020년도 통계연보\"/>
    </mc:Choice>
  </mc:AlternateContent>
  <bookViews>
    <workbookView xWindow="0" yWindow="0" windowWidth="14355" windowHeight="11565" tabRatio="849"/>
  </bookViews>
  <sheets>
    <sheet name="ⅩⅣ. 교육 및 문화" sheetId="41" r:id="rId1"/>
    <sheet name="1.학교총개황" sheetId="42" r:id="rId2"/>
    <sheet name="2.유치원" sheetId="43" r:id="rId3"/>
    <sheet name="3.초등학교" sheetId="44" r:id="rId4"/>
    <sheet name="4.중학교" sheetId="45" r:id="rId5"/>
    <sheet name="5.일반고등학교" sheetId="46" r:id="rId6"/>
    <sheet name="6. 특성화고등학교" sheetId="47" r:id="rId7"/>
    <sheet name="7.적령아동취학" sheetId="48" r:id="rId8"/>
    <sheet name="8.사설학원" sheetId="49" r:id="rId9"/>
    <sheet name="9.공공도서관" sheetId="50" r:id="rId10"/>
    <sheet name="10.문화재" sheetId="51" r:id="rId11"/>
    <sheet name="11-가.공공체육시설" sheetId="52" r:id="rId12"/>
    <sheet name="11-나.신고등록체육시설" sheetId="53" r:id="rId13"/>
    <sheet name="12.청소년수련시설" sheetId="54" r:id="rId14"/>
    <sheet name="13.언론매체" sheetId="55" r:id="rId15"/>
  </sheets>
  <externalReferences>
    <externalReference r:id="rId16"/>
  </externalReferences>
  <definedNames>
    <definedName name="_1_32" localSheetId="10">#REF!</definedName>
    <definedName name="_1_32" localSheetId="11">#REF!</definedName>
    <definedName name="_1_32" localSheetId="12">#REF!</definedName>
    <definedName name="_1_32" localSheetId="13">#REF!</definedName>
    <definedName name="_1_32" localSheetId="14">#REF!</definedName>
    <definedName name="_1_32" localSheetId="3">#REF!</definedName>
    <definedName name="_1_32" localSheetId="4">#REF!</definedName>
    <definedName name="_1_32" localSheetId="5">#REF!</definedName>
    <definedName name="_1_32" localSheetId="6">#REF!</definedName>
    <definedName name="_1_32" localSheetId="7">#REF!</definedName>
    <definedName name="_1_32" localSheetId="8">#REF!</definedName>
    <definedName name="_1_32" localSheetId="9">#REF!</definedName>
    <definedName name="_1_32">#REF!</definedName>
    <definedName name="aaa" localSheetId="10">#REF!</definedName>
    <definedName name="aaa" localSheetId="11">#REF!</definedName>
    <definedName name="aaa" localSheetId="12">#REF!</definedName>
    <definedName name="aaa" localSheetId="13">#REF!</definedName>
    <definedName name="aaa" localSheetId="14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 localSheetId="7">#REF!</definedName>
    <definedName name="aaa" localSheetId="8">#REF!</definedName>
    <definedName name="aaa" localSheetId="9">#REF!</definedName>
    <definedName name="aaa" localSheetId="0">#REF!</definedName>
    <definedName name="aaa">#REF!</definedName>
    <definedName name="CopyRange" localSheetId="10">#REF!</definedName>
    <definedName name="CopyRange" localSheetId="11">#REF!</definedName>
    <definedName name="CopyRange" localSheetId="12">#REF!</definedName>
    <definedName name="CopyRange" localSheetId="13">#REF!</definedName>
    <definedName name="CopyRange" localSheetId="14">#REF!</definedName>
    <definedName name="CopyRange" localSheetId="3">#REF!</definedName>
    <definedName name="CopyRange" localSheetId="4">#REF!</definedName>
    <definedName name="CopyRange" localSheetId="5">#REF!</definedName>
    <definedName name="CopyRange" localSheetId="6">#REF!</definedName>
    <definedName name="CopyRange" localSheetId="7">#REF!</definedName>
    <definedName name="CopyRange" localSheetId="8">#REF!</definedName>
    <definedName name="CopyRange" localSheetId="9">#REF!</definedName>
    <definedName name="CopyRange">#REF!</definedName>
    <definedName name="FileName" localSheetId="10">#REF!</definedName>
    <definedName name="FileName" localSheetId="11">#REF!</definedName>
    <definedName name="FileName" localSheetId="12">#REF!</definedName>
    <definedName name="FileName" localSheetId="13">#REF!</definedName>
    <definedName name="FileName" localSheetId="14">#REF!</definedName>
    <definedName name="FileName" localSheetId="3">#REF!</definedName>
    <definedName name="FileName" localSheetId="4">#REF!</definedName>
    <definedName name="FileName" localSheetId="5">#REF!</definedName>
    <definedName name="FileName" localSheetId="6">#REF!</definedName>
    <definedName name="FileName" localSheetId="7">#REF!</definedName>
    <definedName name="FileName" localSheetId="8">#REF!</definedName>
    <definedName name="FileName" localSheetId="9">#REF!</definedName>
    <definedName name="FileName">#REF!</definedName>
    <definedName name="Hidden_Range" localSheetId="10">#REF!</definedName>
    <definedName name="Hidden_Range" localSheetId="11">#REF!</definedName>
    <definedName name="Hidden_Range" localSheetId="12">#REF!</definedName>
    <definedName name="Hidden_Range" localSheetId="13">#REF!</definedName>
    <definedName name="Hidden_Range" localSheetId="14">#REF!</definedName>
    <definedName name="Hidden_Range" localSheetId="3">#REF!</definedName>
    <definedName name="Hidden_Range" localSheetId="4">#REF!</definedName>
    <definedName name="Hidden_Range" localSheetId="5">#REF!</definedName>
    <definedName name="Hidden_Range" localSheetId="6">#REF!</definedName>
    <definedName name="Hidden_Range" localSheetId="7">#REF!</definedName>
    <definedName name="Hidden_Range" localSheetId="8">#REF!</definedName>
    <definedName name="Hidden_Range" localSheetId="9">#REF!</definedName>
    <definedName name="Hidden_Range">#REF!</definedName>
    <definedName name="IP" localSheetId="10">#REF!</definedName>
    <definedName name="IP" localSheetId="11">#REF!</definedName>
    <definedName name="IP" localSheetId="12">#REF!</definedName>
    <definedName name="IP" localSheetId="13">#REF!</definedName>
    <definedName name="IP" localSheetId="14">#REF!</definedName>
    <definedName name="IP" localSheetId="3">#REF!</definedName>
    <definedName name="IP" localSheetId="4">#REF!</definedName>
    <definedName name="IP" localSheetId="5">#REF!</definedName>
    <definedName name="IP" localSheetId="6">#REF!</definedName>
    <definedName name="IP" localSheetId="7">#REF!</definedName>
    <definedName name="IP" localSheetId="8">#REF!</definedName>
    <definedName name="IP" localSheetId="9">#REF!</definedName>
    <definedName name="IP">#REF!</definedName>
    <definedName name="PasteRange" localSheetId="10">#REF!</definedName>
    <definedName name="PasteRange" localSheetId="11">#REF!</definedName>
    <definedName name="PasteRange" localSheetId="12">#REF!</definedName>
    <definedName name="PasteRange" localSheetId="13">#REF!</definedName>
    <definedName name="PasteRange" localSheetId="14">#REF!</definedName>
    <definedName name="PasteRange" localSheetId="3">#REF!</definedName>
    <definedName name="PasteRange" localSheetId="4">#REF!</definedName>
    <definedName name="PasteRange" localSheetId="5">#REF!</definedName>
    <definedName name="PasteRange" localSheetId="6">#REF!</definedName>
    <definedName name="PasteRange" localSheetId="7">#REF!</definedName>
    <definedName name="PasteRange" localSheetId="8">#REF!</definedName>
    <definedName name="PasteRange" localSheetId="9">#REF!</definedName>
    <definedName name="PasteRange">#REF!</definedName>
    <definedName name="_xlnm.Print_Area" localSheetId="1">'1.학교총개황'!$A$1:$P$31</definedName>
    <definedName name="_xlnm.Print_Area" localSheetId="10">'10.문화재'!$A$1:$Q$20</definedName>
    <definedName name="_xlnm.Print_Area" localSheetId="11">'11-가.공공체육시설'!$A$1:$M$28</definedName>
    <definedName name="_xlnm.Print_Area" localSheetId="12">'11-나.신고등록체육시설'!$A$1:$S$17</definedName>
    <definedName name="_xlnm.Print_Area" localSheetId="13">'12.청소년수련시설'!$A$1:$O$19</definedName>
    <definedName name="_xlnm.Print_Area" localSheetId="14">'13.언론매체'!$A$1:$J$19</definedName>
    <definedName name="_xlnm.Print_Area" localSheetId="2">'2.유치원'!$A$1:$S$28</definedName>
    <definedName name="_xlnm.Print_Area" localSheetId="3">'3.초등학교'!$A$1:$S$31</definedName>
    <definedName name="_xlnm.Print_Area" localSheetId="5">'5.일반고등학교'!$A$1:$T$27</definedName>
    <definedName name="_xlnm.Print_Area" localSheetId="6">'6. 특성화고등학교'!$A$1:$S$26</definedName>
    <definedName name="_xlnm.Print_Area" localSheetId="7">'7.적령아동취학'!$A$1:$AC$31</definedName>
    <definedName name="_xlnm.Print_Area" localSheetId="8">'8.사설학원'!$A$1:$T$21</definedName>
    <definedName name="_xlnm.Print_Area" localSheetId="9">'9.공공도서관'!$A$1:$M$21</definedName>
    <definedName name="_xlnm.Print_Area" localSheetId="0">'ⅩⅣ. 교육 및 문화'!$A$1:$J$42</definedName>
    <definedName name="Print_Time" localSheetId="10">#REF!</definedName>
    <definedName name="Print_Time" localSheetId="11">#REF!</definedName>
    <definedName name="Print_Time" localSheetId="12">#REF!</definedName>
    <definedName name="Print_Time" localSheetId="13">#REF!</definedName>
    <definedName name="Print_Time" localSheetId="14">#REF!</definedName>
    <definedName name="Print_Time" localSheetId="3">#REF!</definedName>
    <definedName name="Print_Time" localSheetId="4">#REF!</definedName>
    <definedName name="Print_Time" localSheetId="5">#REF!</definedName>
    <definedName name="Print_Time" localSheetId="6">#REF!</definedName>
    <definedName name="Print_Time" localSheetId="7">#REF!</definedName>
    <definedName name="Print_Time" localSheetId="8">#REF!</definedName>
    <definedName name="Print_Time" localSheetId="9">#REF!</definedName>
    <definedName name="Print_Time">#REF!</definedName>
    <definedName name="PrintYN" localSheetId="10">#REF!</definedName>
    <definedName name="PrintYN" localSheetId="11">#REF!</definedName>
    <definedName name="PrintYN" localSheetId="12">#REF!</definedName>
    <definedName name="PrintYN" localSheetId="13">#REF!</definedName>
    <definedName name="PrintYN" localSheetId="14">#REF!</definedName>
    <definedName name="PrintYN" localSheetId="3">#REF!</definedName>
    <definedName name="PrintYN" localSheetId="4">#REF!</definedName>
    <definedName name="PrintYN" localSheetId="5">#REF!</definedName>
    <definedName name="PrintYN" localSheetId="6">#REF!</definedName>
    <definedName name="PrintYN" localSheetId="7">#REF!</definedName>
    <definedName name="PrintYN" localSheetId="8">#REF!</definedName>
    <definedName name="PrintYN" localSheetId="9">#REF!</definedName>
    <definedName name="PrintYN">#REF!</definedName>
    <definedName name="QueryID" localSheetId="10">#REF!</definedName>
    <definedName name="QueryID" localSheetId="11">#REF!</definedName>
    <definedName name="QueryID" localSheetId="12">#REF!</definedName>
    <definedName name="QueryID" localSheetId="13">#REF!</definedName>
    <definedName name="QueryID" localSheetId="14">#REF!</definedName>
    <definedName name="QueryID" localSheetId="3">#REF!</definedName>
    <definedName name="QueryID" localSheetId="4">#REF!</definedName>
    <definedName name="QueryID" localSheetId="5">#REF!</definedName>
    <definedName name="QueryID" localSheetId="6">#REF!</definedName>
    <definedName name="QueryID" localSheetId="7">#REF!</definedName>
    <definedName name="QueryID" localSheetId="8">#REF!</definedName>
    <definedName name="QueryID" localSheetId="9">#REF!</definedName>
    <definedName name="QueryID">#REF!</definedName>
    <definedName name="Range" localSheetId="10">#REF!</definedName>
    <definedName name="Range" localSheetId="11">#REF!</definedName>
    <definedName name="Range" localSheetId="12">#REF!</definedName>
    <definedName name="Range" localSheetId="13">#REF!</definedName>
    <definedName name="Range" localSheetId="14">#REF!</definedName>
    <definedName name="Range" localSheetId="3">#REF!</definedName>
    <definedName name="Range" localSheetId="4">#REF!</definedName>
    <definedName name="Range" localSheetId="5">#REF!</definedName>
    <definedName name="Range" localSheetId="6">#REF!</definedName>
    <definedName name="Range" localSheetId="7">#REF!</definedName>
    <definedName name="Range" localSheetId="8">#REF!</definedName>
    <definedName name="Range" localSheetId="9">#REF!</definedName>
    <definedName name="Range">#REF!</definedName>
    <definedName name="StartRow" localSheetId="10">#REF!</definedName>
    <definedName name="StartRow" localSheetId="11">#REF!</definedName>
    <definedName name="StartRow" localSheetId="12">#REF!</definedName>
    <definedName name="StartRow" localSheetId="13">#REF!</definedName>
    <definedName name="StartRow" localSheetId="14">#REF!</definedName>
    <definedName name="StartRow" localSheetId="3">#REF!</definedName>
    <definedName name="StartRow" localSheetId="4">#REF!</definedName>
    <definedName name="StartRow" localSheetId="5">#REF!</definedName>
    <definedName name="StartRow" localSheetId="6">#REF!</definedName>
    <definedName name="StartRow" localSheetId="7">#REF!</definedName>
    <definedName name="StartRow" localSheetId="8">#REF!</definedName>
    <definedName name="StartRow" localSheetId="9">#REF!</definedName>
    <definedName name="StartRow">#REF!</definedName>
    <definedName name="YEAR" localSheetId="10">#REF!</definedName>
    <definedName name="YEAR" localSheetId="11">#REF!</definedName>
    <definedName name="YEAR" localSheetId="12">#REF!</definedName>
    <definedName name="YEAR" localSheetId="13">#REF!</definedName>
    <definedName name="YEAR" localSheetId="14">#REF!</definedName>
    <definedName name="YEAR" localSheetId="3">#REF!</definedName>
    <definedName name="YEAR" localSheetId="4">#REF!</definedName>
    <definedName name="YEAR" localSheetId="5">#REF!</definedName>
    <definedName name="YEAR" localSheetId="6">#REF!</definedName>
    <definedName name="YEAR" localSheetId="7">#REF!</definedName>
    <definedName name="YEAR" localSheetId="8">#REF!</definedName>
    <definedName name="YEAR" localSheetId="9">#REF!</definedName>
    <definedName name="YEAR">#REF!</definedName>
    <definedName name="ㄴ">[1]Template_1!$I$3</definedName>
    <definedName name="ㄹ" localSheetId="10">[1]Template_1!#REF!</definedName>
    <definedName name="ㄹ" localSheetId="11">[1]Template_1!#REF!</definedName>
    <definedName name="ㄹ" localSheetId="12">[1]Template_1!#REF!</definedName>
    <definedName name="ㄹ" localSheetId="13">[1]Template_1!#REF!</definedName>
    <definedName name="ㄹ" localSheetId="14">[1]Template_1!#REF!</definedName>
    <definedName name="ㄹ" localSheetId="3">[1]Template_1!#REF!</definedName>
    <definedName name="ㄹ" localSheetId="4">[1]Template_1!#REF!</definedName>
    <definedName name="ㄹ" localSheetId="5">[1]Template_1!#REF!</definedName>
    <definedName name="ㄹ" localSheetId="6">[1]Template_1!#REF!</definedName>
    <definedName name="ㄹ" localSheetId="7">[1]Template_1!#REF!</definedName>
    <definedName name="ㄹ" localSheetId="8">[1]Template_1!#REF!</definedName>
    <definedName name="ㄹ" localSheetId="9">[1]Template_1!#REF!</definedName>
    <definedName name="ㄹ">[1]Template_1!#REF!</definedName>
    <definedName name="ㅁ">[1]Template_1!$H$3</definedName>
    <definedName name="ㅇ">[1]Template_1!$D$3</definedName>
    <definedName name="ㅎ">[1]Template_1!$E$3</definedName>
  </definedNames>
  <calcPr calcId="162913"/>
</workbook>
</file>

<file path=xl/calcChain.xml><?xml version="1.0" encoding="utf-8"?>
<calcChain xmlns="http://schemas.openxmlformats.org/spreadsheetml/2006/main">
  <c r="B14" i="53" l="1"/>
  <c r="Q17" i="46"/>
  <c r="P17" i="46"/>
  <c r="J15" i="45"/>
  <c r="I15" i="45"/>
  <c r="I16" i="45"/>
  <c r="I27" i="45"/>
  <c r="J16" i="45"/>
  <c r="G16" i="45"/>
  <c r="F27" i="45"/>
  <c r="F16" i="45"/>
  <c r="E16" i="45"/>
  <c r="E15" i="45"/>
  <c r="D15" i="45"/>
  <c r="D27" i="45"/>
  <c r="D16" i="45"/>
  <c r="E27" i="45"/>
  <c r="F24" i="42"/>
  <c r="J24" i="42"/>
  <c r="P24" i="42" s="1"/>
  <c r="P25" i="42"/>
  <c r="J23" i="43" l="1"/>
  <c r="S15" i="43"/>
  <c r="P18" i="42"/>
  <c r="P17" i="42"/>
  <c r="O19" i="44"/>
  <c r="K17" i="44"/>
  <c r="H17" i="45" l="1"/>
  <c r="H18" i="47"/>
  <c r="E22" i="46"/>
  <c r="C10" i="54" l="1"/>
  <c r="B11" i="51"/>
  <c r="K12" i="49"/>
  <c r="C12" i="49"/>
  <c r="B21" i="42"/>
  <c r="C21" i="42"/>
  <c r="G16" i="55" l="1"/>
  <c r="B16" i="55"/>
  <c r="C17" i="49"/>
  <c r="B27" i="45" l="1"/>
  <c r="J16" i="51" l="1"/>
  <c r="C16" i="51"/>
  <c r="B16" i="51" l="1"/>
  <c r="C15" i="54"/>
  <c r="B15" i="54"/>
  <c r="B14" i="52"/>
  <c r="J17" i="50"/>
  <c r="M15" i="50"/>
  <c r="L15" i="50"/>
  <c r="K15" i="50"/>
  <c r="I15" i="50"/>
  <c r="H15" i="50"/>
  <c r="G15" i="50"/>
  <c r="F15" i="50"/>
  <c r="E15" i="50"/>
  <c r="D15" i="50"/>
  <c r="C15" i="50"/>
  <c r="B15" i="50"/>
  <c r="B17" i="49"/>
  <c r="Z28" i="48"/>
  <c r="W28" i="48"/>
  <c r="T28" i="48"/>
  <c r="Q28" i="48"/>
  <c r="P28" i="48"/>
  <c r="O28" i="48"/>
  <c r="Z27" i="48"/>
  <c r="W27" i="48"/>
  <c r="T27" i="48"/>
  <c r="Q27" i="48"/>
  <c r="P27" i="48"/>
  <c r="O27" i="48"/>
  <c r="N27" i="48" s="1"/>
  <c r="Z26" i="48"/>
  <c r="W26" i="48"/>
  <c r="T26" i="48"/>
  <c r="Q26" i="48"/>
  <c r="P26" i="48"/>
  <c r="O26" i="48"/>
  <c r="Z25" i="48"/>
  <c r="W25" i="48"/>
  <c r="T25" i="48"/>
  <c r="Q25" i="48"/>
  <c r="P25" i="48"/>
  <c r="O25" i="48"/>
  <c r="N25" i="48" s="1"/>
  <c r="Z24" i="48"/>
  <c r="W24" i="48"/>
  <c r="T24" i="48"/>
  <c r="Q24" i="48"/>
  <c r="P24" i="48"/>
  <c r="O24" i="48"/>
  <c r="Z23" i="48"/>
  <c r="W23" i="48"/>
  <c r="T23" i="48"/>
  <c r="Q23" i="48"/>
  <c r="P23" i="48"/>
  <c r="O23" i="48"/>
  <c r="Z22" i="48"/>
  <c r="W22" i="48"/>
  <c r="T22" i="48"/>
  <c r="Q22" i="48"/>
  <c r="P22" i="48"/>
  <c r="O22" i="48"/>
  <c r="Z21" i="48"/>
  <c r="W21" i="48"/>
  <c r="T21" i="48"/>
  <c r="Q21" i="48"/>
  <c r="P21" i="48"/>
  <c r="O21" i="48"/>
  <c r="Z20" i="48"/>
  <c r="W20" i="48"/>
  <c r="T20" i="48"/>
  <c r="Q20" i="48"/>
  <c r="P20" i="48"/>
  <c r="O20" i="48"/>
  <c r="Z19" i="48"/>
  <c r="W19" i="48"/>
  <c r="T19" i="48"/>
  <c r="Q19" i="48"/>
  <c r="P19" i="48"/>
  <c r="O19" i="48"/>
  <c r="AB18" i="48"/>
  <c r="AA18" i="48"/>
  <c r="Y18" i="48"/>
  <c r="X18" i="48"/>
  <c r="V18" i="48"/>
  <c r="U18" i="48"/>
  <c r="S18" i="48"/>
  <c r="R18" i="48"/>
  <c r="K28" i="48"/>
  <c r="H28" i="48"/>
  <c r="E28" i="48"/>
  <c r="D28" i="48"/>
  <c r="C28" i="48"/>
  <c r="K27" i="48"/>
  <c r="H27" i="48"/>
  <c r="E27" i="48"/>
  <c r="D27" i="48"/>
  <c r="C27" i="48"/>
  <c r="K26" i="48"/>
  <c r="H26" i="48"/>
  <c r="E26" i="48"/>
  <c r="D26" i="48"/>
  <c r="C26" i="48"/>
  <c r="K25" i="48"/>
  <c r="H25" i="48"/>
  <c r="E25" i="48"/>
  <c r="D25" i="48"/>
  <c r="C25" i="48"/>
  <c r="K24" i="48"/>
  <c r="H24" i="48"/>
  <c r="E24" i="48"/>
  <c r="D24" i="48"/>
  <c r="C24" i="48"/>
  <c r="K23" i="48"/>
  <c r="H23" i="48"/>
  <c r="E23" i="48"/>
  <c r="D23" i="48"/>
  <c r="C23" i="48"/>
  <c r="K22" i="48"/>
  <c r="H22" i="48"/>
  <c r="E22" i="48"/>
  <c r="D22" i="48"/>
  <c r="C22" i="48"/>
  <c r="K21" i="48"/>
  <c r="H21" i="48"/>
  <c r="E21" i="48"/>
  <c r="D21" i="48"/>
  <c r="C21" i="48"/>
  <c r="K20" i="48"/>
  <c r="H20" i="48"/>
  <c r="E20" i="48"/>
  <c r="D20" i="48"/>
  <c r="C20" i="48"/>
  <c r="K19" i="48"/>
  <c r="H19" i="48"/>
  <c r="E19" i="48"/>
  <c r="D19" i="48"/>
  <c r="C19" i="48"/>
  <c r="M18" i="48"/>
  <c r="L18" i="48"/>
  <c r="J18" i="48"/>
  <c r="I18" i="48"/>
  <c r="G18" i="48"/>
  <c r="F18" i="48"/>
  <c r="J21" i="47"/>
  <c r="J20" i="47" s="1"/>
  <c r="S20" i="47"/>
  <c r="S16" i="47" s="1"/>
  <c r="R20" i="47"/>
  <c r="Q20" i="47"/>
  <c r="Q16" i="47" s="1"/>
  <c r="P20" i="47"/>
  <c r="O20" i="47"/>
  <c r="N20" i="47"/>
  <c r="M20" i="47"/>
  <c r="L20" i="47"/>
  <c r="K20" i="47"/>
  <c r="J19" i="47"/>
  <c r="J18" i="47"/>
  <c r="S17" i="47"/>
  <c r="R17" i="47"/>
  <c r="R16" i="47" s="1"/>
  <c r="Q17" i="47"/>
  <c r="P17" i="47"/>
  <c r="O17" i="47"/>
  <c r="N17" i="47"/>
  <c r="N16" i="47" s="1"/>
  <c r="M17" i="47"/>
  <c r="L17" i="47"/>
  <c r="L16" i="47" s="1"/>
  <c r="K17" i="47"/>
  <c r="G21" i="47"/>
  <c r="G20" i="47" s="1"/>
  <c r="D21" i="47"/>
  <c r="D20" i="47" s="1"/>
  <c r="I20" i="47"/>
  <c r="I16" i="47" s="1"/>
  <c r="H20" i="47"/>
  <c r="F20" i="47"/>
  <c r="E20" i="47"/>
  <c r="C20" i="47"/>
  <c r="B20" i="47"/>
  <c r="G19" i="47"/>
  <c r="D19" i="47"/>
  <c r="G18" i="47"/>
  <c r="D18" i="47"/>
  <c r="I17" i="47"/>
  <c r="H17" i="47"/>
  <c r="F17" i="47"/>
  <c r="E17" i="47"/>
  <c r="E16" i="47" s="1"/>
  <c r="C17" i="47"/>
  <c r="B17" i="47"/>
  <c r="B16" i="47" s="1"/>
  <c r="H22" i="46"/>
  <c r="K21" i="46"/>
  <c r="H21" i="46"/>
  <c r="E21" i="46"/>
  <c r="K20" i="46"/>
  <c r="H20" i="46"/>
  <c r="E20" i="46"/>
  <c r="K19" i="46"/>
  <c r="H19" i="46"/>
  <c r="E19" i="46"/>
  <c r="K18" i="46"/>
  <c r="H18" i="46"/>
  <c r="E18" i="46"/>
  <c r="T17" i="46"/>
  <c r="S17" i="46"/>
  <c r="R17" i="46"/>
  <c r="O17" i="46"/>
  <c r="M17" i="46"/>
  <c r="L17" i="46"/>
  <c r="J17" i="46"/>
  <c r="I17" i="46"/>
  <c r="G17" i="46"/>
  <c r="F17" i="46"/>
  <c r="D17" i="46"/>
  <c r="C17" i="46"/>
  <c r="B17" i="46"/>
  <c r="T16" i="46"/>
  <c r="S16" i="46"/>
  <c r="R16" i="46"/>
  <c r="Q16" i="46"/>
  <c r="P16" i="46"/>
  <c r="O16" i="46"/>
  <c r="M16" i="46"/>
  <c r="L16" i="46"/>
  <c r="J16" i="46"/>
  <c r="I16" i="46"/>
  <c r="G16" i="46"/>
  <c r="F16" i="46"/>
  <c r="D16" i="46"/>
  <c r="C16" i="46"/>
  <c r="B16" i="46"/>
  <c r="K29" i="45"/>
  <c r="K28" i="45"/>
  <c r="S27" i="45"/>
  <c r="R27" i="45"/>
  <c r="Q27" i="45"/>
  <c r="P27" i="45"/>
  <c r="O27" i="45"/>
  <c r="N27" i="45"/>
  <c r="M27" i="45"/>
  <c r="L27" i="45"/>
  <c r="K26" i="45"/>
  <c r="K25" i="45"/>
  <c r="K24" i="45"/>
  <c r="K23" i="45"/>
  <c r="K22" i="45"/>
  <c r="K21" i="45"/>
  <c r="K20" i="45"/>
  <c r="K19" i="45"/>
  <c r="K18" i="45"/>
  <c r="K17" i="45"/>
  <c r="S16" i="45"/>
  <c r="R16" i="45"/>
  <c r="Q16" i="45"/>
  <c r="P16" i="45"/>
  <c r="O16" i="45"/>
  <c r="N16" i="45"/>
  <c r="M16" i="45"/>
  <c r="L16" i="45"/>
  <c r="S15" i="45"/>
  <c r="R15" i="45"/>
  <c r="Q15" i="45"/>
  <c r="P15" i="45"/>
  <c r="O15" i="45"/>
  <c r="N15" i="45"/>
  <c r="M15" i="45"/>
  <c r="L15" i="45"/>
  <c r="H29" i="45"/>
  <c r="E29" i="45"/>
  <c r="H28" i="45"/>
  <c r="E28" i="45"/>
  <c r="J27" i="45"/>
  <c r="G27" i="45"/>
  <c r="C27" i="45"/>
  <c r="H26" i="45"/>
  <c r="E26" i="45"/>
  <c r="H25" i="45"/>
  <c r="E25" i="45"/>
  <c r="H24" i="45"/>
  <c r="E24" i="45"/>
  <c r="H23" i="45"/>
  <c r="E23" i="45"/>
  <c r="H22" i="45"/>
  <c r="E22" i="45"/>
  <c r="H21" i="45"/>
  <c r="E21" i="45"/>
  <c r="H20" i="45"/>
  <c r="E20" i="45"/>
  <c r="H19" i="45"/>
  <c r="E19" i="45"/>
  <c r="H18" i="45"/>
  <c r="E18" i="45"/>
  <c r="E17" i="45"/>
  <c r="C16" i="45"/>
  <c r="B16" i="45"/>
  <c r="G15" i="45"/>
  <c r="F15" i="45"/>
  <c r="C15" i="45"/>
  <c r="B15" i="45"/>
  <c r="K26" i="44"/>
  <c r="H26" i="44"/>
  <c r="E26" i="44"/>
  <c r="K25" i="44"/>
  <c r="H25" i="44"/>
  <c r="E25" i="44"/>
  <c r="K24" i="44"/>
  <c r="H24" i="44"/>
  <c r="E24" i="44"/>
  <c r="K23" i="44"/>
  <c r="H23" i="44"/>
  <c r="E23" i="44"/>
  <c r="K22" i="44"/>
  <c r="H22" i="44"/>
  <c r="E22" i="44"/>
  <c r="K21" i="44"/>
  <c r="H21" i="44"/>
  <c r="E21" i="44"/>
  <c r="K20" i="44"/>
  <c r="H20" i="44"/>
  <c r="E20" i="44"/>
  <c r="K19" i="44"/>
  <c r="H19" i="44"/>
  <c r="E19" i="44"/>
  <c r="K18" i="44"/>
  <c r="H18" i="44"/>
  <c r="E18" i="44"/>
  <c r="H17" i="44"/>
  <c r="E17" i="44"/>
  <c r="S16" i="44"/>
  <c r="R16" i="44"/>
  <c r="Q16" i="44"/>
  <c r="P16" i="44"/>
  <c r="O16" i="44"/>
  <c r="N16" i="44"/>
  <c r="M16" i="44"/>
  <c r="L16" i="44"/>
  <c r="J16" i="44"/>
  <c r="I16" i="44"/>
  <c r="G16" i="44"/>
  <c r="F16" i="44"/>
  <c r="D16" i="44"/>
  <c r="C16" i="44"/>
  <c r="B16" i="44"/>
  <c r="N15" i="43"/>
  <c r="O15" i="43"/>
  <c r="Q15" i="43"/>
  <c r="R15" i="43"/>
  <c r="M16" i="43"/>
  <c r="P16" i="43"/>
  <c r="M17" i="43"/>
  <c r="P17" i="43"/>
  <c r="M18" i="43"/>
  <c r="P18" i="43"/>
  <c r="M19" i="43"/>
  <c r="P19" i="43"/>
  <c r="M20" i="43"/>
  <c r="P20" i="43"/>
  <c r="M21" i="43"/>
  <c r="P21" i="43"/>
  <c r="M22" i="43"/>
  <c r="P22" i="43"/>
  <c r="M23" i="43"/>
  <c r="P23" i="43"/>
  <c r="M24" i="43"/>
  <c r="P24" i="43"/>
  <c r="M25" i="43"/>
  <c r="P25" i="43"/>
  <c r="H16" i="45" l="1"/>
  <c r="N23" i="48"/>
  <c r="N19" i="48"/>
  <c r="J17" i="47"/>
  <c r="K16" i="46"/>
  <c r="N28" i="48"/>
  <c r="H16" i="47"/>
  <c r="J16" i="47"/>
  <c r="M16" i="47"/>
  <c r="K27" i="45"/>
  <c r="J15" i="50"/>
  <c r="B20" i="48"/>
  <c r="B23" i="48"/>
  <c r="AC23" i="48" s="1"/>
  <c r="E17" i="46"/>
  <c r="H17" i="46"/>
  <c r="N22" i="48"/>
  <c r="B21" i="48"/>
  <c r="B19" i="48"/>
  <c r="AC19" i="48" s="1"/>
  <c r="N20" i="48"/>
  <c r="D18" i="48"/>
  <c r="B24" i="48"/>
  <c r="B25" i="48"/>
  <c r="AC25" i="48" s="1"/>
  <c r="N24" i="48"/>
  <c r="N26" i="48"/>
  <c r="B28" i="48"/>
  <c r="AC28" i="48" s="1"/>
  <c r="C18" i="48"/>
  <c r="N21" i="48"/>
  <c r="H18" i="48"/>
  <c r="K18" i="48"/>
  <c r="B22" i="48"/>
  <c r="B27" i="48"/>
  <c r="AC27" i="48" s="1"/>
  <c r="P16" i="47"/>
  <c r="F16" i="47"/>
  <c r="D17" i="47"/>
  <c r="D16" i="47" s="1"/>
  <c r="K16" i="47"/>
  <c r="O16" i="47"/>
  <c r="G17" i="47"/>
  <c r="G16" i="47" s="1"/>
  <c r="C16" i="47"/>
  <c r="H16" i="46"/>
  <c r="K17" i="46"/>
  <c r="E16" i="46"/>
  <c r="K16" i="45"/>
  <c r="H27" i="45"/>
  <c r="H15" i="45"/>
  <c r="K15" i="45"/>
  <c r="E16" i="44"/>
  <c r="H16" i="44"/>
  <c r="K16" i="44"/>
  <c r="P15" i="43"/>
  <c r="M15" i="43"/>
  <c r="Q18" i="48"/>
  <c r="T18" i="48"/>
  <c r="B26" i="48"/>
  <c r="P18" i="48"/>
  <c r="E18" i="48"/>
  <c r="W18" i="48"/>
  <c r="O18" i="48"/>
  <c r="Z18" i="48"/>
  <c r="AC20" i="48" l="1"/>
  <c r="AC22" i="48"/>
  <c r="AC21" i="48"/>
  <c r="AC24" i="48"/>
  <c r="N18" i="48"/>
  <c r="AC26" i="48"/>
  <c r="B18" i="48"/>
  <c r="K15" i="43" l="1"/>
  <c r="L15" i="43"/>
  <c r="E15" i="43"/>
  <c r="H15" i="43"/>
  <c r="I15" i="43"/>
  <c r="G16" i="43"/>
  <c r="J17" i="43"/>
  <c r="J18" i="43"/>
  <c r="J19" i="43"/>
  <c r="J20" i="43"/>
  <c r="J21" i="43"/>
  <c r="J22" i="43"/>
  <c r="J24" i="43"/>
  <c r="J25" i="43"/>
  <c r="J16" i="43"/>
  <c r="G17" i="43"/>
  <c r="G18" i="43"/>
  <c r="G19" i="43"/>
  <c r="G20" i="43"/>
  <c r="G21" i="43"/>
  <c r="G22" i="43"/>
  <c r="G23" i="43"/>
  <c r="G24" i="43"/>
  <c r="G25" i="43"/>
  <c r="F15" i="43"/>
  <c r="D17" i="43"/>
  <c r="D18" i="43"/>
  <c r="D19" i="43"/>
  <c r="D20" i="43"/>
  <c r="D21" i="43"/>
  <c r="D22" i="43"/>
  <c r="D23" i="43"/>
  <c r="D24" i="43"/>
  <c r="D25" i="43"/>
  <c r="D16" i="43"/>
  <c r="C15" i="43"/>
  <c r="B15" i="43"/>
  <c r="M26" i="42"/>
  <c r="J26" i="42"/>
  <c r="I26" i="42" s="1"/>
  <c r="F26" i="42"/>
  <c r="M25" i="42"/>
  <c r="M24" i="42" s="1"/>
  <c r="J25" i="42"/>
  <c r="F25" i="42"/>
  <c r="O24" i="42"/>
  <c r="N24" i="42"/>
  <c r="L24" i="42"/>
  <c r="K24" i="42"/>
  <c r="H24" i="42"/>
  <c r="G24" i="42"/>
  <c r="E24" i="42"/>
  <c r="D24" i="42"/>
  <c r="C24" i="42"/>
  <c r="B24" i="42"/>
  <c r="M23" i="42"/>
  <c r="J23" i="42"/>
  <c r="M22" i="42"/>
  <c r="J22" i="42"/>
  <c r="J21" i="42" s="1"/>
  <c r="F22" i="42"/>
  <c r="O21" i="42"/>
  <c r="O15" i="42" s="1"/>
  <c r="N21" i="42"/>
  <c r="L21" i="42"/>
  <c r="K21" i="42"/>
  <c r="H21" i="42"/>
  <c r="G21" i="42"/>
  <c r="E21" i="42"/>
  <c r="D21" i="42"/>
  <c r="M20" i="42"/>
  <c r="J20" i="42"/>
  <c r="F20" i="42"/>
  <c r="M19" i="42"/>
  <c r="J19" i="42"/>
  <c r="F19" i="42"/>
  <c r="O18" i="42"/>
  <c r="N18" i="42"/>
  <c r="L18" i="42"/>
  <c r="K18" i="42"/>
  <c r="H18" i="42"/>
  <c r="H15" i="42" s="1"/>
  <c r="G18" i="42"/>
  <c r="G15" i="42" s="1"/>
  <c r="F15" i="42" s="1"/>
  <c r="E18" i="42"/>
  <c r="E15" i="42" s="1"/>
  <c r="D18" i="42"/>
  <c r="C18" i="42"/>
  <c r="B18" i="42"/>
  <c r="B15" i="42" s="1"/>
  <c r="M17" i="42"/>
  <c r="J17" i="42"/>
  <c r="F17" i="42"/>
  <c r="M16" i="42"/>
  <c r="J16" i="42"/>
  <c r="I16" i="42"/>
  <c r="F16" i="42"/>
  <c r="P16" i="42" s="1"/>
  <c r="L15" i="42"/>
  <c r="P26" i="42" l="1"/>
  <c r="J18" i="42"/>
  <c r="I17" i="42"/>
  <c r="P19" i="42"/>
  <c r="I19" i="42"/>
  <c r="M18" i="42"/>
  <c r="I20" i="42"/>
  <c r="I18" i="42" s="1"/>
  <c r="D15" i="42"/>
  <c r="P22" i="42"/>
  <c r="I22" i="42"/>
  <c r="I21" i="42" s="1"/>
  <c r="P20" i="42"/>
  <c r="M21" i="42"/>
  <c r="I23" i="42"/>
  <c r="I25" i="42"/>
  <c r="I24" i="42" s="1"/>
  <c r="G15" i="43"/>
  <c r="D15" i="43"/>
  <c r="J15" i="43"/>
  <c r="F18" i="42"/>
  <c r="F21" i="42"/>
  <c r="P21" i="42" s="1"/>
  <c r="K15" i="42"/>
  <c r="J15" i="42" s="1"/>
  <c r="N15" i="42"/>
  <c r="M15" i="42" s="1"/>
  <c r="I15" i="42" l="1"/>
  <c r="P15" i="42"/>
</calcChain>
</file>

<file path=xl/sharedStrings.xml><?xml version="1.0" encoding="utf-8"?>
<sst xmlns="http://schemas.openxmlformats.org/spreadsheetml/2006/main" count="796" uniqueCount="409">
  <si>
    <t>단위 : 개</t>
  </si>
  <si>
    <t>사  설  학  원   Private Institute</t>
    <phoneticPr fontId="2" type="noConversion"/>
  </si>
  <si>
    <t xml:space="preserve"> 주석: 문화재보호법 개정('18.12.24 공포, '19.12.25. 시행)을 통해 시도등록문화재 도입</t>
    <phoneticPr fontId="2" type="noConversion"/>
  </si>
  <si>
    <t>학 원 수  Number of institutes</t>
    <phoneticPr fontId="2" type="noConversion"/>
  </si>
  <si>
    <t xml:space="preserve">   . 교육 및 문화</t>
  </si>
  <si>
    <t xml:space="preserve"> Education and Culture</t>
  </si>
  <si>
    <t>1. 학  교  총  개  황</t>
  </si>
  <si>
    <t>단위 : 개소, 명</t>
    <phoneticPr fontId="64" type="noConversion"/>
  </si>
  <si>
    <t>Unit : number, person</t>
  </si>
  <si>
    <r>
      <t>연    별</t>
    </r>
    <r>
      <rPr>
        <sz val="10"/>
        <rFont val="Arial Narrow"/>
        <family val="2"/>
      </rPr>
      <t/>
    </r>
  </si>
  <si>
    <t>학  교  수</t>
  </si>
  <si>
    <t>교실수</t>
  </si>
  <si>
    <t>계</t>
  </si>
  <si>
    <t>남</t>
  </si>
  <si>
    <t>여</t>
  </si>
  <si>
    <t>소계</t>
  </si>
  <si>
    <t>학 교 별</t>
  </si>
  <si>
    <t>Total</t>
  </si>
  <si>
    <t>Male</t>
  </si>
  <si>
    <t>Female</t>
  </si>
  <si>
    <t>Subtotal</t>
  </si>
  <si>
    <t>유치원</t>
  </si>
  <si>
    <t>초등학교</t>
  </si>
  <si>
    <t>중학교</t>
  </si>
  <si>
    <t>(국   공   립)</t>
  </si>
  <si>
    <t>일반계고등학교</t>
  </si>
  <si>
    <t>특성화고등학교</t>
  </si>
  <si>
    <t xml:space="preserve">  주 : 1) ( )는 분교장수로 전체학교수에 미포함.</t>
  </si>
  <si>
    <t xml:space="preserve">       2) 기타학교는 특수학교, 방송통신고를 포함.</t>
  </si>
  <si>
    <t>자료 : 강원도 홍천교육지원청</t>
  </si>
  <si>
    <t>2016.4.1.</t>
    <phoneticPr fontId="2" type="noConversion"/>
  </si>
  <si>
    <t>2017.4.1.</t>
    <phoneticPr fontId="2" type="noConversion"/>
  </si>
  <si>
    <t>2018.4.1.</t>
    <phoneticPr fontId="2" type="noConversion"/>
  </si>
  <si>
    <t>2020.4.1.</t>
    <phoneticPr fontId="2" type="noConversion"/>
  </si>
  <si>
    <t>2019.4.1.</t>
    <phoneticPr fontId="2" type="noConversion"/>
  </si>
  <si>
    <t>2. 유   치   원</t>
  </si>
  <si>
    <t>원 수</t>
  </si>
  <si>
    <t>학급수</t>
  </si>
  <si>
    <t>원 아 수</t>
  </si>
  <si>
    <t>교 원 수</t>
  </si>
  <si>
    <t>직 원 수</t>
  </si>
  <si>
    <t>Children</t>
  </si>
  <si>
    <t>Teachers</t>
  </si>
  <si>
    <t>Clerical staffs</t>
  </si>
  <si>
    <t>정 규</t>
  </si>
  <si>
    <t>가∙대용</t>
  </si>
  <si>
    <t>읍면별</t>
  </si>
  <si>
    <t>Classes</t>
  </si>
  <si>
    <t>Regular</t>
  </si>
  <si>
    <t>Temporary</t>
  </si>
  <si>
    <t>홍천읍</t>
  </si>
  <si>
    <t>화촌면</t>
  </si>
  <si>
    <t>두촌면</t>
  </si>
  <si>
    <t>내촌면</t>
  </si>
  <si>
    <t>서석면</t>
  </si>
  <si>
    <t>남면</t>
  </si>
  <si>
    <t>서면</t>
  </si>
  <si>
    <t>북방면</t>
  </si>
  <si>
    <t>내면</t>
  </si>
  <si>
    <t>Schools</t>
  </si>
  <si>
    <t>Schools</t>
    <phoneticPr fontId="2" type="noConversion"/>
  </si>
  <si>
    <t>Classes
/departments</t>
    <phoneticPr fontId="2" type="noConversion"/>
  </si>
  <si>
    <t>Classrooms</t>
    <phoneticPr fontId="2" type="noConversion"/>
  </si>
  <si>
    <t>학급(과)수</t>
    <phoneticPr fontId="2" type="noConversion"/>
  </si>
  <si>
    <t>교실수</t>
    <phoneticPr fontId="2" type="noConversion"/>
  </si>
  <si>
    <t>교 직 원 수            School staffs</t>
    <phoneticPr fontId="2" type="noConversion"/>
  </si>
  <si>
    <t>교  원   Teachers</t>
    <phoneticPr fontId="2" type="noConversion"/>
  </si>
  <si>
    <t>직원수  Clerical Staffs</t>
    <phoneticPr fontId="2" type="noConversion"/>
  </si>
  <si>
    <t>교원1인당
학 생 수</t>
    <phoneticPr fontId="2" type="noConversion"/>
  </si>
  <si>
    <t>Number of
students per teacher</t>
    <phoneticPr fontId="2" type="noConversion"/>
  </si>
  <si>
    <t>Kinder
-gartens</t>
    <phoneticPr fontId="2" type="noConversion"/>
  </si>
  <si>
    <t>졸업원아수
Children Graduated</t>
    <phoneticPr fontId="2" type="noConversion"/>
  </si>
  <si>
    <t>직원수
Clerical Staffs</t>
    <phoneticPr fontId="2" type="noConversion"/>
  </si>
  <si>
    <t>교 실 수
Classrooms</t>
    <phoneticPr fontId="2" type="noConversion"/>
  </si>
  <si>
    <t>신입원아수
New Entrants</t>
    <phoneticPr fontId="2" type="noConversion"/>
  </si>
  <si>
    <t>Kindergarten</t>
    <phoneticPr fontId="2" type="noConversion"/>
  </si>
  <si>
    <t>3. 초  등  학  교</t>
  </si>
  <si>
    <t>단위 : 개소, 명, 천㎡</t>
    <phoneticPr fontId="64" type="noConversion"/>
  </si>
  <si>
    <t>Unit : number, person, 1,000 ㎡</t>
  </si>
  <si>
    <t>Unit : number, person, 1,000 ㎡</t>
    <phoneticPr fontId="64" type="noConversion"/>
  </si>
  <si>
    <t>연  별</t>
  </si>
  <si>
    <t>학 교 수</t>
  </si>
  <si>
    <t>학 생 수</t>
  </si>
  <si>
    <t>졸업후 상황</t>
  </si>
  <si>
    <t>교지면적</t>
  </si>
  <si>
    <t>건물면적</t>
  </si>
  <si>
    <t>Number of schools</t>
  </si>
  <si>
    <t>Students</t>
  </si>
  <si>
    <t>Staffs</t>
  </si>
  <si>
    <t>The situation after Graduating</t>
  </si>
  <si>
    <t>본 교</t>
  </si>
  <si>
    <t>분 교</t>
  </si>
  <si>
    <t>졸업자수</t>
  </si>
  <si>
    <t>진학자</t>
  </si>
  <si>
    <t>School</t>
  </si>
  <si>
    <t>Branch</t>
  </si>
  <si>
    <t>Graduates</t>
  </si>
  <si>
    <t>Entrants</t>
  </si>
  <si>
    <t>Elementary School</t>
    <phoneticPr fontId="2" type="noConversion"/>
  </si>
  <si>
    <t>Classes</t>
    <phoneticPr fontId="2" type="noConversion"/>
  </si>
  <si>
    <t>The situation after graduating</t>
    <phoneticPr fontId="2" type="noConversion"/>
  </si>
  <si>
    <t>진학자</t>
    <phoneticPr fontId="2" type="noConversion"/>
  </si>
  <si>
    <t>Advancement into higher schooling</t>
    <phoneticPr fontId="2" type="noConversion"/>
  </si>
  <si>
    <t>입학자</t>
    <phoneticPr fontId="2" type="noConversion"/>
  </si>
  <si>
    <t>Entrants</t>
    <phoneticPr fontId="2" type="noConversion"/>
  </si>
  <si>
    <t>Area of school sites</t>
    <phoneticPr fontId="2" type="noConversion"/>
  </si>
  <si>
    <t>Area of school buildings</t>
    <phoneticPr fontId="2" type="noConversion"/>
  </si>
  <si>
    <t>Classrooms</t>
    <phoneticPr fontId="2" type="noConversion"/>
  </si>
  <si>
    <t>주 : 1) 교지면적은 교사대지와 체육장의 합계</t>
    <phoneticPr fontId="2" type="noConversion"/>
  </si>
  <si>
    <t xml:space="preserve">     2) 건물은 보통 및 특별교실, 관리실, 기타의 합계</t>
    <phoneticPr fontId="2" type="noConversion"/>
  </si>
  <si>
    <t>4. 중   학   교</t>
  </si>
  <si>
    <t>Middle Schools</t>
  </si>
  <si>
    <t>학교수</t>
  </si>
  <si>
    <t>사 무 직 원 수</t>
  </si>
  <si>
    <t>입학상황</t>
  </si>
  <si>
    <t xml:space="preserve">교지면적 </t>
  </si>
  <si>
    <t>본교</t>
  </si>
  <si>
    <t>분교</t>
  </si>
  <si>
    <t>Admission of
Freshman</t>
  </si>
  <si>
    <t>(국 공 립)</t>
  </si>
  <si>
    <t>홍천중</t>
  </si>
  <si>
    <t>홍천여중</t>
  </si>
  <si>
    <t>화촌중</t>
  </si>
  <si>
    <t>두촌중</t>
  </si>
  <si>
    <t>내촌중</t>
  </si>
  <si>
    <t>서석중</t>
  </si>
  <si>
    <t>동화중</t>
  </si>
  <si>
    <t>양덕중</t>
  </si>
  <si>
    <t>한서중</t>
  </si>
  <si>
    <t>내면중</t>
  </si>
  <si>
    <t>(사립)</t>
  </si>
  <si>
    <t>팔렬중</t>
  </si>
  <si>
    <t>해밀학교</t>
  </si>
  <si>
    <t xml:space="preserve"> </t>
  </si>
  <si>
    <t>Schools</t>
    <phoneticPr fontId="2" type="noConversion"/>
  </si>
  <si>
    <t>Admission of freshmen</t>
    <phoneticPr fontId="2" type="noConversion"/>
  </si>
  <si>
    <t xml:space="preserve"> Area of school buildings</t>
    <phoneticPr fontId="2" type="noConversion"/>
  </si>
  <si>
    <t xml:space="preserve">Classrooms </t>
    <phoneticPr fontId="2" type="noConversion"/>
  </si>
  <si>
    <t>졸업후상황</t>
  </si>
  <si>
    <r>
      <t>입학정원</t>
    </r>
    <r>
      <rPr>
        <vertAlign val="superscript"/>
        <sz val="10"/>
        <rFont val="맑은 고딕"/>
        <family val="3"/>
        <charset val="129"/>
        <scheme val="major"/>
      </rPr>
      <t xml:space="preserve"> </t>
    </r>
  </si>
  <si>
    <t>입학자수</t>
  </si>
  <si>
    <t>홍천고</t>
  </si>
  <si>
    <t>홍천여고</t>
  </si>
  <si>
    <t>서석고</t>
  </si>
  <si>
    <t>내면고</t>
  </si>
  <si>
    <t>5. 일반 고등학교</t>
    <phoneticPr fontId="2" type="noConversion"/>
  </si>
  <si>
    <t>General High School</t>
    <phoneticPr fontId="2" type="noConversion"/>
  </si>
  <si>
    <t>Freshmen quota</t>
    <phoneticPr fontId="2" type="noConversion"/>
  </si>
  <si>
    <t>6. 특성화 고등학교</t>
  </si>
  <si>
    <t xml:space="preserve">
(국 공 립)</t>
  </si>
  <si>
    <t>홍천농고</t>
  </si>
  <si>
    <t>강원생활과학고</t>
  </si>
  <si>
    <t>팔렬고등학교</t>
  </si>
  <si>
    <t>Specialized High School</t>
    <phoneticPr fontId="2" type="noConversion"/>
  </si>
  <si>
    <t>학 교 수</t>
    <phoneticPr fontId="2" type="noConversion"/>
  </si>
  <si>
    <t>Graduates</t>
    <phoneticPr fontId="2" type="noConversion"/>
  </si>
  <si>
    <t>단위 : 명, %</t>
  </si>
  <si>
    <t>Unit : person, %</t>
  </si>
  <si>
    <t>취 학 대 상 자</t>
  </si>
  <si>
    <t>취     학    자</t>
    <phoneticPr fontId="64" type="noConversion"/>
  </si>
  <si>
    <t>취학률</t>
  </si>
  <si>
    <t xml:space="preserve">Target children </t>
  </si>
  <si>
    <t>Enrollments of children</t>
  </si>
  <si>
    <t>적령아동</t>
  </si>
  <si>
    <t>유예 및 과령아</t>
  </si>
  <si>
    <t>조기입학 신청자</t>
  </si>
  <si>
    <t>기타</t>
  </si>
  <si>
    <t>others</t>
  </si>
  <si>
    <t>…</t>
  </si>
  <si>
    <t>Admission of Freshmen</t>
  </si>
  <si>
    <t>7. 적령아동 취학(입학상황)</t>
    <phoneticPr fontId="2" type="noConversion"/>
  </si>
  <si>
    <t>Children of 
schooling age</t>
    <phoneticPr fontId="2" type="noConversion"/>
  </si>
  <si>
    <t>Children over schooling age</t>
    <phoneticPr fontId="2" type="noConversion"/>
  </si>
  <si>
    <t>Applicant for earlier entrants</t>
    <phoneticPr fontId="2" type="noConversion"/>
  </si>
  <si>
    <t>Percentage of enrollment</t>
    <phoneticPr fontId="2" type="noConversion"/>
  </si>
  <si>
    <t>Applicant for 
earlier entrants</t>
    <phoneticPr fontId="2" type="noConversion"/>
  </si>
  <si>
    <t>평생직업 교육학원</t>
  </si>
  <si>
    <t>입시검정
및 보습</t>
  </si>
  <si>
    <t>국제화</t>
  </si>
  <si>
    <t>예능</t>
  </si>
  <si>
    <t>특수
교육</t>
  </si>
  <si>
    <r>
      <t>종합</t>
    </r>
    <r>
      <rPr>
        <sz val="8"/>
        <rFont val="맑은 고딕"/>
        <family val="3"/>
        <charset val="129"/>
        <scheme val="major"/>
      </rPr>
      <t xml:space="preserve"> </t>
    </r>
    <phoneticPr fontId="64" type="noConversion"/>
  </si>
  <si>
    <t>직업기술</t>
  </si>
  <si>
    <t>인문사회</t>
  </si>
  <si>
    <t>기예</t>
  </si>
  <si>
    <t>종합</t>
  </si>
  <si>
    <t>Arts</t>
  </si>
  <si>
    <t>Others</t>
  </si>
  <si>
    <t>Private Institutes</t>
    <phoneticPr fontId="2" type="noConversion"/>
  </si>
  <si>
    <t xml:space="preserve">학교교과 교습학원 </t>
    <phoneticPr fontId="2" type="noConversion"/>
  </si>
  <si>
    <t>School curriculum education and training institute</t>
    <phoneticPr fontId="2" type="noConversion"/>
  </si>
  <si>
    <t>Entrance Exam Certification ＆Supplementary Courses</t>
    <phoneticPr fontId="2" type="noConversion"/>
  </si>
  <si>
    <t>International practical affairs</t>
    <phoneticPr fontId="2" type="noConversion"/>
  </si>
  <si>
    <t>Special education</t>
    <phoneticPr fontId="2" type="noConversion"/>
  </si>
  <si>
    <t>Compre
-hensive</t>
    <phoneticPr fontId="2" type="noConversion"/>
  </si>
  <si>
    <t>Lifelong vocational education and training institutes</t>
    <phoneticPr fontId="2" type="noConversion"/>
  </si>
  <si>
    <t>Occupational skills</t>
    <phoneticPr fontId="2" type="noConversion"/>
  </si>
  <si>
    <t>Liberal arts &amp; social sciences</t>
    <phoneticPr fontId="2" type="noConversion"/>
  </si>
  <si>
    <t>Arts</t>
    <phoneticPr fontId="2" type="noConversion"/>
  </si>
  <si>
    <t>T.O</t>
    <phoneticPr fontId="2" type="noConversion"/>
  </si>
  <si>
    <t>주 :  1) 강의실, 실습실, 실습장, 음악실, 무용실, 작업실, 열람실</t>
    <phoneticPr fontId="2" type="noConversion"/>
  </si>
  <si>
    <t>9. 공 공 도 서 관</t>
  </si>
  <si>
    <t>단위 : 개소, 명, 권, 천원</t>
    <phoneticPr fontId="64" type="noConversion"/>
  </si>
  <si>
    <t>Unit : number, person, volume, 1,000 won</t>
  </si>
  <si>
    <t>연    별</t>
  </si>
  <si>
    <t>도서관수</t>
  </si>
  <si>
    <t>좌석수</t>
  </si>
  <si>
    <t>자료수  Number of data</t>
  </si>
  <si>
    <t>직원수</t>
  </si>
  <si>
    <t>도서</t>
  </si>
  <si>
    <t>비도서</t>
  </si>
  <si>
    <t>도서관별</t>
  </si>
  <si>
    <t>Seats</t>
  </si>
  <si>
    <t>Budget</t>
  </si>
  <si>
    <t>홍천교육
도서관</t>
  </si>
  <si>
    <t>홍천군립도서관</t>
  </si>
  <si>
    <t>Public Libraries</t>
    <phoneticPr fontId="2" type="noConversion"/>
  </si>
  <si>
    <t>Number of libraries</t>
    <phoneticPr fontId="2" type="noConversion"/>
  </si>
  <si>
    <t>Books</t>
    <phoneticPr fontId="2" type="noConversion"/>
  </si>
  <si>
    <t>Non-books</t>
    <phoneticPr fontId="2" type="noConversion"/>
  </si>
  <si>
    <t>Periodicals</t>
    <phoneticPr fontId="2" type="noConversion"/>
  </si>
  <si>
    <t>Library 
visitors</t>
    <phoneticPr fontId="2" type="noConversion"/>
  </si>
  <si>
    <t>Users of library collections</t>
    <phoneticPr fontId="2" type="noConversion"/>
  </si>
  <si>
    <t>Books checked out in current year</t>
    <phoneticPr fontId="2" type="noConversion"/>
  </si>
  <si>
    <t>연속 간행물
(종)</t>
    <phoneticPr fontId="2" type="noConversion"/>
  </si>
  <si>
    <t>연간대출
책수</t>
    <phoneticPr fontId="2" type="noConversion"/>
  </si>
  <si>
    <t>자료실 
이용자수</t>
    <phoneticPr fontId="2" type="noConversion"/>
  </si>
  <si>
    <t>도서관 
방문자수</t>
    <phoneticPr fontId="2" type="noConversion"/>
  </si>
  <si>
    <t xml:space="preserve"> 주 : 1) 인건비, 자료구입비, 기타운영비 합계</t>
  </si>
  <si>
    <t>10. 문   화   재</t>
  </si>
  <si>
    <t>Cultural Properties</t>
  </si>
  <si>
    <t>Unit : each</t>
    <phoneticPr fontId="64" type="noConversion"/>
  </si>
  <si>
    <t>총  계</t>
  </si>
  <si>
    <t>문화재자료</t>
  </si>
  <si>
    <t>국  보</t>
  </si>
  <si>
    <t>보  물</t>
  </si>
  <si>
    <t>사적 및 명승</t>
  </si>
  <si>
    <t>천연기념물</t>
  </si>
  <si>
    <t>국가무형문화재</t>
  </si>
  <si>
    <t>국가민속문화재</t>
  </si>
  <si>
    <t>시도유형문화재</t>
  </si>
  <si>
    <t>시도무형문화재</t>
  </si>
  <si>
    <t>시도기념물</t>
  </si>
  <si>
    <t>시도민속문화재</t>
  </si>
  <si>
    <t>Sub
Total</t>
  </si>
  <si>
    <t>자료 : 문화체육과</t>
  </si>
  <si>
    <t xml:space="preserve">지  정  문  화  재  Designated cultural heritage </t>
    <phoneticPr fontId="2" type="noConversion"/>
  </si>
  <si>
    <t>국가지정문화재   State-designated heritage</t>
    <phoneticPr fontId="2" type="noConversion"/>
  </si>
  <si>
    <t>시도지정문화재 City·Province-designated heritage</t>
    <phoneticPr fontId="2" type="noConversion"/>
  </si>
  <si>
    <t>National treasure</t>
    <phoneticPr fontId="2" type="noConversion"/>
  </si>
  <si>
    <t>Treasure</t>
    <phoneticPr fontId="2" type="noConversion"/>
  </si>
  <si>
    <t>Natural monument</t>
    <phoneticPr fontId="2" type="noConversion"/>
  </si>
  <si>
    <t xml:space="preserve">National Intangible cultural heritage </t>
    <phoneticPr fontId="2" type="noConversion"/>
  </si>
  <si>
    <t>National Folklore cultural heritage</t>
    <phoneticPr fontId="2" type="noConversion"/>
  </si>
  <si>
    <t>Historic site
&amp;Scenic site</t>
    <phoneticPr fontId="2" type="noConversion"/>
  </si>
  <si>
    <t>Tangible cultural heritage</t>
    <phoneticPr fontId="2" type="noConversion"/>
  </si>
  <si>
    <t>Intangible cultural heritage</t>
    <phoneticPr fontId="2" type="noConversion"/>
  </si>
  <si>
    <t>Folklore cultural heritage</t>
    <phoneticPr fontId="2" type="noConversion"/>
  </si>
  <si>
    <t>Cultural heritage material</t>
    <phoneticPr fontId="2" type="noConversion"/>
  </si>
  <si>
    <t xml:space="preserve">등록문화재 
Registered cultural heritage </t>
    <phoneticPr fontId="2" type="noConversion"/>
  </si>
  <si>
    <t>국가등록문화재</t>
    <phoneticPr fontId="2" type="noConversion"/>
  </si>
  <si>
    <t xml:space="preserve">State-registered cultural heritage </t>
    <phoneticPr fontId="2" type="noConversion"/>
  </si>
  <si>
    <t>시도등록문화재</t>
    <phoneticPr fontId="2" type="noConversion"/>
  </si>
  <si>
    <t>City·Province-registered cultural heritage</t>
    <phoneticPr fontId="2" type="noConversion"/>
  </si>
  <si>
    <t>단위 : 개소</t>
    <phoneticPr fontId="64" type="noConversion"/>
  </si>
  <si>
    <t>Unit : place</t>
    <phoneticPr fontId="64" type="noConversion"/>
  </si>
  <si>
    <t>합계</t>
  </si>
  <si>
    <t>육상경기장</t>
  </si>
  <si>
    <t>축구장</t>
  </si>
  <si>
    <t>하키장</t>
  </si>
  <si>
    <t>야구장</t>
  </si>
  <si>
    <t>싸이클
경기장</t>
  </si>
  <si>
    <t>테니스장</t>
  </si>
  <si>
    <t>씨름장</t>
  </si>
  <si>
    <t>체육관  Gym</t>
  </si>
  <si>
    <t>수영장</t>
  </si>
  <si>
    <t>국궁장</t>
  </si>
  <si>
    <t>양궁장</t>
  </si>
  <si>
    <t>승마장</t>
  </si>
  <si>
    <t>골프연습장</t>
  </si>
  <si>
    <t>조정카누장</t>
  </si>
  <si>
    <t>요트장</t>
  </si>
  <si>
    <t>빙상장</t>
  </si>
  <si>
    <t>롤러
스케이트장</t>
  </si>
  <si>
    <t>사격장</t>
  </si>
  <si>
    <t>Playground</t>
    <phoneticPr fontId="2" type="noConversion"/>
  </si>
  <si>
    <t>게이트볼장</t>
    <phoneticPr fontId="2" type="noConversion"/>
  </si>
  <si>
    <t>Track and field stadium</t>
    <phoneticPr fontId="2" type="noConversion"/>
  </si>
  <si>
    <t>Football field</t>
    <phoneticPr fontId="2" type="noConversion"/>
  </si>
  <si>
    <t>Hockey pitch</t>
    <phoneticPr fontId="2" type="noConversion"/>
  </si>
  <si>
    <t>Baseball field</t>
    <phoneticPr fontId="2" type="noConversion"/>
  </si>
  <si>
    <t>Tennis court</t>
    <phoneticPr fontId="2" type="noConversion"/>
  </si>
  <si>
    <t>Ssireum ring</t>
    <phoneticPr fontId="2" type="noConversion"/>
  </si>
  <si>
    <t>Swimming pool</t>
    <phoneticPr fontId="2" type="noConversion"/>
  </si>
  <si>
    <t xml:space="preserve">Gateball court </t>
    <phoneticPr fontId="2" type="noConversion"/>
  </si>
  <si>
    <t xml:space="preserve">Roller-skating rink </t>
    <phoneticPr fontId="2" type="noConversion"/>
  </si>
  <si>
    <t xml:space="preserve">Shhtiong Range </t>
    <phoneticPr fontId="2" type="noConversion"/>
  </si>
  <si>
    <t>Traditional archery field</t>
    <phoneticPr fontId="2" type="noConversion"/>
  </si>
  <si>
    <t>Western-style archery field</t>
    <phoneticPr fontId="2" type="noConversion"/>
  </si>
  <si>
    <t>Equestrian field</t>
    <phoneticPr fontId="2" type="noConversion"/>
  </si>
  <si>
    <t>Golf practice range</t>
    <phoneticPr fontId="2" type="noConversion"/>
  </si>
  <si>
    <t>Rowing and canoeing facility</t>
    <phoneticPr fontId="2" type="noConversion"/>
  </si>
  <si>
    <t>Yachting facility</t>
    <phoneticPr fontId="2" type="noConversion"/>
  </si>
  <si>
    <t>Ice rink</t>
    <phoneticPr fontId="2" type="noConversion"/>
  </si>
  <si>
    <t>공 공 체 육 시 설   Public sports facilities</t>
    <phoneticPr fontId="2" type="noConversion"/>
  </si>
  <si>
    <t>구기체육관
Ball game</t>
    <phoneticPr fontId="2" type="noConversion"/>
  </si>
  <si>
    <t>생활체육관
Daily sports</t>
    <phoneticPr fontId="2" type="noConversion"/>
  </si>
  <si>
    <t>Velod
-rome</t>
    <phoneticPr fontId="2" type="noConversion"/>
  </si>
  <si>
    <t>간이운동장
(동네체육시설)</t>
    <phoneticPr fontId="2" type="noConversion"/>
  </si>
  <si>
    <t>조정장</t>
  </si>
  <si>
    <t>카누장</t>
  </si>
  <si>
    <t>종합체육시설</t>
  </si>
  <si>
    <t>체육도장</t>
  </si>
  <si>
    <t>체력단련장</t>
  </si>
  <si>
    <t>당구장</t>
  </si>
  <si>
    <t>썰매장</t>
  </si>
  <si>
    <t>무도장</t>
  </si>
  <si>
    <t>무도학원</t>
  </si>
  <si>
    <t>골프장</t>
  </si>
  <si>
    <t>스키장</t>
  </si>
  <si>
    <t>자동차경주장</t>
  </si>
  <si>
    <t xml:space="preserve">Swimming 
pools </t>
  </si>
  <si>
    <t>Golf course</t>
  </si>
  <si>
    <t>Ski ground</t>
  </si>
  <si>
    <t>Car racing
track</t>
  </si>
  <si>
    <t>Rowing facility</t>
    <phoneticPr fontId="2" type="noConversion"/>
  </si>
  <si>
    <t>Canoeing facility</t>
    <phoneticPr fontId="2" type="noConversion"/>
  </si>
  <si>
    <t>Sports complex</t>
    <phoneticPr fontId="2" type="noConversion"/>
  </si>
  <si>
    <t>Exercise facility</t>
    <phoneticPr fontId="2" type="noConversion"/>
  </si>
  <si>
    <t>Physical training center</t>
    <phoneticPr fontId="2" type="noConversion"/>
  </si>
  <si>
    <t>Billiard room</t>
    <phoneticPr fontId="2" type="noConversion"/>
  </si>
  <si>
    <t>Sledding facility</t>
    <phoneticPr fontId="2" type="noConversion"/>
  </si>
  <si>
    <t>Ball room</t>
    <phoneticPr fontId="2" type="noConversion"/>
  </si>
  <si>
    <t>Ballroom institutes</t>
    <phoneticPr fontId="2" type="noConversion"/>
  </si>
  <si>
    <t>신고체육시설  Reported sports facilities</t>
    <phoneticPr fontId="2" type="noConversion"/>
  </si>
  <si>
    <t>단위 : 개소, ㎡</t>
  </si>
  <si>
    <t>Unit : place, ㎡</t>
  </si>
  <si>
    <t>수련관</t>
  </si>
  <si>
    <t xml:space="preserve">유스호스텔    </t>
  </si>
  <si>
    <t>특화시설</t>
  </si>
  <si>
    <t>개  소</t>
  </si>
  <si>
    <r>
      <t>면적</t>
    </r>
    <r>
      <rPr>
        <vertAlign val="superscript"/>
        <sz val="10"/>
        <rFont val="맑은 고딕"/>
        <family val="3"/>
        <charset val="129"/>
        <scheme val="major"/>
      </rPr>
      <t>1)</t>
    </r>
  </si>
  <si>
    <t>개 소</t>
  </si>
  <si>
    <t>면적</t>
  </si>
  <si>
    <t>Places</t>
  </si>
  <si>
    <t>Area</t>
  </si>
  <si>
    <t xml:space="preserve">  주 : 1) 건물연면적</t>
  </si>
  <si>
    <t xml:space="preserve">12. 청소년 수련시설  </t>
    <phoneticPr fontId="2" type="noConversion"/>
  </si>
  <si>
    <t>Training institution</t>
    <phoneticPr fontId="2" type="noConversion"/>
  </si>
  <si>
    <t>Cultural house</t>
    <phoneticPr fontId="2" type="noConversion"/>
  </si>
  <si>
    <t>Training center</t>
    <phoneticPr fontId="2" type="noConversion"/>
  </si>
  <si>
    <t>Camp site</t>
    <phoneticPr fontId="2" type="noConversion"/>
  </si>
  <si>
    <t>Youth hostel</t>
    <phoneticPr fontId="2" type="noConversion"/>
  </si>
  <si>
    <t>Specialized facilities</t>
    <phoneticPr fontId="2" type="noConversion"/>
  </si>
  <si>
    <t>합    계</t>
    <phoneticPr fontId="2" type="noConversion"/>
  </si>
  <si>
    <t>문화의 집</t>
    <phoneticPr fontId="2" type="noConversion"/>
  </si>
  <si>
    <t>야영장</t>
    <phoneticPr fontId="2" type="noConversion"/>
  </si>
  <si>
    <t>지상파방송</t>
  </si>
  <si>
    <t>케이블 TV</t>
  </si>
  <si>
    <t>라디오</t>
  </si>
  <si>
    <t>주 간</t>
  </si>
  <si>
    <t>인터넷신문</t>
  </si>
  <si>
    <t>Daily</t>
  </si>
  <si>
    <t>Weekly</t>
  </si>
  <si>
    <t>Internet</t>
  </si>
  <si>
    <t>The Press and Media</t>
    <phoneticPr fontId="2" type="noConversion"/>
  </si>
  <si>
    <t>방송사  Broadcasting</t>
    <phoneticPr fontId="2" type="noConversion"/>
  </si>
  <si>
    <t>신문사  Newspapers</t>
    <phoneticPr fontId="2" type="noConversion"/>
  </si>
  <si>
    <t>Terrestrial TV</t>
    <phoneticPr fontId="2" type="noConversion"/>
  </si>
  <si>
    <t>TVCableTV</t>
    <phoneticPr fontId="2" type="noConversion"/>
  </si>
  <si>
    <t>Radio</t>
    <phoneticPr fontId="2" type="noConversion"/>
  </si>
  <si>
    <t>Others</t>
    <phoneticPr fontId="2" type="noConversion"/>
  </si>
  <si>
    <t>일 간</t>
    <phoneticPr fontId="2" type="noConversion"/>
  </si>
  <si>
    <t xml:space="preserve">General Status of Schools </t>
    <phoneticPr fontId="2" type="noConversion"/>
  </si>
  <si>
    <t>…</t>
    <phoneticPr fontId="2" type="noConversion"/>
  </si>
  <si>
    <t>Sports Facilities</t>
    <phoneticPr fontId="2" type="noConversion"/>
  </si>
  <si>
    <t>나. 신고·등록 체육시설업</t>
  </si>
  <si>
    <t>Reported·Registered Sports Facilities</t>
    <phoneticPr fontId="2" type="noConversion"/>
  </si>
  <si>
    <t>Sports Facilities</t>
    <phoneticPr fontId="2" type="noConversion"/>
  </si>
  <si>
    <t xml:space="preserve">11. 체  육  시  설 </t>
    <phoneticPr fontId="2" type="noConversion"/>
  </si>
  <si>
    <t>Pulic Sports Facilities</t>
    <phoneticPr fontId="2" type="noConversion"/>
  </si>
  <si>
    <t>가. 공공체육시설</t>
    <phoneticPr fontId="2" type="noConversion"/>
  </si>
  <si>
    <t>등록체육시설 
Registered sports facilities</t>
    <phoneticPr fontId="2" type="noConversion"/>
  </si>
  <si>
    <t>Youth Facilities</t>
    <phoneticPr fontId="2" type="noConversion"/>
  </si>
  <si>
    <t>자료 : 기획감사당담관</t>
    <phoneticPr fontId="2" type="noConversion"/>
  </si>
  <si>
    <t>동면</t>
  </si>
  <si>
    <t>자료 : 강원도 홍천교육도서관,  교육과</t>
    <phoneticPr fontId="2" type="noConversion"/>
  </si>
  <si>
    <t>투기체육관
Physical match</t>
    <phoneticPr fontId="2" type="noConversion"/>
  </si>
  <si>
    <t>자료 : 교육과</t>
    <phoneticPr fontId="2" type="noConversion"/>
  </si>
  <si>
    <t>13. 언  론  매  체</t>
    <phoneticPr fontId="2" type="noConversion"/>
  </si>
  <si>
    <t>2015.4.1.</t>
    <phoneticPr fontId="2" type="noConversion"/>
  </si>
  <si>
    <t>…</t>
    <phoneticPr fontId="2" type="noConversion"/>
  </si>
  <si>
    <t>(5)</t>
    <phoneticPr fontId="2" type="noConversion"/>
  </si>
  <si>
    <t>-</t>
  </si>
  <si>
    <t>(사         립)</t>
    <phoneticPr fontId="2" type="noConversion"/>
  </si>
  <si>
    <t>동면</t>
    <phoneticPr fontId="2" type="noConversion"/>
  </si>
  <si>
    <t>학  생  수        Students</t>
    <phoneticPr fontId="2" type="noConversion"/>
  </si>
  <si>
    <t>학교별</t>
    <phoneticPr fontId="2" type="noConversion"/>
  </si>
  <si>
    <r>
      <t>연   별</t>
    </r>
    <r>
      <rPr>
        <sz val="10"/>
        <rFont val="Arial Narrow"/>
        <family val="2"/>
      </rPr>
      <t/>
    </r>
    <phoneticPr fontId="2" type="noConversion"/>
  </si>
  <si>
    <t xml:space="preserve">연    별
</t>
    <phoneticPr fontId="2" type="noConversion"/>
  </si>
  <si>
    <t>연   별</t>
    <phoneticPr fontId="2" type="noConversion"/>
  </si>
  <si>
    <t xml:space="preserve">
읍면별</t>
    <phoneticPr fontId="2" type="noConversion"/>
  </si>
  <si>
    <t xml:space="preserve">일시수용
능력인원  </t>
    <phoneticPr fontId="2" type="noConversion"/>
  </si>
  <si>
    <r>
      <t>교수학습공간</t>
    </r>
    <r>
      <rPr>
        <vertAlign val="superscript"/>
        <sz val="10"/>
        <rFont val="맑은 고딕"/>
        <family val="3"/>
        <charset val="129"/>
        <scheme val="major"/>
      </rPr>
      <t>1)</t>
    </r>
    <phoneticPr fontId="2" type="noConversion"/>
  </si>
  <si>
    <t>8. 사 설 학 원</t>
    <phoneticPr fontId="2" type="noConversion"/>
  </si>
  <si>
    <r>
      <t>예    산</t>
    </r>
    <r>
      <rPr>
        <vertAlign val="superscript"/>
        <sz val="10"/>
        <color theme="1"/>
        <rFont val="맑은 고딕"/>
        <family val="3"/>
        <charset val="129"/>
        <scheme val="major"/>
      </rPr>
      <t>1)</t>
    </r>
    <phoneticPr fontId="2" type="noConversion"/>
  </si>
  <si>
    <t>11. 체  육  시  설</t>
    <phoneticPr fontId="2" type="noConversion"/>
  </si>
  <si>
    <t>수련원</t>
    <phoneticPr fontId="2" type="noConversion"/>
  </si>
  <si>
    <t>계
Total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</si>
</sst>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7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&quot;₩&quot;#,##0;&quot;₩&quot;&quot;₩&quot;&quot;₩&quot;&quot;₩&quot;&quot;₩&quot;&quot;₩&quot;&quot;₩&quot;&quot;₩&quot;\-#,##0"/>
    <numFmt numFmtId="179" formatCode="&quot;₩&quot;#,##0.00;&quot;₩&quot;&quot;₩&quot;&quot;₩&quot;&quot;₩&quot;&quot;₩&quot;&quot;₩&quot;&quot;₩&quot;&quot;₩&quot;\-#,##0.00"/>
    <numFmt numFmtId="180" formatCode="&quot;₩&quot;#,##0.00;&quot;₩&quot;&quot;₩&quot;&quot;₩&quot;&quot;₩&quot;&quot;₩&quot;&quot;₩&quot;\-#,##0.00"/>
    <numFmt numFmtId="181" formatCode="_ &quot;₩&quot;* #,##0.00_ ;_ &quot;₩&quot;* &quot;₩&quot;\-#,##0.00_ ;_ &quot;₩&quot;* &quot;-&quot;??_ ;_ @_ "/>
    <numFmt numFmtId="182" formatCode="&quot;₩&quot;#,##0;&quot;₩&quot;&quot;₩&quot;&quot;₩&quot;\-#,##0"/>
    <numFmt numFmtId="183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4" formatCode="&quot;₩&quot;#,##0;[Red]&quot;₩&quot;&quot;₩&quot;\-#,##0"/>
    <numFmt numFmtId="185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6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7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88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9" formatCode="&quot;₩&quot;#,##0.00;&quot;₩&quot;\-#,##0.00"/>
    <numFmt numFmtId="190" formatCode="_-[$€-2]* #,##0.00_-;\-[$€-2]* #,##0.00_-;_-[$€-2]* &quot;-&quot;??_-"/>
    <numFmt numFmtId="191" formatCode="\(#,##0\)"/>
    <numFmt numFmtId="192" formatCode="_ * #,##0.0_ ;_ * \-#,##0.0_ ;_ * &quot;-&quot;_ ;_ @_ "/>
    <numFmt numFmtId="193" formatCode="#,##0.0_ "/>
    <numFmt numFmtId="194" formatCode="\(General\)"/>
    <numFmt numFmtId="195" formatCode="_-* #,##0_-;\-* #,##0_-;_-* &quot;-&quot;??_-;_-@_-"/>
    <numFmt numFmtId="196" formatCode="#,##0_ "/>
    <numFmt numFmtId="197" formatCode="#,##0_);[Red]\(#,##0\)"/>
    <numFmt numFmtId="198" formatCode="_-* #,##0.0_-;\-* #,##0.0_-;_-* &quot;-&quot;??_-;_-@_-"/>
    <numFmt numFmtId="199" formatCode="#,##0&quot;도서관&quot;"/>
  </numFmts>
  <fonts count="11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9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8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2"/>
      <name val="바탕체"/>
      <family val="1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"/>
      <family val="2"/>
    </font>
    <font>
      <sz val="10"/>
      <name val="Helv"/>
      <family val="2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3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name val="굴림체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2"/>
      <name val="돋움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바탕"/>
      <family val="1"/>
      <charset val="129"/>
    </font>
    <font>
      <sz val="10"/>
      <name val="굴림체"/>
      <family val="3"/>
      <charset val="129"/>
    </font>
    <font>
      <b/>
      <sz val="14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b/>
      <sz val="16"/>
      <name val="바탕"/>
      <family val="1"/>
      <charset val="129"/>
    </font>
    <font>
      <b/>
      <sz val="18"/>
      <name val="Arial"/>
      <family val="2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2"/>
      <name val="맑은 고딕"/>
      <family val="3"/>
      <charset val="129"/>
      <scheme val="major"/>
    </font>
    <font>
      <sz val="10"/>
      <name val="바탕체"/>
      <family val="1"/>
      <charset val="129"/>
    </font>
    <font>
      <b/>
      <sz val="26"/>
      <color indexed="8"/>
      <name val="맑은 고딕"/>
      <family val="3"/>
      <charset val="129"/>
      <scheme val="major"/>
    </font>
    <font>
      <sz val="20"/>
      <color indexed="8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20"/>
      <color theme="1"/>
      <name val="맑은 고딕"/>
      <family val="3"/>
      <charset val="129"/>
      <scheme val="major"/>
    </font>
    <font>
      <sz val="20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sz val="10"/>
      <color rgb="FF000000"/>
      <name val="바탕체"/>
      <family val="1"/>
      <charset val="129"/>
    </font>
    <font>
      <sz val="9"/>
      <name val="맑은 고딕"/>
      <family val="3"/>
      <charset val="129"/>
      <scheme val="major"/>
    </font>
    <font>
      <sz val="10"/>
      <name val="Arial Narrow"/>
      <family val="2"/>
    </font>
    <font>
      <b/>
      <sz val="10"/>
      <color theme="1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20"/>
      <name val="맑은 고딕"/>
      <family val="3"/>
      <charset val="129"/>
      <scheme val="major"/>
    </font>
    <font>
      <sz val="2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9"/>
      <color rgb="FFFF0000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vertAlign val="superscript"/>
      <sz val="10"/>
      <name val="맑은 고딕"/>
      <family val="3"/>
      <charset val="129"/>
      <scheme val="major"/>
    </font>
    <font>
      <sz val="10"/>
      <color rgb="FFFF0000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12"/>
      <color theme="1"/>
      <name val="맑은 고딕"/>
      <family val="3"/>
      <charset val="129"/>
      <scheme val="major"/>
    </font>
    <font>
      <b/>
      <sz val="18"/>
      <color theme="1"/>
      <name val="맑은 고딕"/>
      <family val="3"/>
      <charset val="129"/>
      <scheme val="major"/>
    </font>
    <font>
      <sz val="19.5"/>
      <color theme="1"/>
      <name val="맑은 고딕"/>
      <family val="3"/>
      <charset val="129"/>
      <scheme val="major"/>
    </font>
    <font>
      <sz val="8"/>
      <name val="맑은 고딕"/>
      <family val="3"/>
      <charset val="129"/>
      <scheme val="major"/>
    </font>
    <font>
      <sz val="9"/>
      <color indexed="8"/>
      <name val="맑은 고딕"/>
      <family val="3"/>
      <charset val="129"/>
      <scheme val="major"/>
    </font>
    <font>
      <b/>
      <sz val="10"/>
      <name val="맑은 고딕"/>
      <family val="3"/>
      <charset val="129"/>
    </font>
    <font>
      <sz val="10"/>
      <name val="맑은 고딕"/>
      <family val="3"/>
      <charset val="129"/>
    </font>
    <font>
      <sz val="10"/>
      <color indexed="12"/>
      <name val="맑은 고딕"/>
      <family val="3"/>
      <charset val="129"/>
      <scheme val="major"/>
    </font>
    <font>
      <sz val="10"/>
      <color indexed="8"/>
      <name val="맑은 고딕"/>
      <family val="3"/>
      <charset val="129"/>
      <scheme val="major"/>
    </font>
    <font>
      <b/>
      <sz val="18"/>
      <color indexed="8"/>
      <name val="맑은 고딕"/>
      <family val="3"/>
      <charset val="129"/>
      <scheme val="major"/>
    </font>
    <font>
      <sz val="11"/>
      <color indexed="8"/>
      <name val="맑은 고딕"/>
      <family val="3"/>
      <charset val="129"/>
      <scheme val="major"/>
    </font>
    <font>
      <b/>
      <sz val="23"/>
      <color theme="1"/>
      <name val="HY헤드라인M"/>
      <family val="1"/>
      <charset val="129"/>
    </font>
    <font>
      <sz val="23"/>
      <color theme="1"/>
      <name val="HY헤드라인M"/>
      <family val="1"/>
      <charset val="129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  <font>
      <b/>
      <sz val="23"/>
      <color indexed="8"/>
      <name val="HY헤드라인M"/>
      <family val="1"/>
      <charset val="129"/>
    </font>
    <font>
      <sz val="23"/>
      <color indexed="8"/>
      <name val="HY헤드라인M"/>
      <family val="1"/>
      <charset val="129"/>
    </font>
    <font>
      <b/>
      <sz val="10"/>
      <color rgb="FF0000FF"/>
      <name val="맑은 고딕"/>
      <family val="3"/>
      <charset val="129"/>
      <scheme val="major"/>
    </font>
    <font>
      <sz val="10"/>
      <color theme="1"/>
      <name val="맑은 고딕"/>
      <family val="3"/>
      <charset val="129"/>
    </font>
    <font>
      <b/>
      <sz val="9"/>
      <color theme="1"/>
      <name val="맑은 고딕"/>
      <family val="3"/>
      <charset val="129"/>
      <scheme val="major"/>
    </font>
    <font>
      <b/>
      <sz val="10"/>
      <color indexed="8"/>
      <name val="맑은 고딕"/>
      <family val="3"/>
      <charset val="129"/>
      <scheme val="major"/>
    </font>
    <font>
      <vertAlign val="superscript"/>
      <sz val="10"/>
      <color theme="1"/>
      <name val="맑은 고딕"/>
      <family val="3"/>
      <charset val="129"/>
      <scheme val="major"/>
    </font>
    <font>
      <b/>
      <sz val="20"/>
      <color indexed="8"/>
      <name val="맑은 고딕"/>
      <family val="3"/>
      <charset val="129"/>
      <scheme val="maj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07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24" fillId="0" borderId="0"/>
    <xf numFmtId="0" fontId="24" fillId="0" borderId="0"/>
    <xf numFmtId="0" fontId="23" fillId="0" borderId="0" applyNumberFormat="0" applyFill="0" applyBorder="0" applyAlignment="0" applyProtection="0"/>
    <xf numFmtId="0" fontId="7" fillId="0" borderId="0"/>
    <xf numFmtId="0" fontId="7" fillId="0" borderId="0"/>
    <xf numFmtId="0" fontId="67" fillId="0" borderId="0"/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58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47" fillId="0" borderId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11" fillId="3" borderId="0" applyNumberFormat="0" applyBorder="0" applyAlignment="0" applyProtection="0">
      <alignment vertical="center"/>
    </xf>
    <xf numFmtId="0" fontId="60" fillId="0" borderId="0"/>
    <xf numFmtId="0" fontId="48" fillId="0" borderId="0"/>
    <xf numFmtId="0" fontId="10" fillId="20" borderId="1" applyNumberFormat="0" applyAlignment="0" applyProtection="0">
      <alignment vertical="center"/>
    </xf>
    <xf numFmtId="0" fontId="61" fillId="0" borderId="0"/>
    <xf numFmtId="0" fontId="14" fillId="21" borderId="2" applyNumberFormat="0" applyAlignment="0" applyProtection="0">
      <alignment vertical="center"/>
    </xf>
    <xf numFmtId="176" fontId="23" fillId="0" borderId="0" applyFont="0" applyFill="0" applyBorder="0" applyAlignment="0" applyProtection="0"/>
    <xf numFmtId="0" fontId="1" fillId="0" borderId="0"/>
    <xf numFmtId="177" fontId="23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56" fillId="0" borderId="0" applyFont="0" applyFill="0" applyBorder="0" applyAlignment="0" applyProtection="0"/>
    <xf numFmtId="178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89" fontId="1" fillId="0" borderId="0" applyFont="0" applyFill="0" applyBorder="0" applyAlignment="0" applyProtection="0"/>
    <xf numFmtId="0" fontId="49" fillId="0" borderId="0"/>
    <xf numFmtId="0" fontId="23" fillId="0" borderId="0" applyFont="0" applyFill="0" applyBorder="0" applyAlignment="0" applyProtection="0"/>
    <xf numFmtId="0" fontId="49" fillId="0" borderId="0"/>
    <xf numFmtId="190" fontId="7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2" fontId="23" fillId="0" borderId="0" applyFont="0" applyFill="0" applyBorder="0" applyAlignment="0" applyProtection="0"/>
    <xf numFmtId="0" fontId="21" fillId="4" borderId="0" applyNumberFormat="0" applyBorder="0" applyAlignment="0" applyProtection="0">
      <alignment vertical="center"/>
    </xf>
    <xf numFmtId="38" fontId="50" fillId="22" borderId="0" applyNumberFormat="0" applyBorder="0" applyAlignment="0" applyProtection="0"/>
    <xf numFmtId="38" fontId="50" fillId="23" borderId="0" applyNumberFormat="0" applyBorder="0" applyAlignment="0" applyProtection="0"/>
    <xf numFmtId="0" fontId="62" fillId="0" borderId="0">
      <alignment horizontal="left"/>
    </xf>
    <xf numFmtId="0" fontId="51" fillId="0" borderId="3" applyNumberFormat="0" applyAlignment="0" applyProtection="0">
      <alignment horizontal="left" vertical="center"/>
    </xf>
    <xf numFmtId="0" fontId="51" fillId="0" borderId="4">
      <alignment horizontal="left" vertical="center"/>
    </xf>
    <xf numFmtId="0" fontId="18" fillId="0" borderId="5" applyNumberFormat="0" applyFill="0" applyAlignment="0" applyProtection="0">
      <alignment vertical="center"/>
    </xf>
    <xf numFmtId="0" fontId="66" fillId="0" borderId="0" applyNumberFormat="0" applyFill="0" applyBorder="0" applyAlignment="0" applyProtection="0"/>
    <xf numFmtId="0" fontId="19" fillId="0" borderId="6" applyNumberFormat="0" applyFill="0" applyAlignment="0" applyProtection="0">
      <alignment vertical="center"/>
    </xf>
    <xf numFmtId="0" fontId="51" fillId="0" borderId="0" applyNumberFormat="0" applyFill="0" applyBorder="0" applyAlignment="0" applyProtection="0"/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top"/>
      <protection locked="0"/>
    </xf>
    <xf numFmtId="0" fontId="17" fillId="7" borderId="1" applyNumberFormat="0" applyAlignment="0" applyProtection="0">
      <alignment vertical="center"/>
    </xf>
    <xf numFmtId="10" fontId="50" fillId="24" borderId="8" applyNumberFormat="0" applyBorder="0" applyAlignment="0" applyProtection="0"/>
    <xf numFmtId="10" fontId="50" fillId="23" borderId="8" applyNumberFormat="0" applyBorder="0" applyAlignment="0" applyProtection="0"/>
    <xf numFmtId="0" fontId="15" fillId="0" borderId="9" applyNumberFormat="0" applyFill="0" applyAlignment="0" applyProtection="0">
      <alignment vertical="center"/>
    </xf>
    <xf numFmtId="176" fontId="23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63" fillId="0" borderId="1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2" fillId="25" borderId="0" applyNumberFormat="0" applyBorder="0" applyAlignment="0" applyProtection="0">
      <alignment vertical="center"/>
    </xf>
    <xf numFmtId="180" fontId="7" fillId="0" borderId="0"/>
    <xf numFmtId="0" fontId="7" fillId="0" borderId="0"/>
    <xf numFmtId="0" fontId="23" fillId="0" borderId="0"/>
    <xf numFmtId="0" fontId="1" fillId="26" borderId="11" applyNumberFormat="0" applyFont="0" applyAlignment="0" applyProtection="0">
      <alignment vertical="center"/>
    </xf>
    <xf numFmtId="0" fontId="22" fillId="20" borderId="12" applyNumberFormat="0" applyAlignment="0" applyProtection="0">
      <alignment vertical="center"/>
    </xf>
    <xf numFmtId="10" fontId="23" fillId="0" borderId="0" applyFont="0" applyFill="0" applyBorder="0" applyAlignment="0" applyProtection="0"/>
    <xf numFmtId="0" fontId="63" fillId="0" borderId="0"/>
    <xf numFmtId="0" fontId="4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3" fillId="0" borderId="14" applyNumberFormat="0" applyFont="0" applyFill="0" applyAlignment="0" applyProtection="0"/>
    <xf numFmtId="0" fontId="64" fillId="0" borderId="15">
      <alignment horizontal="left"/>
    </xf>
    <xf numFmtId="0" fontId="9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0" borderId="1" applyNumberFormat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28" fillId="20" borderId="1" applyNumberFormat="0" applyAlignment="0" applyProtection="0">
      <alignment vertical="center"/>
    </xf>
    <xf numFmtId="183" fontId="7" fillId="0" borderId="0">
      <protection locked="0"/>
    </xf>
    <xf numFmtId="0" fontId="53" fillId="0" borderId="0">
      <protection locked="0"/>
    </xf>
    <xf numFmtId="0" fontId="53" fillId="0" borderId="0">
      <protection locked="0"/>
    </xf>
    <xf numFmtId="0" fontId="29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54" fillId="0" borderId="0">
      <protection locked="0"/>
    </xf>
    <xf numFmtId="0" fontId="54" fillId="0" borderId="0"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40" fontId="30" fillId="0" borderId="0" applyFont="0" applyFill="0" applyBorder="0" applyAlignment="0" applyProtection="0"/>
    <xf numFmtId="38" fontId="30" fillId="0" borderId="0" applyFont="0" applyFill="0" applyBorder="0" applyAlignment="0" applyProtection="0"/>
    <xf numFmtId="0" fontId="1" fillId="26" borderId="11" applyNumberFormat="0" applyFont="0" applyAlignment="0" applyProtection="0">
      <alignment vertical="center"/>
    </xf>
    <xf numFmtId="0" fontId="5" fillId="26" borderId="11" applyNumberFormat="0" applyFont="0" applyAlignment="0" applyProtection="0">
      <alignment vertical="center"/>
    </xf>
    <xf numFmtId="0" fontId="1" fillId="26" borderId="11" applyNumberFormat="0" applyFont="0" applyAlignment="0" applyProtection="0">
      <alignment vertical="center"/>
    </xf>
    <xf numFmtId="0" fontId="7" fillId="26" borderId="11" applyNumberFormat="0" applyFont="0" applyAlignment="0" applyProtection="0">
      <alignment vertical="center"/>
    </xf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55" fillId="0" borderId="0">
      <alignment vertical="center"/>
    </xf>
    <xf numFmtId="9" fontId="1" fillId="0" borderId="0" applyFont="0" applyFill="0" applyBorder="0" applyAlignment="0" applyProtection="0"/>
    <xf numFmtId="0" fontId="31" fillId="2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" fillId="0" borderId="0">
      <alignment horizontal="center" vertical="center"/>
    </xf>
    <xf numFmtId="0" fontId="32" fillId="0" borderId="0">
      <alignment horizontal="center" vertical="center"/>
    </xf>
    <xf numFmtId="0" fontId="33" fillId="0" borderId="0"/>
    <xf numFmtId="0" fontId="3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35" fillId="21" borderId="2" applyNumberFormat="0" applyAlignment="0" applyProtection="0">
      <alignment vertical="center"/>
    </xf>
    <xf numFmtId="184" fontId="23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36" fillId="0" borderId="0" applyFont="0" applyFill="0" applyBorder="0" applyAlignment="0" applyProtection="0">
      <alignment vertical="center"/>
    </xf>
    <xf numFmtId="0" fontId="7" fillId="0" borderId="0" applyFont="0" applyFill="0" applyBorder="0" applyAlignment="0" applyProtection="0"/>
    <xf numFmtId="41" fontId="69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3" fillId="0" borderId="0"/>
    <xf numFmtId="0" fontId="56" fillId="0" borderId="0" applyFont="0" applyFill="0" applyBorder="0" applyAlignment="0" applyProtection="0"/>
    <xf numFmtId="0" fontId="37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39" fillId="7" borderId="1" applyNumberFormat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39" fillId="7" borderId="1" applyNumberFormat="0" applyAlignment="0" applyProtection="0">
      <alignment vertical="center"/>
    </xf>
    <xf numFmtId="4" fontId="54" fillId="0" borderId="0">
      <protection locked="0"/>
    </xf>
    <xf numFmtId="185" fontId="7" fillId="0" borderId="0">
      <protection locked="0"/>
    </xf>
    <xf numFmtId="0" fontId="57" fillId="0" borderId="0">
      <alignment vertical="center"/>
    </xf>
    <xf numFmtId="0" fontId="41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41" fillId="0" borderId="5" applyNumberFormat="0" applyFill="0" applyAlignment="0" applyProtection="0">
      <alignment vertical="center"/>
    </xf>
    <xf numFmtId="0" fontId="42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42" fillId="0" borderId="6" applyNumberFormat="0" applyFill="0" applyAlignment="0" applyProtection="0">
      <alignment vertical="center"/>
    </xf>
    <xf numFmtId="0" fontId="43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43" fillId="0" borderId="7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5" fillId="20" borderId="12" applyNumberFormat="0" applyAlignment="0" applyProtection="0">
      <alignment vertical="center"/>
    </xf>
    <xf numFmtId="0" fontId="22" fillId="20" borderId="12" applyNumberFormat="0" applyAlignment="0" applyProtection="0">
      <alignment vertical="center"/>
    </xf>
    <xf numFmtId="0" fontId="45" fillId="20" borderId="12" applyNumberFormat="0" applyAlignment="0" applyProtection="0">
      <alignment vertical="center"/>
    </xf>
    <xf numFmtId="41" fontId="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40" fillId="0" borderId="0"/>
    <xf numFmtId="0" fontId="65" fillId="0" borderId="0">
      <alignment vertical="center"/>
    </xf>
    <xf numFmtId="42" fontId="1" fillId="0" borderId="0" applyFont="0" applyFill="0" applyBorder="0" applyAlignment="0" applyProtection="0"/>
    <xf numFmtId="186" fontId="7" fillId="0" borderId="0">
      <protection locked="0"/>
    </xf>
    <xf numFmtId="0" fontId="1" fillId="0" borderId="0">
      <alignment vertical="center"/>
    </xf>
    <xf numFmtId="0" fontId="5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7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70" fillId="0" borderId="0">
      <alignment vertical="center"/>
    </xf>
    <xf numFmtId="0" fontId="7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0" borderId="0"/>
    <xf numFmtId="0" fontId="23" fillId="0" borderId="0"/>
    <xf numFmtId="0" fontId="1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7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>
      <alignment vertical="center"/>
    </xf>
    <xf numFmtId="0" fontId="1" fillId="0" borderId="0">
      <alignment vertical="center"/>
    </xf>
    <xf numFmtId="0" fontId="36" fillId="0" borderId="0"/>
    <xf numFmtId="0" fontId="1" fillId="0" borderId="0">
      <alignment vertical="center"/>
    </xf>
    <xf numFmtId="0" fontId="7" fillId="0" borderId="0"/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0" fillId="0" borderId="0">
      <alignment vertical="center"/>
    </xf>
    <xf numFmtId="0" fontId="1" fillId="0" borderId="0"/>
    <xf numFmtId="0" fontId="1" fillId="0" borderId="0">
      <alignment vertical="center"/>
    </xf>
    <xf numFmtId="0" fontId="70" fillId="0" borderId="0">
      <alignment vertical="center"/>
    </xf>
    <xf numFmtId="0" fontId="23" fillId="0" borderId="0"/>
    <xf numFmtId="0" fontId="2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7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0" fillId="0" borderId="0">
      <alignment vertical="center"/>
    </xf>
    <xf numFmtId="0" fontId="1" fillId="0" borderId="0">
      <alignment vertical="center"/>
    </xf>
    <xf numFmtId="0" fontId="7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1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68" fillId="0" borderId="0" applyNumberFormat="0" applyFill="0" applyBorder="0" applyAlignment="0" applyProtection="0">
      <alignment vertical="top"/>
      <protection locked="0"/>
    </xf>
    <xf numFmtId="0" fontId="54" fillId="0" borderId="14">
      <protection locked="0"/>
    </xf>
    <xf numFmtId="187" fontId="7" fillId="0" borderId="0">
      <protection locked="0"/>
    </xf>
    <xf numFmtId="188" fontId="7" fillId="0" borderId="0">
      <protection locked="0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36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176" fontId="7" fillId="0" borderId="0" applyProtection="0"/>
    <xf numFmtId="42" fontId="1" fillId="0" borderId="0" applyFont="0" applyFill="0" applyBorder="0" applyAlignment="0" applyProtection="0"/>
    <xf numFmtId="0" fontId="7" fillId="0" borderId="0"/>
    <xf numFmtId="0" fontId="72" fillId="0" borderId="0"/>
    <xf numFmtId="0" fontId="72" fillId="0" borderId="0"/>
    <xf numFmtId="0" fontId="79" fillId="0" borderId="0"/>
    <xf numFmtId="176" fontId="72" fillId="0" borderId="0" applyFont="0" applyFill="0" applyBorder="0" applyAlignment="0" applyProtection="0"/>
    <xf numFmtId="176" fontId="72" fillId="0" borderId="0" applyFont="0" applyFill="0" applyBorder="0" applyAlignment="0" applyProtection="0"/>
    <xf numFmtId="0" fontId="72" fillId="0" borderId="0"/>
    <xf numFmtId="0" fontId="7" fillId="0" borderId="0"/>
    <xf numFmtId="0" fontId="72" fillId="0" borderId="0"/>
    <xf numFmtId="176" fontId="72" fillId="0" borderId="0" applyFont="0" applyFill="0" applyBorder="0" applyAlignment="0" applyProtection="0"/>
    <xf numFmtId="0" fontId="72" fillId="0" borderId="0"/>
  </cellStyleXfs>
  <cellXfs count="796">
    <xf numFmtId="0" fontId="0" fillId="0" borderId="0" xfId="0">
      <alignment vertical="center"/>
    </xf>
    <xf numFmtId="0" fontId="71" fillId="0" borderId="0" xfId="396" applyFont="1"/>
    <xf numFmtId="0" fontId="73" fillId="0" borderId="0" xfId="397" applyFont="1" applyAlignment="1">
      <alignment horizontal="centerContinuous" wrapText="1" shrinkToFit="1"/>
    </xf>
    <xf numFmtId="0" fontId="71" fillId="0" borderId="0" xfId="396" applyFont="1" applyAlignment="1">
      <alignment horizontal="centerContinuous" shrinkToFit="1"/>
    </xf>
    <xf numFmtId="0" fontId="71" fillId="0" borderId="0" xfId="396" applyFont="1" applyAlignment="1">
      <alignment horizontal="centerContinuous"/>
    </xf>
    <xf numFmtId="0" fontId="75" fillId="0" borderId="0" xfId="398" applyFont="1" applyFill="1" applyAlignment="1">
      <alignment vertical="top"/>
    </xf>
    <xf numFmtId="0" fontId="75" fillId="0" borderId="0" xfId="398" applyFont="1" applyFill="1" applyAlignment="1">
      <alignment horizontal="right" vertical="top"/>
    </xf>
    <xf numFmtId="0" fontId="75" fillId="0" borderId="0" xfId="398" applyFont="1" applyAlignment="1">
      <alignment vertical="top"/>
    </xf>
    <xf numFmtId="0" fontId="76" fillId="0" borderId="0" xfId="398" applyFont="1" applyFill="1" applyAlignment="1">
      <alignment horizontal="centerContinuous" vertical="center"/>
    </xf>
    <xf numFmtId="0" fontId="75" fillId="0" borderId="0" xfId="398" applyFont="1" applyFill="1" applyAlignment="1">
      <alignment vertical="center"/>
    </xf>
    <xf numFmtId="0" fontId="75" fillId="0" borderId="0" xfId="398" applyFont="1" applyAlignment="1">
      <alignment horizontal="centerContinuous"/>
    </xf>
    <xf numFmtId="0" fontId="77" fillId="0" borderId="0" xfId="398" applyFont="1" applyFill="1" applyAlignment="1">
      <alignment horizontal="centerContinuous"/>
    </xf>
    <xf numFmtId="0" fontId="77" fillId="0" borderId="0" xfId="398" applyFont="1" applyFill="1"/>
    <xf numFmtId="0" fontId="78" fillId="0" borderId="0" xfId="398" applyFont="1" applyFill="1"/>
    <xf numFmtId="0" fontId="75" fillId="27" borderId="27" xfId="398" applyFont="1" applyFill="1" applyBorder="1" applyAlignment="1">
      <alignment horizontal="center" vertical="center"/>
    </xf>
    <xf numFmtId="0" fontId="75" fillId="27" borderId="20" xfId="398" applyFont="1" applyFill="1" applyBorder="1" applyAlignment="1">
      <alignment horizontal="center" vertical="center"/>
    </xf>
    <xf numFmtId="0" fontId="75" fillId="27" borderId="21" xfId="398" applyFont="1" applyFill="1" applyBorder="1" applyAlignment="1">
      <alignment horizontal="centerContinuous" vertical="center"/>
    </xf>
    <xf numFmtId="0" fontId="75" fillId="27" borderId="25" xfId="398" applyFont="1" applyFill="1" applyBorder="1" applyAlignment="1">
      <alignment horizontal="centerContinuous" vertical="center"/>
    </xf>
    <xf numFmtId="0" fontId="75" fillId="27" borderId="20" xfId="398" applyFont="1" applyFill="1" applyBorder="1" applyAlignment="1">
      <alignment horizontal="center" vertical="center" shrinkToFit="1"/>
    </xf>
    <xf numFmtId="0" fontId="75" fillId="27" borderId="20" xfId="398" applyFont="1" applyFill="1" applyBorder="1" applyAlignment="1">
      <alignment horizontal="centerContinuous" vertical="center" shrinkToFit="1"/>
    </xf>
    <xf numFmtId="0" fontId="75" fillId="27" borderId="19" xfId="398" applyFont="1" applyFill="1" applyBorder="1" applyAlignment="1">
      <alignment horizontal="center" vertical="center"/>
    </xf>
    <xf numFmtId="0" fontId="75" fillId="27" borderId="19" xfId="398" applyFont="1" applyFill="1" applyBorder="1" applyAlignment="1">
      <alignment horizontal="center" vertical="center" shrinkToFit="1"/>
    </xf>
    <xf numFmtId="0" fontId="75" fillId="0" borderId="20" xfId="398" applyFont="1" applyFill="1" applyBorder="1" applyAlignment="1" applyProtection="1">
      <alignment horizontal="center"/>
    </xf>
    <xf numFmtId="176" fontId="75" fillId="0" borderId="0" xfId="400" applyFont="1" applyFill="1" applyAlignment="1" applyProtection="1">
      <alignment horizontal="right"/>
    </xf>
    <xf numFmtId="176" fontId="75" fillId="0" borderId="0" xfId="400" applyFont="1" applyFill="1" applyBorder="1" applyAlignment="1" applyProtection="1">
      <alignment horizontal="right"/>
    </xf>
    <xf numFmtId="0" fontId="75" fillId="0" borderId="0" xfId="398" applyFont="1" applyFill="1"/>
    <xf numFmtId="0" fontId="75" fillId="0" borderId="20" xfId="398" applyFont="1" applyFill="1" applyBorder="1" applyAlignment="1">
      <alignment horizontal="center"/>
    </xf>
    <xf numFmtId="176" fontId="75" fillId="0" borderId="0" xfId="398" applyNumberFormat="1" applyFont="1" applyFill="1"/>
    <xf numFmtId="0" fontId="75" fillId="0" borderId="0" xfId="398" applyFont="1" applyFill="1" applyAlignment="1"/>
    <xf numFmtId="43" fontId="75" fillId="0" borderId="0" xfId="398" applyNumberFormat="1" applyFont="1" applyFill="1" applyAlignment="1"/>
    <xf numFmtId="176" fontId="75" fillId="0" borderId="0" xfId="398" applyNumberFormat="1" applyFont="1" applyFill="1" applyAlignment="1"/>
    <xf numFmtId="0" fontId="75" fillId="0" borderId="19" xfId="398" applyFont="1" applyFill="1" applyBorder="1" applyAlignment="1">
      <alignment horizontal="distributed" vertical="center"/>
    </xf>
    <xf numFmtId="193" fontId="75" fillId="0" borderId="0" xfId="398" applyNumberFormat="1" applyFont="1" applyFill="1"/>
    <xf numFmtId="176" fontId="83" fillId="0" borderId="0" xfId="400" applyFont="1" applyFill="1" applyBorder="1" applyAlignment="1" applyProtection="1">
      <alignment horizontal="right"/>
    </xf>
    <xf numFmtId="176" fontId="78" fillId="0" borderId="0" xfId="400" applyFont="1" applyFill="1" applyBorder="1" applyProtection="1"/>
    <xf numFmtId="176" fontId="78" fillId="0" borderId="0" xfId="400" applyFont="1" applyFill="1" applyBorder="1" applyAlignment="1" applyProtection="1">
      <alignment vertical="center"/>
    </xf>
    <xf numFmtId="0" fontId="78" fillId="0" borderId="0" xfId="398" applyFont="1" applyFill="1" applyAlignment="1">
      <alignment vertical="center"/>
    </xf>
    <xf numFmtId="0" fontId="78" fillId="0" borderId="0" xfId="398" applyFont="1" applyFill="1" applyAlignment="1" applyProtection="1">
      <alignment vertical="center"/>
    </xf>
    <xf numFmtId="0" fontId="75" fillId="0" borderId="0" xfId="398" applyFont="1" applyFill="1" applyBorder="1" applyAlignment="1" applyProtection="1">
      <alignment horizontal="left"/>
    </xf>
    <xf numFmtId="0" fontId="75" fillId="0" borderId="0" xfId="398" applyFont="1"/>
    <xf numFmtId="0" fontId="83" fillId="0" borderId="0" xfId="398" applyFont="1" applyFill="1" applyAlignment="1">
      <alignment vertical="top"/>
    </xf>
    <xf numFmtId="0" fontId="83" fillId="0" borderId="0" xfId="398" applyFont="1" applyFill="1" applyAlignment="1">
      <alignment horizontal="right" vertical="top"/>
    </xf>
    <xf numFmtId="0" fontId="83" fillId="0" borderId="0" xfId="398" applyFont="1" applyFill="1" applyAlignment="1">
      <alignment vertical="center"/>
    </xf>
    <xf numFmtId="0" fontId="85" fillId="0" borderId="0" xfId="398" applyFont="1" applyFill="1" applyAlignment="1">
      <alignment horizontal="centerContinuous"/>
    </xf>
    <xf numFmtId="0" fontId="85" fillId="0" borderId="0" xfId="398" applyFont="1" applyFill="1"/>
    <xf numFmtId="0" fontId="80" fillId="0" borderId="0" xfId="398" applyFont="1" applyFill="1"/>
    <xf numFmtId="0" fontId="80" fillId="0" borderId="0" xfId="399" applyNumberFormat="1" applyFont="1" applyFill="1" applyAlignment="1" applyProtection="1">
      <alignment horizontal="right"/>
      <protection locked="0"/>
    </xf>
    <xf numFmtId="0" fontId="83" fillId="27" borderId="33" xfId="398" applyFont="1" applyFill="1" applyBorder="1" applyAlignment="1">
      <alignment horizontal="center" vertical="center"/>
    </xf>
    <xf numFmtId="0" fontId="83" fillId="27" borderId="32" xfId="398" applyFont="1" applyFill="1" applyBorder="1" applyAlignment="1">
      <alignment horizontal="centerContinuous" vertical="center"/>
    </xf>
    <xf numFmtId="0" fontId="83" fillId="27" borderId="33" xfId="398" applyFont="1" applyFill="1" applyBorder="1" applyAlignment="1">
      <alignment horizontal="centerContinuous" vertical="center"/>
    </xf>
    <xf numFmtId="0" fontId="83" fillId="27" borderId="27" xfId="398" applyFont="1" applyFill="1" applyBorder="1" applyAlignment="1">
      <alignment horizontal="centerContinuous" vertical="center"/>
    </xf>
    <xf numFmtId="0" fontId="83" fillId="27" borderId="20" xfId="398" applyFont="1" applyFill="1" applyBorder="1" applyAlignment="1">
      <alignment horizontal="center" vertical="center"/>
    </xf>
    <xf numFmtId="0" fontId="83" fillId="27" borderId="22" xfId="398" applyFont="1" applyFill="1" applyBorder="1" applyAlignment="1">
      <alignment horizontal="center" vertical="center"/>
    </xf>
    <xf numFmtId="0" fontId="83" fillId="27" borderId="21" xfId="398" applyFont="1" applyFill="1" applyBorder="1" applyAlignment="1">
      <alignment horizontal="centerContinuous" vertical="center"/>
    </xf>
    <xf numFmtId="0" fontId="83" fillId="27" borderId="16" xfId="398" applyFont="1" applyFill="1" applyBorder="1" applyAlignment="1">
      <alignment horizontal="centerContinuous" vertical="center"/>
    </xf>
    <xf numFmtId="0" fontId="83" fillId="27" borderId="18" xfId="398" applyFont="1" applyFill="1" applyBorder="1" applyAlignment="1">
      <alignment horizontal="centerContinuous" vertical="center"/>
    </xf>
    <xf numFmtId="0" fontId="83" fillId="27" borderId="19" xfId="398" applyFont="1" applyFill="1" applyBorder="1" applyAlignment="1">
      <alignment horizontal="centerContinuous" vertical="center"/>
    </xf>
    <xf numFmtId="0" fontId="83" fillId="27" borderId="23" xfId="398" applyFont="1" applyFill="1" applyBorder="1" applyAlignment="1">
      <alignment horizontal="center" vertical="center"/>
    </xf>
    <xf numFmtId="0" fontId="83" fillId="27" borderId="16" xfId="398" applyFont="1" applyFill="1" applyBorder="1" applyAlignment="1">
      <alignment horizontal="center" vertical="center"/>
    </xf>
    <xf numFmtId="0" fontId="83" fillId="0" borderId="0" xfId="398" applyFont="1" applyFill="1"/>
    <xf numFmtId="0" fontId="86" fillId="0" borderId="0" xfId="398" applyFont="1" applyFill="1"/>
    <xf numFmtId="0" fontId="83" fillId="0" borderId="0" xfId="398" applyFont="1" applyFill="1" applyBorder="1" applyAlignment="1">
      <alignment horizontal="center"/>
    </xf>
    <xf numFmtId="176" fontId="83" fillId="0" borderId="0" xfId="400" applyFont="1" applyFill="1" applyBorder="1" applyAlignment="1" applyProtection="1">
      <alignment horizontal="right"/>
      <protection locked="0"/>
    </xf>
    <xf numFmtId="176" fontId="80" fillId="0" borderId="0" xfId="400" applyFont="1" applyFill="1" applyBorder="1" applyProtection="1"/>
    <xf numFmtId="0" fontId="83" fillId="0" borderId="0" xfId="398" applyFont="1" applyFill="1" applyBorder="1" applyAlignment="1" applyProtection="1">
      <alignment horizontal="left"/>
    </xf>
    <xf numFmtId="0" fontId="83" fillId="0" borderId="0" xfId="398" applyFont="1" applyFill="1" applyProtection="1"/>
    <xf numFmtId="0" fontId="75" fillId="27" borderId="27" xfId="398" applyFont="1" applyFill="1" applyBorder="1" applyAlignment="1">
      <alignment horizontal="center" vertical="top"/>
    </xf>
    <xf numFmtId="0" fontId="75" fillId="27" borderId="22" xfId="398" applyFont="1" applyFill="1" applyBorder="1" applyAlignment="1">
      <alignment horizontal="center" vertical="center"/>
    </xf>
    <xf numFmtId="0" fontId="75" fillId="27" borderId="32" xfId="398" applyFont="1" applyFill="1" applyBorder="1" applyAlignment="1">
      <alignment horizontal="centerContinuous" vertical="center"/>
    </xf>
    <xf numFmtId="0" fontId="75" fillId="27" borderId="32" xfId="398" applyFont="1" applyFill="1" applyBorder="1" applyAlignment="1">
      <alignment horizontal="centerContinuous" vertical="top"/>
    </xf>
    <xf numFmtId="0" fontId="75" fillId="27" borderId="0" xfId="398" applyFont="1" applyFill="1" applyBorder="1" applyAlignment="1">
      <alignment horizontal="centerContinuous" vertical="center"/>
    </xf>
    <xf numFmtId="0" fontId="83" fillId="27" borderId="0" xfId="398" applyFont="1" applyFill="1" applyBorder="1" applyAlignment="1">
      <alignment horizontal="centerContinuous" vertical="center"/>
    </xf>
    <xf numFmtId="0" fontId="83" fillId="27" borderId="22" xfId="398" applyFont="1" applyFill="1" applyBorder="1" applyAlignment="1">
      <alignment horizontal="centerContinuous" vertical="center"/>
    </xf>
    <xf numFmtId="0" fontId="84" fillId="0" borderId="0" xfId="398" applyFont="1" applyFill="1" applyAlignment="1">
      <alignment horizontal="centerContinuous" vertical="center"/>
    </xf>
    <xf numFmtId="0" fontId="80" fillId="0" borderId="0" xfId="399" applyNumberFormat="1" applyFont="1" applyFill="1" applyAlignment="1" applyProtection="1">
      <alignment horizontal="right"/>
    </xf>
    <xf numFmtId="0" fontId="83" fillId="27" borderId="20" xfId="398" applyFont="1" applyFill="1" applyBorder="1" applyAlignment="1">
      <alignment horizontal="centerContinuous" vertical="center"/>
    </xf>
    <xf numFmtId="176" fontId="83" fillId="0" borderId="0" xfId="400" applyFont="1" applyFill="1" applyBorder="1" applyProtection="1"/>
    <xf numFmtId="0" fontId="83" fillId="27" borderId="22" xfId="398" applyFont="1" applyFill="1" applyBorder="1" applyAlignment="1">
      <alignment vertical="center" wrapText="1"/>
    </xf>
    <xf numFmtId="0" fontId="83" fillId="0" borderId="0" xfId="398" applyFont="1" applyFill="1" applyBorder="1" applyAlignment="1">
      <alignment horizontal="left"/>
    </xf>
    <xf numFmtId="0" fontId="88" fillId="0" borderId="0" xfId="398" applyFont="1" applyFill="1"/>
    <xf numFmtId="0" fontId="89" fillId="0" borderId="0" xfId="399" applyNumberFormat="1" applyFont="1" applyFill="1" applyAlignment="1" applyProtection="1">
      <alignment horizontal="right"/>
    </xf>
    <xf numFmtId="196" fontId="83" fillId="0" borderId="0" xfId="398" applyNumberFormat="1" applyFont="1" applyFill="1" applyBorder="1" applyAlignment="1">
      <alignment horizontal="right"/>
    </xf>
    <xf numFmtId="176" fontId="75" fillId="0" borderId="0" xfId="400" applyFont="1" applyFill="1" applyBorder="1" applyAlignment="1" applyProtection="1">
      <alignment horizontal="right"/>
      <protection locked="0"/>
    </xf>
    <xf numFmtId="0" fontId="75" fillId="0" borderId="0" xfId="398" applyFont="1" applyFill="1" applyBorder="1" applyAlignment="1">
      <alignment horizontal="right"/>
    </xf>
    <xf numFmtId="176" fontId="83" fillId="0" borderId="0" xfId="398" applyNumberFormat="1" applyFont="1" applyFill="1"/>
    <xf numFmtId="0" fontId="87" fillId="0" borderId="0" xfId="398" applyFont="1" applyFill="1" applyBorder="1" applyAlignment="1">
      <alignment horizontal="left"/>
    </xf>
    <xf numFmtId="0" fontId="80" fillId="0" borderId="0" xfId="398" applyFont="1" applyFill="1" applyBorder="1" applyAlignment="1">
      <alignment horizontal="left"/>
    </xf>
    <xf numFmtId="0" fontId="80" fillId="0" borderId="0" xfId="398" applyFont="1" applyFill="1" applyAlignment="1">
      <alignment vertical="center"/>
    </xf>
    <xf numFmtId="176" fontId="80" fillId="0" borderId="0" xfId="400" applyFont="1" applyFill="1" applyBorder="1" applyAlignment="1" applyProtection="1">
      <alignment vertical="center"/>
    </xf>
    <xf numFmtId="0" fontId="83" fillId="27" borderId="21" xfId="398" applyFont="1" applyFill="1" applyBorder="1" applyAlignment="1">
      <alignment horizontal="centerContinuous" vertical="center" wrapText="1"/>
    </xf>
    <xf numFmtId="0" fontId="75" fillId="0" borderId="0" xfId="398" applyFont="1" applyFill="1" applyBorder="1" applyAlignment="1">
      <alignment horizontal="center"/>
    </xf>
    <xf numFmtId="0" fontId="83" fillId="27" borderId="16" xfId="398" applyFont="1" applyFill="1" applyBorder="1" applyAlignment="1">
      <alignment horizontal="center"/>
    </xf>
    <xf numFmtId="0" fontId="83" fillId="27" borderId="21" xfId="398" applyFont="1" applyFill="1" applyBorder="1" applyAlignment="1">
      <alignment horizontal="centerContinuous"/>
    </xf>
    <xf numFmtId="0" fontId="83" fillId="27" borderId="19" xfId="398" applyFont="1" applyFill="1" applyBorder="1" applyAlignment="1">
      <alignment horizontal="centerContinuous"/>
    </xf>
    <xf numFmtId="0" fontId="83" fillId="27" borderId="0" xfId="398" applyFont="1" applyFill="1" applyBorder="1" applyAlignment="1">
      <alignment horizontal="centerContinuous"/>
    </xf>
    <xf numFmtId="0" fontId="83" fillId="27" borderId="17" xfId="398" applyFont="1" applyFill="1" applyBorder="1" applyAlignment="1">
      <alignment horizontal="centerContinuous"/>
    </xf>
    <xf numFmtId="0" fontId="92" fillId="0" borderId="0" xfId="398" applyFont="1" applyFill="1"/>
    <xf numFmtId="0" fontId="75" fillId="27" borderId="27" xfId="398" applyFont="1" applyFill="1" applyBorder="1" applyAlignment="1">
      <alignment horizontal="centerContinuous" vertical="center"/>
    </xf>
    <xf numFmtId="0" fontId="75" fillId="27" borderId="19" xfId="398" applyFont="1" applyFill="1" applyBorder="1" applyAlignment="1">
      <alignment horizontal="centerContinuous" vertical="center"/>
    </xf>
    <xf numFmtId="0" fontId="75" fillId="27" borderId="0" xfId="398" applyFont="1" applyFill="1" applyBorder="1" applyAlignment="1">
      <alignment horizontal="center" vertical="center"/>
    </xf>
    <xf numFmtId="0" fontId="75" fillId="27" borderId="20" xfId="398" applyFont="1" applyFill="1" applyBorder="1" applyAlignment="1">
      <alignment horizontal="centerContinuous" vertical="center"/>
    </xf>
    <xf numFmtId="0" fontId="75" fillId="27" borderId="21" xfId="398" applyFont="1" applyFill="1" applyBorder="1" applyAlignment="1">
      <alignment horizontal="center" vertical="center"/>
    </xf>
    <xf numFmtId="176" fontId="75" fillId="0" borderId="0" xfId="398" applyNumberFormat="1" applyFont="1" applyFill="1" applyBorder="1" applyAlignment="1" applyProtection="1">
      <alignment horizontal="right"/>
    </xf>
    <xf numFmtId="176" fontId="75" fillId="0" borderId="0" xfId="398" applyNumberFormat="1" applyFont="1" applyFill="1" applyBorder="1" applyAlignment="1">
      <alignment horizontal="right"/>
    </xf>
    <xf numFmtId="196" fontId="75" fillId="0" borderId="0" xfId="398" applyNumberFormat="1" applyFont="1" applyFill="1" applyBorder="1" applyAlignment="1">
      <alignment horizontal="right"/>
    </xf>
    <xf numFmtId="176" fontId="82" fillId="0" borderId="0" xfId="398" applyNumberFormat="1" applyFont="1" applyFill="1" applyBorder="1" applyAlignment="1">
      <alignment horizontal="right"/>
    </xf>
    <xf numFmtId="0" fontId="83" fillId="27" borderId="22" xfId="398" applyFont="1" applyFill="1" applyBorder="1" applyAlignment="1">
      <alignment vertical="center"/>
    </xf>
    <xf numFmtId="0" fontId="83" fillId="27" borderId="33" xfId="398" applyFont="1" applyFill="1" applyBorder="1" applyAlignment="1">
      <alignment horizontal="center" vertical="center" wrapText="1"/>
    </xf>
    <xf numFmtId="176" fontId="75" fillId="0" borderId="0" xfId="0" applyNumberFormat="1" applyFont="1" applyFill="1" applyBorder="1" applyAlignment="1">
      <alignment horizontal="right"/>
    </xf>
    <xf numFmtId="0" fontId="93" fillId="0" borderId="0" xfId="398" applyFont="1" applyFill="1" applyAlignment="1">
      <alignment vertical="top"/>
    </xf>
    <xf numFmtId="0" fontId="94" fillId="0" borderId="0" xfId="398" applyFont="1" applyFill="1" applyAlignment="1">
      <alignment horizontal="centerContinuous"/>
    </xf>
    <xf numFmtId="0" fontId="95" fillId="0" borderId="0" xfId="398" applyFont="1" applyAlignment="1">
      <alignment horizontal="centerContinuous"/>
    </xf>
    <xf numFmtId="0" fontId="75" fillId="27" borderId="33" xfId="398" applyFont="1" applyFill="1" applyBorder="1" applyAlignment="1">
      <alignment horizontal="centerContinuous" vertical="center"/>
    </xf>
    <xf numFmtId="0" fontId="75" fillId="27" borderId="16" xfId="398" applyFont="1" applyFill="1" applyBorder="1" applyAlignment="1">
      <alignment horizontal="centerContinuous" vertical="center"/>
    </xf>
    <xf numFmtId="0" fontId="75" fillId="27" borderId="36" xfId="398" applyFont="1" applyFill="1" applyBorder="1" applyAlignment="1">
      <alignment horizontal="centerContinuous" vertical="center"/>
    </xf>
    <xf numFmtId="0" fontId="75" fillId="27" borderId="23" xfId="398" applyFont="1" applyFill="1" applyBorder="1" applyAlignment="1">
      <alignment horizontal="centerContinuous" vertical="center"/>
    </xf>
    <xf numFmtId="0" fontId="75" fillId="27" borderId="0" xfId="398" applyFont="1" applyFill="1" applyBorder="1" applyAlignment="1">
      <alignment horizontal="centerContinuous" vertical="center" shrinkToFit="1"/>
    </xf>
    <xf numFmtId="0" fontId="75" fillId="27" borderId="36" xfId="398" applyFont="1" applyFill="1" applyBorder="1" applyAlignment="1">
      <alignment horizontal="centerContinuous" vertical="center" shrinkToFit="1"/>
    </xf>
    <xf numFmtId="0" fontId="75" fillId="27" borderId="35" xfId="398" applyFont="1" applyFill="1" applyBorder="1" applyAlignment="1">
      <alignment horizontal="centerContinuous" vertical="center" shrinkToFit="1"/>
    </xf>
    <xf numFmtId="0" fontId="75" fillId="27" borderId="22" xfId="398" applyFont="1" applyFill="1" applyBorder="1" applyAlignment="1">
      <alignment horizontal="centerContinuous" vertical="center"/>
    </xf>
    <xf numFmtId="0" fontId="78" fillId="27" borderId="20" xfId="398" applyFont="1" applyFill="1" applyBorder="1" applyAlignment="1">
      <alignment horizontal="center" vertical="center"/>
    </xf>
    <xf numFmtId="0" fontId="75" fillId="27" borderId="23" xfId="398" applyFont="1" applyFill="1" applyBorder="1" applyAlignment="1">
      <alignment horizontal="center" vertical="center"/>
    </xf>
    <xf numFmtId="0" fontId="75" fillId="27" borderId="19" xfId="398" applyFont="1" applyFill="1" applyBorder="1" applyAlignment="1">
      <alignment horizontal="centerContinuous" vertical="center" shrinkToFit="1"/>
    </xf>
    <xf numFmtId="0" fontId="78" fillId="27" borderId="19" xfId="398" applyFont="1" applyFill="1" applyBorder="1" applyAlignment="1">
      <alignment horizontal="center" vertical="center"/>
    </xf>
    <xf numFmtId="192" fontId="75" fillId="0" borderId="0" xfId="400" applyNumberFormat="1" applyFont="1" applyFill="1" applyBorder="1" applyAlignment="1" applyProtection="1">
      <alignment horizontal="right"/>
    </xf>
    <xf numFmtId="176" fontId="87" fillId="0" borderId="0" xfId="400" applyFont="1" applyFill="1" applyBorder="1" applyProtection="1"/>
    <xf numFmtId="176" fontId="87" fillId="0" borderId="0" xfId="400" applyFont="1" applyFill="1" applyBorder="1" applyAlignment="1" applyProtection="1">
      <alignment horizontal="right"/>
    </xf>
    <xf numFmtId="0" fontId="75" fillId="27" borderId="17" xfId="398" applyFont="1" applyFill="1" applyBorder="1" applyAlignment="1">
      <alignment horizontal="centerContinuous" vertical="center"/>
    </xf>
    <xf numFmtId="0" fontId="75" fillId="27" borderId="0" xfId="398" applyFont="1" applyFill="1" applyBorder="1" applyAlignment="1">
      <alignment horizontal="centerContinuous"/>
    </xf>
    <xf numFmtId="0" fontId="75" fillId="27" borderId="20" xfId="398" applyFont="1" applyFill="1" applyBorder="1" applyAlignment="1">
      <alignment horizontal="centerContinuous"/>
    </xf>
    <xf numFmtId="0" fontId="75" fillId="27" borderId="0" xfId="398" applyFont="1" applyFill="1" applyBorder="1" applyAlignment="1">
      <alignment horizontal="center"/>
    </xf>
    <xf numFmtId="0" fontId="83" fillId="27" borderId="29" xfId="398" applyFont="1" applyFill="1" applyBorder="1" applyAlignment="1" applyProtection="1">
      <alignment horizontal="centerContinuous" vertical="center"/>
    </xf>
    <xf numFmtId="0" fontId="83" fillId="27" borderId="30" xfId="398" applyFont="1" applyFill="1" applyBorder="1" applyAlignment="1" applyProtection="1">
      <alignment horizontal="centerContinuous" vertical="center"/>
    </xf>
    <xf numFmtId="0" fontId="83" fillId="27" borderId="24" xfId="398" applyFont="1" applyFill="1" applyBorder="1" applyAlignment="1" applyProtection="1">
      <alignment horizontal="centerContinuous" vertical="center"/>
    </xf>
    <xf numFmtId="0" fontId="83" fillId="27" borderId="26" xfId="398" applyFont="1" applyFill="1" applyBorder="1" applyAlignment="1" applyProtection="1">
      <alignment horizontal="centerContinuous" vertical="center"/>
    </xf>
    <xf numFmtId="0" fontId="83" fillId="27" borderId="20" xfId="398" applyFont="1" applyFill="1" applyBorder="1" applyAlignment="1" applyProtection="1">
      <alignment horizontal="center" vertical="center"/>
    </xf>
    <xf numFmtId="0" fontId="83" fillId="27" borderId="22" xfId="398" applyFont="1" applyFill="1" applyBorder="1" applyAlignment="1" applyProtection="1">
      <alignment horizontal="center" vertical="center"/>
    </xf>
    <xf numFmtId="0" fontId="83" fillId="27" borderId="36" xfId="398" applyFont="1" applyFill="1" applyBorder="1" applyAlignment="1" applyProtection="1">
      <alignment horizontal="centerContinuous" vertical="center"/>
    </xf>
    <xf numFmtId="0" fontId="83" fillId="27" borderId="17" xfId="398" applyFont="1" applyFill="1" applyBorder="1" applyAlignment="1" applyProtection="1">
      <alignment horizontal="center" vertical="center"/>
    </xf>
    <xf numFmtId="0" fontId="83" fillId="27" borderId="21" xfId="398" applyFont="1" applyFill="1" applyBorder="1" applyAlignment="1" applyProtection="1">
      <alignment horizontal="centerContinuous" vertical="center"/>
    </xf>
    <xf numFmtId="41" fontId="83" fillId="0" borderId="0" xfId="398" applyNumberFormat="1" applyFont="1" applyFill="1" applyBorder="1" applyAlignment="1" applyProtection="1">
      <alignment horizontal="center"/>
    </xf>
    <xf numFmtId="0" fontId="83" fillId="0" borderId="0" xfId="398" applyFont="1" applyFill="1" applyBorder="1"/>
    <xf numFmtId="176" fontId="83" fillId="0" borderId="0" xfId="400" applyFont="1" applyFill="1" applyBorder="1" applyAlignment="1">
      <alignment horizontal="right" shrinkToFit="1"/>
    </xf>
    <xf numFmtId="0" fontId="97" fillId="0" borderId="0" xfId="398" applyFont="1" applyFill="1" applyProtection="1"/>
    <xf numFmtId="0" fontId="83" fillId="0" borderId="0" xfId="398" applyFont="1"/>
    <xf numFmtId="0" fontId="91" fillId="0" borderId="0" xfId="398" applyFont="1" applyFill="1"/>
    <xf numFmtId="0" fontId="83" fillId="27" borderId="16" xfId="398" applyFont="1" applyFill="1" applyBorder="1" applyAlignment="1" applyProtection="1">
      <alignment horizontal="center"/>
    </xf>
    <xf numFmtId="0" fontId="83" fillId="27" borderId="16" xfId="398" applyFont="1" applyFill="1" applyBorder="1" applyAlignment="1" applyProtection="1">
      <alignment horizontal="center" wrapText="1"/>
    </xf>
    <xf numFmtId="0" fontId="83" fillId="27" borderId="20" xfId="398" applyFont="1" applyFill="1" applyBorder="1" applyAlignment="1" applyProtection="1">
      <alignment vertical="center"/>
    </xf>
    <xf numFmtId="0" fontId="83" fillId="27" borderId="17" xfId="398" applyFont="1" applyFill="1" applyBorder="1" applyAlignment="1" applyProtection="1">
      <alignment vertical="center"/>
    </xf>
    <xf numFmtId="0" fontId="83" fillId="27" borderId="20" xfId="398" applyFont="1" applyFill="1" applyBorder="1" applyAlignment="1" applyProtection="1">
      <alignment horizontal="center" vertical="top"/>
    </xf>
    <xf numFmtId="0" fontId="83" fillId="27" borderId="20" xfId="398" applyFont="1" applyFill="1" applyBorder="1" applyAlignment="1" applyProtection="1">
      <alignment horizontal="center" vertical="top" wrapText="1"/>
    </xf>
    <xf numFmtId="0" fontId="83" fillId="27" borderId="34" xfId="398" applyFont="1" applyFill="1" applyBorder="1" applyAlignment="1" applyProtection="1">
      <alignment horizontal="center" vertical="top"/>
    </xf>
    <xf numFmtId="0" fontId="83" fillId="27" borderId="23" xfId="398" applyFont="1" applyFill="1" applyBorder="1" applyAlignment="1" applyProtection="1">
      <alignment horizontal="center" vertical="top"/>
    </xf>
    <xf numFmtId="0" fontId="83" fillId="27" borderId="21" xfId="398" applyFont="1" applyFill="1" applyBorder="1" applyAlignment="1" applyProtection="1">
      <alignment horizontal="centerContinuous"/>
    </xf>
    <xf numFmtId="0" fontId="76" fillId="0" borderId="0" xfId="398" applyFont="1" applyFill="1" applyAlignment="1">
      <alignment horizontal="centerContinuous"/>
    </xf>
    <xf numFmtId="0" fontId="75" fillId="27" borderId="16" xfId="398" applyFont="1" applyFill="1" applyBorder="1" applyAlignment="1">
      <alignment horizontal="center" vertical="center"/>
    </xf>
    <xf numFmtId="176" fontId="75" fillId="0" borderId="0" xfId="400" applyFont="1" applyFill="1" applyProtection="1"/>
    <xf numFmtId="176" fontId="75" fillId="0" borderId="0" xfId="400" applyFont="1" applyFill="1" applyBorder="1" applyProtection="1"/>
    <xf numFmtId="199" fontId="78" fillId="0" borderId="20" xfId="398" applyNumberFormat="1" applyFont="1" applyFill="1" applyBorder="1" applyAlignment="1">
      <alignment horizontal="center" wrapText="1" shrinkToFit="1"/>
    </xf>
    <xf numFmtId="199" fontId="75" fillId="0" borderId="19" xfId="398" applyNumberFormat="1" applyFont="1" applyFill="1" applyBorder="1" applyAlignment="1">
      <alignment horizontal="right"/>
    </xf>
    <xf numFmtId="176" fontId="75" fillId="0" borderId="21" xfId="400" applyFont="1" applyFill="1" applyBorder="1" applyProtection="1"/>
    <xf numFmtId="199" fontId="75" fillId="0" borderId="0" xfId="398" applyNumberFormat="1" applyFont="1" applyFill="1" applyBorder="1" applyAlignment="1">
      <alignment horizontal="right"/>
    </xf>
    <xf numFmtId="0" fontId="75" fillId="0" borderId="0" xfId="398" applyFont="1" applyFill="1" applyProtection="1"/>
    <xf numFmtId="0" fontId="75" fillId="27" borderId="20" xfId="398" applyFont="1" applyFill="1" applyBorder="1" applyAlignment="1">
      <alignment horizontal="center"/>
    </xf>
    <xf numFmtId="0" fontId="75" fillId="27" borderId="22" xfId="398" applyFont="1" applyFill="1" applyBorder="1" applyAlignment="1">
      <alignment horizontal="center"/>
    </xf>
    <xf numFmtId="0" fontId="75" fillId="27" borderId="23" xfId="398" applyFont="1" applyFill="1" applyBorder="1" applyAlignment="1">
      <alignment horizontal="center" shrinkToFit="1"/>
    </xf>
    <xf numFmtId="0" fontId="75" fillId="27" borderId="36" xfId="398" applyFont="1" applyFill="1" applyBorder="1" applyAlignment="1">
      <alignment horizontal="center" shrinkToFit="1"/>
    </xf>
    <xf numFmtId="0" fontId="75" fillId="27" borderId="17" xfId="398" applyFont="1" applyFill="1" applyBorder="1" applyAlignment="1">
      <alignment horizontal="center"/>
    </xf>
    <xf numFmtId="0" fontId="75" fillId="27" borderId="19" xfId="398" applyFont="1" applyFill="1" applyBorder="1" applyAlignment="1">
      <alignment horizontal="center"/>
    </xf>
    <xf numFmtId="0" fontId="75" fillId="27" borderId="16" xfId="398" applyFont="1" applyFill="1" applyBorder="1" applyAlignment="1">
      <alignment horizontal="center"/>
    </xf>
    <xf numFmtId="0" fontId="75" fillId="27" borderId="19" xfId="398" applyFont="1" applyFill="1" applyBorder="1" applyAlignment="1">
      <alignment horizontal="center" wrapText="1" shrinkToFit="1"/>
    </xf>
    <xf numFmtId="0" fontId="75" fillId="27" borderId="19" xfId="398" applyFont="1" applyFill="1" applyBorder="1" applyAlignment="1">
      <alignment horizontal="center" shrinkToFit="1"/>
    </xf>
    <xf numFmtId="0" fontId="75" fillId="27" borderId="16" xfId="398" applyFont="1" applyFill="1" applyBorder="1" applyAlignment="1">
      <alignment horizontal="center" shrinkToFit="1"/>
    </xf>
    <xf numFmtId="0" fontId="75" fillId="27" borderId="21" xfId="398" applyFont="1" applyFill="1" applyBorder="1" applyAlignment="1">
      <alignment horizontal="center" shrinkToFit="1"/>
    </xf>
    <xf numFmtId="0" fontId="75" fillId="27" borderId="18" xfId="398" applyFont="1" applyFill="1" applyBorder="1" applyAlignment="1">
      <alignment horizontal="center"/>
    </xf>
    <xf numFmtId="0" fontId="75" fillId="27" borderId="28" xfId="398" applyFont="1" applyFill="1" applyBorder="1" applyAlignment="1">
      <alignment horizontal="centerContinuous" vertical="top"/>
    </xf>
    <xf numFmtId="0" fontId="75" fillId="27" borderId="28" xfId="398" applyFont="1" applyFill="1" applyBorder="1" applyAlignment="1">
      <alignment horizontal="center" vertical="top"/>
    </xf>
    <xf numFmtId="0" fontId="75" fillId="27" borderId="17" xfId="398" applyFont="1" applyFill="1" applyBorder="1" applyAlignment="1">
      <alignment horizontal="center" vertical="top"/>
    </xf>
    <xf numFmtId="0" fontId="75" fillId="27" borderId="17" xfId="398" applyFont="1" applyFill="1" applyBorder="1" applyAlignment="1">
      <alignment horizontal="centerContinuous"/>
    </xf>
    <xf numFmtId="199" fontId="75" fillId="0" borderId="0" xfId="398" applyNumberFormat="1" applyFont="1" applyFill="1" applyBorder="1" applyAlignment="1">
      <alignment horizontal="left"/>
    </xf>
    <xf numFmtId="0" fontId="83" fillId="27" borderId="24" xfId="398" applyFont="1" applyFill="1" applyBorder="1" applyAlignment="1">
      <alignment horizontal="centerContinuous" vertical="center"/>
    </xf>
    <xf numFmtId="0" fontId="83" fillId="27" borderId="26" xfId="398" applyFont="1" applyFill="1" applyBorder="1" applyAlignment="1">
      <alignment horizontal="centerContinuous" vertical="center"/>
    </xf>
    <xf numFmtId="0" fontId="83" fillId="27" borderId="25" xfId="398" applyFont="1" applyFill="1" applyBorder="1" applyAlignment="1">
      <alignment horizontal="centerContinuous" vertical="center"/>
    </xf>
    <xf numFmtId="0" fontId="83" fillId="27" borderId="35" xfId="398" applyFont="1" applyFill="1" applyBorder="1" applyAlignment="1">
      <alignment horizontal="centerContinuous" vertical="center"/>
    </xf>
    <xf numFmtId="176" fontId="83" fillId="0" borderId="0" xfId="398" applyNumberFormat="1" applyFont="1" applyFill="1" applyBorder="1" applyAlignment="1">
      <alignment horizontal="center"/>
    </xf>
    <xf numFmtId="176" fontId="83" fillId="0" borderId="0" xfId="400" applyFont="1" applyFill="1" applyBorder="1" applyAlignment="1" applyProtection="1">
      <alignment horizontal="center"/>
    </xf>
    <xf numFmtId="176" fontId="75" fillId="0" borderId="0" xfId="398" applyNumberFormat="1" applyFont="1" applyFill="1" applyBorder="1" applyAlignment="1">
      <alignment horizontal="center"/>
    </xf>
    <xf numFmtId="0" fontId="100" fillId="0" borderId="0" xfId="398" applyFont="1" applyFill="1"/>
    <xf numFmtId="0" fontId="83" fillId="27" borderId="20" xfId="398" applyFont="1" applyFill="1" applyBorder="1" applyAlignment="1">
      <alignment horizontal="center" vertical="center" wrapText="1"/>
    </xf>
    <xf numFmtId="0" fontId="83" fillId="27" borderId="20" xfId="398" applyFont="1" applyFill="1" applyBorder="1" applyAlignment="1">
      <alignment horizontal="centerContinuous" vertical="center" wrapText="1"/>
    </xf>
    <xf numFmtId="176" fontId="75" fillId="0" borderId="0" xfId="400" applyFont="1" applyFill="1" applyAlignment="1" applyProtection="1"/>
    <xf numFmtId="0" fontId="99" fillId="29" borderId="20" xfId="398" applyFont="1" applyFill="1" applyBorder="1" applyAlignment="1">
      <alignment horizontal="centerContinuous" vertical="center"/>
    </xf>
    <xf numFmtId="0" fontId="99" fillId="29" borderId="20" xfId="398" applyFont="1" applyFill="1" applyBorder="1" applyAlignment="1">
      <alignment horizontal="centerContinuous"/>
    </xf>
    <xf numFmtId="0" fontId="99" fillId="29" borderId="19" xfId="398" applyFont="1" applyFill="1" applyBorder="1" applyAlignment="1">
      <alignment horizontal="centerContinuous" wrapText="1"/>
    </xf>
    <xf numFmtId="0" fontId="83" fillId="0" borderId="0" xfId="398" applyFont="1" applyFill="1" applyAlignment="1">
      <alignment horizontal="left" vertical="top"/>
    </xf>
    <xf numFmtId="0" fontId="101" fillId="0" borderId="0" xfId="398" applyFont="1" applyFill="1" applyAlignment="1" applyProtection="1">
      <alignment vertical="top"/>
    </xf>
    <xf numFmtId="0" fontId="71" fillId="0" borderId="0" xfId="398" applyFont="1" applyFill="1" applyAlignment="1">
      <alignment horizontal="right" vertical="top"/>
    </xf>
    <xf numFmtId="0" fontId="71" fillId="0" borderId="0" xfId="398" applyFont="1" applyFill="1" applyAlignment="1">
      <alignment horizontal="left" vertical="top"/>
    </xf>
    <xf numFmtId="0" fontId="101" fillId="31" borderId="0" xfId="398" applyFont="1" applyFill="1" applyAlignment="1" applyProtection="1">
      <alignment vertical="top"/>
    </xf>
    <xf numFmtId="0" fontId="101" fillId="31" borderId="0" xfId="398" applyFont="1" applyFill="1" applyAlignment="1" applyProtection="1">
      <alignment vertical="center"/>
    </xf>
    <xf numFmtId="0" fontId="102" fillId="0" borderId="0" xfId="398" applyFont="1" applyFill="1" applyAlignment="1" applyProtection="1">
      <alignment horizontal="centerContinuous"/>
    </xf>
    <xf numFmtId="0" fontId="74" fillId="31" borderId="0" xfId="398" applyFont="1" applyFill="1" applyProtection="1"/>
    <xf numFmtId="0" fontId="103" fillId="0" borderId="0" xfId="398" applyFont="1" applyFill="1" applyProtection="1"/>
    <xf numFmtId="0" fontId="97" fillId="31" borderId="0" xfId="398" applyFont="1" applyFill="1" applyAlignment="1" applyProtection="1">
      <alignment vertical="center"/>
    </xf>
    <xf numFmtId="0" fontId="101" fillId="27" borderId="34" xfId="398" applyFont="1" applyFill="1" applyBorder="1" applyAlignment="1" applyProtection="1">
      <alignment horizontal="centerContinuous" vertical="center" wrapText="1"/>
    </xf>
    <xf numFmtId="0" fontId="101" fillId="27" borderId="18" xfId="398" applyFont="1" applyFill="1" applyBorder="1" applyAlignment="1" applyProtection="1">
      <alignment horizontal="centerContinuous" vertical="center"/>
    </xf>
    <xf numFmtId="0" fontId="101" fillId="27" borderId="18" xfId="398" applyFont="1" applyFill="1" applyBorder="1" applyAlignment="1" applyProtection="1">
      <alignment horizontal="centerContinuous" vertical="center" shrinkToFit="1"/>
    </xf>
    <xf numFmtId="0" fontId="101" fillId="27" borderId="18" xfId="398" applyFont="1" applyFill="1" applyBorder="1" applyAlignment="1" applyProtection="1">
      <alignment horizontal="centerContinuous" vertical="center" wrapText="1" shrinkToFit="1"/>
    </xf>
    <xf numFmtId="0" fontId="101" fillId="31" borderId="0" xfId="398" applyFont="1" applyFill="1" applyProtection="1"/>
    <xf numFmtId="176" fontId="101" fillId="31" borderId="0" xfId="400" applyFont="1" applyFill="1" applyProtection="1"/>
    <xf numFmtId="41" fontId="83" fillId="0" borderId="0" xfId="400" applyNumberFormat="1" applyFont="1" applyFill="1" applyBorder="1" applyProtection="1"/>
    <xf numFmtId="41" fontId="83" fillId="0" borderId="0" xfId="401" applyNumberFormat="1" applyFont="1" applyFill="1" applyBorder="1" applyProtection="1"/>
    <xf numFmtId="41" fontId="83" fillId="0" borderId="0" xfId="398" applyNumberFormat="1" applyFont="1" applyFill="1" applyBorder="1" applyProtection="1"/>
    <xf numFmtId="41" fontId="83" fillId="0" borderId="17" xfId="398" applyNumberFormat="1" applyFont="1" applyFill="1" applyBorder="1" applyAlignment="1">
      <alignment horizontal="center"/>
    </xf>
    <xf numFmtId="0" fontId="101" fillId="0" borderId="0" xfId="398" applyFont="1" applyFill="1" applyProtection="1"/>
    <xf numFmtId="0" fontId="80" fillId="0" borderId="0" xfId="398" applyFont="1" applyFill="1" applyBorder="1" applyProtection="1"/>
    <xf numFmtId="0" fontId="101" fillId="31" borderId="0" xfId="398" applyFont="1" applyFill="1" applyBorder="1" applyProtection="1"/>
    <xf numFmtId="0" fontId="101" fillId="0" borderId="0" xfId="398" applyFont="1" applyFill="1" applyBorder="1" applyAlignment="1" applyProtection="1">
      <alignment horizontal="center"/>
    </xf>
    <xf numFmtId="41" fontId="101" fillId="0" borderId="0" xfId="398" applyNumberFormat="1" applyFont="1" applyFill="1" applyBorder="1" applyAlignment="1" applyProtection="1">
      <alignment horizontal="center"/>
    </xf>
    <xf numFmtId="176" fontId="101" fillId="0" borderId="0" xfId="398" applyNumberFormat="1" applyFont="1" applyFill="1" applyBorder="1" applyAlignment="1" applyProtection="1"/>
    <xf numFmtId="0" fontId="80" fillId="0" borderId="0" xfId="398" applyFont="1" applyFill="1" applyBorder="1" applyAlignment="1" applyProtection="1">
      <alignment horizontal="left"/>
    </xf>
    <xf numFmtId="0" fontId="80" fillId="0" borderId="0" xfId="398" applyFont="1" applyFill="1" applyAlignment="1" applyProtection="1">
      <alignment vertical="center"/>
    </xf>
    <xf numFmtId="0" fontId="75" fillId="31" borderId="0" xfId="398" applyFont="1" applyFill="1" applyProtection="1"/>
    <xf numFmtId="0" fontId="82" fillId="31" borderId="0" xfId="398" applyFont="1" applyFill="1" applyBorder="1" applyAlignment="1" applyProtection="1">
      <alignment horizontal="left"/>
    </xf>
    <xf numFmtId="0" fontId="82" fillId="31" borderId="0" xfId="398" applyFont="1" applyFill="1" applyProtection="1"/>
    <xf numFmtId="0" fontId="102" fillId="0" borderId="0" xfId="398" applyFont="1" applyFill="1" applyAlignment="1" applyProtection="1">
      <alignment horizontal="center"/>
    </xf>
    <xf numFmtId="0" fontId="101" fillId="27" borderId="18" xfId="398" applyFont="1" applyFill="1" applyBorder="1" applyAlignment="1" applyProtection="1">
      <alignment horizontal="centerContinuous" wrapText="1" shrinkToFit="1"/>
    </xf>
    <xf numFmtId="0" fontId="101" fillId="27" borderId="16" xfId="398" applyFont="1" applyFill="1" applyBorder="1" applyAlignment="1" applyProtection="1">
      <alignment horizontal="centerContinuous" wrapText="1" shrinkToFit="1"/>
    </xf>
    <xf numFmtId="0" fontId="101" fillId="27" borderId="19" xfId="398" applyFont="1" applyFill="1" applyBorder="1" applyAlignment="1" applyProtection="1">
      <alignment horizontal="centerContinuous" wrapText="1" shrinkToFit="1"/>
    </xf>
    <xf numFmtId="0" fontId="101" fillId="27" borderId="21" xfId="398" applyFont="1" applyFill="1" applyBorder="1" applyAlignment="1" applyProtection="1">
      <alignment horizontal="centerContinuous" wrapText="1" shrinkToFit="1"/>
    </xf>
    <xf numFmtId="0" fontId="101" fillId="27" borderId="18" xfId="398" applyFont="1" applyFill="1" applyBorder="1" applyAlignment="1" applyProtection="1">
      <alignment horizontal="center" wrapText="1"/>
    </xf>
    <xf numFmtId="0" fontId="101" fillId="27" borderId="34" xfId="398" applyFont="1" applyFill="1" applyBorder="1" applyAlignment="1" applyProtection="1">
      <alignment horizontal="centerContinuous" vertical="top"/>
    </xf>
    <xf numFmtId="0" fontId="101" fillId="27" borderId="34" xfId="398" applyFont="1" applyFill="1" applyBorder="1" applyAlignment="1" applyProtection="1">
      <alignment horizontal="centerContinuous" vertical="top" wrapText="1"/>
    </xf>
    <xf numFmtId="0" fontId="101" fillId="27" borderId="23" xfId="398" applyFont="1" applyFill="1" applyBorder="1" applyAlignment="1" applyProtection="1">
      <alignment horizontal="centerContinuous" vertical="top"/>
    </xf>
    <xf numFmtId="0" fontId="101" fillId="27" borderId="35" xfId="398" applyFont="1" applyFill="1" applyBorder="1" applyAlignment="1" applyProtection="1">
      <alignment horizontal="centerContinuous" vertical="top" wrapText="1"/>
    </xf>
    <xf numFmtId="0" fontId="101" fillId="27" borderId="36" xfId="398" applyFont="1" applyFill="1" applyBorder="1" applyAlignment="1" applyProtection="1">
      <alignment horizontal="centerContinuous" vertical="top" wrapText="1"/>
    </xf>
    <xf numFmtId="0" fontId="101" fillId="27" borderId="24" xfId="398" applyFont="1" applyFill="1" applyBorder="1" applyAlignment="1" applyProtection="1">
      <alignment horizontal="centerContinuous" vertical="top" wrapText="1" shrinkToFit="1"/>
    </xf>
    <xf numFmtId="0" fontId="71" fillId="0" borderId="0" xfId="402" applyFont="1" applyFill="1" applyAlignment="1">
      <alignment vertical="top"/>
    </xf>
    <xf numFmtId="0" fontId="83" fillId="0" borderId="0" xfId="403" applyFont="1" applyFill="1" applyAlignment="1">
      <alignment horizontal="right" vertical="top"/>
    </xf>
    <xf numFmtId="0" fontId="88" fillId="0" borderId="0" xfId="398" applyFont="1" applyFill="1" applyProtection="1"/>
    <xf numFmtId="0" fontId="88" fillId="0" borderId="0" xfId="398" applyFont="1" applyFill="1" applyAlignment="1" applyProtection="1">
      <alignment horizontal="right"/>
    </xf>
    <xf numFmtId="0" fontId="101" fillId="27" borderId="34" xfId="398" applyFont="1" applyFill="1" applyBorder="1" applyAlignment="1" applyProtection="1">
      <alignment horizontal="centerContinuous" vertical="center" shrinkToFit="1"/>
    </xf>
    <xf numFmtId="0" fontId="101" fillId="27" borderId="23" xfId="398" applyFont="1" applyFill="1" applyBorder="1" applyAlignment="1" applyProtection="1">
      <alignment horizontal="centerContinuous" vertical="center" shrinkToFit="1"/>
    </xf>
    <xf numFmtId="0" fontId="101" fillId="27" borderId="36" xfId="398" applyFont="1" applyFill="1" applyBorder="1" applyAlignment="1" applyProtection="1">
      <alignment horizontal="centerContinuous" vertical="center" shrinkToFit="1"/>
    </xf>
    <xf numFmtId="0" fontId="101" fillId="27" borderId="21" xfId="398" applyFont="1" applyFill="1" applyBorder="1" applyAlignment="1" applyProtection="1">
      <alignment horizontal="centerContinuous" vertical="center" wrapText="1" shrinkToFit="1"/>
    </xf>
    <xf numFmtId="41" fontId="83" fillId="0" borderId="0" xfId="401" applyNumberFormat="1" applyFont="1" applyFill="1" applyProtection="1"/>
    <xf numFmtId="41" fontId="83" fillId="0" borderId="0" xfId="401" applyNumberFormat="1" applyFont="1" applyFill="1" applyAlignment="1" applyProtection="1">
      <alignment horizontal="left"/>
    </xf>
    <xf numFmtId="41" fontId="101" fillId="0" borderId="0" xfId="398" applyNumberFormat="1" applyFont="1" applyFill="1" applyProtection="1"/>
    <xf numFmtId="41" fontId="86" fillId="0" borderId="0" xfId="400" applyNumberFormat="1" applyFont="1" applyFill="1" applyProtection="1"/>
    <xf numFmtId="0" fontId="101" fillId="31" borderId="0" xfId="398" applyFont="1" applyFill="1" applyBorder="1" applyAlignment="1" applyProtection="1">
      <alignment horizontal="left"/>
    </xf>
    <xf numFmtId="0" fontId="101" fillId="27" borderId="18" xfId="398" applyFont="1" applyFill="1" applyBorder="1" applyAlignment="1" applyProtection="1">
      <alignment horizontal="centerContinuous" wrapText="1"/>
    </xf>
    <xf numFmtId="0" fontId="97" fillId="27" borderId="16" xfId="398" applyFont="1" applyFill="1" applyBorder="1" applyAlignment="1" applyProtection="1">
      <alignment horizontal="centerContinuous" wrapText="1" shrinkToFit="1"/>
    </xf>
    <xf numFmtId="0" fontId="83" fillId="0" borderId="0" xfId="404" applyFont="1" applyFill="1" applyAlignment="1">
      <alignment vertical="top"/>
    </xf>
    <xf numFmtId="0" fontId="83" fillId="0" borderId="0" xfId="404" applyFont="1" applyFill="1" applyAlignment="1">
      <alignment horizontal="right" vertical="top"/>
    </xf>
    <xf numFmtId="0" fontId="84" fillId="0" borderId="0" xfId="404" applyFont="1" applyFill="1" applyAlignment="1">
      <alignment horizontal="centerContinuous"/>
    </xf>
    <xf numFmtId="0" fontId="83" fillId="0" borderId="0" xfId="404" applyFont="1" applyFill="1" applyAlignment="1">
      <alignment vertical="center"/>
    </xf>
    <xf numFmtId="0" fontId="85" fillId="0" borderId="0" xfId="404" applyFont="1" applyFill="1" applyAlignment="1">
      <alignment horizontal="centerContinuous"/>
    </xf>
    <xf numFmtId="0" fontId="85" fillId="0" borderId="0" xfId="404" applyFont="1" applyFill="1"/>
    <xf numFmtId="0" fontId="80" fillId="0" borderId="0" xfId="404" applyFont="1" applyFill="1"/>
    <xf numFmtId="0" fontId="83" fillId="0" borderId="0" xfId="404" applyFont="1" applyFill="1"/>
    <xf numFmtId="0" fontId="83" fillId="27" borderId="22" xfId="404" applyFont="1" applyFill="1" applyBorder="1" applyAlignment="1">
      <alignment horizontal="center" vertical="center"/>
    </xf>
    <xf numFmtId="176" fontId="83" fillId="0" borderId="0" xfId="405" applyFont="1" applyFill="1" applyBorder="1" applyProtection="1"/>
    <xf numFmtId="0" fontId="80" fillId="0" borderId="0" xfId="404" applyFont="1" applyFill="1" applyBorder="1" applyAlignment="1"/>
    <xf numFmtId="176" fontId="83" fillId="0" borderId="0" xfId="405" applyNumberFormat="1" applyFont="1" applyFill="1" applyBorder="1" applyProtection="1">
      <protection locked="0"/>
    </xf>
    <xf numFmtId="176" fontId="80" fillId="0" borderId="0" xfId="405" applyFont="1" applyFill="1" applyBorder="1" applyProtection="1"/>
    <xf numFmtId="0" fontId="83" fillId="0" borderId="0" xfId="404" applyFont="1" applyFill="1" applyBorder="1" applyAlignment="1" applyProtection="1">
      <alignment horizontal="left"/>
    </xf>
    <xf numFmtId="0" fontId="83" fillId="0" borderId="0" xfId="404" applyFont="1" applyFill="1" applyProtection="1"/>
    <xf numFmtId="0" fontId="100" fillId="0" borderId="0" xfId="404" applyFont="1" applyFill="1"/>
    <xf numFmtId="0" fontId="83" fillId="27" borderId="18" xfId="404" applyFont="1" applyFill="1" applyBorder="1" applyAlignment="1">
      <alignment horizontal="centerContinuous"/>
    </xf>
    <xf numFmtId="0" fontId="83" fillId="27" borderId="19" xfId="404" applyFont="1" applyFill="1" applyBorder="1" applyAlignment="1">
      <alignment horizontal="centerContinuous"/>
    </xf>
    <xf numFmtId="0" fontId="83" fillId="27" borderId="21" xfId="404" applyFont="1" applyFill="1" applyBorder="1" applyAlignment="1">
      <alignment horizontal="centerContinuous"/>
    </xf>
    <xf numFmtId="0" fontId="83" fillId="0" borderId="0" xfId="404" applyFont="1" applyFill="1" applyAlignment="1"/>
    <xf numFmtId="0" fontId="93" fillId="0" borderId="0" xfId="402" applyFont="1" applyFill="1" applyAlignment="1">
      <alignment vertical="top"/>
    </xf>
    <xf numFmtId="0" fontId="75" fillId="27" borderId="30" xfId="398" applyFont="1" applyFill="1" applyBorder="1" applyAlignment="1">
      <alignment horizontal="centerContinuous" vertical="center" shrinkToFit="1"/>
    </xf>
    <xf numFmtId="0" fontId="75" fillId="27" borderId="31" xfId="398" applyFont="1" applyFill="1" applyBorder="1" applyAlignment="1">
      <alignment horizontal="centerContinuous" vertical="center" shrinkToFit="1"/>
    </xf>
    <xf numFmtId="0" fontId="75" fillId="27" borderId="37" xfId="398" applyFont="1" applyFill="1" applyBorder="1" applyAlignment="1">
      <alignment horizontal="centerContinuous" vertical="center" shrinkToFit="1"/>
    </xf>
    <xf numFmtId="0" fontId="75" fillId="27" borderId="20" xfId="398" applyFont="1" applyFill="1" applyBorder="1" applyAlignment="1" applyProtection="1">
      <alignment horizontal="center" vertical="center"/>
    </xf>
    <xf numFmtId="0" fontId="75" fillId="27" borderId="23" xfId="406" applyFont="1" applyFill="1" applyBorder="1" applyAlignment="1" applyProtection="1">
      <alignment horizontal="center" vertical="center"/>
    </xf>
    <xf numFmtId="0" fontId="75" fillId="27" borderId="35" xfId="406" applyFont="1" applyFill="1" applyBorder="1" applyAlignment="1" applyProtection="1">
      <alignment horizontal="center" vertical="center"/>
    </xf>
    <xf numFmtId="0" fontId="75" fillId="27" borderId="22" xfId="406" applyFont="1" applyFill="1" applyBorder="1" applyAlignment="1" applyProtection="1">
      <alignment horizontal="center" vertical="center"/>
    </xf>
    <xf numFmtId="0" fontId="75" fillId="27" borderId="20" xfId="406" applyFont="1" applyFill="1" applyBorder="1" applyAlignment="1" applyProtection="1">
      <alignment horizontal="center" vertical="center"/>
    </xf>
    <xf numFmtId="0" fontId="75" fillId="27" borderId="20" xfId="398" applyFont="1" applyFill="1" applyBorder="1" applyAlignment="1" applyProtection="1">
      <alignment horizontal="center" vertical="center" shrinkToFit="1"/>
    </xf>
    <xf numFmtId="0" fontId="75" fillId="27" borderId="20" xfId="406" applyFont="1" applyFill="1" applyBorder="1" applyAlignment="1" applyProtection="1">
      <alignment horizontal="center" vertical="center" shrinkToFit="1"/>
    </xf>
    <xf numFmtId="0" fontId="75" fillId="27" borderId="19" xfId="398" applyFont="1" applyFill="1" applyBorder="1" applyAlignment="1" applyProtection="1">
      <alignment horizontal="center" vertical="center" shrinkToFit="1"/>
    </xf>
    <xf numFmtId="0" fontId="75" fillId="27" borderId="19" xfId="406" applyFont="1" applyFill="1" applyBorder="1" applyAlignment="1" applyProtection="1">
      <alignment horizontal="center" vertical="center" shrinkToFit="1"/>
    </xf>
    <xf numFmtId="176" fontId="75" fillId="0" borderId="0" xfId="400" applyFont="1" applyFill="1" applyBorder="1" applyAlignment="1" applyProtection="1"/>
    <xf numFmtId="176" fontId="75" fillId="0" borderId="21" xfId="400" applyFont="1" applyFill="1" applyBorder="1" applyAlignment="1" applyProtection="1">
      <alignment vertical="center"/>
    </xf>
    <xf numFmtId="176" fontId="75" fillId="0" borderId="21" xfId="400" applyFont="1" applyFill="1" applyBorder="1" applyAlignment="1" applyProtection="1">
      <alignment vertical="center"/>
      <protection locked="0"/>
    </xf>
    <xf numFmtId="0" fontId="75" fillId="0" borderId="21" xfId="398" applyFont="1" applyFill="1" applyBorder="1" applyAlignment="1">
      <alignment vertical="center"/>
    </xf>
    <xf numFmtId="0" fontId="80" fillId="0" borderId="0" xfId="402" applyFont="1" applyFill="1" applyAlignment="1">
      <alignment vertical="center"/>
    </xf>
    <xf numFmtId="0" fontId="75" fillId="0" borderId="0" xfId="398" applyFont="1" applyFill="1" applyBorder="1" applyProtection="1"/>
    <xf numFmtId="0" fontId="105" fillId="0" borderId="0" xfId="398" applyFont="1" applyFill="1" applyAlignment="1">
      <alignment vertical="center"/>
    </xf>
    <xf numFmtId="0" fontId="104" fillId="0" borderId="0" xfId="398" applyFont="1" applyFill="1" applyAlignment="1">
      <alignment horizontal="centerContinuous" vertical="center"/>
    </xf>
    <xf numFmtId="0" fontId="105" fillId="0" borderId="0" xfId="398" applyFont="1" applyAlignment="1">
      <alignment horizontal="centerContinuous"/>
    </xf>
    <xf numFmtId="0" fontId="105" fillId="0" borderId="0" xfId="398" applyFont="1" applyFill="1" applyAlignment="1">
      <alignment horizontal="centerContinuous"/>
    </xf>
    <xf numFmtId="0" fontId="105" fillId="0" borderId="0" xfId="398" applyFont="1" applyFill="1"/>
    <xf numFmtId="0" fontId="75" fillId="0" borderId="0" xfId="398" applyFont="1" applyFill="1" applyBorder="1" applyAlignment="1">
      <alignment horizontal="distributed" vertical="center"/>
    </xf>
    <xf numFmtId="0" fontId="107" fillId="0" borderId="0" xfId="398" applyFont="1" applyFill="1" applyAlignment="1">
      <alignment vertical="center"/>
    </xf>
    <xf numFmtId="0" fontId="106" fillId="0" borderId="0" xfId="398" applyFont="1" applyFill="1" applyAlignment="1">
      <alignment horizontal="center" vertical="center"/>
    </xf>
    <xf numFmtId="0" fontId="106" fillId="0" borderId="0" xfId="398" applyFont="1" applyFill="1" applyAlignment="1">
      <alignment horizontal="centerContinuous" vertical="center"/>
    </xf>
    <xf numFmtId="0" fontId="107" fillId="0" borderId="0" xfId="398" applyFont="1" applyFill="1" applyAlignment="1">
      <alignment horizontal="centerContinuous" vertical="center"/>
    </xf>
    <xf numFmtId="0" fontId="107" fillId="0" borderId="0" xfId="398" applyFont="1" applyFill="1" applyAlignment="1">
      <alignment horizontal="centerContinuous"/>
    </xf>
    <xf numFmtId="0" fontId="107" fillId="0" borderId="0" xfId="398" applyFont="1" applyFill="1"/>
    <xf numFmtId="0" fontId="105" fillId="0" borderId="0" xfId="398" applyFont="1" applyFill="1" applyAlignment="1">
      <alignment horizontal="centerContinuous" vertical="center"/>
    </xf>
    <xf numFmtId="0" fontId="75" fillId="27" borderId="38" xfId="398" applyFont="1" applyFill="1" applyBorder="1" applyAlignment="1">
      <alignment horizontal="center" vertical="center"/>
    </xf>
    <xf numFmtId="0" fontId="75" fillId="27" borderId="39" xfId="398" applyFont="1" applyFill="1" applyBorder="1" applyAlignment="1">
      <alignment horizontal="centerContinuous" vertical="center"/>
    </xf>
    <xf numFmtId="0" fontId="75" fillId="27" borderId="40" xfId="398" applyFont="1" applyFill="1" applyBorder="1" applyAlignment="1">
      <alignment horizontal="center" vertical="center"/>
    </xf>
    <xf numFmtId="0" fontId="75" fillId="27" borderId="41" xfId="398" applyFont="1" applyFill="1" applyBorder="1" applyAlignment="1">
      <alignment horizontal="centerContinuous" vertical="center"/>
    </xf>
    <xf numFmtId="0" fontId="75" fillId="27" borderId="42" xfId="398" applyFont="1" applyFill="1" applyBorder="1" applyAlignment="1">
      <alignment horizontal="center" vertical="center"/>
    </xf>
    <xf numFmtId="0" fontId="75" fillId="27" borderId="43" xfId="398" applyFont="1" applyFill="1" applyBorder="1" applyAlignment="1">
      <alignment horizontal="center" vertical="center"/>
    </xf>
    <xf numFmtId="0" fontId="75" fillId="27" borderId="41" xfId="398" applyFont="1" applyFill="1" applyBorder="1" applyAlignment="1">
      <alignment horizontal="center" vertical="center"/>
    </xf>
    <xf numFmtId="0" fontId="75" fillId="0" borderId="40" xfId="398" applyFont="1" applyFill="1" applyBorder="1" applyAlignment="1" applyProtection="1">
      <alignment horizontal="center"/>
    </xf>
    <xf numFmtId="176" fontId="75" fillId="0" borderId="42" xfId="400" applyFont="1" applyFill="1" applyBorder="1" applyAlignment="1" applyProtection="1">
      <alignment horizontal="right"/>
    </xf>
    <xf numFmtId="0" fontId="75" fillId="0" borderId="40" xfId="398" applyFont="1" applyFill="1" applyBorder="1" applyAlignment="1">
      <alignment horizontal="center"/>
    </xf>
    <xf numFmtId="176" fontId="75" fillId="0" borderId="42" xfId="398" applyNumberFormat="1" applyFont="1" applyFill="1" applyBorder="1" applyAlignment="1">
      <alignment horizontal="right"/>
    </xf>
    <xf numFmtId="176" fontId="82" fillId="0" borderId="42" xfId="398" applyNumberFormat="1" applyFont="1" applyFill="1" applyBorder="1" applyAlignment="1">
      <alignment horizontal="right"/>
    </xf>
    <xf numFmtId="0" fontId="82" fillId="0" borderId="40" xfId="398" applyFont="1" applyFill="1" applyBorder="1" applyAlignment="1">
      <alignment horizontal="distributed" wrapText="1"/>
    </xf>
    <xf numFmtId="0" fontId="75" fillId="0" borderId="40" xfId="398" applyFont="1" applyFill="1" applyBorder="1" applyAlignment="1">
      <alignment horizontal="distributed"/>
    </xf>
    <xf numFmtId="0" fontId="82" fillId="0" borderId="40" xfId="398" applyFont="1" applyFill="1" applyBorder="1" applyAlignment="1">
      <alignment horizontal="distributed"/>
    </xf>
    <xf numFmtId="0" fontId="75" fillId="0" borderId="44" xfId="398" applyFont="1" applyFill="1" applyBorder="1" applyAlignment="1">
      <alignment horizontal="center"/>
    </xf>
    <xf numFmtId="0" fontId="83" fillId="27" borderId="47" xfId="398" applyFont="1" applyFill="1" applyBorder="1" applyAlignment="1">
      <alignment horizontal="centerContinuous" vertical="center"/>
    </xf>
    <xf numFmtId="0" fontId="83" fillId="27" borderId="48" xfId="399" applyNumberFormat="1" applyFont="1" applyFill="1" applyBorder="1" applyAlignment="1" applyProtection="1">
      <alignment horizontal="center" vertical="center"/>
    </xf>
    <xf numFmtId="0" fontId="75" fillId="27" borderId="49" xfId="398" applyFont="1" applyFill="1" applyBorder="1" applyAlignment="1">
      <alignment horizontal="centerContinuous" vertical="center"/>
    </xf>
    <xf numFmtId="0" fontId="83" fillId="27" borderId="50" xfId="398" applyFont="1" applyFill="1" applyBorder="1" applyAlignment="1">
      <alignment horizontal="center" vertical="center"/>
    </xf>
    <xf numFmtId="176" fontId="75" fillId="0" borderId="49" xfId="400" applyFont="1" applyFill="1" applyBorder="1" applyAlignment="1" applyProtection="1">
      <alignment horizontal="right"/>
    </xf>
    <xf numFmtId="176" fontId="75" fillId="0" borderId="49" xfId="398" applyNumberFormat="1" applyFont="1" applyFill="1" applyBorder="1" applyAlignment="1">
      <alignment horizontal="right"/>
    </xf>
    <xf numFmtId="176" fontId="82" fillId="0" borderId="49" xfId="398" applyNumberFormat="1" applyFont="1" applyFill="1" applyBorder="1" applyAlignment="1">
      <alignment horizontal="right"/>
    </xf>
    <xf numFmtId="176" fontId="75" fillId="0" borderId="49" xfId="400" applyFont="1" applyFill="1" applyBorder="1" applyAlignment="1" applyProtection="1">
      <alignment horizontal="right"/>
      <protection locked="0"/>
    </xf>
    <xf numFmtId="0" fontId="104" fillId="0" borderId="0" xfId="398" applyFont="1" applyFill="1" applyAlignment="1">
      <alignment horizontal="centerContinuous"/>
    </xf>
    <xf numFmtId="0" fontId="105" fillId="0" borderId="0" xfId="398" applyFont="1" applyAlignment="1">
      <alignment horizontal="centerContinuous" vertical="center"/>
    </xf>
    <xf numFmtId="0" fontId="105" fillId="0" borderId="0" xfId="398" applyFont="1" applyAlignment="1">
      <alignment horizontal="center"/>
    </xf>
    <xf numFmtId="176" fontId="75" fillId="0" borderId="0" xfId="400" applyFont="1" applyFill="1" applyBorder="1" applyProtection="1">
      <protection locked="0"/>
    </xf>
    <xf numFmtId="176" fontId="83" fillId="0" borderId="0" xfId="400" applyFont="1" applyFill="1" applyBorder="1" applyProtection="1">
      <protection locked="0"/>
    </xf>
    <xf numFmtId="0" fontId="83" fillId="27" borderId="54" xfId="398" applyFont="1" applyFill="1" applyBorder="1" applyAlignment="1">
      <alignment vertical="center"/>
    </xf>
    <xf numFmtId="0" fontId="83" fillId="27" borderId="55" xfId="398" applyFont="1" applyFill="1" applyBorder="1" applyAlignment="1">
      <alignment horizontal="center" vertical="center"/>
    </xf>
    <xf numFmtId="0" fontId="83" fillId="0" borderId="40" xfId="398" applyFont="1" applyFill="1" applyBorder="1" applyAlignment="1">
      <alignment horizontal="center"/>
    </xf>
    <xf numFmtId="176" fontId="83" fillId="0" borderId="42" xfId="400" applyFont="1" applyFill="1" applyBorder="1" applyProtection="1"/>
    <xf numFmtId="176" fontId="83" fillId="0" borderId="42" xfId="398" applyNumberFormat="1" applyFont="1" applyFill="1" applyBorder="1" applyAlignment="1">
      <alignment horizontal="center"/>
    </xf>
    <xf numFmtId="176" fontId="75" fillId="0" borderId="10" xfId="398" applyNumberFormat="1" applyFont="1" applyFill="1" applyBorder="1" applyAlignment="1">
      <alignment horizontal="center"/>
    </xf>
    <xf numFmtId="176" fontId="75" fillId="0" borderId="10" xfId="400" applyFont="1" applyFill="1" applyBorder="1" applyProtection="1"/>
    <xf numFmtId="176" fontId="75" fillId="0" borderId="10" xfId="400" applyFont="1" applyFill="1" applyBorder="1" applyProtection="1">
      <protection locked="0"/>
    </xf>
    <xf numFmtId="176" fontId="75" fillId="0" borderId="46" xfId="400" applyFont="1" applyFill="1" applyBorder="1" applyProtection="1">
      <protection locked="0"/>
    </xf>
    <xf numFmtId="0" fontId="83" fillId="0" borderId="0" xfId="398" applyFont="1" applyFill="1" applyBorder="1" applyAlignment="1">
      <alignment vertical="center"/>
    </xf>
    <xf numFmtId="0" fontId="83" fillId="27" borderId="57" xfId="398" applyFont="1" applyFill="1" applyBorder="1" applyAlignment="1">
      <alignment horizontal="centerContinuous" vertical="center"/>
    </xf>
    <xf numFmtId="0" fontId="99" fillId="29" borderId="40" xfId="398" applyFont="1" applyFill="1" applyBorder="1" applyAlignment="1">
      <alignment horizontal="centerContinuous" vertical="center"/>
    </xf>
    <xf numFmtId="0" fontId="83" fillId="30" borderId="42" xfId="398" applyFont="1" applyFill="1" applyBorder="1" applyAlignment="1">
      <alignment vertical="center" wrapText="1"/>
    </xf>
    <xf numFmtId="0" fontId="83" fillId="27" borderId="40" xfId="398" applyFont="1" applyFill="1" applyBorder="1" applyAlignment="1">
      <alignment horizontal="centerContinuous" vertical="center"/>
    </xf>
    <xf numFmtId="0" fontId="99" fillId="29" borderId="43" xfId="398" applyFont="1" applyFill="1" applyBorder="1" applyAlignment="1">
      <alignment horizontal="centerContinuous" vertical="center" wrapText="1"/>
    </xf>
    <xf numFmtId="176" fontId="83" fillId="0" borderId="49" xfId="400" applyFont="1" applyFill="1" applyBorder="1" applyAlignment="1" applyProtection="1">
      <alignment horizontal="center"/>
    </xf>
    <xf numFmtId="176" fontId="83" fillId="0" borderId="49" xfId="398" applyNumberFormat="1" applyFont="1" applyFill="1" applyBorder="1" applyAlignment="1">
      <alignment horizontal="center"/>
    </xf>
    <xf numFmtId="176" fontId="75" fillId="0" borderId="52" xfId="400" applyFont="1" applyFill="1" applyBorder="1" applyProtection="1"/>
    <xf numFmtId="176" fontId="83" fillId="0" borderId="10" xfId="400" applyFont="1" applyFill="1" applyBorder="1" applyProtection="1">
      <protection locked="0"/>
    </xf>
    <xf numFmtId="0" fontId="83" fillId="0" borderId="46" xfId="398" applyFont="1" applyFill="1" applyBorder="1"/>
    <xf numFmtId="0" fontId="108" fillId="0" borderId="0" xfId="398" applyFont="1" applyFill="1" applyAlignment="1" applyProtection="1"/>
    <xf numFmtId="0" fontId="109" fillId="31" borderId="0" xfId="398" applyFont="1" applyFill="1" applyAlignment="1" applyProtection="1">
      <alignment vertical="center"/>
    </xf>
    <xf numFmtId="0" fontId="109" fillId="31" borderId="0" xfId="398" applyFont="1" applyFill="1" applyProtection="1"/>
    <xf numFmtId="0" fontId="108" fillId="0" borderId="0" xfId="398" applyFont="1" applyFill="1" applyAlignment="1" applyProtection="1">
      <alignment horizontal="center" vertical="center"/>
    </xf>
    <xf numFmtId="0" fontId="109" fillId="31" borderId="0" xfId="398" applyFont="1" applyFill="1" applyAlignment="1" applyProtection="1">
      <alignment horizontal="center" vertical="center"/>
    </xf>
    <xf numFmtId="0" fontId="107" fillId="0" borderId="0" xfId="404" applyFont="1" applyFill="1" applyAlignment="1">
      <alignment vertical="center"/>
    </xf>
    <xf numFmtId="0" fontId="106" fillId="0" borderId="0" xfId="404" applyFont="1" applyFill="1" applyAlignment="1">
      <alignment horizontal="centerContinuous"/>
    </xf>
    <xf numFmtId="0" fontId="107" fillId="0" borderId="0" xfId="404" applyFont="1" applyFill="1" applyAlignment="1">
      <alignment horizontal="centerContinuous"/>
    </xf>
    <xf numFmtId="0" fontId="107" fillId="0" borderId="0" xfId="404" applyFont="1" applyFill="1"/>
    <xf numFmtId="0" fontId="83" fillId="0" borderId="0" xfId="404" applyFont="1" applyFill="1" applyBorder="1" applyAlignment="1">
      <alignment horizontal="center"/>
    </xf>
    <xf numFmtId="176" fontId="75" fillId="0" borderId="0" xfId="400" applyFont="1" applyFill="1" applyBorder="1" applyAlignment="1" applyProtection="1">
      <alignment vertical="center"/>
    </xf>
    <xf numFmtId="176" fontId="75" fillId="0" borderId="0" xfId="400" applyFont="1" applyFill="1" applyBorder="1" applyAlignment="1" applyProtection="1">
      <alignment vertical="center"/>
      <protection locked="0"/>
    </xf>
    <xf numFmtId="0" fontId="75" fillId="0" borderId="0" xfId="398" applyFont="1" applyFill="1" applyBorder="1" applyAlignment="1">
      <alignment vertical="center"/>
    </xf>
    <xf numFmtId="0" fontId="110" fillId="0" borderId="0" xfId="398" applyFont="1" applyFill="1"/>
    <xf numFmtId="0" fontId="83" fillId="0" borderId="0" xfId="399" applyNumberFormat="1" applyFont="1" applyFill="1" applyAlignment="1" applyProtection="1">
      <alignment horizontal="right"/>
    </xf>
    <xf numFmtId="176" fontId="110" fillId="0" borderId="45" xfId="398" applyNumberFormat="1" applyFont="1" applyFill="1" applyBorder="1" applyAlignment="1">
      <alignment horizontal="right"/>
    </xf>
    <xf numFmtId="0" fontId="110" fillId="0" borderId="10" xfId="398" applyFont="1" applyFill="1" applyBorder="1" applyAlignment="1">
      <alignment horizontal="right"/>
    </xf>
    <xf numFmtId="176" fontId="110" fillId="0" borderId="10" xfId="400" applyFont="1" applyFill="1" applyBorder="1" applyAlignment="1" applyProtection="1">
      <alignment horizontal="right"/>
      <protection locked="0"/>
    </xf>
    <xf numFmtId="176" fontId="110" fillId="0" borderId="46" xfId="400" applyFont="1" applyFill="1" applyBorder="1" applyAlignment="1" applyProtection="1">
      <alignment horizontal="right"/>
      <protection locked="0"/>
    </xf>
    <xf numFmtId="176" fontId="110" fillId="0" borderId="52" xfId="400" applyFont="1" applyFill="1" applyBorder="1" applyAlignment="1" applyProtection="1">
      <alignment horizontal="right"/>
      <protection locked="0"/>
    </xf>
    <xf numFmtId="196" fontId="110" fillId="0" borderId="10" xfId="398" applyNumberFormat="1" applyFont="1" applyFill="1" applyBorder="1" applyAlignment="1">
      <alignment horizontal="right"/>
    </xf>
    <xf numFmtId="0" fontId="110" fillId="0" borderId="44" xfId="398" applyFont="1" applyFill="1" applyBorder="1" applyAlignment="1">
      <alignment horizontal="distributed"/>
    </xf>
    <xf numFmtId="176" fontId="82" fillId="28" borderId="0" xfId="400" applyFont="1" applyFill="1" applyAlignment="1" applyProtection="1"/>
    <xf numFmtId="0" fontId="108" fillId="0" borderId="0" xfId="398" applyFont="1" applyFill="1" applyAlignment="1" applyProtection="1">
      <alignment vertical="center"/>
    </xf>
    <xf numFmtId="0" fontId="75" fillId="0" borderId="20" xfId="0" applyFont="1" applyFill="1" applyBorder="1" applyAlignment="1">
      <alignment horizontal="center"/>
    </xf>
    <xf numFmtId="0" fontId="83" fillId="0" borderId="0" xfId="398" applyFont="1" applyFill="1" applyAlignment="1"/>
    <xf numFmtId="0" fontId="75" fillId="0" borderId="0" xfId="398" applyFont="1" applyFill="1" applyBorder="1" applyAlignment="1" applyProtection="1">
      <alignment horizontal="center"/>
    </xf>
    <xf numFmtId="0" fontId="75" fillId="0" borderId="0" xfId="398" applyFont="1" applyFill="1" applyBorder="1" applyAlignment="1" applyProtection="1">
      <alignment horizontal="center" shrinkToFit="1"/>
    </xf>
    <xf numFmtId="0" fontId="86" fillId="28" borderId="0" xfId="398" applyFont="1" applyFill="1" applyAlignment="1"/>
    <xf numFmtId="0" fontId="75" fillId="0" borderId="0" xfId="398" applyFont="1" applyFill="1" applyBorder="1" applyAlignment="1" applyProtection="1">
      <alignment horizontal="right"/>
    </xf>
    <xf numFmtId="176" fontId="82" fillId="28" borderId="0" xfId="400" applyFont="1" applyFill="1" applyProtection="1"/>
    <xf numFmtId="0" fontId="82" fillId="28" borderId="20" xfId="398" applyFont="1" applyFill="1" applyBorder="1" applyAlignment="1">
      <alignment horizontal="center"/>
    </xf>
    <xf numFmtId="0" fontId="112" fillId="28" borderId="0" xfId="398" applyFont="1" applyFill="1"/>
    <xf numFmtId="0" fontId="78" fillId="0" borderId="0" xfId="0" applyFont="1" applyFill="1" applyAlignment="1"/>
    <xf numFmtId="176" fontId="83" fillId="0" borderId="0" xfId="0" applyNumberFormat="1" applyFont="1" applyFill="1" applyBorder="1" applyAlignment="1">
      <alignment horizontal="center"/>
    </xf>
    <xf numFmtId="0" fontId="83" fillId="0" borderId="42" xfId="398" applyFont="1" applyFill="1" applyBorder="1" applyAlignment="1">
      <alignment horizontal="right" wrapText="1"/>
    </xf>
    <xf numFmtId="0" fontId="82" fillId="28" borderId="40" xfId="398" applyFont="1" applyFill="1" applyBorder="1" applyAlignment="1">
      <alignment horizontal="center"/>
    </xf>
    <xf numFmtId="176" fontId="86" fillId="28" borderId="0" xfId="398" applyNumberFormat="1" applyFont="1" applyFill="1" applyBorder="1" applyAlignment="1">
      <alignment horizontal="center"/>
    </xf>
    <xf numFmtId="176" fontId="86" fillId="28" borderId="42" xfId="398" applyNumberFormat="1" applyFont="1" applyFill="1" applyBorder="1" applyAlignment="1">
      <alignment horizontal="center"/>
    </xf>
    <xf numFmtId="176" fontId="86" fillId="28" borderId="49" xfId="398" applyNumberFormat="1" applyFont="1" applyFill="1" applyBorder="1" applyAlignment="1">
      <alignment horizontal="center"/>
    </xf>
    <xf numFmtId="0" fontId="86" fillId="28" borderId="0" xfId="398" applyFont="1" applyFill="1"/>
    <xf numFmtId="41" fontId="83" fillId="0" borderId="17" xfId="0" applyNumberFormat="1" applyFont="1" applyFill="1" applyBorder="1" applyAlignment="1">
      <alignment horizontal="center"/>
    </xf>
    <xf numFmtId="41" fontId="86" fillId="28" borderId="17" xfId="398" applyNumberFormat="1" applyFont="1" applyFill="1" applyBorder="1" applyAlignment="1">
      <alignment horizontal="center"/>
    </xf>
    <xf numFmtId="41" fontId="86" fillId="28" borderId="0" xfId="400" applyNumberFormat="1" applyFont="1" applyFill="1" applyBorder="1" applyProtection="1"/>
    <xf numFmtId="0" fontId="113" fillId="28" borderId="0" xfId="398" applyFont="1" applyFill="1" applyProtection="1"/>
    <xf numFmtId="0" fontId="86" fillId="28" borderId="0" xfId="404" applyFont="1" applyFill="1"/>
    <xf numFmtId="0" fontId="83" fillId="0" borderId="0" xfId="402" applyFont="1" applyFill="1" applyAlignment="1" applyProtection="1">
      <alignment horizontal="right"/>
    </xf>
    <xf numFmtId="0" fontId="83" fillId="0" borderId="0" xfId="398" applyFont="1" applyFill="1" applyAlignment="1" applyProtection="1">
      <alignment horizontal="right"/>
    </xf>
    <xf numFmtId="0" fontId="82" fillId="28" borderId="0" xfId="398" applyFont="1" applyFill="1" applyAlignment="1"/>
    <xf numFmtId="0" fontId="101" fillId="0" borderId="0" xfId="398" applyFont="1" applyFill="1" applyAlignment="1" applyProtection="1">
      <alignment horizontal="right"/>
    </xf>
    <xf numFmtId="0" fontId="75" fillId="27" borderId="19" xfId="398" applyFont="1" applyFill="1" applyBorder="1" applyAlignment="1">
      <alignment horizontal="center" vertical="center" shrinkToFit="1"/>
    </xf>
    <xf numFmtId="0" fontId="75" fillId="27" borderId="27" xfId="398" applyFont="1" applyFill="1" applyBorder="1" applyAlignment="1">
      <alignment horizontal="center" vertical="top"/>
    </xf>
    <xf numFmtId="0" fontId="75" fillId="27" borderId="20" xfId="398" applyFont="1" applyFill="1" applyBorder="1" applyAlignment="1">
      <alignment horizontal="center" vertical="top"/>
    </xf>
    <xf numFmtId="0" fontId="83" fillId="27" borderId="32" xfId="398" applyFont="1" applyFill="1" applyBorder="1" applyAlignment="1">
      <alignment horizontal="center" vertical="center"/>
    </xf>
    <xf numFmtId="0" fontId="83" fillId="27" borderId="27" xfId="398" applyFont="1" applyFill="1" applyBorder="1" applyAlignment="1">
      <alignment horizontal="center" vertical="center"/>
    </xf>
    <xf numFmtId="0" fontId="83" fillId="27" borderId="17" xfId="398" applyFont="1" applyFill="1" applyBorder="1" applyAlignment="1">
      <alignment horizontal="center" vertical="center"/>
    </xf>
    <xf numFmtId="0" fontId="83" fillId="27" borderId="21" xfId="398" applyFont="1" applyFill="1" applyBorder="1" applyAlignment="1">
      <alignment horizontal="center" vertical="center"/>
    </xf>
    <xf numFmtId="0" fontId="83" fillId="27" borderId="19" xfId="398" applyFont="1" applyFill="1" applyBorder="1" applyAlignment="1">
      <alignment horizontal="center" vertical="center"/>
    </xf>
    <xf numFmtId="0" fontId="83" fillId="27" borderId="19" xfId="398" applyFont="1" applyFill="1" applyBorder="1" applyAlignment="1">
      <alignment horizontal="center"/>
    </xf>
    <xf numFmtId="0" fontId="83" fillId="27" borderId="20" xfId="398" applyFont="1" applyFill="1" applyBorder="1" applyAlignment="1">
      <alignment horizontal="center"/>
    </xf>
    <xf numFmtId="0" fontId="75" fillId="27" borderId="27" xfId="398" applyFont="1" applyFill="1" applyBorder="1" applyAlignment="1">
      <alignment horizontal="center" vertical="center"/>
    </xf>
    <xf numFmtId="0" fontId="83" fillId="27" borderId="41" xfId="398" applyFont="1" applyFill="1" applyBorder="1" applyAlignment="1">
      <alignment horizontal="center" vertical="center"/>
    </xf>
    <xf numFmtId="0" fontId="101" fillId="27" borderId="18" xfId="398" applyFont="1" applyFill="1" applyBorder="1" applyAlignment="1" applyProtection="1">
      <alignment horizontal="center" wrapText="1" shrinkToFit="1"/>
    </xf>
    <xf numFmtId="0" fontId="83" fillId="27" borderId="19" xfId="404" applyFont="1" applyFill="1" applyBorder="1" applyAlignment="1">
      <alignment horizontal="center"/>
    </xf>
    <xf numFmtId="0" fontId="75" fillId="27" borderId="20" xfId="398" applyFont="1" applyFill="1" applyBorder="1" applyAlignment="1">
      <alignment horizontal="center" vertical="center"/>
    </xf>
    <xf numFmtId="0" fontId="75" fillId="27" borderId="19" xfId="398" applyFont="1" applyFill="1" applyBorder="1" applyAlignment="1">
      <alignment horizontal="center" vertical="center"/>
    </xf>
    <xf numFmtId="41" fontId="83" fillId="0" borderId="0" xfId="398" applyNumberFormat="1" applyFont="1" applyFill="1" applyBorder="1" applyAlignment="1">
      <alignment horizontal="right"/>
    </xf>
    <xf numFmtId="197" fontId="99" fillId="0" borderId="0" xfId="398" applyNumberFormat="1" applyFont="1" applyFill="1" applyBorder="1" applyAlignment="1">
      <alignment horizontal="right"/>
    </xf>
    <xf numFmtId="176" fontId="75" fillId="0" borderId="42" xfId="400" applyFont="1" applyFill="1" applyBorder="1" applyAlignment="1" applyProtection="1">
      <alignment horizontal="right"/>
      <protection locked="0"/>
    </xf>
    <xf numFmtId="197" fontId="75" fillId="0" borderId="0" xfId="398" applyNumberFormat="1" applyFont="1" applyFill="1" applyBorder="1" applyAlignment="1">
      <alignment horizontal="right"/>
    </xf>
    <xf numFmtId="197" fontId="75" fillId="0" borderId="0" xfId="400" applyNumberFormat="1" applyFont="1" applyFill="1" applyBorder="1" applyAlignment="1" applyProtection="1">
      <alignment horizontal="right"/>
      <protection locked="0"/>
    </xf>
    <xf numFmtId="176" fontId="82" fillId="28" borderId="0" xfId="398" applyNumberFormat="1" applyFont="1" applyFill="1" applyBorder="1" applyAlignment="1">
      <alignment horizontal="right"/>
    </xf>
    <xf numFmtId="176" fontId="82" fillId="28" borderId="42" xfId="398" applyNumberFormat="1" applyFont="1" applyFill="1" applyBorder="1" applyAlignment="1">
      <alignment horizontal="right"/>
    </xf>
    <xf numFmtId="176" fontId="82" fillId="28" borderId="49" xfId="398" applyNumberFormat="1" applyFont="1" applyFill="1" applyBorder="1" applyAlignment="1">
      <alignment horizontal="right"/>
    </xf>
    <xf numFmtId="176" fontId="86" fillId="28" borderId="0" xfId="400" applyFont="1" applyFill="1" applyBorder="1" applyAlignment="1" applyProtection="1">
      <alignment horizontal="right"/>
    </xf>
    <xf numFmtId="176" fontId="82" fillId="28" borderId="0" xfId="400" applyFont="1" applyFill="1" applyBorder="1" applyAlignment="1" applyProtection="1">
      <alignment horizontal="right"/>
    </xf>
    <xf numFmtId="0" fontId="83" fillId="27" borderId="38" xfId="398" applyFont="1" applyFill="1" applyBorder="1" applyAlignment="1">
      <alignment horizontal="center" vertical="center"/>
    </xf>
    <xf numFmtId="0" fontId="83" fillId="27" borderId="40" xfId="398" applyFont="1" applyFill="1" applyBorder="1" applyAlignment="1">
      <alignment horizontal="center" vertical="center"/>
    </xf>
    <xf numFmtId="0" fontId="83" fillId="27" borderId="43" xfId="398" applyFont="1" applyFill="1" applyBorder="1" applyAlignment="1">
      <alignment horizontal="center" vertical="center"/>
    </xf>
    <xf numFmtId="0" fontId="83" fillId="27" borderId="20" xfId="404" applyFont="1" applyFill="1" applyBorder="1" applyAlignment="1">
      <alignment horizontal="center" vertical="center"/>
    </xf>
    <xf numFmtId="0" fontId="75" fillId="0" borderId="0" xfId="398" applyFont="1" applyFill="1" applyBorder="1" applyAlignment="1">
      <alignment horizontal="left"/>
    </xf>
    <xf numFmtId="0" fontId="75" fillId="0" borderId="0" xfId="398" applyFont="1" applyFill="1" applyBorder="1" applyAlignment="1">
      <alignment horizontal="left" shrinkToFit="1"/>
    </xf>
    <xf numFmtId="0" fontId="75" fillId="0" borderId="0" xfId="398" applyFont="1" applyFill="1" applyBorder="1" applyAlignment="1">
      <alignment horizontal="left" vertical="center"/>
    </xf>
    <xf numFmtId="0" fontId="75" fillId="0" borderId="0" xfId="398" applyFont="1" applyFill="1" applyBorder="1" applyAlignment="1">
      <alignment horizontal="left" vertical="center" wrapText="1"/>
    </xf>
    <xf numFmtId="0" fontId="75" fillId="0" borderId="0" xfId="398" applyFont="1" applyFill="1" applyBorder="1" applyAlignment="1">
      <alignment vertical="center" wrapText="1"/>
    </xf>
    <xf numFmtId="0" fontId="75" fillId="0" borderId="0" xfId="398" applyFont="1" applyFill="1" applyAlignment="1" applyProtection="1">
      <alignment vertical="center"/>
    </xf>
    <xf numFmtId="0" fontId="75" fillId="0" borderId="0" xfId="398" applyFont="1" applyFill="1" applyBorder="1" applyAlignment="1" applyProtection="1">
      <alignment vertical="center"/>
    </xf>
    <xf numFmtId="0" fontId="75" fillId="27" borderId="34" xfId="398" applyFont="1" applyFill="1" applyBorder="1" applyAlignment="1">
      <alignment horizontal="centerContinuous" vertical="center"/>
    </xf>
    <xf numFmtId="0" fontId="75" fillId="27" borderId="26" xfId="398" applyFont="1" applyFill="1" applyBorder="1" applyAlignment="1">
      <alignment horizontal="centerContinuous" vertical="center"/>
    </xf>
    <xf numFmtId="0" fontId="75" fillId="0" borderId="40" xfId="0" applyFont="1" applyFill="1" applyBorder="1" applyAlignment="1">
      <alignment horizontal="center"/>
    </xf>
    <xf numFmtId="191" fontId="75" fillId="0" borderId="0" xfId="400" quotePrefix="1" applyNumberFormat="1" applyFont="1" applyFill="1" applyBorder="1" applyAlignment="1" applyProtection="1">
      <alignment horizontal="right"/>
    </xf>
    <xf numFmtId="191" fontId="75" fillId="0" borderId="0" xfId="400" applyNumberFormat="1" applyFont="1" applyFill="1" applyBorder="1" applyAlignment="1" applyProtection="1">
      <alignment horizontal="right"/>
    </xf>
    <xf numFmtId="194" fontId="82" fillId="28" borderId="0" xfId="400" quotePrefix="1" applyNumberFormat="1" applyFont="1" applyFill="1" applyBorder="1" applyAlignment="1" applyProtection="1">
      <alignment horizontal="right"/>
    </xf>
    <xf numFmtId="176" fontId="82" fillId="28" borderId="42" xfId="400" applyFont="1" applyFill="1" applyBorder="1" applyAlignment="1" applyProtection="1">
      <alignment horizontal="right"/>
    </xf>
    <xf numFmtId="176" fontId="82" fillId="0" borderId="0" xfId="400" applyFont="1" applyFill="1" applyBorder="1" applyAlignment="1" applyProtection="1">
      <alignment horizontal="right"/>
      <protection locked="0"/>
    </xf>
    <xf numFmtId="41" fontId="82" fillId="0" borderId="0" xfId="400" applyNumberFormat="1" applyFont="1" applyFill="1" applyBorder="1" applyAlignment="1" applyProtection="1">
      <alignment horizontal="right"/>
      <protection locked="0"/>
    </xf>
    <xf numFmtId="176" fontId="82" fillId="0" borderId="0" xfId="400" applyFont="1" applyFill="1" applyBorder="1" applyAlignment="1" applyProtection="1">
      <alignment horizontal="right"/>
    </xf>
    <xf numFmtId="176" fontId="82" fillId="0" borderId="42" xfId="400" applyFont="1" applyFill="1" applyBorder="1" applyAlignment="1" applyProtection="1">
      <alignment horizontal="right"/>
    </xf>
    <xf numFmtId="0" fontId="86" fillId="0" borderId="0" xfId="400" quotePrefix="1" applyNumberFormat="1" applyFont="1" applyFill="1" applyBorder="1" applyAlignment="1" applyProtection="1">
      <alignment horizontal="right"/>
      <protection locked="0"/>
    </xf>
    <xf numFmtId="176" fontId="82" fillId="0" borderId="42" xfId="400" applyFont="1" applyFill="1" applyBorder="1" applyAlignment="1" applyProtection="1">
      <alignment horizontal="right"/>
      <protection locked="0"/>
    </xf>
    <xf numFmtId="0" fontId="112" fillId="0" borderId="40" xfId="398" applyFont="1" applyFill="1" applyBorder="1" applyAlignment="1">
      <alignment horizontal="distributed"/>
    </xf>
    <xf numFmtId="176" fontId="75" fillId="0" borderId="0" xfId="400" applyFont="1" applyFill="1" applyBorder="1" applyAlignment="1" applyProtection="1">
      <alignment horizontal="left"/>
      <protection locked="0"/>
    </xf>
    <xf numFmtId="0" fontId="75" fillId="0" borderId="44" xfId="398" applyFont="1" applyFill="1" applyBorder="1" applyAlignment="1">
      <alignment horizontal="distributed" vertical="center"/>
    </xf>
    <xf numFmtId="176" fontId="75" fillId="0" borderId="10" xfId="400" applyFont="1" applyFill="1" applyBorder="1" applyAlignment="1" applyProtection="1">
      <alignment horizontal="right"/>
      <protection locked="0"/>
    </xf>
    <xf numFmtId="176" fontId="75" fillId="0" borderId="46" xfId="400" applyFont="1" applyFill="1" applyBorder="1" applyAlignment="1" applyProtection="1">
      <alignment horizontal="right"/>
      <protection locked="0"/>
    </xf>
    <xf numFmtId="0" fontId="78" fillId="27" borderId="48" xfId="398" applyFont="1" applyFill="1" applyBorder="1" applyAlignment="1">
      <alignment horizontal="center" vertical="center" wrapText="1"/>
    </xf>
    <xf numFmtId="176" fontId="82" fillId="28" borderId="49" xfId="400" applyFont="1" applyFill="1" applyBorder="1" applyAlignment="1" applyProtection="1">
      <alignment horizontal="right"/>
    </xf>
    <xf numFmtId="192" fontId="86" fillId="28" borderId="42" xfId="400" applyNumberFormat="1" applyFont="1" applyFill="1" applyBorder="1" applyAlignment="1" applyProtection="1">
      <alignment horizontal="right"/>
      <protection locked="0"/>
    </xf>
    <xf numFmtId="176" fontId="82" fillId="0" borderId="49" xfId="400" applyFont="1" applyFill="1" applyBorder="1" applyAlignment="1" applyProtection="1">
      <alignment horizontal="right"/>
    </xf>
    <xf numFmtId="192" fontId="86" fillId="0" borderId="42" xfId="400" applyNumberFormat="1" applyFont="1" applyFill="1" applyBorder="1" applyAlignment="1" applyProtection="1">
      <alignment horizontal="right"/>
      <protection locked="0"/>
    </xf>
    <xf numFmtId="192" fontId="83" fillId="0" borderId="42" xfId="400" applyNumberFormat="1" applyFont="1" applyFill="1" applyBorder="1" applyAlignment="1" applyProtection="1">
      <alignment horizontal="right"/>
      <protection locked="0"/>
    </xf>
    <xf numFmtId="176" fontId="75" fillId="0" borderId="52" xfId="400" applyFont="1" applyFill="1" applyBorder="1" applyAlignment="1" applyProtection="1">
      <alignment horizontal="right"/>
      <protection locked="0"/>
    </xf>
    <xf numFmtId="0" fontId="83" fillId="27" borderId="51" xfId="398" applyFont="1" applyFill="1" applyBorder="1" applyAlignment="1">
      <alignment horizontal="center" vertical="center"/>
    </xf>
    <xf numFmtId="0" fontId="83" fillId="0" borderId="40" xfId="0" applyFont="1" applyFill="1" applyBorder="1" applyAlignment="1">
      <alignment horizontal="center"/>
    </xf>
    <xf numFmtId="176" fontId="83" fillId="0" borderId="42" xfId="400" applyFont="1" applyFill="1" applyBorder="1" applyAlignment="1" applyProtection="1">
      <alignment horizontal="right"/>
    </xf>
    <xf numFmtId="0" fontId="83" fillId="0" borderId="40" xfId="398" applyFont="1" applyFill="1" applyBorder="1" applyAlignment="1" applyProtection="1">
      <alignment horizontal="center"/>
    </xf>
    <xf numFmtId="0" fontId="86" fillId="28" borderId="40" xfId="398" applyFont="1" applyFill="1" applyBorder="1" applyAlignment="1">
      <alignment horizontal="center"/>
    </xf>
    <xf numFmtId="176" fontId="86" fillId="28" borderId="42" xfId="400" applyFont="1" applyFill="1" applyBorder="1" applyAlignment="1" applyProtection="1">
      <alignment horizontal="right"/>
    </xf>
    <xf numFmtId="0" fontId="83" fillId="0" borderId="40" xfId="398" applyFont="1" applyFill="1" applyBorder="1" applyAlignment="1">
      <alignment horizontal="distributed"/>
    </xf>
    <xf numFmtId="176" fontId="83" fillId="0" borderId="42" xfId="400" applyFont="1" applyFill="1" applyBorder="1" applyAlignment="1" applyProtection="1">
      <alignment horizontal="right"/>
      <protection locked="0"/>
    </xf>
    <xf numFmtId="0" fontId="110" fillId="0" borderId="44" xfId="398" applyFont="1" applyFill="1" applyBorder="1" applyAlignment="1">
      <alignment horizontal="center"/>
    </xf>
    <xf numFmtId="0" fontId="83" fillId="27" borderId="59" xfId="398" applyFont="1" applyFill="1" applyBorder="1" applyAlignment="1">
      <alignment horizontal="center" vertical="center"/>
    </xf>
    <xf numFmtId="0" fontId="83" fillId="27" borderId="58" xfId="398" applyFont="1" applyFill="1" applyBorder="1" applyAlignment="1">
      <alignment horizontal="center" vertical="center"/>
    </xf>
    <xf numFmtId="176" fontId="83" fillId="0" borderId="49" xfId="400" applyFont="1" applyFill="1" applyBorder="1" applyAlignment="1" applyProtection="1">
      <alignment horizontal="right"/>
    </xf>
    <xf numFmtId="0" fontId="83" fillId="27" borderId="39" xfId="398" applyFont="1" applyFill="1" applyBorder="1" applyAlignment="1">
      <alignment horizontal="centerContinuous" vertical="center"/>
    </xf>
    <xf numFmtId="0" fontId="83" fillId="27" borderId="41" xfId="398" applyFont="1" applyFill="1" applyBorder="1" applyAlignment="1">
      <alignment horizontal="centerContinuous" vertical="center"/>
    </xf>
    <xf numFmtId="0" fontId="83" fillId="27" borderId="42" xfId="398" applyFont="1" applyFill="1" applyBorder="1" applyAlignment="1">
      <alignment horizontal="center" vertical="center"/>
    </xf>
    <xf numFmtId="0" fontId="110" fillId="0" borderId="52" xfId="398" applyFont="1" applyFill="1" applyBorder="1" applyAlignment="1">
      <alignment horizontal="center"/>
    </xf>
    <xf numFmtId="176" fontId="110" fillId="0" borderId="45" xfId="400" applyFont="1" applyFill="1" applyBorder="1" applyAlignment="1" applyProtection="1">
      <alignment horizontal="right"/>
      <protection locked="0"/>
    </xf>
    <xf numFmtId="176" fontId="110" fillId="0" borderId="10" xfId="400" applyFont="1" applyFill="1" applyBorder="1" applyAlignment="1" applyProtection="1">
      <alignment horizontal="right"/>
    </xf>
    <xf numFmtId="0" fontId="83" fillId="27" borderId="48" xfId="398" applyFont="1" applyFill="1" applyBorder="1" applyAlignment="1">
      <alignment horizontal="center" vertical="center"/>
    </xf>
    <xf numFmtId="0" fontId="83" fillId="27" borderId="49" xfId="398" applyFont="1" applyFill="1" applyBorder="1" applyAlignment="1">
      <alignment horizontal="centerContinuous" vertical="center"/>
    </xf>
    <xf numFmtId="195" fontId="83" fillId="0" borderId="0" xfId="400" applyNumberFormat="1" applyFont="1" applyFill="1" applyBorder="1" applyAlignment="1" applyProtection="1">
      <alignment horizontal="right"/>
    </xf>
    <xf numFmtId="196" fontId="83" fillId="0" borderId="0" xfId="400" applyNumberFormat="1" applyFont="1" applyFill="1" applyBorder="1" applyAlignment="1" applyProtection="1">
      <alignment horizontal="right"/>
      <protection locked="0"/>
    </xf>
    <xf numFmtId="176" fontId="110" fillId="0" borderId="52" xfId="400" applyFont="1" applyFill="1" applyBorder="1" applyAlignment="1" applyProtection="1">
      <alignment horizontal="right"/>
    </xf>
    <xf numFmtId="0" fontId="83" fillId="27" borderId="50" xfId="398" applyFont="1" applyFill="1" applyBorder="1" applyAlignment="1">
      <alignment vertical="center"/>
    </xf>
    <xf numFmtId="176" fontId="83" fillId="0" borderId="42" xfId="400" applyFont="1" applyFill="1" applyBorder="1" applyAlignment="1" applyProtection="1"/>
    <xf numFmtId="176" fontId="86" fillId="28" borderId="49" xfId="400" applyFont="1" applyFill="1" applyBorder="1" applyAlignment="1" applyProtection="1">
      <alignment horizontal="right"/>
    </xf>
    <xf numFmtId="176" fontId="86" fillId="0" borderId="49" xfId="400" applyFont="1" applyFill="1" applyBorder="1" applyAlignment="1" applyProtection="1">
      <alignment horizontal="right"/>
      <protection locked="0"/>
    </xf>
    <xf numFmtId="176" fontId="86" fillId="0" borderId="0" xfId="400" applyFont="1" applyFill="1" applyBorder="1" applyAlignment="1" applyProtection="1">
      <alignment horizontal="right"/>
      <protection locked="0"/>
    </xf>
    <xf numFmtId="176" fontId="98" fillId="0" borderId="0" xfId="400" applyNumberFormat="1" applyFont="1" applyFill="1" applyBorder="1" applyAlignment="1" applyProtection="1">
      <alignment horizontal="right"/>
      <protection locked="0"/>
    </xf>
    <xf numFmtId="176" fontId="86" fillId="0" borderId="42" xfId="400" applyFont="1" applyFill="1" applyBorder="1" applyAlignment="1" applyProtection="1">
      <alignment horizontal="right"/>
      <protection locked="0"/>
    </xf>
    <xf numFmtId="176" fontId="83" fillId="0" borderId="49" xfId="400" applyFont="1" applyFill="1" applyBorder="1" applyAlignment="1" applyProtection="1">
      <alignment horizontal="right"/>
      <protection locked="0"/>
    </xf>
    <xf numFmtId="176" fontId="83" fillId="0" borderId="42" xfId="400" applyFont="1" applyFill="1" applyBorder="1" applyAlignment="1" applyProtection="1">
      <protection locked="0"/>
    </xf>
    <xf numFmtId="41" fontId="75" fillId="0" borderId="0" xfId="400" applyNumberFormat="1" applyFont="1" applyFill="1" applyBorder="1" applyAlignment="1" applyProtection="1">
      <alignment horizontal="right"/>
      <protection locked="0"/>
    </xf>
    <xf numFmtId="176" fontId="110" fillId="0" borderId="46" xfId="400" applyFont="1" applyFill="1" applyBorder="1" applyAlignment="1" applyProtection="1">
      <alignment horizontal="center"/>
      <protection locked="0"/>
    </xf>
    <xf numFmtId="0" fontId="86" fillId="0" borderId="40" xfId="398" applyFont="1" applyFill="1" applyBorder="1" applyAlignment="1">
      <alignment horizontal="distributed"/>
    </xf>
    <xf numFmtId="0" fontId="83" fillId="27" borderId="41" xfId="398" applyFont="1" applyFill="1" applyBorder="1" applyAlignment="1">
      <alignment horizontal="center"/>
    </xf>
    <xf numFmtId="0" fontId="83" fillId="0" borderId="40" xfId="0" applyFont="1" applyFill="1" applyBorder="1" applyAlignment="1" applyProtection="1">
      <alignment horizontal="center"/>
    </xf>
    <xf numFmtId="176" fontId="86" fillId="0" borderId="0" xfId="398" applyNumberFormat="1" applyFont="1" applyFill="1" applyBorder="1"/>
    <xf numFmtId="0" fontId="75" fillId="0" borderId="52" xfId="398" applyFont="1" applyFill="1" applyBorder="1" applyAlignment="1">
      <alignment horizontal="center"/>
    </xf>
    <xf numFmtId="176" fontId="75" fillId="0" borderId="45" xfId="400" applyFont="1" applyFill="1" applyBorder="1" applyAlignment="1" applyProtection="1">
      <alignment horizontal="right"/>
      <protection locked="0"/>
    </xf>
    <xf numFmtId="0" fontId="75" fillId="0" borderId="10" xfId="398" applyFont="1" applyFill="1" applyBorder="1" applyAlignment="1">
      <alignment horizontal="right"/>
    </xf>
    <xf numFmtId="176" fontId="98" fillId="28" borderId="0" xfId="400" applyNumberFormat="1" applyFont="1" applyFill="1" applyBorder="1" applyAlignment="1" applyProtection="1">
      <alignment horizontal="right"/>
    </xf>
    <xf numFmtId="176" fontId="82" fillId="0" borderId="49" xfId="400" applyFont="1" applyFill="1" applyBorder="1" applyAlignment="1" applyProtection="1">
      <alignment horizontal="right"/>
      <protection locked="0"/>
    </xf>
    <xf numFmtId="176" fontId="86" fillId="0" borderId="0" xfId="400" applyFont="1" applyFill="1" applyBorder="1" applyAlignment="1" applyProtection="1">
      <alignment horizontal="right"/>
    </xf>
    <xf numFmtId="197" fontId="99" fillId="0" borderId="0" xfId="400" applyNumberFormat="1" applyFont="1" applyFill="1" applyBorder="1" applyAlignment="1" applyProtection="1">
      <alignment horizontal="right"/>
      <protection locked="0"/>
    </xf>
    <xf numFmtId="176" fontId="83" fillId="0" borderId="10" xfId="400" applyFont="1" applyFill="1" applyBorder="1" applyAlignment="1" applyProtection="1">
      <alignment horizontal="right"/>
      <protection locked="0"/>
    </xf>
    <xf numFmtId="196" fontId="83" fillId="0" borderId="10" xfId="398" applyNumberFormat="1" applyFont="1" applyFill="1" applyBorder="1" applyAlignment="1">
      <alignment horizontal="right"/>
    </xf>
    <xf numFmtId="176" fontId="83" fillId="0" borderId="46" xfId="400" applyFont="1" applyFill="1" applyBorder="1" applyAlignment="1" applyProtection="1">
      <alignment horizontal="right"/>
      <protection locked="0"/>
    </xf>
    <xf numFmtId="176" fontId="75" fillId="0" borderId="49" xfId="0" applyNumberFormat="1" applyFont="1" applyFill="1" applyBorder="1" applyAlignment="1">
      <alignment horizontal="right"/>
    </xf>
    <xf numFmtId="176" fontId="75" fillId="0" borderId="42" xfId="0" applyNumberFormat="1" applyFont="1" applyFill="1" applyBorder="1" applyAlignment="1">
      <alignment horizontal="right"/>
    </xf>
    <xf numFmtId="0" fontId="83" fillId="0" borderId="0" xfId="399" applyNumberFormat="1" applyFont="1" applyFill="1" applyAlignment="1" applyProtection="1">
      <alignment horizontal="right" vertical="center"/>
    </xf>
    <xf numFmtId="0" fontId="75" fillId="27" borderId="60" xfId="398" applyFont="1" applyFill="1" applyBorder="1" applyAlignment="1">
      <alignment horizontal="centerContinuous" vertical="center" shrinkToFit="1"/>
    </xf>
    <xf numFmtId="0" fontId="75" fillId="27" borderId="55" xfId="398" applyFont="1" applyFill="1" applyBorder="1" applyAlignment="1">
      <alignment horizontal="center" vertical="center"/>
    </xf>
    <xf numFmtId="0" fontId="75" fillId="27" borderId="41" xfId="398" applyFont="1" applyFill="1" applyBorder="1" applyAlignment="1">
      <alignment horizontal="center" vertical="center" shrinkToFit="1"/>
    </xf>
    <xf numFmtId="176" fontId="110" fillId="0" borderId="45" xfId="400" applyFont="1" applyFill="1" applyBorder="1" applyAlignment="1" applyProtection="1">
      <alignment horizontal="right"/>
    </xf>
    <xf numFmtId="0" fontId="75" fillId="27" borderId="48" xfId="398" applyFont="1" applyFill="1" applyBorder="1" applyAlignment="1">
      <alignment horizontal="center" vertical="center"/>
    </xf>
    <xf numFmtId="0" fontId="75" fillId="27" borderId="43" xfId="398" applyFont="1" applyFill="1" applyBorder="1" applyAlignment="1">
      <alignment horizontal="centerContinuous" vertical="center"/>
    </xf>
    <xf numFmtId="0" fontId="75" fillId="27" borderId="50" xfId="398" applyFont="1" applyFill="1" applyBorder="1" applyAlignment="1">
      <alignment horizontal="center" vertical="center"/>
    </xf>
    <xf numFmtId="0" fontId="75" fillId="27" borderId="40" xfId="398" applyFont="1" applyFill="1" applyBorder="1" applyAlignment="1">
      <alignment horizontal="centerContinuous" vertical="center"/>
    </xf>
    <xf numFmtId="0" fontId="75" fillId="27" borderId="49" xfId="398" applyFont="1" applyFill="1" applyBorder="1" applyAlignment="1">
      <alignment horizontal="centerContinuous"/>
    </xf>
    <xf numFmtId="192" fontId="75" fillId="0" borderId="42" xfId="400" applyNumberFormat="1" applyFont="1" applyFill="1" applyBorder="1" applyAlignment="1" applyProtection="1">
      <alignment horizontal="right"/>
    </xf>
    <xf numFmtId="198" fontId="75" fillId="0" borderId="42" xfId="400" applyNumberFormat="1" applyFont="1" applyFill="1" applyBorder="1" applyAlignment="1" applyProtection="1">
      <alignment horizontal="right"/>
    </xf>
    <xf numFmtId="193" fontId="86" fillId="28" borderId="42" xfId="400" applyNumberFormat="1" applyFont="1" applyFill="1" applyBorder="1" applyAlignment="1" applyProtection="1">
      <alignment horizontal="right"/>
    </xf>
    <xf numFmtId="192" fontId="110" fillId="0" borderId="46" xfId="400" applyNumberFormat="1" applyFont="1" applyFill="1" applyBorder="1" applyAlignment="1" applyProtection="1">
      <alignment horizontal="right"/>
    </xf>
    <xf numFmtId="0" fontId="83" fillId="0" borderId="0" xfId="399" applyNumberFormat="1" applyFont="1" applyFill="1" applyBorder="1" applyAlignment="1" applyProtection="1"/>
    <xf numFmtId="176" fontId="101" fillId="0" borderId="0" xfId="400" applyFont="1" applyFill="1" applyBorder="1" applyProtection="1"/>
    <xf numFmtId="0" fontId="101" fillId="0" borderId="0" xfId="398" applyFont="1" applyFill="1" applyAlignment="1" applyProtection="1"/>
    <xf numFmtId="176" fontId="83" fillId="0" borderId="42" xfId="0" applyNumberFormat="1" applyFont="1" applyFill="1" applyBorder="1" applyAlignment="1">
      <alignment horizontal="center"/>
    </xf>
    <xf numFmtId="176" fontId="83" fillId="0" borderId="49" xfId="0" applyNumberFormat="1" applyFont="1" applyFill="1" applyBorder="1" applyAlignment="1">
      <alignment horizontal="center"/>
    </xf>
    <xf numFmtId="0" fontId="83" fillId="0" borderId="0" xfId="398" applyFont="1" applyFill="1" applyAlignment="1">
      <alignment horizontal="right"/>
    </xf>
    <xf numFmtId="0" fontId="75" fillId="0" borderId="10" xfId="398" applyFont="1" applyFill="1" applyBorder="1"/>
    <xf numFmtId="0" fontId="101" fillId="27" borderId="55" xfId="398" applyFont="1" applyFill="1" applyBorder="1" applyAlignment="1" applyProtection="1">
      <alignment horizontal="centerContinuous" vertical="center" shrinkToFit="1"/>
    </xf>
    <xf numFmtId="0" fontId="101" fillId="27" borderId="51" xfId="398" applyFont="1" applyFill="1" applyBorder="1" applyAlignment="1" applyProtection="1">
      <alignment horizontal="centerContinuous" wrapText="1" shrinkToFit="1"/>
    </xf>
    <xf numFmtId="41" fontId="83" fillId="0" borderId="42" xfId="400" applyNumberFormat="1" applyFont="1" applyFill="1" applyBorder="1" applyProtection="1"/>
    <xf numFmtId="41" fontId="86" fillId="28" borderId="42" xfId="400" applyNumberFormat="1" applyFont="1" applyFill="1" applyBorder="1" applyProtection="1"/>
    <xf numFmtId="0" fontId="101" fillId="0" borderId="52" xfId="398" applyFont="1" applyFill="1" applyBorder="1" applyAlignment="1" applyProtection="1">
      <alignment horizontal="center"/>
    </xf>
    <xf numFmtId="176" fontId="101" fillId="0" borderId="45" xfId="398" applyNumberFormat="1" applyFont="1" applyFill="1" applyBorder="1" applyAlignment="1" applyProtection="1"/>
    <xf numFmtId="176" fontId="101" fillId="0" borderId="10" xfId="398" applyNumberFormat="1" applyFont="1" applyFill="1" applyBorder="1" applyAlignment="1" applyProtection="1"/>
    <xf numFmtId="41" fontId="83" fillId="0" borderId="10" xfId="398" applyNumberFormat="1" applyFont="1" applyFill="1" applyBorder="1" applyProtection="1"/>
    <xf numFmtId="41" fontId="83" fillId="0" borderId="46" xfId="398" applyNumberFormat="1" applyFont="1" applyFill="1" applyBorder="1" applyProtection="1"/>
    <xf numFmtId="0" fontId="101" fillId="27" borderId="59" xfId="398" applyFont="1" applyFill="1" applyBorder="1" applyAlignment="1" applyProtection="1">
      <alignment horizontal="centerContinuous" vertical="center" shrinkToFit="1"/>
    </xf>
    <xf numFmtId="0" fontId="101" fillId="27" borderId="43" xfId="398" applyFont="1" applyFill="1" applyBorder="1" applyAlignment="1" applyProtection="1">
      <alignment horizontal="centerContinuous" vertical="center" wrapText="1" shrinkToFit="1"/>
    </xf>
    <xf numFmtId="0" fontId="101" fillId="27" borderId="51" xfId="398" applyFont="1" applyFill="1" applyBorder="1" applyAlignment="1" applyProtection="1">
      <alignment horizontal="centerContinuous" vertical="center" wrapText="1" shrinkToFit="1"/>
    </xf>
    <xf numFmtId="41" fontId="83" fillId="0" borderId="49" xfId="400" applyNumberFormat="1" applyFont="1" applyFill="1" applyBorder="1" applyProtection="1"/>
    <xf numFmtId="41" fontId="101" fillId="0" borderId="0" xfId="400" applyNumberFormat="1" applyFont="1" applyFill="1" applyBorder="1" applyProtection="1"/>
    <xf numFmtId="41" fontId="101" fillId="0" borderId="42" xfId="400" applyNumberFormat="1" applyFont="1" applyFill="1" applyBorder="1" applyProtection="1"/>
    <xf numFmtId="41" fontId="86" fillId="28" borderId="49" xfId="400" applyNumberFormat="1" applyFont="1" applyFill="1" applyBorder="1" applyProtection="1"/>
    <xf numFmtId="41" fontId="83" fillId="0" borderId="52" xfId="398" applyNumberFormat="1" applyFont="1" applyFill="1" applyBorder="1" applyProtection="1"/>
    <xf numFmtId="0" fontId="83" fillId="0" borderId="0" xfId="398" applyFont="1" applyFill="1" applyAlignment="1" applyProtection="1">
      <alignment vertical="center"/>
    </xf>
    <xf numFmtId="176" fontId="83" fillId="0" borderId="0" xfId="400" applyFont="1" applyFill="1" applyBorder="1" applyAlignment="1" applyProtection="1">
      <alignment vertical="center"/>
    </xf>
    <xf numFmtId="3" fontId="83" fillId="0" borderId="0" xfId="398" applyNumberFormat="1" applyFont="1" applyFill="1" applyBorder="1" applyAlignment="1" applyProtection="1">
      <alignment vertical="center"/>
    </xf>
    <xf numFmtId="0" fontId="83" fillId="31" borderId="0" xfId="398" applyFont="1" applyFill="1" applyAlignment="1" applyProtection="1">
      <alignment vertical="center"/>
    </xf>
    <xf numFmtId="0" fontId="101" fillId="27" borderId="55" xfId="398" applyFont="1" applyFill="1" applyBorder="1" applyAlignment="1" applyProtection="1">
      <alignment horizontal="centerContinuous" vertical="top" wrapText="1"/>
    </xf>
    <xf numFmtId="0" fontId="101" fillId="27" borderId="51" xfId="398" applyFont="1" applyFill="1" applyBorder="1" applyAlignment="1" applyProtection="1">
      <alignment horizontal="center" wrapText="1" shrinkToFit="1"/>
    </xf>
    <xf numFmtId="41" fontId="83" fillId="0" borderId="42" xfId="398" applyNumberFormat="1" applyFont="1" applyFill="1" applyBorder="1" applyProtection="1"/>
    <xf numFmtId="0" fontId="101" fillId="0" borderId="45" xfId="398" applyFont="1" applyFill="1" applyBorder="1" applyAlignment="1" applyProtection="1">
      <alignment horizontal="center"/>
    </xf>
    <xf numFmtId="176" fontId="97" fillId="0" borderId="10" xfId="400" applyNumberFormat="1" applyFont="1" applyFill="1" applyBorder="1" applyProtection="1"/>
    <xf numFmtId="176" fontId="97" fillId="0" borderId="10" xfId="398" applyNumberFormat="1" applyFont="1" applyFill="1" applyBorder="1" applyAlignment="1" applyProtection="1"/>
    <xf numFmtId="0" fontId="80" fillId="0" borderId="46" xfId="398" applyFont="1" applyFill="1" applyBorder="1" applyProtection="1"/>
    <xf numFmtId="0" fontId="101" fillId="27" borderId="59" xfId="398" applyFont="1" applyFill="1" applyBorder="1" applyAlignment="1" applyProtection="1">
      <alignment horizontal="centerContinuous" vertical="top"/>
    </xf>
    <xf numFmtId="0" fontId="101" fillId="27" borderId="55" xfId="398" applyFont="1" applyFill="1" applyBorder="1" applyAlignment="1" applyProtection="1">
      <alignment horizontal="centerContinuous" vertical="top"/>
    </xf>
    <xf numFmtId="0" fontId="101" fillId="27" borderId="43" xfId="398" applyFont="1" applyFill="1" applyBorder="1" applyAlignment="1" applyProtection="1">
      <alignment horizontal="centerContinuous" wrapText="1" shrinkToFit="1"/>
    </xf>
    <xf numFmtId="41" fontId="83" fillId="0" borderId="49" xfId="398" applyNumberFormat="1" applyFont="1" applyFill="1" applyBorder="1" applyProtection="1"/>
    <xf numFmtId="0" fontId="80" fillId="0" borderId="52" xfId="398" applyFont="1" applyFill="1" applyBorder="1" applyProtection="1"/>
    <xf numFmtId="0" fontId="80" fillId="0" borderId="10" xfId="398" applyFont="1" applyFill="1" applyBorder="1" applyProtection="1"/>
    <xf numFmtId="0" fontId="101" fillId="27" borderId="61" xfId="398" applyFont="1" applyFill="1" applyBorder="1" applyAlignment="1" applyProtection="1">
      <alignment horizontal="centerContinuous" vertical="top" wrapText="1" shrinkToFit="1"/>
    </xf>
    <xf numFmtId="0" fontId="101" fillId="0" borderId="40" xfId="398" applyFont="1" applyFill="1" applyBorder="1" applyAlignment="1" applyProtection="1">
      <alignment horizontal="center"/>
    </xf>
    <xf numFmtId="0" fontId="101" fillId="0" borderId="44" xfId="398" applyFont="1" applyFill="1" applyBorder="1" applyAlignment="1" applyProtection="1">
      <alignment horizontal="center"/>
    </xf>
    <xf numFmtId="0" fontId="101" fillId="27" borderId="62" xfId="398" applyFont="1" applyFill="1" applyBorder="1" applyAlignment="1" applyProtection="1">
      <alignment horizontal="centerContinuous" vertical="top"/>
    </xf>
    <xf numFmtId="0" fontId="101" fillId="27" borderId="58" xfId="398" applyFont="1" applyFill="1" applyBorder="1" applyAlignment="1" applyProtection="1">
      <alignment horizontal="centerContinuous" wrapText="1" shrinkToFit="1"/>
    </xf>
    <xf numFmtId="0" fontId="101" fillId="0" borderId="46" xfId="398" applyFont="1" applyFill="1" applyBorder="1" applyProtection="1"/>
    <xf numFmtId="0" fontId="83" fillId="27" borderId="41" xfId="404" applyFont="1" applyFill="1" applyBorder="1" applyAlignment="1">
      <alignment horizontal="centerContinuous"/>
    </xf>
    <xf numFmtId="0" fontId="83" fillId="27" borderId="42" xfId="404" applyFont="1" applyFill="1" applyBorder="1" applyAlignment="1">
      <alignment horizontal="center" vertical="center"/>
    </xf>
    <xf numFmtId="0" fontId="83" fillId="27" borderId="41" xfId="404" applyFont="1" applyFill="1" applyBorder="1" applyAlignment="1">
      <alignment horizontal="center"/>
    </xf>
    <xf numFmtId="0" fontId="83" fillId="0" borderId="40" xfId="404" applyFont="1" applyFill="1" applyBorder="1" applyAlignment="1">
      <alignment horizontal="center"/>
    </xf>
    <xf numFmtId="176" fontId="75" fillId="0" borderId="0" xfId="405" applyFont="1" applyFill="1" applyBorder="1" applyProtection="1"/>
    <xf numFmtId="176" fontId="75" fillId="0" borderId="0" xfId="405" applyNumberFormat="1" applyFont="1" applyFill="1" applyBorder="1" applyProtection="1"/>
    <xf numFmtId="176" fontId="83" fillId="0" borderId="42" xfId="405" applyFont="1" applyFill="1" applyBorder="1" applyProtection="1"/>
    <xf numFmtId="176" fontId="83" fillId="0" borderId="0" xfId="405" applyNumberFormat="1" applyFont="1" applyFill="1" applyBorder="1" applyProtection="1"/>
    <xf numFmtId="176" fontId="83" fillId="0" borderId="42" xfId="405" applyNumberFormat="1" applyFont="1" applyFill="1" applyBorder="1" applyProtection="1"/>
    <xf numFmtId="0" fontId="86" fillId="28" borderId="40" xfId="404" applyFont="1" applyFill="1" applyBorder="1" applyAlignment="1">
      <alignment horizontal="center"/>
    </xf>
    <xf numFmtId="176" fontId="86" fillId="28" borderId="0" xfId="405" applyFont="1" applyFill="1" applyBorder="1" applyProtection="1"/>
    <xf numFmtId="196" fontId="86" fillId="28" borderId="0" xfId="405" applyNumberFormat="1" applyFont="1" applyFill="1" applyBorder="1" applyProtection="1"/>
    <xf numFmtId="176" fontId="86" fillId="28" borderId="42" xfId="405" applyFont="1" applyFill="1" applyBorder="1" applyProtection="1"/>
    <xf numFmtId="0" fontId="83" fillId="0" borderId="52" xfId="404" applyFont="1" applyFill="1" applyBorder="1" applyAlignment="1">
      <alignment horizontal="center"/>
    </xf>
    <xf numFmtId="176" fontId="83" fillId="0" borderId="45" xfId="405" applyFont="1" applyFill="1" applyBorder="1" applyProtection="1"/>
    <xf numFmtId="176" fontId="83" fillId="0" borderId="10" xfId="405" applyFont="1" applyFill="1" applyBorder="1" applyProtection="1"/>
    <xf numFmtId="176" fontId="83" fillId="0" borderId="46" xfId="405" applyFont="1" applyFill="1" applyBorder="1" applyProtection="1"/>
    <xf numFmtId="0" fontId="83" fillId="27" borderId="58" xfId="404" applyFont="1" applyFill="1" applyBorder="1" applyAlignment="1">
      <alignment horizontal="centerContinuous"/>
    </xf>
    <xf numFmtId="0" fontId="83" fillId="27" borderId="40" xfId="404" applyFont="1" applyFill="1" applyBorder="1" applyAlignment="1">
      <alignment horizontal="center" vertical="center"/>
    </xf>
    <xf numFmtId="0" fontId="83" fillId="27" borderId="43" xfId="404" applyFont="1" applyFill="1" applyBorder="1" applyAlignment="1">
      <alignment horizontal="center"/>
    </xf>
    <xf numFmtId="176" fontId="83" fillId="0" borderId="49" xfId="405" applyFont="1" applyFill="1" applyBorder="1" applyProtection="1"/>
    <xf numFmtId="41" fontId="83" fillId="0" borderId="0" xfId="404" applyNumberFormat="1" applyFont="1" applyFill="1" applyBorder="1"/>
    <xf numFmtId="41" fontId="83" fillId="0" borderId="42" xfId="404" applyNumberFormat="1" applyFont="1" applyFill="1" applyBorder="1"/>
    <xf numFmtId="176" fontId="83" fillId="0" borderId="49" xfId="405" applyNumberFormat="1" applyFont="1" applyFill="1" applyBorder="1" applyProtection="1"/>
    <xf numFmtId="176" fontId="86" fillId="28" borderId="49" xfId="405" applyFont="1" applyFill="1" applyBorder="1" applyProtection="1"/>
    <xf numFmtId="176" fontId="83" fillId="0" borderId="52" xfId="405" applyFont="1" applyFill="1" applyBorder="1" applyProtection="1"/>
    <xf numFmtId="0" fontId="83" fillId="27" borderId="40" xfId="398" applyFont="1" applyFill="1" applyBorder="1" applyAlignment="1">
      <alignment horizontal="center" vertical="center"/>
    </xf>
    <xf numFmtId="0" fontId="83" fillId="27" borderId="18" xfId="398" applyFont="1" applyFill="1" applyBorder="1" applyAlignment="1" applyProtection="1">
      <alignment horizontal="center"/>
    </xf>
    <xf numFmtId="0" fontId="83" fillId="27" borderId="19" xfId="398" applyFont="1" applyFill="1" applyBorder="1" applyAlignment="1" applyProtection="1">
      <alignment horizontal="center"/>
    </xf>
    <xf numFmtId="0" fontId="83" fillId="27" borderId="18" xfId="398" applyFont="1" applyFill="1" applyBorder="1" applyAlignment="1" applyProtection="1">
      <alignment horizontal="center" wrapText="1"/>
    </xf>
    <xf numFmtId="0" fontId="83" fillId="27" borderId="19" xfId="398" applyFont="1" applyFill="1" applyBorder="1" applyAlignment="1" applyProtection="1">
      <alignment horizontal="center" wrapText="1"/>
    </xf>
    <xf numFmtId="0" fontId="115" fillId="0" borderId="0" xfId="397" applyFont="1" applyAlignment="1">
      <alignment horizontal="centerContinuous"/>
    </xf>
    <xf numFmtId="0" fontId="104" fillId="0" borderId="0" xfId="398" applyFont="1" applyFill="1" applyAlignment="1">
      <alignment horizontal="center" vertical="center"/>
    </xf>
    <xf numFmtId="0" fontId="105" fillId="0" borderId="0" xfId="398" applyFont="1" applyAlignment="1">
      <alignment horizontal="center" vertical="center"/>
    </xf>
    <xf numFmtId="0" fontId="75" fillId="27" borderId="17" xfId="398" applyFont="1" applyFill="1" applyBorder="1" applyAlignment="1">
      <alignment horizontal="center" shrinkToFit="1"/>
    </xf>
    <xf numFmtId="0" fontId="75" fillId="27" borderId="20" xfId="398" applyFont="1" applyFill="1" applyBorder="1" applyAlignment="1">
      <alignment horizontal="center" shrinkToFit="1"/>
    </xf>
    <xf numFmtId="0" fontId="75" fillId="27" borderId="18" xfId="398" applyFont="1" applyFill="1" applyBorder="1" applyAlignment="1">
      <alignment horizontal="center" shrinkToFit="1"/>
    </xf>
    <xf numFmtId="0" fontId="75" fillId="27" borderId="19" xfId="398" applyFont="1" applyFill="1" applyBorder="1" applyAlignment="1">
      <alignment horizontal="center" shrinkToFit="1"/>
    </xf>
    <xf numFmtId="0" fontId="78" fillId="27" borderId="22" xfId="398" applyFont="1" applyFill="1" applyBorder="1" applyAlignment="1">
      <alignment horizontal="center" wrapText="1" shrinkToFit="1"/>
    </xf>
    <xf numFmtId="0" fontId="78" fillId="27" borderId="16" xfId="398" applyFont="1" applyFill="1" applyBorder="1" applyAlignment="1">
      <alignment horizontal="center" wrapText="1" shrinkToFit="1"/>
    </xf>
    <xf numFmtId="0" fontId="75" fillId="27" borderId="22" xfId="398" applyFont="1" applyFill="1" applyBorder="1" applyAlignment="1">
      <alignment horizontal="center" wrapText="1" shrinkToFit="1"/>
    </xf>
    <xf numFmtId="0" fontId="75" fillId="27" borderId="16" xfId="398" applyFont="1" applyFill="1" applyBorder="1" applyAlignment="1">
      <alignment horizontal="center" wrapText="1" shrinkToFit="1"/>
    </xf>
    <xf numFmtId="0" fontId="78" fillId="27" borderId="50" xfId="398" applyFont="1" applyFill="1" applyBorder="1" applyAlignment="1">
      <alignment horizontal="center" wrapText="1" shrinkToFit="1"/>
    </xf>
    <xf numFmtId="0" fontId="78" fillId="27" borderId="50" xfId="398" applyFont="1" applyFill="1" applyBorder="1" applyAlignment="1">
      <alignment horizontal="center" shrinkToFit="1"/>
    </xf>
    <xf numFmtId="0" fontId="78" fillId="27" borderId="51" xfId="398" applyFont="1" applyFill="1" applyBorder="1" applyAlignment="1">
      <alignment horizontal="center" shrinkToFit="1"/>
    </xf>
    <xf numFmtId="0" fontId="83" fillId="0" borderId="10" xfId="399" applyNumberFormat="1" applyFont="1" applyFill="1" applyBorder="1" applyAlignment="1" applyProtection="1">
      <alignment horizontal="right"/>
      <protection locked="0"/>
    </xf>
    <xf numFmtId="0" fontId="75" fillId="27" borderId="28" xfId="398" applyFont="1" applyFill="1" applyBorder="1" applyAlignment="1">
      <alignment horizontal="center" vertical="top"/>
    </xf>
    <xf numFmtId="0" fontId="75" fillId="27" borderId="27" xfId="398" applyFont="1" applyFill="1" applyBorder="1" applyAlignment="1">
      <alignment horizontal="center" vertical="top"/>
    </xf>
    <xf numFmtId="0" fontId="75" fillId="27" borderId="17" xfId="398" applyFont="1" applyFill="1" applyBorder="1" applyAlignment="1">
      <alignment horizontal="center" vertical="top"/>
    </xf>
    <xf numFmtId="0" fontId="75" fillId="27" borderId="20" xfId="398" applyFont="1" applyFill="1" applyBorder="1" applyAlignment="1">
      <alignment horizontal="center" vertical="top"/>
    </xf>
    <xf numFmtId="0" fontId="75" fillId="27" borderId="28" xfId="398" applyFont="1" applyFill="1" applyBorder="1" applyAlignment="1">
      <alignment horizontal="center" vertical="center" wrapText="1"/>
    </xf>
    <xf numFmtId="0" fontId="75" fillId="27" borderId="30" xfId="398" applyFont="1" applyFill="1" applyBorder="1" applyAlignment="1">
      <alignment horizontal="center" vertical="center"/>
    </xf>
    <xf numFmtId="0" fontId="75" fillId="27" borderId="53" xfId="398" applyFont="1" applyFill="1" applyBorder="1" applyAlignment="1">
      <alignment horizontal="center" vertical="center"/>
    </xf>
    <xf numFmtId="0" fontId="75" fillId="27" borderId="34" xfId="398" applyFont="1" applyFill="1" applyBorder="1" applyAlignment="1">
      <alignment horizontal="center" vertical="center" shrinkToFit="1"/>
    </xf>
    <xf numFmtId="0" fontId="75" fillId="27" borderId="26" xfId="398" applyFont="1" applyFill="1" applyBorder="1" applyAlignment="1">
      <alignment horizontal="center" vertical="center" shrinkToFit="1"/>
    </xf>
    <xf numFmtId="0" fontId="75" fillId="27" borderId="25" xfId="398" applyFont="1" applyFill="1" applyBorder="1" applyAlignment="1">
      <alignment horizontal="center" vertical="center" shrinkToFit="1"/>
    </xf>
    <xf numFmtId="0" fontId="75" fillId="27" borderId="47" xfId="398" applyFont="1" applyFill="1" applyBorder="1" applyAlignment="1">
      <alignment horizontal="center" vertical="center"/>
    </xf>
    <xf numFmtId="0" fontId="75" fillId="27" borderId="32" xfId="398" applyFont="1" applyFill="1" applyBorder="1" applyAlignment="1">
      <alignment horizontal="center" vertical="center"/>
    </xf>
    <xf numFmtId="0" fontId="75" fillId="27" borderId="27" xfId="398" applyFont="1" applyFill="1" applyBorder="1" applyAlignment="1">
      <alignment horizontal="center" vertical="center"/>
    </xf>
    <xf numFmtId="0" fontId="75" fillId="27" borderId="40" xfId="398" applyFont="1" applyFill="1" applyBorder="1" applyAlignment="1">
      <alignment horizontal="center" vertical="center"/>
    </xf>
    <xf numFmtId="0" fontId="75" fillId="27" borderId="43" xfId="398" applyFont="1" applyFill="1" applyBorder="1" applyAlignment="1">
      <alignment horizontal="center" vertical="center"/>
    </xf>
    <xf numFmtId="0" fontId="106" fillId="0" borderId="0" xfId="398" applyFont="1" applyFill="1" applyAlignment="1">
      <alignment horizontal="center" vertical="center"/>
    </xf>
    <xf numFmtId="0" fontId="83" fillId="27" borderId="22" xfId="398" applyFont="1" applyFill="1" applyBorder="1" applyAlignment="1">
      <alignment horizontal="center" wrapText="1"/>
    </xf>
    <xf numFmtId="0" fontId="83" fillId="27" borderId="16" xfId="398" applyFont="1" applyFill="1" applyBorder="1" applyAlignment="1">
      <alignment horizontal="center" wrapText="1"/>
    </xf>
    <xf numFmtId="0" fontId="83" fillId="27" borderId="28" xfId="398" applyFont="1" applyFill="1" applyBorder="1" applyAlignment="1">
      <alignment horizontal="center" vertical="center" wrapText="1"/>
    </xf>
    <xf numFmtId="0" fontId="83" fillId="27" borderId="32" xfId="398" applyFont="1" applyFill="1" applyBorder="1" applyAlignment="1">
      <alignment horizontal="center" vertical="center"/>
    </xf>
    <xf numFmtId="0" fontId="83" fillId="27" borderId="39" xfId="398" applyFont="1" applyFill="1" applyBorder="1" applyAlignment="1">
      <alignment horizontal="center" vertical="center"/>
    </xf>
    <xf numFmtId="0" fontId="83" fillId="27" borderId="17" xfId="398" applyFont="1" applyFill="1" applyBorder="1" applyAlignment="1">
      <alignment horizontal="center" vertical="center"/>
    </xf>
    <xf numFmtId="0" fontId="83" fillId="27" borderId="21" xfId="398" applyFont="1" applyFill="1" applyBorder="1" applyAlignment="1">
      <alignment horizontal="center" vertical="center"/>
    </xf>
    <xf numFmtId="0" fontId="83" fillId="27" borderId="41" xfId="398" applyFont="1" applyFill="1" applyBorder="1" applyAlignment="1">
      <alignment horizontal="center" vertical="center"/>
    </xf>
    <xf numFmtId="0" fontId="83" fillId="27" borderId="32" xfId="398" applyFont="1" applyFill="1" applyBorder="1" applyAlignment="1">
      <alignment horizontal="center" vertical="center" wrapText="1"/>
    </xf>
    <xf numFmtId="0" fontId="83" fillId="27" borderId="27" xfId="398" applyFont="1" applyFill="1" applyBorder="1" applyAlignment="1">
      <alignment horizontal="center" vertical="center" wrapText="1"/>
    </xf>
    <xf numFmtId="0" fontId="83" fillId="27" borderId="18" xfId="398" applyFont="1" applyFill="1" applyBorder="1" applyAlignment="1">
      <alignment horizontal="center" vertical="center" wrapText="1"/>
    </xf>
    <xf numFmtId="0" fontId="83" fillId="27" borderId="21" xfId="398" applyFont="1" applyFill="1" applyBorder="1" applyAlignment="1">
      <alignment horizontal="center" vertical="center" wrapText="1"/>
    </xf>
    <xf numFmtId="0" fontId="83" fillId="27" borderId="19" xfId="398" applyFont="1" applyFill="1" applyBorder="1" applyAlignment="1">
      <alignment horizontal="center" vertical="center" wrapText="1"/>
    </xf>
    <xf numFmtId="0" fontId="83" fillId="27" borderId="48" xfId="399" applyNumberFormat="1" applyFont="1" applyFill="1" applyBorder="1" applyAlignment="1" applyProtection="1">
      <alignment horizontal="center" vertical="center" wrapText="1"/>
      <protection locked="0"/>
    </xf>
    <xf numFmtId="0" fontId="83" fillId="27" borderId="51" xfId="399" applyNumberFormat="1" applyFont="1" applyFill="1" applyBorder="1" applyAlignment="1" applyProtection="1">
      <alignment horizontal="center" vertical="center" wrapText="1"/>
      <protection locked="0"/>
    </xf>
    <xf numFmtId="0" fontId="83" fillId="27" borderId="47" xfId="398" applyFont="1" applyFill="1" applyBorder="1" applyAlignment="1">
      <alignment horizontal="center" vertical="center" wrapText="1"/>
    </xf>
    <xf numFmtId="0" fontId="83" fillId="27" borderId="58" xfId="398" applyFont="1" applyFill="1" applyBorder="1" applyAlignment="1">
      <alignment horizontal="center" vertical="center" wrapText="1"/>
    </xf>
    <xf numFmtId="0" fontId="83" fillId="0" borderId="0" xfId="398" applyFont="1" applyFill="1" applyBorder="1" applyAlignment="1">
      <alignment horizontal="left"/>
    </xf>
    <xf numFmtId="0" fontId="83" fillId="27" borderId="18" xfId="398" applyFont="1" applyFill="1" applyBorder="1" applyAlignment="1">
      <alignment horizontal="center" vertical="center"/>
    </xf>
    <xf numFmtId="0" fontId="83" fillId="27" borderId="19" xfId="398" applyFont="1" applyFill="1" applyBorder="1" applyAlignment="1">
      <alignment horizontal="center" vertical="center"/>
    </xf>
    <xf numFmtId="0" fontId="83" fillId="27" borderId="22" xfId="398" applyFont="1" applyFill="1" applyBorder="1" applyAlignment="1">
      <alignment horizontal="center" vertical="center" wrapText="1"/>
    </xf>
    <xf numFmtId="0" fontId="83" fillId="27" borderId="16" xfId="398" applyFont="1" applyFill="1" applyBorder="1" applyAlignment="1">
      <alignment horizontal="center" vertical="center" wrapText="1"/>
    </xf>
    <xf numFmtId="0" fontId="83" fillId="27" borderId="50" xfId="398" applyFont="1" applyFill="1" applyBorder="1" applyAlignment="1">
      <alignment horizontal="center" vertical="center"/>
    </xf>
    <xf numFmtId="0" fontId="83" fillId="27" borderId="51" xfId="398" applyFont="1" applyFill="1" applyBorder="1" applyAlignment="1">
      <alignment horizontal="center" vertical="center"/>
    </xf>
    <xf numFmtId="0" fontId="83" fillId="27" borderId="50" xfId="398" applyFont="1" applyFill="1" applyBorder="1" applyAlignment="1">
      <alignment horizontal="center"/>
    </xf>
    <xf numFmtId="0" fontId="83" fillId="27" borderId="51" xfId="398" applyFont="1" applyFill="1" applyBorder="1" applyAlignment="1">
      <alignment horizontal="center"/>
    </xf>
    <xf numFmtId="0" fontId="83" fillId="27" borderId="28" xfId="398" applyFont="1" applyFill="1" applyBorder="1" applyAlignment="1">
      <alignment horizontal="center" vertical="center"/>
    </xf>
    <xf numFmtId="0" fontId="83" fillId="27" borderId="27" xfId="398" applyFont="1" applyFill="1" applyBorder="1" applyAlignment="1">
      <alignment horizontal="center" vertical="center"/>
    </xf>
    <xf numFmtId="0" fontId="83" fillId="27" borderId="18" xfId="398" applyFont="1" applyFill="1" applyBorder="1" applyAlignment="1">
      <alignment horizontal="center"/>
    </xf>
    <xf numFmtId="0" fontId="83" fillId="27" borderId="19" xfId="398" applyFont="1" applyFill="1" applyBorder="1" applyAlignment="1">
      <alignment horizontal="center"/>
    </xf>
    <xf numFmtId="0" fontId="83" fillId="27" borderId="38" xfId="398" applyFont="1" applyFill="1" applyBorder="1" applyAlignment="1">
      <alignment horizontal="center" vertical="center" wrapText="1"/>
    </xf>
    <xf numFmtId="0" fontId="83" fillId="27" borderId="40" xfId="398" applyFont="1" applyFill="1" applyBorder="1" applyAlignment="1">
      <alignment horizontal="center" vertical="center"/>
    </xf>
    <xf numFmtId="0" fontId="83" fillId="27" borderId="50" xfId="398" applyFont="1" applyFill="1" applyBorder="1" applyAlignment="1">
      <alignment horizontal="center" wrapText="1"/>
    </xf>
    <xf numFmtId="0" fontId="83" fillId="27" borderId="51" xfId="398" applyFont="1" applyFill="1" applyBorder="1" applyAlignment="1">
      <alignment horizontal="center" wrapText="1"/>
    </xf>
    <xf numFmtId="0" fontId="83" fillId="27" borderId="34" xfId="398" applyFont="1" applyFill="1" applyBorder="1" applyAlignment="1">
      <alignment horizontal="center" vertical="center"/>
    </xf>
    <xf numFmtId="0" fontId="83" fillId="27" borderId="35" xfId="398" applyFont="1" applyFill="1" applyBorder="1" applyAlignment="1">
      <alignment horizontal="center" vertical="center"/>
    </xf>
    <xf numFmtId="0" fontId="83" fillId="27" borderId="17" xfId="398" applyFont="1" applyFill="1" applyBorder="1" applyAlignment="1">
      <alignment horizontal="center"/>
    </xf>
    <xf numFmtId="0" fontId="83" fillId="27" borderId="20" xfId="398" applyFont="1" applyFill="1" applyBorder="1" applyAlignment="1">
      <alignment horizontal="center"/>
    </xf>
    <xf numFmtId="0" fontId="88" fillId="27" borderId="22" xfId="398" applyFont="1" applyFill="1" applyBorder="1" applyAlignment="1">
      <alignment horizontal="center"/>
    </xf>
    <xf numFmtId="0" fontId="88" fillId="27" borderId="16" xfId="398" applyFont="1" applyFill="1" applyBorder="1" applyAlignment="1">
      <alignment horizontal="center"/>
    </xf>
    <xf numFmtId="0" fontId="83" fillId="27" borderId="17" xfId="398" applyFont="1" applyFill="1" applyBorder="1" applyAlignment="1">
      <alignment horizontal="center" wrapText="1"/>
    </xf>
    <xf numFmtId="0" fontId="83" fillId="27" borderId="20" xfId="398" applyFont="1" applyFill="1" applyBorder="1" applyAlignment="1">
      <alignment horizontal="center" wrapText="1"/>
    </xf>
    <xf numFmtId="0" fontId="83" fillId="27" borderId="18" xfId="398" applyFont="1" applyFill="1" applyBorder="1" applyAlignment="1">
      <alignment horizontal="center" wrapText="1"/>
    </xf>
    <xf numFmtId="0" fontId="83" fillId="27" borderId="19" xfId="398" applyFont="1" applyFill="1" applyBorder="1" applyAlignment="1">
      <alignment horizontal="center" wrapText="1"/>
    </xf>
    <xf numFmtId="0" fontId="75" fillId="27" borderId="22" xfId="398" applyFont="1" applyFill="1" applyBorder="1" applyAlignment="1">
      <alignment horizontal="center"/>
    </xf>
    <xf numFmtId="0" fontId="75" fillId="27" borderId="16" xfId="398" applyFont="1" applyFill="1" applyBorder="1" applyAlignment="1">
      <alignment horizontal="center"/>
    </xf>
    <xf numFmtId="0" fontId="75" fillId="27" borderId="38" xfId="398" applyFont="1" applyFill="1" applyBorder="1" applyAlignment="1">
      <alignment horizontal="center" vertical="center" wrapText="1"/>
    </xf>
    <xf numFmtId="0" fontId="75" fillId="27" borderId="17" xfId="398" applyFont="1" applyFill="1" applyBorder="1" applyAlignment="1">
      <alignment horizontal="center" wrapText="1" shrinkToFit="1"/>
    </xf>
    <xf numFmtId="0" fontId="75" fillId="27" borderId="0" xfId="398" applyFont="1" applyFill="1" applyBorder="1" applyAlignment="1">
      <alignment horizontal="center" wrapText="1" shrinkToFit="1"/>
    </xf>
    <xf numFmtId="0" fontId="75" fillId="27" borderId="20" xfId="398" applyFont="1" applyFill="1" applyBorder="1" applyAlignment="1">
      <alignment horizontal="center" wrapText="1" shrinkToFit="1"/>
    </xf>
    <xf numFmtId="0" fontId="75" fillId="27" borderId="42" xfId="398" applyFont="1" applyFill="1" applyBorder="1" applyAlignment="1">
      <alignment horizontal="center" wrapText="1" shrinkToFit="1"/>
    </xf>
    <xf numFmtId="0" fontId="75" fillId="27" borderId="0" xfId="398" applyFont="1" applyFill="1" applyBorder="1" applyAlignment="1">
      <alignment horizontal="center" shrinkToFit="1"/>
    </xf>
    <xf numFmtId="0" fontId="75" fillId="27" borderId="50" xfId="398" applyFont="1" applyFill="1" applyBorder="1" applyAlignment="1">
      <alignment horizontal="center" wrapText="1"/>
    </xf>
    <xf numFmtId="0" fontId="75" fillId="27" borderId="51" xfId="398" applyFont="1" applyFill="1" applyBorder="1" applyAlignment="1">
      <alignment horizontal="center" wrapText="1"/>
    </xf>
    <xf numFmtId="0" fontId="75" fillId="27" borderId="38" xfId="398" applyFont="1" applyFill="1" applyBorder="1" applyAlignment="1">
      <alignment horizontal="center" vertical="center"/>
    </xf>
    <xf numFmtId="0" fontId="83" fillId="27" borderId="34" xfId="398" applyFont="1" applyFill="1" applyBorder="1" applyAlignment="1" applyProtection="1">
      <alignment horizontal="center" vertical="center"/>
    </xf>
    <xf numFmtId="0" fontId="83" fillId="27" borderId="35" xfId="398" applyFont="1" applyFill="1" applyBorder="1" applyAlignment="1" applyProtection="1">
      <alignment horizontal="center" vertical="center"/>
    </xf>
    <xf numFmtId="0" fontId="83" fillId="27" borderId="18" xfId="398" applyFont="1" applyFill="1" applyBorder="1" applyAlignment="1" applyProtection="1">
      <alignment horizontal="center"/>
    </xf>
    <xf numFmtId="0" fontId="83" fillId="27" borderId="19" xfId="398" applyFont="1" applyFill="1" applyBorder="1" applyAlignment="1" applyProtection="1">
      <alignment horizontal="center"/>
    </xf>
    <xf numFmtId="0" fontId="83" fillId="27" borderId="18" xfId="398" applyFont="1" applyFill="1" applyBorder="1" applyAlignment="1" applyProtection="1">
      <alignment horizontal="center" shrinkToFit="1"/>
    </xf>
    <xf numFmtId="0" fontId="83" fillId="27" borderId="24" xfId="398" applyFont="1" applyFill="1" applyBorder="1" applyAlignment="1" applyProtection="1">
      <alignment horizontal="center" vertical="center"/>
    </xf>
    <xf numFmtId="0" fontId="83" fillId="27" borderId="26" xfId="398" applyFont="1" applyFill="1" applyBorder="1" applyAlignment="1" applyProtection="1">
      <alignment horizontal="center" vertical="center"/>
    </xf>
    <xf numFmtId="0" fontId="83" fillId="27" borderId="25" xfId="398" applyFont="1" applyFill="1" applyBorder="1" applyAlignment="1" applyProtection="1">
      <alignment horizontal="center" vertical="center"/>
    </xf>
    <xf numFmtId="0" fontId="83" fillId="27" borderId="36" xfId="398" applyFont="1" applyFill="1" applyBorder="1" applyAlignment="1" applyProtection="1">
      <alignment horizontal="center" vertical="center"/>
    </xf>
    <xf numFmtId="0" fontId="83" fillId="27" borderId="18" xfId="398" applyFont="1" applyFill="1" applyBorder="1" applyAlignment="1" applyProtection="1">
      <alignment horizontal="center" wrapText="1"/>
    </xf>
    <xf numFmtId="0" fontId="83" fillId="27" borderId="21" xfId="398" applyFont="1" applyFill="1" applyBorder="1" applyAlignment="1" applyProtection="1">
      <alignment horizontal="center" wrapText="1"/>
    </xf>
    <xf numFmtId="0" fontId="83" fillId="27" borderId="19" xfId="398" applyFont="1" applyFill="1" applyBorder="1" applyAlignment="1" applyProtection="1">
      <alignment horizontal="center" wrapText="1"/>
    </xf>
    <xf numFmtId="0" fontId="83" fillId="27" borderId="34" xfId="398" applyFont="1" applyFill="1" applyBorder="1" applyAlignment="1" applyProtection="1">
      <alignment horizontal="center" vertical="center" wrapText="1"/>
    </xf>
    <xf numFmtId="0" fontId="83" fillId="27" borderId="35" xfId="398" applyFont="1" applyFill="1" applyBorder="1" applyAlignment="1" applyProtection="1">
      <alignment horizontal="center" vertical="center" wrapText="1"/>
    </xf>
    <xf numFmtId="0" fontId="83" fillId="27" borderId="17" xfId="398" applyFont="1" applyFill="1" applyBorder="1" applyAlignment="1" applyProtection="1">
      <alignment horizontal="center" vertical="center" wrapText="1"/>
    </xf>
    <xf numFmtId="0" fontId="83" fillId="27" borderId="20" xfId="398" applyFont="1" applyFill="1" applyBorder="1" applyAlignment="1" applyProtection="1">
      <alignment horizontal="center" vertical="center" wrapText="1"/>
    </xf>
    <xf numFmtId="0" fontId="75" fillId="27" borderId="29" xfId="398" applyFont="1" applyFill="1" applyBorder="1" applyAlignment="1">
      <alignment horizontal="center" vertical="top"/>
    </xf>
    <xf numFmtId="0" fontId="75" fillId="27" borderId="30" xfId="398" applyFont="1" applyFill="1" applyBorder="1" applyAlignment="1">
      <alignment horizontal="center" vertical="top"/>
    </xf>
    <xf numFmtId="0" fontId="75" fillId="27" borderId="31" xfId="398" applyFont="1" applyFill="1" applyBorder="1" applyAlignment="1">
      <alignment horizontal="center" vertical="top"/>
    </xf>
    <xf numFmtId="0" fontId="75" fillId="27" borderId="22" xfId="398" applyFont="1" applyFill="1" applyBorder="1" applyAlignment="1">
      <alignment horizontal="center" wrapText="1"/>
    </xf>
    <xf numFmtId="0" fontId="75" fillId="27" borderId="16" xfId="398" applyFont="1" applyFill="1" applyBorder="1" applyAlignment="1">
      <alignment horizontal="center" wrapText="1"/>
    </xf>
    <xf numFmtId="0" fontId="75" fillId="27" borderId="22" xfId="399" applyNumberFormat="1" applyFont="1" applyFill="1" applyBorder="1" applyAlignment="1" applyProtection="1">
      <alignment horizontal="center" wrapText="1"/>
    </xf>
    <xf numFmtId="0" fontId="75" fillId="27" borderId="16" xfId="399" applyNumberFormat="1" applyFont="1" applyFill="1" applyBorder="1" applyAlignment="1" applyProtection="1">
      <alignment horizontal="center" wrapText="1"/>
    </xf>
    <xf numFmtId="0" fontId="75" fillId="27" borderId="23" xfId="398" applyFont="1" applyFill="1" applyBorder="1" applyAlignment="1">
      <alignment horizontal="center" vertical="top" wrapText="1"/>
    </xf>
    <xf numFmtId="0" fontId="75" fillId="27" borderId="22" xfId="398" applyFont="1" applyFill="1" applyBorder="1" applyAlignment="1">
      <alignment horizontal="center" vertical="top"/>
    </xf>
    <xf numFmtId="0" fontId="75" fillId="27" borderId="33" xfId="398" applyFont="1" applyFill="1" applyBorder="1" applyAlignment="1">
      <alignment horizontal="center" vertical="top" wrapText="1"/>
    </xf>
    <xf numFmtId="0" fontId="75" fillId="27" borderId="33" xfId="399" applyNumberFormat="1" applyFont="1" applyFill="1" applyBorder="1" applyAlignment="1" applyProtection="1">
      <alignment horizontal="center" vertical="top" wrapText="1"/>
    </xf>
    <xf numFmtId="0" fontId="75" fillId="27" borderId="22" xfId="399" applyNumberFormat="1" applyFont="1" applyFill="1" applyBorder="1" applyAlignment="1" applyProtection="1">
      <alignment horizontal="center" vertical="top"/>
    </xf>
    <xf numFmtId="0" fontId="83" fillId="30" borderId="50" xfId="398" applyFont="1" applyFill="1" applyBorder="1" applyAlignment="1">
      <alignment horizontal="center" wrapText="1"/>
    </xf>
    <xf numFmtId="0" fontId="83" fillId="30" borderId="51" xfId="398" applyFont="1" applyFill="1" applyBorder="1" applyAlignment="1">
      <alignment horizontal="center" wrapText="1"/>
    </xf>
    <xf numFmtId="0" fontId="83" fillId="27" borderId="38" xfId="398" applyFont="1" applyFill="1" applyBorder="1" applyAlignment="1">
      <alignment horizontal="center" vertical="center"/>
    </xf>
    <xf numFmtId="0" fontId="83" fillId="27" borderId="43" xfId="398" applyFont="1" applyFill="1" applyBorder="1" applyAlignment="1">
      <alignment horizontal="center" vertical="center"/>
    </xf>
    <xf numFmtId="0" fontId="83" fillId="27" borderId="29" xfId="398" applyFont="1" applyFill="1" applyBorder="1" applyAlignment="1">
      <alignment horizontal="center" vertical="center"/>
    </xf>
    <xf numFmtId="0" fontId="83" fillId="27" borderId="30" xfId="398" applyFont="1" applyFill="1" applyBorder="1" applyAlignment="1">
      <alignment horizontal="center" vertical="center"/>
    </xf>
    <xf numFmtId="0" fontId="83" fillId="27" borderId="53" xfId="398" applyFont="1" applyFill="1" applyBorder="1" applyAlignment="1">
      <alignment horizontal="center" vertical="center"/>
    </xf>
    <xf numFmtId="0" fontId="83" fillId="27" borderId="56" xfId="398" applyFont="1" applyFill="1" applyBorder="1" applyAlignment="1">
      <alignment horizontal="center" vertical="center"/>
    </xf>
    <xf numFmtId="0" fontId="83" fillId="27" borderId="31" xfId="398" applyFont="1" applyFill="1" applyBorder="1" applyAlignment="1">
      <alignment horizontal="center" vertical="center"/>
    </xf>
    <xf numFmtId="0" fontId="108" fillId="0" borderId="0" xfId="398" applyFont="1" applyFill="1" applyAlignment="1" applyProtection="1">
      <alignment horizontal="center" vertical="center"/>
    </xf>
    <xf numFmtId="0" fontId="108" fillId="0" borderId="0" xfId="398" applyFont="1" applyFill="1" applyAlignment="1" applyProtection="1">
      <alignment horizontal="center"/>
    </xf>
    <xf numFmtId="0" fontId="101" fillId="27" borderId="24" xfId="398" applyFont="1" applyFill="1" applyBorder="1" applyAlignment="1" applyProtection="1">
      <alignment horizontal="center" vertical="center"/>
    </xf>
    <xf numFmtId="0" fontId="101" fillId="27" borderId="26" xfId="398" applyFont="1" applyFill="1" applyBorder="1" applyAlignment="1" applyProtection="1">
      <alignment horizontal="center" vertical="center"/>
    </xf>
    <xf numFmtId="0" fontId="101" fillId="27" borderId="54" xfId="398" applyFont="1" applyFill="1" applyBorder="1" applyAlignment="1" applyProtection="1">
      <alignment horizontal="center" vertical="center"/>
    </xf>
    <xf numFmtId="0" fontId="101" fillId="27" borderId="17" xfId="398" applyFont="1" applyFill="1" applyBorder="1" applyAlignment="1" applyProtection="1">
      <alignment horizontal="center" vertical="top"/>
    </xf>
    <xf numFmtId="0" fontId="101" fillId="27" borderId="42" xfId="398" applyFont="1" applyFill="1" applyBorder="1" applyAlignment="1" applyProtection="1">
      <alignment horizontal="center" vertical="top"/>
    </xf>
    <xf numFmtId="0" fontId="101" fillId="27" borderId="38" xfId="398" applyFont="1" applyFill="1" applyBorder="1" applyAlignment="1" applyProtection="1">
      <alignment horizontal="center" vertical="center"/>
    </xf>
    <xf numFmtId="0" fontId="101" fillId="27" borderId="40" xfId="398" applyFont="1" applyFill="1" applyBorder="1" applyAlignment="1" applyProtection="1">
      <alignment horizontal="center" vertical="center"/>
    </xf>
    <xf numFmtId="0" fontId="101" fillId="27" borderId="43" xfId="398" applyFont="1" applyFill="1" applyBorder="1" applyAlignment="1" applyProtection="1">
      <alignment horizontal="center" vertical="center"/>
    </xf>
    <xf numFmtId="0" fontId="101" fillId="27" borderId="18" xfId="398" applyFont="1" applyFill="1" applyBorder="1" applyAlignment="1" applyProtection="1">
      <alignment horizontal="center" wrapText="1" shrinkToFit="1"/>
    </xf>
    <xf numFmtId="0" fontId="101" fillId="27" borderId="41" xfId="398" applyFont="1" applyFill="1" applyBorder="1" applyAlignment="1" applyProtection="1">
      <alignment horizontal="center" wrapText="1" shrinkToFit="1"/>
    </xf>
    <xf numFmtId="0" fontId="101" fillId="27" borderId="29" xfId="398" applyFont="1" applyFill="1" applyBorder="1" applyAlignment="1" applyProtection="1">
      <alignment horizontal="center" vertical="center"/>
    </xf>
    <xf numFmtId="0" fontId="101" fillId="27" borderId="30" xfId="398" applyFont="1" applyFill="1" applyBorder="1" applyAlignment="1" applyProtection="1">
      <alignment horizontal="center" vertical="center"/>
    </xf>
    <xf numFmtId="0" fontId="101" fillId="27" borderId="53" xfId="398" applyFont="1" applyFill="1" applyBorder="1" applyAlignment="1" applyProtection="1">
      <alignment horizontal="center" vertical="center"/>
    </xf>
    <xf numFmtId="0" fontId="101" fillId="27" borderId="56" xfId="398" applyFont="1" applyFill="1" applyBorder="1" applyAlignment="1" applyProtection="1">
      <alignment horizontal="center" vertical="center"/>
    </xf>
    <xf numFmtId="0" fontId="101" fillId="27" borderId="31" xfId="398" applyFont="1" applyFill="1" applyBorder="1" applyAlignment="1" applyProtection="1">
      <alignment horizontal="center" vertical="center"/>
    </xf>
    <xf numFmtId="0" fontId="101" fillId="27" borderId="29" xfId="398" applyFont="1" applyFill="1" applyBorder="1" applyAlignment="1" applyProtection="1">
      <alignment horizontal="center" vertical="center" wrapText="1"/>
    </xf>
    <xf numFmtId="0" fontId="101" fillId="27" borderId="30" xfId="398" applyFont="1" applyFill="1" applyBorder="1" applyAlignment="1" applyProtection="1">
      <alignment horizontal="center" vertical="center" wrapText="1"/>
    </xf>
    <xf numFmtId="0" fontId="101" fillId="27" borderId="53" xfId="398" applyFont="1" applyFill="1" applyBorder="1" applyAlignment="1" applyProtection="1">
      <alignment horizontal="center" vertical="center" wrapText="1"/>
    </xf>
    <xf numFmtId="0" fontId="106" fillId="0" borderId="0" xfId="404" applyFont="1" applyFill="1" applyAlignment="1">
      <alignment horizontal="center"/>
    </xf>
    <xf numFmtId="0" fontId="83" fillId="27" borderId="28" xfId="404" applyFont="1" applyFill="1" applyBorder="1" applyAlignment="1">
      <alignment horizontal="center" vertical="center"/>
    </xf>
    <xf numFmtId="0" fontId="83" fillId="27" borderId="27" xfId="404" applyFont="1" applyFill="1" applyBorder="1" applyAlignment="1">
      <alignment horizontal="center" vertical="center"/>
    </xf>
    <xf numFmtId="0" fontId="83" fillId="27" borderId="32" xfId="404" applyFont="1" applyFill="1" applyBorder="1" applyAlignment="1">
      <alignment horizontal="center" vertical="center"/>
    </xf>
    <xf numFmtId="0" fontId="83" fillId="27" borderId="39" xfId="404" applyFont="1" applyFill="1" applyBorder="1" applyAlignment="1">
      <alignment horizontal="center" vertical="center"/>
    </xf>
    <xf numFmtId="0" fontId="83" fillId="27" borderId="38" xfId="404" applyFont="1" applyFill="1" applyBorder="1" applyAlignment="1">
      <alignment horizontal="center" vertical="center"/>
    </xf>
    <xf numFmtId="0" fontId="83" fillId="27" borderId="40" xfId="404" applyFont="1" applyFill="1" applyBorder="1" applyAlignment="1">
      <alignment horizontal="center" vertical="center"/>
    </xf>
    <xf numFmtId="0" fontId="83" fillId="27" borderId="43" xfId="404" applyFont="1" applyFill="1" applyBorder="1" applyAlignment="1">
      <alignment horizontal="center" vertical="center"/>
    </xf>
    <xf numFmtId="0" fontId="83" fillId="27" borderId="18" xfId="404" applyFont="1" applyFill="1" applyBorder="1" applyAlignment="1">
      <alignment horizontal="center"/>
    </xf>
    <xf numFmtId="0" fontId="83" fillId="27" borderId="19" xfId="404" applyFont="1" applyFill="1" applyBorder="1" applyAlignment="1">
      <alignment horizontal="center"/>
    </xf>
    <xf numFmtId="0" fontId="83" fillId="27" borderId="21" xfId="404" applyFont="1" applyFill="1" applyBorder="1" applyAlignment="1">
      <alignment horizontal="center"/>
    </xf>
    <xf numFmtId="0" fontId="83" fillId="27" borderId="41" xfId="404" applyFont="1" applyFill="1" applyBorder="1" applyAlignment="1">
      <alignment horizontal="center"/>
    </xf>
    <xf numFmtId="0" fontId="83" fillId="27" borderId="28" xfId="404" applyFont="1" applyFill="1" applyBorder="1" applyAlignment="1">
      <alignment horizontal="center" vertical="center" wrapText="1"/>
    </xf>
    <xf numFmtId="0" fontId="83" fillId="27" borderId="27" xfId="404" applyFont="1" applyFill="1" applyBorder="1" applyAlignment="1">
      <alignment horizontal="center" vertical="center" wrapText="1"/>
    </xf>
    <xf numFmtId="0" fontId="83" fillId="27" borderId="47" xfId="404" applyFont="1" applyFill="1" applyBorder="1" applyAlignment="1">
      <alignment horizontal="center" vertical="center"/>
    </xf>
    <xf numFmtId="0" fontId="75" fillId="0" borderId="10" xfId="406" applyFont="1" applyFill="1" applyBorder="1" applyAlignment="1" applyProtection="1">
      <alignment horizontal="right"/>
    </xf>
    <xf numFmtId="0" fontId="75" fillId="27" borderId="22" xfId="406" applyFont="1" applyFill="1" applyBorder="1" applyAlignment="1" applyProtection="1">
      <alignment horizontal="center" vertical="center" wrapText="1" shrinkToFit="1"/>
    </xf>
    <xf numFmtId="0" fontId="75" fillId="27" borderId="16" xfId="406" applyFont="1" applyFill="1" applyBorder="1" applyAlignment="1" applyProtection="1">
      <alignment horizontal="center" vertical="center" wrapText="1" shrinkToFit="1"/>
    </xf>
    <xf numFmtId="0" fontId="75" fillId="27" borderId="20" xfId="398" applyFont="1" applyFill="1" applyBorder="1" applyAlignment="1">
      <alignment horizontal="center" vertical="center"/>
    </xf>
    <xf numFmtId="0" fontId="75" fillId="27" borderId="19" xfId="398" applyFont="1" applyFill="1" applyBorder="1" applyAlignment="1">
      <alignment horizontal="center" vertical="center"/>
    </xf>
    <xf numFmtId="0" fontId="83" fillId="27" borderId="48" xfId="398" applyFont="1" applyFill="1" applyBorder="1" applyAlignment="1" applyProtection="1">
      <alignment horizontal="centerContinuous" vertical="center"/>
    </xf>
    <xf numFmtId="0" fontId="83" fillId="27" borderId="60" xfId="398" applyFont="1" applyFill="1" applyBorder="1" applyAlignment="1" applyProtection="1">
      <alignment horizontal="center" vertical="center"/>
    </xf>
    <xf numFmtId="0" fontId="83" fillId="27" borderId="42" xfId="398" applyFont="1" applyFill="1" applyBorder="1" applyAlignment="1" applyProtection="1">
      <alignment horizontal="center" vertical="center"/>
    </xf>
    <xf numFmtId="0" fontId="83" fillId="27" borderId="40" xfId="398" applyFont="1" applyFill="1" applyBorder="1" applyAlignment="1">
      <alignment horizontal="center" vertical="top"/>
    </xf>
    <xf numFmtId="0" fontId="83" fillId="27" borderId="43" xfId="398" applyFont="1" applyFill="1" applyBorder="1" applyAlignment="1">
      <alignment horizontal="center" vertical="center" wrapText="1"/>
    </xf>
    <xf numFmtId="0" fontId="83" fillId="27" borderId="41" xfId="398" applyFont="1" applyFill="1" applyBorder="1" applyAlignment="1" applyProtection="1">
      <alignment horizontal="center" shrinkToFit="1"/>
    </xf>
    <xf numFmtId="176" fontId="111" fillId="0" borderId="0" xfId="400" applyNumberFormat="1" applyFont="1" applyFill="1" applyBorder="1" applyAlignment="1" applyProtection="1">
      <alignment horizontal="right"/>
    </xf>
    <xf numFmtId="0" fontId="75" fillId="0" borderId="42" xfId="398" applyFont="1" applyFill="1" applyBorder="1" applyAlignment="1" applyProtection="1">
      <alignment horizontal="center" shrinkToFit="1"/>
    </xf>
    <xf numFmtId="176" fontId="99" fillId="0" borderId="0" xfId="400" applyNumberFormat="1" applyFont="1" applyFill="1" applyBorder="1" applyAlignment="1" applyProtection="1">
      <alignment horizontal="right"/>
    </xf>
    <xf numFmtId="176" fontId="86" fillId="28" borderId="0" xfId="400" applyFont="1" applyFill="1" applyBorder="1" applyAlignment="1" applyProtection="1">
      <alignment horizontal="center"/>
    </xf>
    <xf numFmtId="176" fontId="75" fillId="0" borderId="44" xfId="400" applyFont="1" applyFill="1" applyBorder="1" applyAlignment="1">
      <alignment horizontal="right" shrinkToFit="1"/>
    </xf>
    <xf numFmtId="176" fontId="75" fillId="0" borderId="10" xfId="400" applyFont="1" applyFill="1" applyBorder="1" applyAlignment="1">
      <alignment horizontal="right" shrinkToFit="1"/>
    </xf>
    <xf numFmtId="0" fontId="75" fillId="0" borderId="10" xfId="398" applyFont="1" applyFill="1" applyBorder="1" applyAlignment="1">
      <alignment horizontal="center"/>
    </xf>
    <xf numFmtId="0" fontId="83" fillId="27" borderId="53" xfId="398" applyFont="1" applyFill="1" applyBorder="1" applyAlignment="1" applyProtection="1">
      <alignment horizontal="centerContinuous" vertical="center"/>
    </xf>
    <xf numFmtId="0" fontId="83" fillId="27" borderId="54" xfId="398" applyFont="1" applyFill="1" applyBorder="1" applyAlignment="1" applyProtection="1">
      <alignment horizontal="centerContinuous" vertical="center"/>
    </xf>
    <xf numFmtId="0" fontId="83" fillId="27" borderId="60" xfId="398" applyFont="1" applyFill="1" applyBorder="1" applyAlignment="1" applyProtection="1">
      <alignment horizontal="centerContinuous" vertical="center"/>
    </xf>
    <xf numFmtId="0" fontId="83" fillId="27" borderId="41" xfId="398" applyFont="1" applyFill="1" applyBorder="1" applyAlignment="1" applyProtection="1">
      <alignment horizontal="centerContinuous" vertical="center"/>
    </xf>
    <xf numFmtId="0" fontId="83" fillId="27" borderId="42" xfId="398" applyFont="1" applyFill="1" applyBorder="1" applyAlignment="1" applyProtection="1">
      <alignment horizontal="center" vertical="top"/>
    </xf>
    <xf numFmtId="0" fontId="83" fillId="27" borderId="41" xfId="398" applyFont="1" applyFill="1" applyBorder="1" applyAlignment="1" applyProtection="1">
      <alignment horizontal="center"/>
    </xf>
    <xf numFmtId="176" fontId="75" fillId="0" borderId="45" xfId="400" applyFont="1" applyFill="1" applyBorder="1" applyAlignment="1" applyProtection="1">
      <alignment horizontal="right"/>
    </xf>
    <xf numFmtId="176" fontId="75" fillId="0" borderId="10" xfId="400" applyFont="1" applyFill="1" applyBorder="1" applyAlignment="1" applyProtection="1">
      <alignment horizontal="right"/>
    </xf>
    <xf numFmtId="176" fontId="75" fillId="0" borderId="46" xfId="400" applyFont="1" applyFill="1" applyBorder="1" applyAlignment="1">
      <alignment horizontal="right" shrinkToFit="1"/>
    </xf>
    <xf numFmtId="0" fontId="101" fillId="27" borderId="22" xfId="398" applyFont="1" applyFill="1" applyBorder="1" applyAlignment="1" applyProtection="1">
      <alignment horizontal="center" vertical="center" shrinkToFit="1"/>
    </xf>
    <xf numFmtId="0" fontId="101" fillId="27" borderId="16" xfId="398" applyFont="1" applyFill="1" applyBorder="1" applyAlignment="1" applyProtection="1">
      <alignment horizontal="center" vertical="center" shrinkToFit="1"/>
    </xf>
    <xf numFmtId="0" fontId="101" fillId="27" borderId="33" xfId="398" applyFont="1" applyFill="1" applyBorder="1" applyAlignment="1" applyProtection="1">
      <alignment horizontal="center" vertical="center" wrapText="1" shrinkToFit="1"/>
    </xf>
  </cellXfs>
  <cellStyles count="407">
    <cellStyle name="??&amp;O?&amp;H?_x0008__x000f__x0007_?_x0007__x0001__x0001_" xfId="1"/>
    <cellStyle name="??&amp;O?&amp;H?_x0008_??_x0007__x0001__x0001_" xfId="2"/>
    <cellStyle name="_Book1" xfId="3"/>
    <cellStyle name="_Capex Tracking Control Sheet -ADMIN " xfId="4"/>
    <cellStyle name="_Project tracking Puri (Diana) per March'06 " xfId="5"/>
    <cellStyle name="_Recon with FAR " xfId="6"/>
    <cellStyle name="_금융점포(광주)" xfId="7"/>
    <cellStyle name="_은행별 점포현황(202011년12월말기준)" xfId="8"/>
    <cellStyle name="¤@?e_TEST-1 " xfId="9"/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20% - 강조색1 2" xfId="16"/>
    <cellStyle name="20% - 강조색1 2 2" xfId="17"/>
    <cellStyle name="20% - 강조색1 3" xfId="18"/>
    <cellStyle name="20% - 강조색2 2" xfId="19"/>
    <cellStyle name="20% - 강조색2 2 2" xfId="20"/>
    <cellStyle name="20% - 강조색2 3" xfId="21"/>
    <cellStyle name="20% - 강조색3 2" xfId="22"/>
    <cellStyle name="20% - 강조색3 2 2" xfId="23"/>
    <cellStyle name="20% - 강조색3 3" xfId="24"/>
    <cellStyle name="20% - 강조색4 2" xfId="25"/>
    <cellStyle name="20% - 강조색4 2 2" xfId="26"/>
    <cellStyle name="20% - 강조색4 3" xfId="27"/>
    <cellStyle name="20% - 강조색5 2" xfId="28"/>
    <cellStyle name="20% - 강조색5 2 2" xfId="29"/>
    <cellStyle name="20% - 강조색5 3" xfId="30"/>
    <cellStyle name="20% - 강조색6 2" xfId="31"/>
    <cellStyle name="20% - 강조색6 2 2" xfId="32"/>
    <cellStyle name="20% - 강조색6 3" xfId="33"/>
    <cellStyle name="40% - Accent1" xfId="34"/>
    <cellStyle name="40% - Accent2" xfId="35"/>
    <cellStyle name="40% - Accent3" xfId="36"/>
    <cellStyle name="40% - Accent4" xfId="37"/>
    <cellStyle name="40% - Accent5" xfId="38"/>
    <cellStyle name="40% - Accent6" xfId="39"/>
    <cellStyle name="40% - 강조색1 2" xfId="40"/>
    <cellStyle name="40% - 강조색1 2 2" xfId="41"/>
    <cellStyle name="40% - 강조색1 3" xfId="42"/>
    <cellStyle name="40% - 강조색2 2" xfId="43"/>
    <cellStyle name="40% - 강조색2 2 2" xfId="44"/>
    <cellStyle name="40% - 강조색2 3" xfId="45"/>
    <cellStyle name="40% - 강조색3 2" xfId="46"/>
    <cellStyle name="40% - 강조색3 2 2" xfId="47"/>
    <cellStyle name="40% - 강조색3 3" xfId="48"/>
    <cellStyle name="40% - 강조색4 2" xfId="49"/>
    <cellStyle name="40% - 강조색4 2 2" xfId="50"/>
    <cellStyle name="40% - 강조색4 3" xfId="51"/>
    <cellStyle name="40% - 강조색5 2" xfId="52"/>
    <cellStyle name="40% - 강조색5 2 2" xfId="53"/>
    <cellStyle name="40% - 강조색5 3" xfId="54"/>
    <cellStyle name="40% - 강조색6 2" xfId="55"/>
    <cellStyle name="40% - 강조색6 2 2" xfId="56"/>
    <cellStyle name="40% - 강조색6 3" xfId="57"/>
    <cellStyle name="60% - Accent1" xfId="58"/>
    <cellStyle name="60% - Accent2" xfId="59"/>
    <cellStyle name="60% - Accent3" xfId="60"/>
    <cellStyle name="60% - Accent4" xfId="61"/>
    <cellStyle name="60% - Accent5" xfId="62"/>
    <cellStyle name="60% - Accent6" xfId="63"/>
    <cellStyle name="60% - 강조색1 2" xfId="64"/>
    <cellStyle name="60% - 강조색1 2 2" xfId="65"/>
    <cellStyle name="60% - 강조색1 3" xfId="66"/>
    <cellStyle name="60% - 강조색2 2" xfId="67"/>
    <cellStyle name="60% - 강조색2 2 2" xfId="68"/>
    <cellStyle name="60% - 강조색2 3" xfId="69"/>
    <cellStyle name="60% - 강조색3 2" xfId="70"/>
    <cellStyle name="60% - 강조색3 2 2" xfId="71"/>
    <cellStyle name="60% - 강조색3 3" xfId="72"/>
    <cellStyle name="60% - 강조색4 2" xfId="73"/>
    <cellStyle name="60% - 강조색4 2 2" xfId="74"/>
    <cellStyle name="60% - 강조색4 3" xfId="75"/>
    <cellStyle name="60% - 강조색5 2" xfId="76"/>
    <cellStyle name="60% - 강조색5 2 2" xfId="77"/>
    <cellStyle name="60% - 강조색5 3" xfId="78"/>
    <cellStyle name="60% - 강조색6 2" xfId="79"/>
    <cellStyle name="60% - 강조색6 2 2" xfId="80"/>
    <cellStyle name="60% - 강조색6 3" xfId="81"/>
    <cellStyle name="A¨­￠￢￠O [0]_INQUIRY ￠?￥i¨u¡AAⓒ￢Aⓒª " xfId="82"/>
    <cellStyle name="A¨­￠￢￠O_INQUIRY ￠?￥i¨u¡AAⓒ￢Aⓒª " xfId="83"/>
    <cellStyle name="Accent1" xfId="84"/>
    <cellStyle name="Accent2" xfId="85"/>
    <cellStyle name="Accent3" xfId="86"/>
    <cellStyle name="Accent4" xfId="87"/>
    <cellStyle name="Accent5" xfId="88"/>
    <cellStyle name="Accent6" xfId="89"/>
    <cellStyle name="AeE­ [0]_°eE¹_11¿a½A " xfId="90"/>
    <cellStyle name="AeE­_°eE¹_11¿a½A " xfId="91"/>
    <cellStyle name="AeE¡ⓒ [0]_INQUIRY ￠?￥i¨u¡AAⓒ￢Aⓒª " xfId="92"/>
    <cellStyle name="AeE¡ⓒ_INQUIRY ￠?￥i¨u¡AAⓒ￢Aⓒª " xfId="93"/>
    <cellStyle name="ALIGNMENT" xfId="94"/>
    <cellStyle name="AÞ¸¶ [0]_°eE¹_11¿a½A " xfId="95"/>
    <cellStyle name="AÞ¸¶_°eE¹_11¿a½A " xfId="96"/>
    <cellStyle name="Bad" xfId="97"/>
    <cellStyle name="C¡IA¨ª_¡ic¨u¡A¨￢I¨￢¡Æ AN¡Æe " xfId="98"/>
    <cellStyle name="C￥AØ_¸AAa.¼OAI " xfId="99"/>
    <cellStyle name="Calculation" xfId="100"/>
    <cellStyle name="category" xfId="101"/>
    <cellStyle name="Check Cell" xfId="102"/>
    <cellStyle name="Comma [0]_ SG&amp;A Bridge " xfId="103"/>
    <cellStyle name="comma zerodec" xfId="104"/>
    <cellStyle name="Comma_ SG&amp;A Bridge " xfId="105"/>
    <cellStyle name="Comma0" xfId="106"/>
    <cellStyle name="Curren?_x0012_퐀_x0017_?" xfId="107"/>
    <cellStyle name="Currency [0]_ SG&amp;A Bridge " xfId="108"/>
    <cellStyle name="Currency_ SG&amp;A Bridge " xfId="109"/>
    <cellStyle name="Currency0" xfId="110"/>
    <cellStyle name="Currency1" xfId="111"/>
    <cellStyle name="Date" xfId="112"/>
    <cellStyle name="Dollar (zero dec)" xfId="113"/>
    <cellStyle name="Euro" xfId="114"/>
    <cellStyle name="Explanatory Text" xfId="115"/>
    <cellStyle name="Fixed" xfId="116"/>
    <cellStyle name="Good" xfId="117"/>
    <cellStyle name="Grey" xfId="118"/>
    <cellStyle name="Grey 2" xfId="119"/>
    <cellStyle name="HEADER" xfId="120"/>
    <cellStyle name="Header1" xfId="121"/>
    <cellStyle name="Header2" xfId="122"/>
    <cellStyle name="Heading 1" xfId="123"/>
    <cellStyle name="Heading 1 2" xfId="124"/>
    <cellStyle name="Heading 2" xfId="125"/>
    <cellStyle name="Heading 2 2" xfId="126"/>
    <cellStyle name="Heading 3" xfId="127"/>
    <cellStyle name="Heading 4" xfId="128"/>
    <cellStyle name="Hyperlink" xfId="129"/>
    <cellStyle name="Input" xfId="130"/>
    <cellStyle name="Input [yellow]" xfId="131"/>
    <cellStyle name="Input [yellow] 2" xfId="132"/>
    <cellStyle name="Linked Cell" xfId="133"/>
    <cellStyle name="Millares [0]_2AV_M_M " xfId="134"/>
    <cellStyle name="Milliers [0]_Arabian Spec" xfId="135"/>
    <cellStyle name="Milliers_Arabian Spec" xfId="136"/>
    <cellStyle name="Model" xfId="137"/>
    <cellStyle name="Mon?aire [0]_Arabian Spec" xfId="138"/>
    <cellStyle name="Mon?aire_Arabian Spec" xfId="139"/>
    <cellStyle name="Moneda [0]_2AV_M_M " xfId="140"/>
    <cellStyle name="Moneda_2AV_M_M " xfId="141"/>
    <cellStyle name="Neutral" xfId="142"/>
    <cellStyle name="Normal - Style1" xfId="143"/>
    <cellStyle name="Normal - Style1 2" xfId="144"/>
    <cellStyle name="Normal_ SG&amp;A Bridge " xfId="145"/>
    <cellStyle name="Note" xfId="146"/>
    <cellStyle name="Output" xfId="147"/>
    <cellStyle name="Percent [2]" xfId="148"/>
    <cellStyle name="subhead" xfId="149"/>
    <cellStyle name="Title" xfId="150"/>
    <cellStyle name="Total" xfId="151"/>
    <cellStyle name="Total 2" xfId="152"/>
    <cellStyle name="UM" xfId="153"/>
    <cellStyle name="Warning Text" xfId="154"/>
    <cellStyle name="강조색1 2" xfId="155"/>
    <cellStyle name="강조색1 2 2" xfId="156"/>
    <cellStyle name="강조색1 3" xfId="157"/>
    <cellStyle name="강조색2 2" xfId="158"/>
    <cellStyle name="강조색2 2 2" xfId="159"/>
    <cellStyle name="강조색2 3" xfId="160"/>
    <cellStyle name="강조색3 2" xfId="161"/>
    <cellStyle name="강조색3 2 2" xfId="162"/>
    <cellStyle name="강조색3 3" xfId="163"/>
    <cellStyle name="강조색4 2" xfId="164"/>
    <cellStyle name="강조색4 2 2" xfId="165"/>
    <cellStyle name="강조색4 3" xfId="166"/>
    <cellStyle name="강조색5 2" xfId="167"/>
    <cellStyle name="강조색5 2 2" xfId="168"/>
    <cellStyle name="강조색5 3" xfId="169"/>
    <cellStyle name="강조색6 2" xfId="170"/>
    <cellStyle name="강조색6 2 2" xfId="171"/>
    <cellStyle name="강조색6 3" xfId="172"/>
    <cellStyle name="경고문 2" xfId="173"/>
    <cellStyle name="경고문 2 2" xfId="174"/>
    <cellStyle name="경고문 3" xfId="175"/>
    <cellStyle name="계산 2" xfId="176"/>
    <cellStyle name="계산 2 2" xfId="177"/>
    <cellStyle name="계산 3" xfId="178"/>
    <cellStyle name="고정소숫점" xfId="179"/>
    <cellStyle name="고정출력1" xfId="180"/>
    <cellStyle name="고정출력2" xfId="181"/>
    <cellStyle name="나쁨 2" xfId="182"/>
    <cellStyle name="나쁨 2 2" xfId="183"/>
    <cellStyle name="나쁨 3" xfId="184"/>
    <cellStyle name="날짜" xfId="185"/>
    <cellStyle name="달러" xfId="186"/>
    <cellStyle name="뒤에 오는 하이퍼링크_Book1" xfId="187"/>
    <cellStyle name="똿뗦먛귟 [0.00]_PRODUCT DETAIL Q1" xfId="188"/>
    <cellStyle name="똿뗦먛귟_PRODUCT DETAIL Q1" xfId="189"/>
    <cellStyle name="메모 2" xfId="190"/>
    <cellStyle name="메모 2 2" xfId="191"/>
    <cellStyle name="메모 3" xfId="192"/>
    <cellStyle name="메모 4" xfId="193"/>
    <cellStyle name="믅됞 [0.00]_PRODUCT DETAIL Q1" xfId="194"/>
    <cellStyle name="믅됞_PRODUCT DETAIL Q1" xfId="195"/>
    <cellStyle name="바탕글" xfId="196"/>
    <cellStyle name="백분율 2" xfId="197"/>
    <cellStyle name="보통 2" xfId="198"/>
    <cellStyle name="보통 2 2" xfId="199"/>
    <cellStyle name="보통 3" xfId="200"/>
    <cellStyle name="본문" xfId="201"/>
    <cellStyle name="부제목" xfId="202"/>
    <cellStyle name="뷭?_BOOKSHIP" xfId="203"/>
    <cellStyle name="설명 텍스트 2" xfId="204"/>
    <cellStyle name="설명 텍스트 2 2" xfId="205"/>
    <cellStyle name="설명 텍스트 3" xfId="206"/>
    <cellStyle name="셀 확인 2" xfId="207"/>
    <cellStyle name="셀 확인 2 2" xfId="208"/>
    <cellStyle name="셀 확인 3" xfId="209"/>
    <cellStyle name="숫자(R)" xfId="210"/>
    <cellStyle name="쉼표 [0] 10" xfId="211"/>
    <cellStyle name="쉼표 [0] 10 2" xfId="372"/>
    <cellStyle name="쉼표 [0] 11" xfId="400"/>
    <cellStyle name="쉼표 [0] 2" xfId="212"/>
    <cellStyle name="쉼표 [0] 2 2" xfId="213"/>
    <cellStyle name="쉼표 [0] 2 2 2" xfId="374"/>
    <cellStyle name="쉼표 [0] 2 3" xfId="214"/>
    <cellStyle name="쉼표 [0] 2 4" xfId="373"/>
    <cellStyle name="쉼표 [0] 28" xfId="215"/>
    <cellStyle name="쉼표 [0] 28 2" xfId="375"/>
    <cellStyle name="쉼표 [0] 3" xfId="216"/>
    <cellStyle name="쉼표 [0] 3 2" xfId="376"/>
    <cellStyle name="쉼표 [0] 4" xfId="217"/>
    <cellStyle name="쉼표 [0] 4 2" xfId="377"/>
    <cellStyle name="쉼표 [0] 5" xfId="218"/>
    <cellStyle name="쉼표 [0] 5 2" xfId="378"/>
    <cellStyle name="쉼표 [0] 51" xfId="219"/>
    <cellStyle name="쉼표 [0] 51 2" xfId="379"/>
    <cellStyle name="쉼표 [0] 6" xfId="220"/>
    <cellStyle name="쉼표 [0] 6 2" xfId="380"/>
    <cellStyle name="쉼표 [0] 7" xfId="221"/>
    <cellStyle name="쉼표 [0] 7 2" xfId="381"/>
    <cellStyle name="쉼표 [0] 75" xfId="222"/>
    <cellStyle name="쉼표 [0] 75 2" xfId="382"/>
    <cellStyle name="쉼표 [0] 76" xfId="223"/>
    <cellStyle name="쉼표 [0] 76 2" xfId="383"/>
    <cellStyle name="쉼표 [0] 78" xfId="224"/>
    <cellStyle name="쉼표 [0] 78 2" xfId="384"/>
    <cellStyle name="쉼표 [0] 79" xfId="225"/>
    <cellStyle name="쉼표 [0] 79 2" xfId="385"/>
    <cellStyle name="쉼표 [0] 8" xfId="226"/>
    <cellStyle name="쉼표 [0] 8 2" xfId="386"/>
    <cellStyle name="쉼표 [0] 80" xfId="227"/>
    <cellStyle name="쉼표 [0] 80 2" xfId="387"/>
    <cellStyle name="쉼표 [0] 81" xfId="228"/>
    <cellStyle name="쉼표 [0] 81 2" xfId="388"/>
    <cellStyle name="쉼표 [0] 82" xfId="229"/>
    <cellStyle name="쉼표 [0] 82 2" xfId="389"/>
    <cellStyle name="쉼표 [0] 84" xfId="230"/>
    <cellStyle name="쉼표 [0] 84 2" xfId="390"/>
    <cellStyle name="쉼표 [0] 85" xfId="231"/>
    <cellStyle name="쉼표 [0] 85 2" xfId="391"/>
    <cellStyle name="쉼표 [0] 9" xfId="232"/>
    <cellStyle name="쉼표 [0] 9 2" xfId="392"/>
    <cellStyle name="쉼표 [0]_13-교육문화(시군)" xfId="405"/>
    <cellStyle name="쉼표 [0]_14-교육문화" xfId="401"/>
    <cellStyle name="스타일 1" xfId="233"/>
    <cellStyle name="스타일 1 2" xfId="234"/>
    <cellStyle name="연결된 셀 2" xfId="235"/>
    <cellStyle name="연결된 셀 2 2" xfId="236"/>
    <cellStyle name="연결된 셀 3" xfId="237"/>
    <cellStyle name="요약 2" xfId="238"/>
    <cellStyle name="요약 2 2" xfId="239"/>
    <cellStyle name="요약 3" xfId="240"/>
    <cellStyle name="입력 2" xfId="241"/>
    <cellStyle name="입력 2 2" xfId="242"/>
    <cellStyle name="입력 3" xfId="243"/>
    <cellStyle name="자리수" xfId="244"/>
    <cellStyle name="자리수0" xfId="245"/>
    <cellStyle name="작은제목" xfId="246"/>
    <cellStyle name="제목 1 2" xfId="247"/>
    <cellStyle name="제목 1 2 2" xfId="248"/>
    <cellStyle name="제목 1 3" xfId="249"/>
    <cellStyle name="제목 2 2" xfId="250"/>
    <cellStyle name="제목 2 2 2" xfId="251"/>
    <cellStyle name="제목 2 3" xfId="252"/>
    <cellStyle name="제목 3 2" xfId="253"/>
    <cellStyle name="제목 3 2 2" xfId="254"/>
    <cellStyle name="제목 3 3" xfId="255"/>
    <cellStyle name="제목 4 2" xfId="256"/>
    <cellStyle name="제목 4 2 2" xfId="257"/>
    <cellStyle name="제목 4 3" xfId="258"/>
    <cellStyle name="제목 5" xfId="259"/>
    <cellStyle name="제목 5 2" xfId="260"/>
    <cellStyle name="제목 6" xfId="261"/>
    <cellStyle name="좋음 2" xfId="262"/>
    <cellStyle name="좋음 2 2" xfId="263"/>
    <cellStyle name="좋음 3" xfId="264"/>
    <cellStyle name="출력 2" xfId="265"/>
    <cellStyle name="출력 2 2" xfId="266"/>
    <cellStyle name="출력 3" xfId="267"/>
    <cellStyle name="콤마 [0]" xfId="268"/>
    <cellStyle name="콤마 [0] 2" xfId="393"/>
    <cellStyle name="콤마 [0]_해안선및도서" xfId="394"/>
    <cellStyle name="콤마_  종  합  " xfId="269"/>
    <cellStyle name="큰제목" xfId="270"/>
    <cellStyle name="큰제목 2" xfId="271"/>
    <cellStyle name="통화 [0] 2" xfId="272"/>
    <cellStyle name="통화 [0] 2 2" xfId="395"/>
    <cellStyle name="퍼센트" xfId="273"/>
    <cellStyle name="표준" xfId="0" builtinId="0"/>
    <cellStyle name="표준 10" xfId="274"/>
    <cellStyle name="표준 10 2" xfId="275"/>
    <cellStyle name="표준 100" xfId="276"/>
    <cellStyle name="표준 101" xfId="277"/>
    <cellStyle name="표준 102" xfId="278"/>
    <cellStyle name="표준 103" xfId="279"/>
    <cellStyle name="표준 109" xfId="280"/>
    <cellStyle name="표준 11" xfId="281"/>
    <cellStyle name="표준 11 2" xfId="282"/>
    <cellStyle name="표준 110" xfId="283"/>
    <cellStyle name="표준 111" xfId="284"/>
    <cellStyle name="표준 12" xfId="285"/>
    <cellStyle name="표준 13" xfId="286"/>
    <cellStyle name="표준 14" xfId="287"/>
    <cellStyle name="표준 15" xfId="288"/>
    <cellStyle name="표준 16" xfId="289"/>
    <cellStyle name="표준 168" xfId="290"/>
    <cellStyle name="표준 169" xfId="291"/>
    <cellStyle name="표준 17" xfId="292"/>
    <cellStyle name="표준 170" xfId="293"/>
    <cellStyle name="표준 171" xfId="294"/>
    <cellStyle name="표준 172" xfId="295"/>
    <cellStyle name="표준 173" xfId="296"/>
    <cellStyle name="표준 175" xfId="297"/>
    <cellStyle name="표준 176" xfId="298"/>
    <cellStyle name="표준 177" xfId="299"/>
    <cellStyle name="표준 178" xfId="300"/>
    <cellStyle name="표준 179" xfId="301"/>
    <cellStyle name="표준 18" xfId="302"/>
    <cellStyle name="표준 180" xfId="303"/>
    <cellStyle name="표준 181" xfId="304"/>
    <cellStyle name="표준 182" xfId="305"/>
    <cellStyle name="표준 183" xfId="306"/>
    <cellStyle name="표준 19" xfId="307"/>
    <cellStyle name="표준 2" xfId="308"/>
    <cellStyle name="표준 2 16" xfId="406"/>
    <cellStyle name="표준 2 2" xfId="309"/>
    <cellStyle name="표준 2 2 2 2" xfId="399"/>
    <cellStyle name="표준 2 3" xfId="310"/>
    <cellStyle name="표준 2 4" xfId="311"/>
    <cellStyle name="표준 2 5" xfId="312"/>
    <cellStyle name="표준 2_(붙임2) 시정통계 활용도 의견조사표" xfId="313"/>
    <cellStyle name="표준 20" xfId="314"/>
    <cellStyle name="표준 21" xfId="315"/>
    <cellStyle name="표준 22" xfId="316"/>
    <cellStyle name="표준 23" xfId="317"/>
    <cellStyle name="표준 24" xfId="318"/>
    <cellStyle name="표준 25" xfId="319"/>
    <cellStyle name="표준 26" xfId="320"/>
    <cellStyle name="표준 27" xfId="321"/>
    <cellStyle name="표준 28" xfId="322"/>
    <cellStyle name="표준 29" xfId="323"/>
    <cellStyle name="표준 3" xfId="324"/>
    <cellStyle name="표준 3 2" xfId="325"/>
    <cellStyle name="표준 3 3" xfId="326"/>
    <cellStyle name="표준 3 4" xfId="327"/>
    <cellStyle name="표준 3 5" xfId="328"/>
    <cellStyle name="표준 30" xfId="329"/>
    <cellStyle name="표준 31" xfId="330"/>
    <cellStyle name="표준 32" xfId="331"/>
    <cellStyle name="표준 33" xfId="332"/>
    <cellStyle name="표준 34" xfId="333"/>
    <cellStyle name="표준 35" xfId="334"/>
    <cellStyle name="표준 36" xfId="335"/>
    <cellStyle name="표준 37" xfId="336"/>
    <cellStyle name="표준 38" xfId="337"/>
    <cellStyle name="표준 39" xfId="338"/>
    <cellStyle name="표준 4" xfId="339"/>
    <cellStyle name="표준 40" xfId="340"/>
    <cellStyle name="표준 41" xfId="341"/>
    <cellStyle name="표준 42" xfId="342"/>
    <cellStyle name="표준 43" xfId="343"/>
    <cellStyle name="표준 44" xfId="398"/>
    <cellStyle name="표준 5" xfId="344"/>
    <cellStyle name="표준 6" xfId="345"/>
    <cellStyle name="표준 6 2" xfId="346"/>
    <cellStyle name="표준 6 3" xfId="347"/>
    <cellStyle name="표준 6 4" xfId="348"/>
    <cellStyle name="표준 6 5" xfId="349"/>
    <cellStyle name="표준 60" xfId="350"/>
    <cellStyle name="표준 7" xfId="351"/>
    <cellStyle name="표준 79" xfId="352"/>
    <cellStyle name="표준 8" xfId="353"/>
    <cellStyle name="표준 80" xfId="354"/>
    <cellStyle name="표준 87" xfId="355"/>
    <cellStyle name="표준 88" xfId="356"/>
    <cellStyle name="표준 89" xfId="357"/>
    <cellStyle name="표준 9" xfId="358"/>
    <cellStyle name="표준 90" xfId="359"/>
    <cellStyle name="표준 91" xfId="360"/>
    <cellStyle name="표준 92" xfId="361"/>
    <cellStyle name="표준 94" xfId="362"/>
    <cellStyle name="표준 95" xfId="363"/>
    <cellStyle name="표준 96" xfId="364"/>
    <cellStyle name="표준 97" xfId="365"/>
    <cellStyle name="표준 98" xfId="366"/>
    <cellStyle name="표준 99" xfId="367"/>
    <cellStyle name="표준_02-토지(군)" xfId="396"/>
    <cellStyle name="표준_03-인구(군)" xfId="397"/>
    <cellStyle name="표준_13-교육문화(시군)" xfId="404"/>
    <cellStyle name="표준_14-교육문화" xfId="402"/>
    <cellStyle name="표준_주민생활지원과통계" xfId="403"/>
    <cellStyle name="하이퍼링크 2" xfId="368"/>
    <cellStyle name="합산" xfId="369"/>
    <cellStyle name="화폐기호" xfId="370"/>
    <cellStyle name="화폐기호0" xfId="371"/>
  </cellStyles>
  <dxfs count="0"/>
  <tableStyles count="0" defaultTableStyle="TableStyleMedium9" defaultPivotStyle="PivotStyleLight16"/>
  <colors>
    <mruColors>
      <color rgb="FFCC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7</xdr:row>
      <xdr:rowOff>95250</xdr:rowOff>
    </xdr:from>
    <xdr:to>
      <xdr:col>3</xdr:col>
      <xdr:colOff>447675</xdr:colOff>
      <xdr:row>7</xdr:row>
      <xdr:rowOff>352425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>
          <a:off x="2000250" y="2362200"/>
          <a:ext cx="304800" cy="257175"/>
        </a:xfrm>
        <a:prstGeom prst="rect">
          <a:avLst/>
        </a:prstGeom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none">
          <a:srgbClr val="000000"/>
        </a:fontRef>
      </xdr:style>
      <xdr:txBody>
        <a:bodyPr wrap="none" fromWordArt="1">
          <a:prstTxWarp prst="textSlantUp">
            <a:avLst>
              <a:gd name="adj" fmla="val 0"/>
            </a:avLst>
          </a:prstTxWarp>
        </a:bodyPr>
        <a:lstStyle/>
        <a:p>
          <a:pPr algn="ctr" rtl="0"/>
          <a:r>
            <a:rPr lang="en-US" altLang="ko-KR" sz="3600" b="1" kern="10" spc="-360">
              <a:ln w="9525">
                <a:solidFill>
                  <a:srgbClr val="000000"/>
                </a:solidFill>
                <a:round/>
              </a:ln>
              <a:solidFill>
                <a:srgbClr val="000000"/>
              </a:solidFill>
              <a:latin typeface="바탕체"/>
              <a:ea typeface="바탕체"/>
            </a:rPr>
            <a:t>ⅩⅣ</a:t>
          </a:r>
          <a:endParaRPr lang="ko-KR" altLang="en-US" sz="3600" b="1" kern="10" spc="-360">
            <a:ln w="9525">
              <a:solidFill>
                <a:srgbClr val="000000"/>
              </a:solidFill>
              <a:round/>
            </a:ln>
            <a:solidFill>
              <a:srgbClr val="000000"/>
            </a:solidFill>
            <a:latin typeface="바탕체"/>
            <a:ea typeface="바탕체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Owner\&#48148;&#53461;%20&#54868;&#47732;\&#49324;&#50629;&#52404;&#52572;&#51333;&#44208;&#44284;\1.%20&#51312;&#49324;&#44208;&#44284;%20&#53685;&#44228;&#54364;\&#51021;&#47732;&#46041;&#48324;%20&#49328;&#50629;&#45824;&#48516;&#47448;%20&#53685;&#44228;&#5436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_1"/>
      <sheetName val="Template_2"/>
      <sheetName val="Data"/>
    </sheetNames>
    <sheetDataSet>
      <sheetData sheetId="0">
        <row r="3">
          <cell r="D3" t="str">
            <v>WD_JIP_03</v>
          </cell>
          <cell r="E3">
            <v>7</v>
          </cell>
          <cell r="H3" t="str">
            <v>10.134.2.139</v>
          </cell>
          <cell r="I3" t="str">
            <v>N</v>
          </cell>
        </row>
      </sheetData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00"/>
  </sheetPr>
  <dimension ref="A1:J10"/>
  <sheetViews>
    <sheetView tabSelected="1" view="pageBreakPreview" zoomScaleNormal="100" workbookViewId="0">
      <selection activeCell="E18" sqref="E18"/>
    </sheetView>
  </sheetViews>
  <sheetFormatPr defaultColWidth="8" defaultRowHeight="17.25"/>
  <cols>
    <col min="1" max="1" width="8" style="1" customWidth="1"/>
    <col min="2" max="2" width="5.6640625" style="1" customWidth="1"/>
    <col min="3" max="16384" width="8" style="1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2" t="s">
        <v>4</v>
      </c>
      <c r="B8" s="3"/>
      <c r="C8" s="3"/>
      <c r="D8" s="3"/>
      <c r="E8" s="3"/>
      <c r="F8" s="3"/>
      <c r="G8" s="3"/>
      <c r="H8" s="3"/>
      <c r="I8" s="3"/>
      <c r="J8" s="3"/>
    </row>
    <row r="10" spans="1:10" ht="31.5">
      <c r="A10" s="608" t="s">
        <v>5</v>
      </c>
      <c r="B10" s="4"/>
      <c r="C10" s="4"/>
      <c r="D10" s="4"/>
      <c r="E10" s="4"/>
      <c r="F10" s="4"/>
      <c r="G10" s="4"/>
      <c r="H10" s="4"/>
      <c r="I10" s="4"/>
      <c r="J10" s="4"/>
    </row>
  </sheetData>
  <phoneticPr fontId="2" type="noConversion"/>
  <pageMargins left="0.75" right="0.75" top="1" bottom="1" header="0.5" footer="0.5"/>
  <pageSetup paperSize="9" scale="94" fitToHeight="2" orientation="portrait" horizontalDpi="300" verticalDpi="300" r:id="rId1"/>
  <headerFooter alignWithMargins="0"/>
  <rowBreaks count="1" manualBreakCount="1">
    <brk id="4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00"/>
  </sheetPr>
  <dimension ref="A1:N22"/>
  <sheetViews>
    <sheetView view="pageBreakPreview" zoomScaleNormal="100" workbookViewId="0">
      <selection activeCell="J15" sqref="J15:M17"/>
    </sheetView>
  </sheetViews>
  <sheetFormatPr defaultRowHeight="13.5" outlineLevelRow="1"/>
  <cols>
    <col min="1" max="1" width="6.6640625" style="25" customWidth="1"/>
    <col min="2" max="2" width="8.77734375" style="25" bestFit="1" customWidth="1"/>
    <col min="3" max="3" width="5.88671875" style="25" customWidth="1"/>
    <col min="4" max="5" width="7.33203125" style="25" customWidth="1"/>
    <col min="6" max="6" width="8.44140625" style="25" customWidth="1"/>
    <col min="7" max="7" width="8.109375" style="25" bestFit="1" customWidth="1"/>
    <col min="8" max="8" width="10.33203125" style="25" bestFit="1" customWidth="1"/>
    <col min="9" max="9" width="9.33203125" style="25" bestFit="1" customWidth="1"/>
    <col min="10" max="10" width="3.6640625" style="25" customWidth="1"/>
    <col min="11" max="12" width="4.77734375" style="25" customWidth="1"/>
    <col min="13" max="13" width="7.88671875" style="25" customWidth="1"/>
    <col min="14" max="16384" width="8.88671875" style="25"/>
  </cols>
  <sheetData>
    <row r="1" spans="1:14" s="5" customFormat="1" ht="15" customHeight="1">
      <c r="G1" s="6"/>
      <c r="H1" s="6"/>
      <c r="I1" s="6"/>
      <c r="M1" s="6"/>
    </row>
    <row r="2" spans="1:14" s="292" customFormat="1" ht="30" customHeight="1">
      <c r="A2" s="293" t="s">
        <v>201</v>
      </c>
      <c r="B2" s="330"/>
      <c r="C2" s="330"/>
      <c r="D2" s="330"/>
      <c r="E2" s="304"/>
      <c r="F2" s="304"/>
      <c r="G2" s="304"/>
      <c r="H2" s="304"/>
      <c r="I2" s="304"/>
      <c r="J2" s="330"/>
      <c r="K2" s="330"/>
      <c r="L2" s="330"/>
      <c r="M2" s="304"/>
      <c r="N2" s="331"/>
    </row>
    <row r="3" spans="1:14" s="296" customFormat="1" ht="30" customHeight="1">
      <c r="A3" s="329" t="s">
        <v>216</v>
      </c>
      <c r="B3" s="294"/>
      <c r="C3" s="294"/>
      <c r="D3" s="295"/>
      <c r="E3" s="295"/>
      <c r="F3" s="295"/>
      <c r="G3" s="295"/>
      <c r="H3" s="295"/>
      <c r="I3" s="295"/>
      <c r="J3" s="294"/>
      <c r="K3" s="294"/>
      <c r="L3" s="294"/>
      <c r="M3" s="295"/>
    </row>
    <row r="4" spans="1:14" s="12" customFormat="1" ht="15" customHeight="1">
      <c r="A4" s="155"/>
      <c r="B4" s="10"/>
      <c r="C4" s="10"/>
      <c r="D4" s="11"/>
      <c r="E4" s="11"/>
      <c r="F4" s="11"/>
      <c r="G4" s="11"/>
      <c r="H4" s="11"/>
      <c r="I4" s="11"/>
      <c r="J4" s="10"/>
      <c r="K4" s="10"/>
      <c r="L4" s="10"/>
      <c r="M4" s="11"/>
    </row>
    <row r="5" spans="1:14" ht="15" customHeight="1" thickBot="1">
      <c r="A5" s="25" t="s">
        <v>202</v>
      </c>
      <c r="D5" s="536"/>
      <c r="E5" s="536"/>
      <c r="F5" s="536"/>
      <c r="M5" s="368" t="s">
        <v>203</v>
      </c>
    </row>
    <row r="6" spans="1:14" s="36" customFormat="1" ht="28.5" customHeight="1">
      <c r="A6" s="14" t="s">
        <v>204</v>
      </c>
      <c r="B6" s="66" t="s">
        <v>205</v>
      </c>
      <c r="C6" s="66" t="s">
        <v>206</v>
      </c>
      <c r="D6" s="710" t="s">
        <v>207</v>
      </c>
      <c r="E6" s="711"/>
      <c r="F6" s="712"/>
      <c r="G6" s="720" t="s">
        <v>227</v>
      </c>
      <c r="H6" s="720" t="s">
        <v>226</v>
      </c>
      <c r="I6" s="719" t="s">
        <v>225</v>
      </c>
      <c r="J6" s="176" t="s">
        <v>208</v>
      </c>
      <c r="K6" s="69"/>
      <c r="L6" s="69"/>
      <c r="M6" s="177" t="s">
        <v>405</v>
      </c>
    </row>
    <row r="7" spans="1:14" s="36" customFormat="1" ht="18.75" customHeight="1">
      <c r="A7" s="15"/>
      <c r="B7" s="15" t="s">
        <v>133</v>
      </c>
      <c r="C7" s="15"/>
      <c r="D7" s="121" t="s">
        <v>209</v>
      </c>
      <c r="E7" s="15" t="s">
        <v>210</v>
      </c>
      <c r="F7" s="717" t="s">
        <v>224</v>
      </c>
      <c r="G7" s="721"/>
      <c r="H7" s="721"/>
      <c r="I7" s="718"/>
      <c r="J7" s="179" t="s">
        <v>88</v>
      </c>
      <c r="K7" s="128"/>
      <c r="L7" s="128"/>
      <c r="M7" s="178"/>
    </row>
    <row r="8" spans="1:14" s="36" customFormat="1" ht="18" customHeight="1">
      <c r="A8" s="15"/>
      <c r="B8" s="713" t="s">
        <v>217</v>
      </c>
      <c r="C8" s="164"/>
      <c r="D8" s="165"/>
      <c r="E8" s="164"/>
      <c r="F8" s="718"/>
      <c r="G8" s="713" t="s">
        <v>221</v>
      </c>
      <c r="H8" s="715" t="s">
        <v>222</v>
      </c>
      <c r="I8" s="713" t="s">
        <v>223</v>
      </c>
      <c r="J8" s="164"/>
      <c r="K8" s="166" t="s">
        <v>13</v>
      </c>
      <c r="L8" s="167" t="s">
        <v>14</v>
      </c>
      <c r="M8" s="168"/>
    </row>
    <row r="9" spans="1:14" s="36" customFormat="1" ht="45" customHeight="1">
      <c r="A9" s="20" t="s">
        <v>211</v>
      </c>
      <c r="B9" s="714"/>
      <c r="C9" s="169" t="s">
        <v>212</v>
      </c>
      <c r="D9" s="170" t="s">
        <v>218</v>
      </c>
      <c r="E9" s="171" t="s">
        <v>219</v>
      </c>
      <c r="F9" s="172" t="s">
        <v>220</v>
      </c>
      <c r="G9" s="684"/>
      <c r="H9" s="716"/>
      <c r="I9" s="714"/>
      <c r="J9" s="169"/>
      <c r="K9" s="173" t="s">
        <v>18</v>
      </c>
      <c r="L9" s="174" t="s">
        <v>19</v>
      </c>
      <c r="M9" s="175" t="s">
        <v>213</v>
      </c>
    </row>
    <row r="10" spans="1:14" s="36" customFormat="1" ht="50.1" customHeight="1">
      <c r="A10" s="378">
        <v>2014</v>
      </c>
      <c r="B10" s="157">
        <v>2</v>
      </c>
      <c r="C10" s="157">
        <v>800</v>
      </c>
      <c r="D10" s="157">
        <v>120765</v>
      </c>
      <c r="E10" s="157">
        <v>3414</v>
      </c>
      <c r="F10" s="157">
        <v>239</v>
      </c>
      <c r="G10" s="157">
        <v>133705</v>
      </c>
      <c r="H10" s="157">
        <v>124681</v>
      </c>
      <c r="I10" s="157">
        <v>73209</v>
      </c>
      <c r="J10" s="157">
        <v>30</v>
      </c>
      <c r="K10" s="23" t="s">
        <v>168</v>
      </c>
      <c r="L10" s="23" t="s">
        <v>168</v>
      </c>
      <c r="M10" s="157">
        <v>951020</v>
      </c>
      <c r="N10" s="387"/>
    </row>
    <row r="11" spans="1:14" s="13" customFormat="1" ht="50.1" customHeight="1">
      <c r="A11" s="22">
        <v>2015</v>
      </c>
      <c r="B11" s="157">
        <v>2</v>
      </c>
      <c r="C11" s="157">
        <v>800</v>
      </c>
      <c r="D11" s="157">
        <v>134807</v>
      </c>
      <c r="E11" s="104">
        <v>3583</v>
      </c>
      <c r="F11" s="104">
        <v>239</v>
      </c>
      <c r="G11" s="157">
        <v>208280</v>
      </c>
      <c r="H11" s="157">
        <v>153485</v>
      </c>
      <c r="I11" s="23">
        <v>106811</v>
      </c>
      <c r="J11" s="23">
        <v>15</v>
      </c>
      <c r="K11" s="23" t="s">
        <v>168</v>
      </c>
      <c r="L11" s="23" t="s">
        <v>168</v>
      </c>
      <c r="M11" s="158">
        <v>812699</v>
      </c>
    </row>
    <row r="12" spans="1:14" s="13" customFormat="1" ht="50.1" customHeight="1">
      <c r="A12" s="26">
        <v>2016</v>
      </c>
      <c r="B12" s="157">
        <v>2</v>
      </c>
      <c r="C12" s="157">
        <v>346</v>
      </c>
      <c r="D12" s="157">
        <v>154579</v>
      </c>
      <c r="E12" s="157">
        <v>4415</v>
      </c>
      <c r="F12" s="157">
        <v>78</v>
      </c>
      <c r="G12" s="157">
        <v>206595</v>
      </c>
      <c r="H12" s="157">
        <v>148084</v>
      </c>
      <c r="I12" s="157">
        <v>90114</v>
      </c>
      <c r="J12" s="157">
        <v>15</v>
      </c>
      <c r="K12" s="23" t="s">
        <v>168</v>
      </c>
      <c r="L12" s="23" t="s">
        <v>168</v>
      </c>
      <c r="M12" s="157">
        <v>681707</v>
      </c>
    </row>
    <row r="13" spans="1:14" s="13" customFormat="1" ht="50.1" customHeight="1">
      <c r="A13" s="26">
        <v>2017</v>
      </c>
      <c r="B13" s="157">
        <v>2</v>
      </c>
      <c r="C13" s="157">
        <v>624</v>
      </c>
      <c r="D13" s="157">
        <v>158492</v>
      </c>
      <c r="E13" s="157">
        <v>16682</v>
      </c>
      <c r="F13" s="157">
        <v>72</v>
      </c>
      <c r="G13" s="157">
        <v>140117</v>
      </c>
      <c r="H13" s="157">
        <v>160866</v>
      </c>
      <c r="I13" s="157">
        <v>85657</v>
      </c>
      <c r="J13" s="157">
        <v>26</v>
      </c>
      <c r="K13" s="23">
        <v>7</v>
      </c>
      <c r="L13" s="23">
        <v>19</v>
      </c>
      <c r="M13" s="157">
        <v>956257</v>
      </c>
    </row>
    <row r="14" spans="1:14" s="13" customFormat="1" ht="50.1" customHeight="1">
      <c r="A14" s="26">
        <v>2018</v>
      </c>
      <c r="B14" s="157">
        <v>2</v>
      </c>
      <c r="C14" s="157">
        <v>346</v>
      </c>
      <c r="D14" s="157">
        <v>162851</v>
      </c>
      <c r="E14" s="157">
        <v>4230</v>
      </c>
      <c r="F14" s="157">
        <v>73</v>
      </c>
      <c r="G14" s="157">
        <v>211107</v>
      </c>
      <c r="H14" s="157">
        <v>119483</v>
      </c>
      <c r="I14" s="157">
        <v>93210</v>
      </c>
      <c r="J14" s="157">
        <v>24</v>
      </c>
      <c r="K14" s="23">
        <v>4</v>
      </c>
      <c r="L14" s="23">
        <v>20</v>
      </c>
      <c r="M14" s="157">
        <v>695824</v>
      </c>
    </row>
    <row r="15" spans="1:14" s="386" customFormat="1" ht="50.1" customHeight="1">
      <c r="A15" s="385">
        <v>2019</v>
      </c>
      <c r="B15" s="384">
        <f>SUM(B16:B17)</f>
        <v>3</v>
      </c>
      <c r="C15" s="384">
        <f t="shared" ref="C15:M15" si="0">SUM(C16:C17)</f>
        <v>481</v>
      </c>
      <c r="D15" s="384">
        <f t="shared" si="0"/>
        <v>174713</v>
      </c>
      <c r="E15" s="384">
        <f t="shared" si="0"/>
        <v>4513</v>
      </c>
      <c r="F15" s="384">
        <f t="shared" si="0"/>
        <v>94</v>
      </c>
      <c r="G15" s="384">
        <f t="shared" si="0"/>
        <v>140367</v>
      </c>
      <c r="H15" s="384">
        <f t="shared" si="0"/>
        <v>161837</v>
      </c>
      <c r="I15" s="384">
        <f t="shared" si="0"/>
        <v>86682</v>
      </c>
      <c r="J15" s="384">
        <f t="shared" si="0"/>
        <v>31</v>
      </c>
      <c r="K15" s="384">
        <f t="shared" si="0"/>
        <v>9</v>
      </c>
      <c r="L15" s="384">
        <f t="shared" si="0"/>
        <v>22</v>
      </c>
      <c r="M15" s="384">
        <f t="shared" si="0"/>
        <v>771504</v>
      </c>
    </row>
    <row r="16" spans="1:14" s="13" customFormat="1" ht="66.75" customHeight="1" outlineLevel="1">
      <c r="A16" s="159" t="s">
        <v>214</v>
      </c>
      <c r="B16" s="157">
        <v>1</v>
      </c>
      <c r="C16" s="157">
        <v>164</v>
      </c>
      <c r="D16" s="157">
        <v>102807</v>
      </c>
      <c r="E16" s="157">
        <v>3357</v>
      </c>
      <c r="F16" s="25">
        <v>33</v>
      </c>
      <c r="G16" s="157">
        <v>0</v>
      </c>
      <c r="H16" s="157">
        <v>88705</v>
      </c>
      <c r="I16" s="157">
        <v>25639</v>
      </c>
      <c r="J16" s="157">
        <v>7</v>
      </c>
      <c r="K16" s="23">
        <v>2</v>
      </c>
      <c r="L16" s="23">
        <v>5</v>
      </c>
      <c r="M16" s="157">
        <v>0</v>
      </c>
    </row>
    <row r="17" spans="1:13" s="13" customFormat="1" ht="66.75" customHeight="1" outlineLevel="1">
      <c r="A17" s="159" t="s">
        <v>215</v>
      </c>
      <c r="B17" s="157">
        <v>2</v>
      </c>
      <c r="C17" s="157">
        <v>317</v>
      </c>
      <c r="D17" s="157">
        <v>71906</v>
      </c>
      <c r="E17" s="157">
        <v>1156</v>
      </c>
      <c r="F17" s="25">
        <v>61</v>
      </c>
      <c r="G17" s="157">
        <v>140367</v>
      </c>
      <c r="H17" s="157">
        <v>73132</v>
      </c>
      <c r="I17" s="157">
        <v>61043</v>
      </c>
      <c r="J17" s="157">
        <f>SUM(K17:L17)</f>
        <v>24</v>
      </c>
      <c r="K17" s="23">
        <v>7</v>
      </c>
      <c r="L17" s="23">
        <v>17</v>
      </c>
      <c r="M17" s="157">
        <v>771504</v>
      </c>
    </row>
    <row r="18" spans="1:13" ht="9.9499999999999993" customHeight="1" outlineLevel="1">
      <c r="A18" s="160"/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</row>
    <row r="19" spans="1:13" ht="9.9499999999999993" customHeight="1" outlineLevel="1">
      <c r="A19" s="162"/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</row>
    <row r="20" spans="1:13" ht="15" customHeight="1" outlineLevel="1">
      <c r="A20" s="180" t="s">
        <v>228</v>
      </c>
      <c r="B20" s="158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</row>
    <row r="21" spans="1:13" ht="15" customHeight="1">
      <c r="A21" s="59" t="s">
        <v>386</v>
      </c>
      <c r="B21" s="158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</row>
    <row r="22" spans="1:13">
      <c r="A22" s="38"/>
      <c r="B22" s="163"/>
      <c r="C22" s="163"/>
      <c r="D22" s="163"/>
      <c r="E22" s="163"/>
      <c r="F22" s="163"/>
      <c r="G22" s="163"/>
      <c r="H22" s="163"/>
      <c r="I22" s="163"/>
      <c r="J22" s="163"/>
      <c r="K22" s="163"/>
      <c r="L22" s="163"/>
      <c r="M22" s="163"/>
    </row>
  </sheetData>
  <mergeCells count="9">
    <mergeCell ref="D6:F6"/>
    <mergeCell ref="B8:B9"/>
    <mergeCell ref="G8:G9"/>
    <mergeCell ref="H8:H9"/>
    <mergeCell ref="I8:I9"/>
    <mergeCell ref="F7:F8"/>
    <mergeCell ref="I6:I7"/>
    <mergeCell ref="H6:H7"/>
    <mergeCell ref="G6:G7"/>
  </mergeCells>
  <phoneticPr fontId="2" type="noConversion"/>
  <printOptions horizontalCentered="1" gridLinesSet="0"/>
  <pageMargins left="0.39374999999999999" right="0.39374999999999999" top="0.55138889999999996" bottom="0.55138889999999996" header="0.51180550000000002" footer="0.51180550000000002"/>
  <pageSetup paperSize="9" scale="82" pageOrder="overThenDown" orientation="portrait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00"/>
  </sheetPr>
  <dimension ref="A1:R23"/>
  <sheetViews>
    <sheetView view="pageBreakPreview" topLeftCell="I4" zoomScale="90" zoomScaleNormal="100" zoomScaleSheetLayoutView="90" workbookViewId="0">
      <selection activeCell="J16" sqref="J16:N16"/>
    </sheetView>
  </sheetViews>
  <sheetFormatPr defaultRowHeight="13.5" outlineLevelRow="1"/>
  <cols>
    <col min="1" max="1" width="8.109375" style="59" customWidth="1"/>
    <col min="2" max="7" width="9.109375" style="59" customWidth="1"/>
    <col min="8" max="8" width="14.88671875" style="59" bestFit="1" customWidth="1"/>
    <col min="9" max="9" width="15.44140625" style="59" customWidth="1"/>
    <col min="10" max="10" width="8.6640625" style="59" customWidth="1"/>
    <col min="11" max="15" width="11.77734375" style="59" customWidth="1"/>
    <col min="16" max="16" width="11.33203125" style="59" customWidth="1"/>
    <col min="17" max="17" width="11.6640625" style="59" customWidth="1"/>
    <col min="18" max="16384" width="8.88671875" style="59"/>
  </cols>
  <sheetData>
    <row r="1" spans="1:18" s="40" customFormat="1" ht="15" customHeight="1">
      <c r="K1" s="41"/>
      <c r="L1" s="41"/>
      <c r="M1" s="41"/>
      <c r="N1" s="41"/>
      <c r="O1" s="41"/>
      <c r="P1" s="41"/>
    </row>
    <row r="2" spans="1:18" s="298" customFormat="1" ht="30" customHeight="1">
      <c r="A2" s="300" t="s">
        <v>229</v>
      </c>
      <c r="B2" s="301"/>
      <c r="C2" s="301"/>
      <c r="D2" s="301"/>
      <c r="E2" s="301"/>
      <c r="F2" s="301"/>
      <c r="G2" s="301"/>
      <c r="H2" s="301"/>
      <c r="I2" s="301"/>
      <c r="J2" s="638" t="s">
        <v>230</v>
      </c>
      <c r="K2" s="638"/>
      <c r="L2" s="638"/>
      <c r="M2" s="638"/>
      <c r="N2" s="638"/>
      <c r="O2" s="638"/>
      <c r="P2" s="638"/>
      <c r="Q2" s="638"/>
    </row>
    <row r="3" spans="1:18" s="303" customFormat="1" ht="30" customHeight="1">
      <c r="A3" s="302"/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s="302"/>
    </row>
    <row r="4" spans="1:18" s="44" customFormat="1" ht="15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8" ht="14.25" thickBot="1">
      <c r="A5" s="59" t="s">
        <v>0</v>
      </c>
      <c r="I5" s="535"/>
      <c r="P5" s="535"/>
      <c r="Q5" s="535" t="s">
        <v>231</v>
      </c>
    </row>
    <row r="6" spans="1:18" s="42" customFormat="1" ht="21.75" customHeight="1">
      <c r="A6" s="724" t="s">
        <v>400</v>
      </c>
      <c r="B6" s="408" t="s">
        <v>232</v>
      </c>
      <c r="C6" s="726" t="s">
        <v>246</v>
      </c>
      <c r="D6" s="727"/>
      <c r="E6" s="727"/>
      <c r="F6" s="727"/>
      <c r="G6" s="727"/>
      <c r="H6" s="727"/>
      <c r="I6" s="728"/>
      <c r="J6" s="729" t="s">
        <v>246</v>
      </c>
      <c r="K6" s="727"/>
      <c r="L6" s="727"/>
      <c r="M6" s="727"/>
      <c r="N6" s="727"/>
      <c r="O6" s="730"/>
      <c r="P6" s="641" t="s">
        <v>259</v>
      </c>
      <c r="Q6" s="643"/>
    </row>
    <row r="7" spans="1:18" s="42" customFormat="1" ht="29.25" customHeight="1">
      <c r="A7" s="670"/>
      <c r="B7" s="51"/>
      <c r="C7" s="181" t="s">
        <v>247</v>
      </c>
      <c r="D7" s="182"/>
      <c r="E7" s="182"/>
      <c r="F7" s="182"/>
      <c r="G7" s="182"/>
      <c r="H7" s="182"/>
      <c r="I7" s="334"/>
      <c r="J7" s="344" t="s">
        <v>248</v>
      </c>
      <c r="K7" s="182"/>
      <c r="L7" s="182"/>
      <c r="M7" s="182"/>
      <c r="N7" s="183"/>
      <c r="O7" s="184" t="s">
        <v>233</v>
      </c>
      <c r="P7" s="657"/>
      <c r="Q7" s="646"/>
      <c r="R7" s="343"/>
    </row>
    <row r="8" spans="1:18" s="42" customFormat="1" ht="24" customHeight="1">
      <c r="A8" s="670"/>
      <c r="B8" s="51"/>
      <c r="C8" s="192" t="s">
        <v>15</v>
      </c>
      <c r="D8" s="51" t="s">
        <v>234</v>
      </c>
      <c r="E8" s="51" t="s">
        <v>235</v>
      </c>
      <c r="F8" s="51" t="s">
        <v>236</v>
      </c>
      <c r="G8" s="51" t="s">
        <v>237</v>
      </c>
      <c r="H8" s="57" t="s">
        <v>238</v>
      </c>
      <c r="I8" s="335" t="s">
        <v>239</v>
      </c>
      <c r="J8" s="345" t="s">
        <v>15</v>
      </c>
      <c r="K8" s="189" t="s">
        <v>240</v>
      </c>
      <c r="L8" s="190" t="s">
        <v>241</v>
      </c>
      <c r="M8" s="190" t="s">
        <v>242</v>
      </c>
      <c r="N8" s="190" t="s">
        <v>243</v>
      </c>
      <c r="O8" s="639" t="s">
        <v>258</v>
      </c>
      <c r="P8" s="77" t="s">
        <v>260</v>
      </c>
      <c r="Q8" s="346" t="s">
        <v>262</v>
      </c>
      <c r="R8" s="343"/>
    </row>
    <row r="9" spans="1:18" s="42" customFormat="1" ht="25.5" customHeight="1">
      <c r="A9" s="670"/>
      <c r="B9" s="51"/>
      <c r="C9" s="193"/>
      <c r="D9" s="639" t="s">
        <v>249</v>
      </c>
      <c r="E9" s="639" t="s">
        <v>250</v>
      </c>
      <c r="F9" s="639" t="s">
        <v>254</v>
      </c>
      <c r="G9" s="639" t="s">
        <v>251</v>
      </c>
      <c r="H9" s="639" t="s">
        <v>252</v>
      </c>
      <c r="I9" s="671" t="s">
        <v>253</v>
      </c>
      <c r="J9" s="347"/>
      <c r="K9" s="639" t="s">
        <v>255</v>
      </c>
      <c r="L9" s="639" t="s">
        <v>256</v>
      </c>
      <c r="M9" s="639" t="s">
        <v>257</v>
      </c>
      <c r="N9" s="639" t="s">
        <v>257</v>
      </c>
      <c r="O9" s="639"/>
      <c r="P9" s="639" t="s">
        <v>261</v>
      </c>
      <c r="Q9" s="722" t="s">
        <v>263</v>
      </c>
      <c r="R9" s="343"/>
    </row>
    <row r="10" spans="1:18" s="42" customFormat="1" ht="31.5" customHeight="1">
      <c r="A10" s="725"/>
      <c r="B10" s="411" t="s">
        <v>17</v>
      </c>
      <c r="C10" s="194" t="s">
        <v>244</v>
      </c>
      <c r="D10" s="640"/>
      <c r="E10" s="640"/>
      <c r="F10" s="640"/>
      <c r="G10" s="640"/>
      <c r="H10" s="640"/>
      <c r="I10" s="672"/>
      <c r="J10" s="348" t="s">
        <v>244</v>
      </c>
      <c r="K10" s="640"/>
      <c r="L10" s="640"/>
      <c r="M10" s="640"/>
      <c r="N10" s="640"/>
      <c r="O10" s="640"/>
      <c r="P10" s="640"/>
      <c r="Q10" s="723"/>
      <c r="R10" s="343"/>
    </row>
    <row r="11" spans="1:18" s="42" customFormat="1" ht="60" customHeight="1">
      <c r="A11" s="467">
        <v>2014</v>
      </c>
      <c r="B11" s="388">
        <f t="shared" ref="B11" si="0">SUM(C11,J11,O11,P11)</f>
        <v>35</v>
      </c>
      <c r="C11" s="388">
        <v>12</v>
      </c>
      <c r="D11" s="388">
        <v>0</v>
      </c>
      <c r="E11" s="388">
        <v>11</v>
      </c>
      <c r="F11" s="388">
        <v>0</v>
      </c>
      <c r="G11" s="388">
        <v>1</v>
      </c>
      <c r="H11" s="388">
        <v>0</v>
      </c>
      <c r="I11" s="533">
        <v>0</v>
      </c>
      <c r="J11" s="534">
        <v>11</v>
      </c>
      <c r="K11" s="388">
        <v>5</v>
      </c>
      <c r="L11" s="388">
        <v>0</v>
      </c>
      <c r="M11" s="388">
        <v>6</v>
      </c>
      <c r="N11" s="388">
        <v>0</v>
      </c>
      <c r="O11" s="388">
        <v>10</v>
      </c>
      <c r="P11" s="388">
        <v>2</v>
      </c>
      <c r="Q11" s="389" t="s">
        <v>391</v>
      </c>
      <c r="R11" s="343"/>
    </row>
    <row r="12" spans="1:18" ht="60" customHeight="1">
      <c r="A12" s="336">
        <v>2015</v>
      </c>
      <c r="B12" s="185">
        <v>36</v>
      </c>
      <c r="C12" s="76">
        <v>12</v>
      </c>
      <c r="D12" s="76">
        <v>0</v>
      </c>
      <c r="E12" s="76">
        <v>11</v>
      </c>
      <c r="F12" s="76">
        <v>0</v>
      </c>
      <c r="G12" s="76">
        <v>1</v>
      </c>
      <c r="H12" s="76">
        <v>0</v>
      </c>
      <c r="I12" s="337">
        <v>0</v>
      </c>
      <c r="J12" s="349">
        <v>12</v>
      </c>
      <c r="K12" s="186">
        <v>6</v>
      </c>
      <c r="L12" s="186">
        <v>0</v>
      </c>
      <c r="M12" s="186">
        <v>6</v>
      </c>
      <c r="N12" s="186">
        <v>0</v>
      </c>
      <c r="O12" s="186">
        <v>10</v>
      </c>
      <c r="P12" s="186">
        <v>2</v>
      </c>
      <c r="Q12" s="313" t="s">
        <v>168</v>
      </c>
    </row>
    <row r="13" spans="1:18" ht="60" customHeight="1">
      <c r="A13" s="336">
        <v>2016</v>
      </c>
      <c r="B13" s="185">
        <v>37</v>
      </c>
      <c r="C13" s="185">
        <v>12</v>
      </c>
      <c r="D13" s="185">
        <v>0</v>
      </c>
      <c r="E13" s="185">
        <v>11</v>
      </c>
      <c r="F13" s="185">
        <v>0</v>
      </c>
      <c r="G13" s="185">
        <v>1</v>
      </c>
      <c r="H13" s="185">
        <v>0</v>
      </c>
      <c r="I13" s="338">
        <v>0</v>
      </c>
      <c r="J13" s="350">
        <v>13</v>
      </c>
      <c r="K13" s="185">
        <v>7</v>
      </c>
      <c r="L13" s="185">
        <v>0</v>
      </c>
      <c r="M13" s="185">
        <v>6</v>
      </c>
      <c r="N13" s="185">
        <v>0</v>
      </c>
      <c r="O13" s="185">
        <v>10</v>
      </c>
      <c r="P13" s="185">
        <v>2</v>
      </c>
      <c r="Q13" s="313" t="s">
        <v>168</v>
      </c>
    </row>
    <row r="14" spans="1:18" ht="60" customHeight="1">
      <c r="A14" s="336">
        <v>2017</v>
      </c>
      <c r="B14" s="185">
        <v>37</v>
      </c>
      <c r="C14" s="185">
        <v>12</v>
      </c>
      <c r="D14" s="185">
        <v>0</v>
      </c>
      <c r="E14" s="185">
        <v>11</v>
      </c>
      <c r="F14" s="185">
        <v>0</v>
      </c>
      <c r="G14" s="185">
        <v>1</v>
      </c>
      <c r="H14" s="185">
        <v>0</v>
      </c>
      <c r="I14" s="338">
        <v>0</v>
      </c>
      <c r="J14" s="350">
        <v>13</v>
      </c>
      <c r="K14" s="185">
        <v>7</v>
      </c>
      <c r="L14" s="185">
        <v>0</v>
      </c>
      <c r="M14" s="185">
        <v>6</v>
      </c>
      <c r="N14" s="185">
        <v>0</v>
      </c>
      <c r="O14" s="185">
        <v>10</v>
      </c>
      <c r="P14" s="185">
        <v>2</v>
      </c>
      <c r="Q14" s="313" t="s">
        <v>168</v>
      </c>
    </row>
    <row r="15" spans="1:18" ht="60" customHeight="1">
      <c r="A15" s="336">
        <v>2018</v>
      </c>
      <c r="B15" s="185">
        <v>38</v>
      </c>
      <c r="C15" s="185">
        <v>12</v>
      </c>
      <c r="D15" s="185">
        <v>0</v>
      </c>
      <c r="E15" s="185">
        <v>11</v>
      </c>
      <c r="F15" s="185">
        <v>0</v>
      </c>
      <c r="G15" s="185">
        <v>1</v>
      </c>
      <c r="H15" s="185">
        <v>0</v>
      </c>
      <c r="I15" s="338">
        <v>0</v>
      </c>
      <c r="J15" s="350">
        <v>14</v>
      </c>
      <c r="K15" s="185">
        <v>8</v>
      </c>
      <c r="L15" s="185">
        <v>0</v>
      </c>
      <c r="M15" s="185">
        <v>6</v>
      </c>
      <c r="N15" s="185">
        <v>0</v>
      </c>
      <c r="O15" s="185">
        <v>10</v>
      </c>
      <c r="P15" s="185">
        <v>2</v>
      </c>
      <c r="Q15" s="313" t="s">
        <v>168</v>
      </c>
    </row>
    <row r="16" spans="1:18" s="394" customFormat="1" ht="60" customHeight="1">
      <c r="A16" s="390">
        <v>2019</v>
      </c>
      <c r="B16" s="391">
        <f>SUM(C16,J16,O16,P16,Q16)</f>
        <v>38</v>
      </c>
      <c r="C16" s="391">
        <f>SUM(D16:I16)</f>
        <v>12</v>
      </c>
      <c r="D16" s="391">
        <v>0</v>
      </c>
      <c r="E16" s="391">
        <v>11</v>
      </c>
      <c r="F16" s="391">
        <v>0</v>
      </c>
      <c r="G16" s="391">
        <v>1</v>
      </c>
      <c r="H16" s="391">
        <v>0</v>
      </c>
      <c r="I16" s="392">
        <v>0</v>
      </c>
      <c r="J16" s="393">
        <f>SUM(K16:N16)</f>
        <v>14</v>
      </c>
      <c r="K16" s="391">
        <v>8</v>
      </c>
      <c r="L16" s="391">
        <v>0</v>
      </c>
      <c r="M16" s="391">
        <v>6</v>
      </c>
      <c r="N16" s="391">
        <v>0</v>
      </c>
      <c r="O16" s="391">
        <v>10</v>
      </c>
      <c r="P16" s="391">
        <v>2</v>
      </c>
      <c r="Q16" s="392">
        <v>0</v>
      </c>
    </row>
    <row r="17" spans="1:17" ht="9.9499999999999993" customHeight="1" outlineLevel="1" thickBot="1">
      <c r="A17" s="320"/>
      <c r="B17" s="339"/>
      <c r="C17" s="340"/>
      <c r="D17" s="341"/>
      <c r="E17" s="341"/>
      <c r="F17" s="341"/>
      <c r="G17" s="341"/>
      <c r="H17" s="341"/>
      <c r="I17" s="342"/>
      <c r="J17" s="351"/>
      <c r="K17" s="341"/>
      <c r="L17" s="341"/>
      <c r="M17" s="341"/>
      <c r="N17" s="352"/>
      <c r="O17" s="352"/>
      <c r="P17" s="352"/>
      <c r="Q17" s="353"/>
    </row>
    <row r="18" spans="1:17" ht="9.9499999999999993" customHeight="1" outlineLevel="1">
      <c r="A18" s="90"/>
      <c r="B18" s="187"/>
      <c r="C18" s="158"/>
      <c r="D18" s="332"/>
      <c r="E18" s="332"/>
      <c r="F18" s="332"/>
      <c r="G18" s="332"/>
      <c r="H18" s="332"/>
      <c r="I18" s="332"/>
      <c r="J18" s="158"/>
      <c r="K18" s="332"/>
      <c r="L18" s="332"/>
      <c r="M18" s="332"/>
      <c r="N18" s="333"/>
      <c r="O18" s="333"/>
      <c r="P18" s="333"/>
    </row>
    <row r="19" spans="1:17" ht="16.5" customHeight="1">
      <c r="A19" s="59" t="s">
        <v>2</v>
      </c>
      <c r="C19" s="76"/>
      <c r="D19" s="76"/>
      <c r="E19" s="76"/>
      <c r="F19" s="76"/>
      <c r="G19" s="76"/>
      <c r="H19" s="76"/>
      <c r="I19" s="76"/>
      <c r="K19" s="76"/>
      <c r="L19" s="76"/>
      <c r="M19" s="76"/>
      <c r="N19" s="76"/>
      <c r="O19" s="76"/>
      <c r="P19" s="76"/>
    </row>
    <row r="20" spans="1:17" ht="16.5" customHeight="1">
      <c r="A20" s="59" t="s">
        <v>245</v>
      </c>
      <c r="C20" s="76"/>
      <c r="D20" s="76"/>
      <c r="E20" s="76"/>
      <c r="F20" s="76"/>
      <c r="G20" s="76"/>
      <c r="H20" s="76"/>
      <c r="I20" s="76"/>
      <c r="K20" s="76"/>
      <c r="L20" s="76"/>
      <c r="M20" s="76"/>
      <c r="N20" s="76"/>
      <c r="O20" s="76"/>
      <c r="P20" s="76"/>
    </row>
    <row r="21" spans="1:17">
      <c r="A21" s="64"/>
      <c r="B21" s="64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</row>
    <row r="23" spans="1:17">
      <c r="A23" s="188"/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</row>
  </sheetData>
  <mergeCells count="18">
    <mergeCell ref="A6:A10"/>
    <mergeCell ref="C6:I6"/>
    <mergeCell ref="J6:O6"/>
    <mergeCell ref="D9:D10"/>
    <mergeCell ref="E9:E10"/>
    <mergeCell ref="F9:F10"/>
    <mergeCell ref="G9:G10"/>
    <mergeCell ref="H9:H10"/>
    <mergeCell ref="I9:I10"/>
    <mergeCell ref="K9:K10"/>
    <mergeCell ref="L9:L10"/>
    <mergeCell ref="M9:M10"/>
    <mergeCell ref="N9:N10"/>
    <mergeCell ref="O8:O10"/>
    <mergeCell ref="J2:Q2"/>
    <mergeCell ref="P6:Q7"/>
    <mergeCell ref="P9:P10"/>
    <mergeCell ref="Q9:Q10"/>
  </mergeCells>
  <phoneticPr fontId="2" type="noConversion"/>
  <printOptions horizontalCentered="1" gridLinesSet="0"/>
  <pageMargins left="0.39374999999999999" right="0.39374999999999999" top="0.55138889999999996" bottom="0.55138889999999996" header="0.51180550000000002" footer="0.51180550000000002"/>
  <pageSetup paperSize="9" scale="83" pageOrder="overThenDown" orientation="portrait" blackAndWhite="1" r:id="rId1"/>
  <headerFooter alignWithMargins="0"/>
  <colBreaks count="1" manualBreakCount="1">
    <brk id="9" max="19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00"/>
  </sheetPr>
  <dimension ref="A1:O39"/>
  <sheetViews>
    <sheetView view="pageBreakPreview" topLeftCell="H13" zoomScaleNormal="100" zoomScaleSheetLayoutView="100" workbookViewId="0">
      <selection activeCell="H25" sqref="H25:K25"/>
    </sheetView>
  </sheetViews>
  <sheetFormatPr defaultRowHeight="13.5" outlineLevelRow="1"/>
  <cols>
    <col min="1" max="1" width="8.77734375" style="209" customWidth="1"/>
    <col min="2" max="7" width="10.77734375" style="209" customWidth="1"/>
    <col min="8" max="13" width="12.77734375" style="209" customWidth="1"/>
    <col min="14" max="14" width="9.21875" style="209" customWidth="1"/>
    <col min="15" max="16384" width="8.88671875" style="209"/>
  </cols>
  <sheetData>
    <row r="1" spans="1:15" s="199" customFormat="1" ht="15" customHeight="1">
      <c r="A1" s="195"/>
      <c r="B1" s="195"/>
      <c r="C1" s="196"/>
      <c r="D1" s="196"/>
      <c r="E1" s="196"/>
      <c r="F1" s="195"/>
      <c r="G1" s="196"/>
      <c r="H1" s="198"/>
      <c r="I1" s="196"/>
      <c r="J1" s="196"/>
      <c r="K1" s="196"/>
      <c r="L1" s="196"/>
      <c r="M1" s="196"/>
      <c r="N1" s="196"/>
    </row>
    <row r="2" spans="1:15" s="355" customFormat="1" ht="30" customHeight="1">
      <c r="A2" s="731" t="s">
        <v>379</v>
      </c>
      <c r="B2" s="731"/>
      <c r="C2" s="731"/>
      <c r="D2" s="731"/>
      <c r="E2" s="731"/>
      <c r="F2" s="731"/>
      <c r="G2" s="731"/>
      <c r="H2" s="732" t="s">
        <v>381</v>
      </c>
      <c r="I2" s="732"/>
      <c r="J2" s="732"/>
      <c r="K2" s="732"/>
      <c r="L2" s="732"/>
      <c r="M2" s="732"/>
      <c r="N2" s="354"/>
    </row>
    <row r="3" spans="1:15" s="356" customFormat="1" ht="30" customHeight="1">
      <c r="A3" s="732" t="s">
        <v>378</v>
      </c>
      <c r="B3" s="732"/>
      <c r="C3" s="732"/>
      <c r="D3" s="732"/>
      <c r="E3" s="732"/>
      <c r="F3" s="732"/>
      <c r="G3" s="732"/>
      <c r="H3" s="731" t="s">
        <v>380</v>
      </c>
      <c r="I3" s="731"/>
      <c r="J3" s="731"/>
      <c r="K3" s="731"/>
      <c r="L3" s="731"/>
      <c r="M3" s="731"/>
      <c r="N3" s="377"/>
    </row>
    <row r="4" spans="1:15" s="202" customFormat="1" ht="15" customHeight="1">
      <c r="A4" s="201"/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</row>
    <row r="5" spans="1:15" ht="14.25" thickBot="1">
      <c r="A5" s="215" t="s">
        <v>264</v>
      </c>
      <c r="B5" s="215"/>
      <c r="C5" s="215"/>
      <c r="D5" s="215"/>
      <c r="E5" s="215"/>
      <c r="F5" s="215"/>
      <c r="G5" s="403"/>
      <c r="H5" s="215"/>
      <c r="I5" s="215"/>
      <c r="J5" s="215"/>
      <c r="K5" s="215"/>
      <c r="L5" s="215"/>
      <c r="M5" s="403" t="s">
        <v>265</v>
      </c>
      <c r="N5" s="215"/>
    </row>
    <row r="6" spans="1:15" s="204" customFormat="1" ht="30" customHeight="1">
      <c r="A6" s="738" t="s">
        <v>80</v>
      </c>
      <c r="B6" s="743" t="s">
        <v>304</v>
      </c>
      <c r="C6" s="744"/>
      <c r="D6" s="744"/>
      <c r="E6" s="744"/>
      <c r="F6" s="744"/>
      <c r="G6" s="745"/>
      <c r="H6" s="746" t="s">
        <v>304</v>
      </c>
      <c r="I6" s="744"/>
      <c r="J6" s="744"/>
      <c r="K6" s="744"/>
      <c r="L6" s="744"/>
      <c r="M6" s="745"/>
    </row>
    <row r="7" spans="1:15" s="204" customFormat="1" ht="41.25" customHeight="1">
      <c r="A7" s="739"/>
      <c r="B7" s="232" t="s">
        <v>266</v>
      </c>
      <c r="C7" s="232" t="s">
        <v>267</v>
      </c>
      <c r="D7" s="232" t="s">
        <v>268</v>
      </c>
      <c r="E7" s="232" t="s">
        <v>269</v>
      </c>
      <c r="F7" s="232" t="s">
        <v>270</v>
      </c>
      <c r="G7" s="558" t="s">
        <v>271</v>
      </c>
      <c r="H7" s="565" t="s">
        <v>275</v>
      </c>
      <c r="I7" s="232" t="s">
        <v>276</v>
      </c>
      <c r="J7" s="232" t="s">
        <v>277</v>
      </c>
      <c r="K7" s="232" t="s">
        <v>278</v>
      </c>
      <c r="L7" s="232" t="s">
        <v>279</v>
      </c>
      <c r="M7" s="566" t="s">
        <v>280</v>
      </c>
    </row>
    <row r="8" spans="1:15" s="204" customFormat="1" ht="45" customHeight="1">
      <c r="A8" s="740"/>
      <c r="B8" s="231" t="s">
        <v>17</v>
      </c>
      <c r="C8" s="231" t="s">
        <v>287</v>
      </c>
      <c r="D8" s="231" t="s">
        <v>288</v>
      </c>
      <c r="E8" s="416" t="s">
        <v>289</v>
      </c>
      <c r="F8" s="416" t="s">
        <v>290</v>
      </c>
      <c r="G8" s="559" t="s">
        <v>307</v>
      </c>
      <c r="H8" s="567" t="s">
        <v>293</v>
      </c>
      <c r="I8" s="227" t="s">
        <v>297</v>
      </c>
      <c r="J8" s="227" t="s">
        <v>298</v>
      </c>
      <c r="K8" s="227" t="s">
        <v>299</v>
      </c>
      <c r="L8" s="227" t="s">
        <v>300</v>
      </c>
      <c r="M8" s="538" t="s">
        <v>301</v>
      </c>
    </row>
    <row r="9" spans="1:15" s="204" customFormat="1" ht="45" customHeight="1">
      <c r="A9" s="467">
        <v>2014</v>
      </c>
      <c r="B9" s="395">
        <v>102</v>
      </c>
      <c r="C9" s="211">
        <v>1</v>
      </c>
      <c r="D9" s="211">
        <v>7</v>
      </c>
      <c r="E9" s="211">
        <v>0</v>
      </c>
      <c r="F9" s="211">
        <v>1</v>
      </c>
      <c r="G9" s="539">
        <v>0</v>
      </c>
      <c r="H9" s="549">
        <v>1</v>
      </c>
      <c r="I9" s="211">
        <v>1</v>
      </c>
      <c r="J9" s="211">
        <v>0</v>
      </c>
      <c r="K9" s="211">
        <v>0</v>
      </c>
      <c r="L9" s="211">
        <v>0</v>
      </c>
      <c r="M9" s="539">
        <v>0</v>
      </c>
    </row>
    <row r="10" spans="1:15" ht="35.1" customHeight="1">
      <c r="A10" s="336">
        <v>2015</v>
      </c>
      <c r="B10" s="214">
        <v>118</v>
      </c>
      <c r="C10" s="211">
        <v>1</v>
      </c>
      <c r="D10" s="212">
        <v>7</v>
      </c>
      <c r="E10" s="212">
        <v>0</v>
      </c>
      <c r="F10" s="212">
        <v>1</v>
      </c>
      <c r="G10" s="560">
        <v>0</v>
      </c>
      <c r="H10" s="568">
        <v>1</v>
      </c>
      <c r="I10" s="213">
        <v>1</v>
      </c>
      <c r="J10" s="213">
        <v>0</v>
      </c>
      <c r="K10" s="213">
        <v>0</v>
      </c>
      <c r="L10" s="213">
        <v>0</v>
      </c>
      <c r="M10" s="560">
        <v>0</v>
      </c>
    </row>
    <row r="11" spans="1:15" ht="35.1" customHeight="1">
      <c r="A11" s="336">
        <v>2016</v>
      </c>
      <c r="B11" s="214">
        <v>148</v>
      </c>
      <c r="C11" s="211">
        <v>1</v>
      </c>
      <c r="D11" s="211">
        <v>7</v>
      </c>
      <c r="E11" s="211">
        <v>0</v>
      </c>
      <c r="F11" s="211">
        <v>1</v>
      </c>
      <c r="G11" s="539">
        <v>0</v>
      </c>
      <c r="H11" s="549">
        <v>1</v>
      </c>
      <c r="I11" s="211">
        <v>1</v>
      </c>
      <c r="J11" s="211">
        <v>0</v>
      </c>
      <c r="K11" s="211">
        <v>0</v>
      </c>
      <c r="L11" s="211">
        <v>0</v>
      </c>
      <c r="M11" s="539">
        <v>0</v>
      </c>
    </row>
    <row r="12" spans="1:15" s="215" customFormat="1" ht="35.1" customHeight="1" collapsed="1">
      <c r="A12" s="336">
        <v>2017</v>
      </c>
      <c r="B12" s="214">
        <v>159</v>
      </c>
      <c r="C12" s="211">
        <v>1</v>
      </c>
      <c r="D12" s="211">
        <v>9</v>
      </c>
      <c r="E12" s="211">
        <v>0</v>
      </c>
      <c r="F12" s="211">
        <v>1</v>
      </c>
      <c r="G12" s="539">
        <v>0</v>
      </c>
      <c r="H12" s="549">
        <v>1</v>
      </c>
      <c r="I12" s="211">
        <v>1</v>
      </c>
      <c r="J12" s="211">
        <v>1</v>
      </c>
      <c r="K12" s="211">
        <v>0</v>
      </c>
      <c r="L12" s="211">
        <v>0</v>
      </c>
      <c r="M12" s="539">
        <v>0</v>
      </c>
    </row>
    <row r="13" spans="1:15" s="215" customFormat="1" ht="35.1" customHeight="1">
      <c r="A13" s="336">
        <v>2018</v>
      </c>
      <c r="B13" s="214">
        <v>183</v>
      </c>
      <c r="C13" s="211">
        <v>1</v>
      </c>
      <c r="D13" s="211">
        <v>10</v>
      </c>
      <c r="E13" s="211">
        <v>0</v>
      </c>
      <c r="F13" s="211">
        <v>1</v>
      </c>
      <c r="G13" s="539">
        <v>0</v>
      </c>
      <c r="H13" s="549">
        <v>1</v>
      </c>
      <c r="I13" s="211">
        <v>1</v>
      </c>
      <c r="J13" s="211">
        <v>1</v>
      </c>
      <c r="K13" s="211">
        <v>0</v>
      </c>
      <c r="L13" s="211">
        <v>0</v>
      </c>
      <c r="M13" s="539">
        <v>0</v>
      </c>
    </row>
    <row r="14" spans="1:15" s="398" customFormat="1" ht="35.1" customHeight="1">
      <c r="A14" s="470">
        <v>2019</v>
      </c>
      <c r="B14" s="396">
        <f>SUM(C14:G14,B25:G25,H14:M14,H25:M25)</f>
        <v>220</v>
      </c>
      <c r="C14" s="397">
        <v>1</v>
      </c>
      <c r="D14" s="397">
        <v>10</v>
      </c>
      <c r="E14" s="397">
        <v>0</v>
      </c>
      <c r="F14" s="397">
        <v>2</v>
      </c>
      <c r="G14" s="540">
        <v>0</v>
      </c>
      <c r="H14" s="552">
        <v>1</v>
      </c>
      <c r="I14" s="397">
        <v>1</v>
      </c>
      <c r="J14" s="397">
        <v>1</v>
      </c>
      <c r="K14" s="397">
        <v>0</v>
      </c>
      <c r="L14" s="397">
        <v>0</v>
      </c>
      <c r="M14" s="540">
        <v>0</v>
      </c>
    </row>
    <row r="15" spans="1:15" ht="9.9499999999999993" customHeight="1" outlineLevel="1" thickBot="1">
      <c r="A15" s="541"/>
      <c r="B15" s="561"/>
      <c r="C15" s="562"/>
      <c r="D15" s="563"/>
      <c r="E15" s="563"/>
      <c r="F15" s="563"/>
      <c r="G15" s="564"/>
      <c r="H15" s="569"/>
      <c r="I15" s="570"/>
      <c r="J15" s="570"/>
      <c r="K15" s="570"/>
      <c r="L15" s="570"/>
      <c r="M15" s="564"/>
      <c r="N15" s="216"/>
      <c r="O15" s="217"/>
    </row>
    <row r="16" spans="1:15" ht="9.9499999999999993" customHeight="1" outlineLevel="1" thickBot="1">
      <c r="A16" s="218"/>
      <c r="B16" s="219"/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6"/>
      <c r="O16" s="217"/>
    </row>
    <row r="17" spans="1:14" s="215" customFormat="1" ht="30" customHeight="1">
      <c r="A17" s="738" t="s">
        <v>80</v>
      </c>
      <c r="B17" s="743" t="s">
        <v>304</v>
      </c>
      <c r="C17" s="744"/>
      <c r="D17" s="744"/>
      <c r="E17" s="744"/>
      <c r="F17" s="744"/>
      <c r="G17" s="745"/>
      <c r="H17" s="746" t="s">
        <v>304</v>
      </c>
      <c r="I17" s="744"/>
      <c r="J17" s="744"/>
      <c r="K17" s="744"/>
      <c r="L17" s="744"/>
      <c r="M17" s="745"/>
    </row>
    <row r="18" spans="1:14" s="143" customFormat="1" ht="26.25" customHeight="1">
      <c r="A18" s="739"/>
      <c r="B18" s="232" t="s">
        <v>272</v>
      </c>
      <c r="C18" s="233" t="s">
        <v>273</v>
      </c>
      <c r="D18" s="205" t="s">
        <v>308</v>
      </c>
      <c r="E18" s="733" t="s">
        <v>274</v>
      </c>
      <c r="F18" s="734"/>
      <c r="G18" s="735"/>
      <c r="H18" s="574" t="s">
        <v>281</v>
      </c>
      <c r="I18" s="234" t="s">
        <v>282</v>
      </c>
      <c r="J18" s="235" t="s">
        <v>286</v>
      </c>
      <c r="K18" s="236" t="s">
        <v>283</v>
      </c>
      <c r="L18" s="736" t="s">
        <v>284</v>
      </c>
      <c r="M18" s="737"/>
    </row>
    <row r="19" spans="1:14" s="143" customFormat="1" ht="39" customHeight="1">
      <c r="A19" s="740"/>
      <c r="B19" s="416" t="s">
        <v>291</v>
      </c>
      <c r="C19" s="416" t="s">
        <v>292</v>
      </c>
      <c r="D19" s="416" t="s">
        <v>285</v>
      </c>
      <c r="E19" s="237" t="s">
        <v>305</v>
      </c>
      <c r="F19" s="237" t="s">
        <v>387</v>
      </c>
      <c r="G19" s="571" t="s">
        <v>306</v>
      </c>
      <c r="H19" s="575" t="s">
        <v>302</v>
      </c>
      <c r="I19" s="228" t="s">
        <v>303</v>
      </c>
      <c r="J19" s="229" t="s">
        <v>294</v>
      </c>
      <c r="K19" s="230" t="s">
        <v>295</v>
      </c>
      <c r="L19" s="741" t="s">
        <v>296</v>
      </c>
      <c r="M19" s="742"/>
    </row>
    <row r="20" spans="1:14" s="143" customFormat="1" ht="39" customHeight="1">
      <c r="A20" s="572">
        <v>2014</v>
      </c>
      <c r="B20" s="211">
        <v>7</v>
      </c>
      <c r="C20" s="211">
        <v>0</v>
      </c>
      <c r="D20" s="211">
        <v>44</v>
      </c>
      <c r="E20" s="211">
        <v>1</v>
      </c>
      <c r="F20" s="211">
        <v>1</v>
      </c>
      <c r="G20" s="539">
        <v>3</v>
      </c>
      <c r="H20" s="549">
        <v>0</v>
      </c>
      <c r="I20" s="211">
        <v>0</v>
      </c>
      <c r="J20" s="211">
        <v>34</v>
      </c>
      <c r="K20" s="211">
        <v>1</v>
      </c>
      <c r="L20" s="211"/>
      <c r="M20" s="560">
        <v>0</v>
      </c>
    </row>
    <row r="21" spans="1:14" s="143" customFormat="1" ht="35.1" customHeight="1">
      <c r="A21" s="336">
        <v>2015</v>
      </c>
      <c r="B21" s="213">
        <v>7</v>
      </c>
      <c r="C21" s="213">
        <v>0</v>
      </c>
      <c r="D21" s="213">
        <v>50</v>
      </c>
      <c r="E21" s="213">
        <v>1</v>
      </c>
      <c r="F21" s="213">
        <v>1</v>
      </c>
      <c r="G21" s="560">
        <v>2</v>
      </c>
      <c r="H21" s="568">
        <v>0</v>
      </c>
      <c r="I21" s="213">
        <v>0</v>
      </c>
      <c r="J21" s="213">
        <v>45</v>
      </c>
      <c r="K21" s="213">
        <v>1</v>
      </c>
      <c r="L21" s="213"/>
      <c r="M21" s="560">
        <v>0</v>
      </c>
    </row>
    <row r="22" spans="1:14" s="143" customFormat="1" ht="35.1" customHeight="1">
      <c r="A22" s="336">
        <v>2016</v>
      </c>
      <c r="B22" s="211">
        <v>7</v>
      </c>
      <c r="C22" s="211">
        <v>0</v>
      </c>
      <c r="D22" s="211">
        <v>64</v>
      </c>
      <c r="E22" s="211">
        <v>1</v>
      </c>
      <c r="F22" s="211">
        <v>1</v>
      </c>
      <c r="G22" s="539">
        <v>3</v>
      </c>
      <c r="H22" s="549">
        <v>0</v>
      </c>
      <c r="I22" s="211">
        <v>0</v>
      </c>
      <c r="J22" s="211">
        <v>61</v>
      </c>
      <c r="K22" s="211">
        <v>1</v>
      </c>
      <c r="L22" s="211"/>
      <c r="M22" s="539">
        <v>0</v>
      </c>
    </row>
    <row r="23" spans="1:14" s="222" customFormat="1" ht="35.1" customHeight="1">
      <c r="A23" s="336">
        <v>2017</v>
      </c>
      <c r="B23" s="211">
        <v>7</v>
      </c>
      <c r="C23" s="211">
        <v>0</v>
      </c>
      <c r="D23" s="211">
        <v>64</v>
      </c>
      <c r="E23" s="211">
        <v>1</v>
      </c>
      <c r="F23" s="211">
        <v>1</v>
      </c>
      <c r="G23" s="539">
        <v>3</v>
      </c>
      <c r="H23" s="549">
        <v>0</v>
      </c>
      <c r="I23" s="211">
        <v>0</v>
      </c>
      <c r="J23" s="211">
        <v>68</v>
      </c>
      <c r="K23" s="211">
        <v>1</v>
      </c>
      <c r="L23" s="211"/>
      <c r="M23" s="539">
        <v>0</v>
      </c>
    </row>
    <row r="24" spans="1:14" ht="35.1" customHeight="1">
      <c r="A24" s="336">
        <v>2018</v>
      </c>
      <c r="B24" s="211">
        <v>7</v>
      </c>
      <c r="C24" s="211">
        <v>0</v>
      </c>
      <c r="D24" s="211">
        <v>64</v>
      </c>
      <c r="E24" s="211">
        <v>1</v>
      </c>
      <c r="F24" s="211">
        <v>1</v>
      </c>
      <c r="G24" s="539">
        <v>3</v>
      </c>
      <c r="H24" s="549">
        <v>0</v>
      </c>
      <c r="I24" s="211">
        <v>0</v>
      </c>
      <c r="J24" s="211">
        <v>91</v>
      </c>
      <c r="K24" s="211">
        <v>1</v>
      </c>
      <c r="L24" s="211"/>
      <c r="M24" s="539">
        <v>0</v>
      </c>
      <c r="N24" s="215"/>
    </row>
    <row r="25" spans="1:14" s="398" customFormat="1" ht="35.1" customHeight="1">
      <c r="A25" s="470">
        <v>2019</v>
      </c>
      <c r="B25" s="397">
        <v>7</v>
      </c>
      <c r="C25" s="397">
        <v>0</v>
      </c>
      <c r="D25" s="397">
        <v>123</v>
      </c>
      <c r="E25" s="397">
        <v>1</v>
      </c>
      <c r="F25" s="397">
        <v>1</v>
      </c>
      <c r="G25" s="540">
        <v>3</v>
      </c>
      <c r="H25" s="552">
        <v>0</v>
      </c>
      <c r="I25" s="397">
        <v>0</v>
      </c>
      <c r="J25" s="397">
        <v>68</v>
      </c>
      <c r="K25" s="397">
        <v>1</v>
      </c>
      <c r="L25" s="397"/>
      <c r="M25" s="540">
        <v>0</v>
      </c>
    </row>
    <row r="26" spans="1:14" ht="9.9499999999999993" customHeight="1" thickBot="1">
      <c r="A26" s="573"/>
      <c r="B26" s="570"/>
      <c r="C26" s="570"/>
      <c r="D26" s="570"/>
      <c r="E26" s="570"/>
      <c r="F26" s="570"/>
      <c r="G26" s="564"/>
      <c r="H26" s="569"/>
      <c r="I26" s="570"/>
      <c r="J26" s="570"/>
      <c r="K26" s="570"/>
      <c r="L26" s="570"/>
      <c r="M26" s="576"/>
      <c r="N26" s="215"/>
    </row>
    <row r="27" spans="1:14" ht="9.9499999999999993" customHeight="1">
      <c r="A27" s="221"/>
      <c r="B27" s="215"/>
      <c r="C27" s="215"/>
      <c r="D27" s="215"/>
      <c r="E27" s="215"/>
      <c r="F27" s="215"/>
      <c r="G27" s="215"/>
      <c r="H27" s="221"/>
      <c r="I27" s="143"/>
      <c r="J27" s="143"/>
      <c r="K27" s="143"/>
      <c r="L27" s="143"/>
      <c r="M27" s="215"/>
      <c r="N27" s="215"/>
    </row>
    <row r="28" spans="1:14">
      <c r="A28" s="222" t="s">
        <v>245</v>
      </c>
      <c r="B28" s="215"/>
      <c r="C28" s="215"/>
      <c r="D28" s="215"/>
      <c r="E28" s="215"/>
      <c r="F28" s="215"/>
      <c r="G28" s="215"/>
      <c r="H28" s="222"/>
      <c r="I28" s="222"/>
      <c r="J28" s="222"/>
      <c r="K28" s="222"/>
      <c r="L28" s="222"/>
      <c r="M28" s="215"/>
      <c r="N28" s="215"/>
    </row>
    <row r="29" spans="1:14">
      <c r="A29" s="224"/>
      <c r="H29" s="215"/>
      <c r="I29" s="215"/>
      <c r="J29" s="215"/>
      <c r="K29" s="215"/>
      <c r="L29" s="215"/>
      <c r="M29" s="215"/>
      <c r="N29" s="215"/>
    </row>
    <row r="30" spans="1:14">
      <c r="A30" s="225"/>
      <c r="H30" s="215"/>
      <c r="I30" s="215"/>
      <c r="J30" s="215"/>
      <c r="K30" s="215"/>
      <c r="L30" s="215"/>
    </row>
    <row r="31" spans="1:14">
      <c r="A31" s="223"/>
      <c r="H31" s="215"/>
      <c r="I31" s="215"/>
      <c r="J31" s="215"/>
      <c r="K31" s="215"/>
      <c r="L31" s="215"/>
    </row>
    <row r="32" spans="1:14">
      <c r="H32" s="215"/>
      <c r="I32" s="215"/>
      <c r="J32" s="215"/>
      <c r="K32" s="215"/>
      <c r="L32" s="215"/>
    </row>
    <row r="33" spans="8:12">
      <c r="H33" s="215"/>
      <c r="I33" s="215"/>
      <c r="J33" s="215"/>
      <c r="K33" s="215"/>
      <c r="L33" s="215"/>
    </row>
    <row r="34" spans="8:12">
      <c r="H34" s="215"/>
      <c r="I34" s="215"/>
      <c r="J34" s="215"/>
      <c r="K34" s="215"/>
      <c r="L34" s="215"/>
    </row>
    <row r="35" spans="8:12">
      <c r="H35" s="215"/>
      <c r="I35" s="215"/>
      <c r="J35" s="215"/>
      <c r="K35" s="215"/>
      <c r="L35" s="215"/>
    </row>
    <row r="36" spans="8:12">
      <c r="H36" s="215"/>
      <c r="I36" s="215"/>
      <c r="J36" s="215"/>
      <c r="K36" s="215"/>
      <c r="L36" s="215"/>
    </row>
    <row r="37" spans="8:12">
      <c r="H37" s="215"/>
      <c r="I37" s="215"/>
      <c r="J37" s="215"/>
      <c r="K37" s="215"/>
      <c r="L37" s="215"/>
    </row>
    <row r="38" spans="8:12">
      <c r="H38" s="215"/>
      <c r="I38" s="215"/>
      <c r="J38" s="215"/>
      <c r="K38" s="215"/>
      <c r="L38" s="215"/>
    </row>
    <row r="39" spans="8:12">
      <c r="H39" s="215"/>
      <c r="I39" s="215"/>
      <c r="J39" s="215"/>
      <c r="K39" s="215"/>
      <c r="L39" s="215"/>
    </row>
  </sheetData>
  <sheetProtection selectLockedCells="1"/>
  <mergeCells count="13">
    <mergeCell ref="A2:G2"/>
    <mergeCell ref="A3:G3"/>
    <mergeCell ref="H2:M2"/>
    <mergeCell ref="E18:G18"/>
    <mergeCell ref="L18:M18"/>
    <mergeCell ref="H3:M3"/>
    <mergeCell ref="A17:A19"/>
    <mergeCell ref="A6:A8"/>
    <mergeCell ref="L19:M19"/>
    <mergeCell ref="B6:G6"/>
    <mergeCell ref="H6:M6"/>
    <mergeCell ref="B17:G17"/>
    <mergeCell ref="H17:M17"/>
  </mergeCells>
  <phoneticPr fontId="2" type="noConversion"/>
  <printOptions horizontalCentered="1" gridLinesSet="0"/>
  <pageMargins left="0.39374999999999999" right="0.39374999999999999" top="0.55138889999999996" bottom="0.55138889999999996" header="0.51180550000000002" footer="0.51180550000000002"/>
  <pageSetup paperSize="9" scale="64" pageOrder="overThenDown" orientation="portrait" blackAndWhite="1" r:id="rId1"/>
  <headerFooter alignWithMargins="0"/>
  <colBreaks count="1" manualBreakCount="1">
    <brk id="7" max="28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00"/>
  </sheetPr>
  <dimension ref="A1:V19"/>
  <sheetViews>
    <sheetView view="pageBreakPreview" topLeftCell="K4" zoomScale="90" zoomScaleNormal="100" zoomScaleSheetLayoutView="90" workbookViewId="0">
      <selection activeCell="B15" sqref="B15"/>
    </sheetView>
  </sheetViews>
  <sheetFormatPr defaultRowHeight="13.5" outlineLevelRow="1"/>
  <cols>
    <col min="1" max="19" width="8.77734375" style="209" customWidth="1"/>
    <col min="20" max="16384" width="8.88671875" style="209"/>
  </cols>
  <sheetData>
    <row r="1" spans="1:22" s="199" customFormat="1" ht="24.95" customHeight="1">
      <c r="A1" s="196"/>
      <c r="B1" s="196"/>
      <c r="C1" s="196"/>
      <c r="D1" s="196"/>
      <c r="E1" s="196"/>
      <c r="F1" s="196"/>
      <c r="G1" s="196"/>
      <c r="H1" s="196"/>
      <c r="I1" s="196"/>
      <c r="J1" s="197"/>
      <c r="K1" s="238"/>
      <c r="L1" s="196"/>
      <c r="M1" s="196"/>
      <c r="N1" s="196"/>
      <c r="O1" s="196"/>
      <c r="P1" s="196"/>
      <c r="Q1" s="196"/>
      <c r="R1" s="196"/>
      <c r="S1" s="239"/>
    </row>
    <row r="2" spans="1:22" s="358" customFormat="1" ht="30" customHeight="1">
      <c r="A2" s="731" t="s">
        <v>406</v>
      </c>
      <c r="B2" s="731"/>
      <c r="C2" s="731"/>
      <c r="D2" s="731"/>
      <c r="E2" s="731"/>
      <c r="F2" s="731"/>
      <c r="G2" s="731"/>
      <c r="H2" s="731"/>
      <c r="I2" s="731"/>
      <c r="J2" s="731"/>
      <c r="K2" s="731" t="s">
        <v>376</v>
      </c>
      <c r="L2" s="731"/>
      <c r="M2" s="731"/>
      <c r="N2" s="731"/>
      <c r="O2" s="731"/>
      <c r="P2" s="731"/>
      <c r="Q2" s="731"/>
      <c r="R2" s="731"/>
      <c r="S2" s="731"/>
    </row>
    <row r="3" spans="1:22" s="358" customFormat="1" ht="30" customHeight="1">
      <c r="A3" s="731" t="s">
        <v>375</v>
      </c>
      <c r="B3" s="731"/>
      <c r="C3" s="731"/>
      <c r="D3" s="731"/>
      <c r="E3" s="731"/>
      <c r="F3" s="731"/>
      <c r="G3" s="731"/>
      <c r="H3" s="731"/>
      <c r="I3" s="731"/>
      <c r="J3" s="731"/>
      <c r="K3" s="731" t="s">
        <v>377</v>
      </c>
      <c r="L3" s="731"/>
      <c r="M3" s="731"/>
      <c r="N3" s="731"/>
      <c r="O3" s="731"/>
      <c r="P3" s="731"/>
      <c r="Q3" s="731"/>
      <c r="R3" s="731"/>
      <c r="S3" s="731"/>
      <c r="T3" s="357"/>
      <c r="U3" s="357"/>
      <c r="V3" s="357"/>
    </row>
    <row r="4" spans="1:22" s="202" customFormat="1" ht="27" customHeight="1">
      <c r="A4" s="201"/>
      <c r="B4" s="201"/>
      <c r="C4" s="201"/>
      <c r="D4" s="201"/>
      <c r="E4" s="201"/>
      <c r="F4" s="201"/>
      <c r="G4" s="201"/>
      <c r="H4" s="201"/>
      <c r="I4" s="201"/>
      <c r="J4" s="201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</row>
    <row r="5" spans="1:22" s="203" customFormat="1" ht="17.25" thickBot="1">
      <c r="A5" s="240" t="s">
        <v>264</v>
      </c>
      <c r="B5" s="240"/>
      <c r="J5" s="241"/>
      <c r="S5" s="241" t="s">
        <v>265</v>
      </c>
    </row>
    <row r="6" spans="1:22" s="200" customFormat="1" ht="38.25" customHeight="1">
      <c r="A6" s="738" t="s">
        <v>400</v>
      </c>
      <c r="B6" s="795" t="s">
        <v>408</v>
      </c>
      <c r="C6" s="743" t="s">
        <v>334</v>
      </c>
      <c r="D6" s="744"/>
      <c r="E6" s="744"/>
      <c r="F6" s="744"/>
      <c r="G6" s="744"/>
      <c r="H6" s="744"/>
      <c r="I6" s="744"/>
      <c r="J6" s="745"/>
      <c r="K6" s="746" t="s">
        <v>334</v>
      </c>
      <c r="L6" s="744"/>
      <c r="M6" s="744"/>
      <c r="N6" s="744"/>
      <c r="O6" s="744"/>
      <c r="P6" s="747"/>
      <c r="Q6" s="748" t="s">
        <v>382</v>
      </c>
      <c r="R6" s="749"/>
      <c r="S6" s="750"/>
    </row>
    <row r="7" spans="1:22" s="200" customFormat="1" ht="24.95" customHeight="1">
      <c r="A7" s="739"/>
      <c r="B7" s="793"/>
      <c r="C7" s="242" t="s">
        <v>281</v>
      </c>
      <c r="D7" s="242" t="s">
        <v>309</v>
      </c>
      <c r="E7" s="242" t="s">
        <v>310</v>
      </c>
      <c r="F7" s="243" t="s">
        <v>282</v>
      </c>
      <c r="G7" s="242" t="s">
        <v>278</v>
      </c>
      <c r="H7" s="242" t="s">
        <v>311</v>
      </c>
      <c r="I7" s="242" t="s">
        <v>275</v>
      </c>
      <c r="J7" s="537" t="s">
        <v>312</v>
      </c>
      <c r="K7" s="546" t="s">
        <v>279</v>
      </c>
      <c r="L7" s="244" t="s">
        <v>313</v>
      </c>
      <c r="M7" s="242" t="s">
        <v>314</v>
      </c>
      <c r="N7" s="242" t="s">
        <v>315</v>
      </c>
      <c r="O7" s="242" t="s">
        <v>316</v>
      </c>
      <c r="P7" s="242" t="s">
        <v>317</v>
      </c>
      <c r="Q7" s="242" t="s">
        <v>318</v>
      </c>
      <c r="R7" s="242" t="s">
        <v>319</v>
      </c>
      <c r="S7" s="537" t="s">
        <v>320</v>
      </c>
    </row>
    <row r="8" spans="1:22" s="200" customFormat="1" ht="37.5" customHeight="1">
      <c r="A8" s="740"/>
      <c r="B8" s="794"/>
      <c r="C8" s="251" t="s">
        <v>302</v>
      </c>
      <c r="D8" s="227" t="s">
        <v>325</v>
      </c>
      <c r="E8" s="227" t="s">
        <v>326</v>
      </c>
      <c r="F8" s="252" t="s">
        <v>303</v>
      </c>
      <c r="G8" s="227" t="s">
        <v>299</v>
      </c>
      <c r="H8" s="227" t="s">
        <v>327</v>
      </c>
      <c r="I8" s="227" t="s">
        <v>321</v>
      </c>
      <c r="J8" s="538" t="s">
        <v>328</v>
      </c>
      <c r="K8" s="547" t="s">
        <v>300</v>
      </c>
      <c r="L8" s="245" t="s">
        <v>329</v>
      </c>
      <c r="M8" s="207" t="s">
        <v>330</v>
      </c>
      <c r="N8" s="208" t="s">
        <v>331</v>
      </c>
      <c r="O8" s="207" t="s">
        <v>332</v>
      </c>
      <c r="P8" s="208" t="s">
        <v>333</v>
      </c>
      <c r="Q8" s="206" t="s">
        <v>322</v>
      </c>
      <c r="R8" s="206" t="s">
        <v>323</v>
      </c>
      <c r="S8" s="548" t="s">
        <v>324</v>
      </c>
    </row>
    <row r="9" spans="1:22" s="200" customFormat="1" ht="60" customHeight="1">
      <c r="A9" s="467">
        <v>2014</v>
      </c>
      <c r="B9" s="211">
        <v>84</v>
      </c>
      <c r="C9" s="211">
        <v>0</v>
      </c>
      <c r="D9" s="211">
        <v>0</v>
      </c>
      <c r="E9" s="211">
        <v>0</v>
      </c>
      <c r="F9" s="211">
        <v>0</v>
      </c>
      <c r="G9" s="211">
        <v>1</v>
      </c>
      <c r="H9" s="211">
        <v>2</v>
      </c>
      <c r="I9" s="211">
        <v>2</v>
      </c>
      <c r="J9" s="539">
        <v>13</v>
      </c>
      <c r="K9" s="549">
        <v>20</v>
      </c>
      <c r="L9" s="211">
        <v>5</v>
      </c>
      <c r="M9" s="211">
        <v>30</v>
      </c>
      <c r="N9" s="211">
        <v>2</v>
      </c>
      <c r="O9" s="211">
        <v>0</v>
      </c>
      <c r="P9" s="211">
        <v>0</v>
      </c>
      <c r="Q9" s="211">
        <v>8</v>
      </c>
      <c r="R9" s="211">
        <v>1</v>
      </c>
      <c r="S9" s="539">
        <v>0</v>
      </c>
    </row>
    <row r="10" spans="1:22" ht="60" customHeight="1">
      <c r="A10" s="336">
        <v>2015</v>
      </c>
      <c r="B10" s="211">
        <v>80</v>
      </c>
      <c r="C10" s="211">
        <v>0</v>
      </c>
      <c r="D10" s="211">
        <v>0</v>
      </c>
      <c r="E10" s="211">
        <v>0</v>
      </c>
      <c r="F10" s="211">
        <v>0</v>
      </c>
      <c r="G10" s="211">
        <v>1</v>
      </c>
      <c r="H10" s="211">
        <v>2</v>
      </c>
      <c r="I10" s="211">
        <v>2</v>
      </c>
      <c r="J10" s="539">
        <v>13</v>
      </c>
      <c r="K10" s="549">
        <v>16</v>
      </c>
      <c r="L10" s="211">
        <v>5</v>
      </c>
      <c r="M10" s="550">
        <v>30</v>
      </c>
      <c r="N10" s="550">
        <v>2</v>
      </c>
      <c r="O10" s="550">
        <v>0</v>
      </c>
      <c r="P10" s="550">
        <v>0</v>
      </c>
      <c r="Q10" s="550">
        <v>8</v>
      </c>
      <c r="R10" s="550">
        <v>1</v>
      </c>
      <c r="S10" s="551">
        <v>0</v>
      </c>
    </row>
    <row r="11" spans="1:22" s="210" customFormat="1" ht="60" customHeight="1">
      <c r="A11" s="336">
        <v>2016</v>
      </c>
      <c r="B11" s="211">
        <v>79</v>
      </c>
      <c r="C11" s="211">
        <v>0</v>
      </c>
      <c r="D11" s="211">
        <v>0</v>
      </c>
      <c r="E11" s="211">
        <v>0</v>
      </c>
      <c r="F11" s="211">
        <v>0</v>
      </c>
      <c r="G11" s="211">
        <v>1</v>
      </c>
      <c r="H11" s="211">
        <v>2</v>
      </c>
      <c r="I11" s="211">
        <v>2</v>
      </c>
      <c r="J11" s="539">
        <v>13</v>
      </c>
      <c r="K11" s="549">
        <v>18</v>
      </c>
      <c r="L11" s="211">
        <v>4</v>
      </c>
      <c r="M11" s="211">
        <v>28</v>
      </c>
      <c r="N11" s="211">
        <v>2</v>
      </c>
      <c r="O11" s="211">
        <v>0</v>
      </c>
      <c r="P11" s="211">
        <v>0</v>
      </c>
      <c r="Q11" s="211">
        <v>8</v>
      </c>
      <c r="R11" s="211">
        <v>1</v>
      </c>
      <c r="S11" s="539">
        <v>0</v>
      </c>
    </row>
    <row r="12" spans="1:22" s="215" customFormat="1" ht="60" customHeight="1">
      <c r="A12" s="336">
        <v>2017</v>
      </c>
      <c r="B12" s="211">
        <v>83</v>
      </c>
      <c r="C12" s="211">
        <v>0</v>
      </c>
      <c r="D12" s="211">
        <v>0</v>
      </c>
      <c r="E12" s="211">
        <v>0</v>
      </c>
      <c r="F12" s="211">
        <v>0</v>
      </c>
      <c r="G12" s="211">
        <v>1</v>
      </c>
      <c r="H12" s="211">
        <v>2</v>
      </c>
      <c r="I12" s="211">
        <v>2</v>
      </c>
      <c r="J12" s="539">
        <v>13</v>
      </c>
      <c r="K12" s="549">
        <v>17</v>
      </c>
      <c r="L12" s="211">
        <v>5</v>
      </c>
      <c r="M12" s="211">
        <v>31</v>
      </c>
      <c r="N12" s="211">
        <v>3</v>
      </c>
      <c r="O12" s="211">
        <v>0</v>
      </c>
      <c r="P12" s="211">
        <v>0</v>
      </c>
      <c r="Q12" s="211">
        <v>8</v>
      </c>
      <c r="R12" s="211">
        <v>1</v>
      </c>
      <c r="S12" s="539">
        <v>0</v>
      </c>
    </row>
    <row r="13" spans="1:22" s="215" customFormat="1" ht="60" customHeight="1">
      <c r="A13" s="336">
        <v>2018</v>
      </c>
      <c r="B13" s="211">
        <v>68</v>
      </c>
      <c r="C13" s="211">
        <v>0</v>
      </c>
      <c r="D13" s="211">
        <v>0</v>
      </c>
      <c r="E13" s="211">
        <v>0</v>
      </c>
      <c r="F13" s="211">
        <v>0</v>
      </c>
      <c r="G13" s="211">
        <v>1</v>
      </c>
      <c r="H13" s="211">
        <v>1</v>
      </c>
      <c r="I13" s="211">
        <v>2</v>
      </c>
      <c r="J13" s="539">
        <v>12</v>
      </c>
      <c r="K13" s="549">
        <v>7</v>
      </c>
      <c r="L13" s="211">
        <v>7</v>
      </c>
      <c r="M13" s="211">
        <v>27</v>
      </c>
      <c r="N13" s="211">
        <v>3</v>
      </c>
      <c r="O13" s="211">
        <v>0</v>
      </c>
      <c r="P13" s="211">
        <v>0</v>
      </c>
      <c r="Q13" s="211">
        <v>8</v>
      </c>
      <c r="R13" s="211">
        <v>0</v>
      </c>
      <c r="S13" s="539">
        <v>0</v>
      </c>
    </row>
    <row r="14" spans="1:22" s="398" customFormat="1" ht="60" customHeight="1">
      <c r="A14" s="470">
        <v>2019</v>
      </c>
      <c r="B14" s="397">
        <f>SUM(C14:S14)</f>
        <v>81</v>
      </c>
      <c r="C14" s="397">
        <v>0</v>
      </c>
      <c r="D14" s="397">
        <v>0</v>
      </c>
      <c r="E14" s="397">
        <v>0</v>
      </c>
      <c r="F14" s="397">
        <v>0</v>
      </c>
      <c r="G14" s="397">
        <v>1</v>
      </c>
      <c r="H14" s="397">
        <v>1</v>
      </c>
      <c r="I14" s="397">
        <v>2</v>
      </c>
      <c r="J14" s="540">
        <v>12</v>
      </c>
      <c r="K14" s="552">
        <v>17</v>
      </c>
      <c r="L14" s="397">
        <v>8</v>
      </c>
      <c r="M14" s="397">
        <v>28</v>
      </c>
      <c r="N14" s="397">
        <v>3</v>
      </c>
      <c r="O14" s="397">
        <v>0</v>
      </c>
      <c r="P14" s="397">
        <v>0</v>
      </c>
      <c r="Q14" s="397">
        <v>8</v>
      </c>
      <c r="R14" s="397">
        <v>1</v>
      </c>
      <c r="S14" s="540">
        <v>0</v>
      </c>
    </row>
    <row r="15" spans="1:22" ht="9.9499999999999993" customHeight="1" outlineLevel="1" thickBot="1">
      <c r="A15" s="541"/>
      <c r="B15" s="542"/>
      <c r="C15" s="543"/>
      <c r="D15" s="543"/>
      <c r="E15" s="543"/>
      <c r="F15" s="543"/>
      <c r="G15" s="544"/>
      <c r="H15" s="544"/>
      <c r="I15" s="544"/>
      <c r="J15" s="545"/>
      <c r="K15" s="553"/>
      <c r="L15" s="544"/>
      <c r="M15" s="544"/>
      <c r="N15" s="544"/>
      <c r="O15" s="544"/>
      <c r="P15" s="544"/>
      <c r="Q15" s="544"/>
      <c r="R15" s="544"/>
      <c r="S15" s="545"/>
    </row>
    <row r="16" spans="1:22" ht="9.9499999999999993" customHeight="1" outlineLevel="1">
      <c r="A16" s="218"/>
      <c r="B16" s="220"/>
      <c r="C16" s="220"/>
      <c r="D16" s="220"/>
      <c r="E16" s="220"/>
      <c r="F16" s="220"/>
      <c r="G16" s="220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</row>
    <row r="17" spans="1:19" s="557" customFormat="1" ht="15" customHeight="1">
      <c r="A17" s="554" t="s">
        <v>245</v>
      </c>
      <c r="B17" s="555"/>
      <c r="C17" s="555"/>
      <c r="D17" s="555"/>
      <c r="E17" s="555"/>
      <c r="F17" s="555"/>
      <c r="G17" s="556"/>
      <c r="H17" s="556"/>
      <c r="I17" s="556"/>
      <c r="J17" s="556"/>
      <c r="K17" s="554"/>
      <c r="L17" s="556"/>
      <c r="M17" s="554"/>
      <c r="N17" s="554"/>
      <c r="O17" s="554"/>
      <c r="P17" s="554"/>
      <c r="Q17" s="554"/>
      <c r="R17" s="554"/>
      <c r="S17" s="554"/>
    </row>
    <row r="18" spans="1:19">
      <c r="A18" s="250"/>
    </row>
    <row r="19" spans="1:19" ht="15" customHeight="1">
      <c r="A19" s="61"/>
      <c r="B19" s="249"/>
      <c r="C19" s="246"/>
      <c r="D19" s="246"/>
      <c r="E19" s="246"/>
      <c r="F19" s="246"/>
      <c r="G19" s="246"/>
      <c r="H19" s="246"/>
      <c r="I19" s="246"/>
      <c r="J19" s="247"/>
      <c r="K19" s="246"/>
      <c r="L19" s="246"/>
      <c r="M19" s="248"/>
      <c r="N19" s="248"/>
      <c r="O19" s="248"/>
      <c r="P19" s="248"/>
      <c r="Q19" s="248"/>
      <c r="R19" s="248"/>
      <c r="S19" s="248"/>
    </row>
  </sheetData>
  <sheetProtection selectLockedCells="1"/>
  <mergeCells count="9">
    <mergeCell ref="K3:S3"/>
    <mergeCell ref="A2:J2"/>
    <mergeCell ref="K6:P6"/>
    <mergeCell ref="A3:J3"/>
    <mergeCell ref="K2:S2"/>
    <mergeCell ref="Q6:S6"/>
    <mergeCell ref="A6:A8"/>
    <mergeCell ref="C6:J6"/>
    <mergeCell ref="B6:B8"/>
  </mergeCells>
  <phoneticPr fontId="2" type="noConversion"/>
  <printOptions horizontalCentered="1" gridLinesSet="0"/>
  <pageMargins left="0.39374999999999999" right="0.39374999999999999" top="0.55138889999999996" bottom="0.55138889999999996" header="0.51180550000000002" footer="0.51180550000000002"/>
  <pageSetup paperSize="9" scale="78" pageOrder="overThenDown" orientation="portrait" blackAndWhite="1" r:id="rId1"/>
  <headerFooter alignWithMargins="0"/>
  <colBreaks count="1" manualBreakCount="1">
    <brk id="10" max="71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00"/>
  </sheetPr>
  <dimension ref="A1:O21"/>
  <sheetViews>
    <sheetView view="pageBreakPreview" topLeftCell="E4" zoomScaleNormal="100" zoomScaleSheetLayoutView="100" workbookViewId="0">
      <selection activeCell="H15" sqref="H15:O15"/>
    </sheetView>
  </sheetViews>
  <sheetFormatPr defaultRowHeight="13.5" outlineLevelRow="1"/>
  <cols>
    <col min="1" max="1" width="9.88671875" style="260" customWidth="1"/>
    <col min="2" max="7" width="8.77734375" style="260" customWidth="1"/>
    <col min="8" max="15" width="7.77734375" style="260" customWidth="1"/>
    <col min="16" max="16384" width="8.88671875" style="260"/>
  </cols>
  <sheetData>
    <row r="1" spans="1:15" s="253" customFormat="1" ht="15" customHeight="1">
      <c r="H1" s="254"/>
      <c r="I1" s="254"/>
      <c r="J1" s="254"/>
      <c r="L1" s="254"/>
      <c r="M1" s="239"/>
      <c r="O1" s="239"/>
    </row>
    <row r="2" spans="1:15" s="359" customFormat="1" ht="30" customHeight="1">
      <c r="A2" s="751" t="s">
        <v>347</v>
      </c>
      <c r="B2" s="751"/>
      <c r="C2" s="751"/>
      <c r="D2" s="751"/>
      <c r="E2" s="751"/>
      <c r="F2" s="751"/>
      <c r="G2" s="751"/>
      <c r="H2" s="751" t="s">
        <v>383</v>
      </c>
      <c r="I2" s="751"/>
      <c r="J2" s="751"/>
      <c r="K2" s="751"/>
      <c r="L2" s="751"/>
      <c r="M2" s="751"/>
      <c r="N2" s="751"/>
      <c r="O2" s="751"/>
    </row>
    <row r="3" spans="1:15" s="362" customFormat="1" ht="30" customHeight="1">
      <c r="A3" s="360"/>
      <c r="B3" s="361"/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361"/>
      <c r="O3" s="361"/>
    </row>
    <row r="4" spans="1:15" s="258" customFormat="1" ht="15" customHeight="1">
      <c r="A4" s="255"/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</row>
    <row r="5" spans="1:15" ht="15" customHeight="1" thickBot="1">
      <c r="A5" s="260" t="s">
        <v>335</v>
      </c>
      <c r="M5" s="400"/>
      <c r="O5" s="401" t="s">
        <v>336</v>
      </c>
    </row>
    <row r="6" spans="1:15" ht="19.5" customHeight="1">
      <c r="A6" s="756" t="s">
        <v>80</v>
      </c>
      <c r="B6" s="752" t="s">
        <v>354</v>
      </c>
      <c r="C6" s="753"/>
      <c r="D6" s="763" t="s">
        <v>337</v>
      </c>
      <c r="E6" s="764"/>
      <c r="F6" s="752" t="s">
        <v>355</v>
      </c>
      <c r="G6" s="755"/>
      <c r="H6" s="765" t="s">
        <v>407</v>
      </c>
      <c r="I6" s="753"/>
      <c r="J6" s="752" t="s">
        <v>356</v>
      </c>
      <c r="K6" s="753"/>
      <c r="L6" s="752" t="s">
        <v>338</v>
      </c>
      <c r="M6" s="754"/>
      <c r="N6" s="752" t="s">
        <v>339</v>
      </c>
      <c r="O6" s="755"/>
    </row>
    <row r="7" spans="1:15" s="272" customFormat="1" ht="35.25" customHeight="1">
      <c r="A7" s="757"/>
      <c r="B7" s="759" t="s">
        <v>17</v>
      </c>
      <c r="C7" s="760"/>
      <c r="D7" s="269" t="s">
        <v>348</v>
      </c>
      <c r="E7" s="270"/>
      <c r="F7" s="269" t="s">
        <v>349</v>
      </c>
      <c r="G7" s="577"/>
      <c r="H7" s="594" t="s">
        <v>350</v>
      </c>
      <c r="I7" s="270"/>
      <c r="J7" s="271" t="s">
        <v>351</v>
      </c>
      <c r="K7" s="271"/>
      <c r="L7" s="759" t="s">
        <v>352</v>
      </c>
      <c r="M7" s="761"/>
      <c r="N7" s="759" t="s">
        <v>353</v>
      </c>
      <c r="O7" s="762"/>
    </row>
    <row r="8" spans="1:15" s="256" customFormat="1" ht="14.25" customHeight="1">
      <c r="A8" s="757"/>
      <c r="B8" s="433" t="s">
        <v>340</v>
      </c>
      <c r="C8" s="433" t="s">
        <v>341</v>
      </c>
      <c r="D8" s="261" t="s">
        <v>342</v>
      </c>
      <c r="E8" s="433" t="s">
        <v>343</v>
      </c>
      <c r="F8" s="261" t="s">
        <v>340</v>
      </c>
      <c r="G8" s="578" t="s">
        <v>343</v>
      </c>
      <c r="H8" s="595" t="s">
        <v>342</v>
      </c>
      <c r="I8" s="433" t="s">
        <v>343</v>
      </c>
      <c r="J8" s="433" t="s">
        <v>342</v>
      </c>
      <c r="K8" s="433" t="s">
        <v>343</v>
      </c>
      <c r="L8" s="261" t="s">
        <v>342</v>
      </c>
      <c r="M8" s="433" t="s">
        <v>343</v>
      </c>
      <c r="N8" s="261" t="s">
        <v>342</v>
      </c>
      <c r="O8" s="578" t="s">
        <v>343</v>
      </c>
    </row>
    <row r="9" spans="1:15" s="272" customFormat="1" ht="31.5" customHeight="1">
      <c r="A9" s="758"/>
      <c r="B9" s="417" t="s">
        <v>344</v>
      </c>
      <c r="C9" s="417" t="s">
        <v>345</v>
      </c>
      <c r="D9" s="417" t="s">
        <v>344</v>
      </c>
      <c r="E9" s="417" t="s">
        <v>345</v>
      </c>
      <c r="F9" s="417" t="s">
        <v>344</v>
      </c>
      <c r="G9" s="579" t="s">
        <v>345</v>
      </c>
      <c r="H9" s="596" t="s">
        <v>344</v>
      </c>
      <c r="I9" s="417" t="s">
        <v>345</v>
      </c>
      <c r="J9" s="417" t="s">
        <v>344</v>
      </c>
      <c r="K9" s="417" t="s">
        <v>345</v>
      </c>
      <c r="L9" s="417" t="s">
        <v>344</v>
      </c>
      <c r="M9" s="417" t="s">
        <v>345</v>
      </c>
      <c r="N9" s="417" t="s">
        <v>344</v>
      </c>
      <c r="O9" s="579" t="s">
        <v>345</v>
      </c>
    </row>
    <row r="10" spans="1:15" s="272" customFormat="1" ht="60" customHeight="1">
      <c r="A10" s="580">
        <v>2014</v>
      </c>
      <c r="B10" s="581">
        <v>5</v>
      </c>
      <c r="C10" s="582">
        <f t="shared" ref="C10" si="0">SUM(E10,G10,I10,K10,M10,O10)</f>
        <v>20977</v>
      </c>
      <c r="D10" s="581">
        <v>1</v>
      </c>
      <c r="E10" s="262">
        <v>2221</v>
      </c>
      <c r="F10" s="262">
        <v>1</v>
      </c>
      <c r="G10" s="583">
        <v>765</v>
      </c>
      <c r="H10" s="597">
        <v>1</v>
      </c>
      <c r="I10" s="262">
        <v>1566</v>
      </c>
      <c r="J10" s="262">
        <v>1</v>
      </c>
      <c r="K10" s="262">
        <v>9711</v>
      </c>
      <c r="L10" s="262">
        <v>1</v>
      </c>
      <c r="M10" s="262">
        <v>6714</v>
      </c>
      <c r="N10" s="598">
        <v>0</v>
      </c>
      <c r="O10" s="599">
        <v>0</v>
      </c>
    </row>
    <row r="11" spans="1:15" ht="60" customHeight="1">
      <c r="A11" s="580">
        <v>2015</v>
      </c>
      <c r="B11" s="581">
        <v>5</v>
      </c>
      <c r="C11" s="582">
        <v>20977</v>
      </c>
      <c r="D11" s="582">
        <v>1</v>
      </c>
      <c r="E11" s="584">
        <v>2221</v>
      </c>
      <c r="F11" s="584">
        <v>1</v>
      </c>
      <c r="G11" s="585">
        <v>765</v>
      </c>
      <c r="H11" s="600">
        <v>1</v>
      </c>
      <c r="I11" s="584">
        <v>1566</v>
      </c>
      <c r="J11" s="584">
        <v>1</v>
      </c>
      <c r="K11" s="584">
        <v>9711</v>
      </c>
      <c r="L11" s="584">
        <v>1</v>
      </c>
      <c r="M11" s="584">
        <v>6714</v>
      </c>
      <c r="N11" s="598">
        <v>0</v>
      </c>
      <c r="O11" s="599">
        <v>0</v>
      </c>
    </row>
    <row r="12" spans="1:15" ht="60" customHeight="1">
      <c r="A12" s="580">
        <v>2016</v>
      </c>
      <c r="B12" s="581">
        <v>5</v>
      </c>
      <c r="C12" s="582">
        <v>20977</v>
      </c>
      <c r="D12" s="581">
        <v>1</v>
      </c>
      <c r="E12" s="262">
        <v>2221</v>
      </c>
      <c r="F12" s="262">
        <v>1</v>
      </c>
      <c r="G12" s="583">
        <v>765</v>
      </c>
      <c r="H12" s="597">
        <v>1</v>
      </c>
      <c r="I12" s="262">
        <v>1566</v>
      </c>
      <c r="J12" s="262">
        <v>1</v>
      </c>
      <c r="K12" s="262">
        <v>9711</v>
      </c>
      <c r="L12" s="262">
        <v>1</v>
      </c>
      <c r="M12" s="262">
        <v>6714</v>
      </c>
      <c r="N12" s="598">
        <v>0</v>
      </c>
      <c r="O12" s="599">
        <v>0</v>
      </c>
    </row>
    <row r="13" spans="1:15" ht="60" customHeight="1">
      <c r="A13" s="580">
        <v>2017</v>
      </c>
      <c r="B13" s="581">
        <v>5</v>
      </c>
      <c r="C13" s="582">
        <v>20978</v>
      </c>
      <c r="D13" s="581">
        <v>1</v>
      </c>
      <c r="E13" s="262">
        <v>2221</v>
      </c>
      <c r="F13" s="262">
        <v>1</v>
      </c>
      <c r="G13" s="583">
        <v>765</v>
      </c>
      <c r="H13" s="597">
        <v>1</v>
      </c>
      <c r="I13" s="262">
        <v>1567</v>
      </c>
      <c r="J13" s="262">
        <v>1</v>
      </c>
      <c r="K13" s="262">
        <v>9711</v>
      </c>
      <c r="L13" s="262">
        <v>1</v>
      </c>
      <c r="M13" s="262">
        <v>6714</v>
      </c>
      <c r="N13" s="598">
        <v>0</v>
      </c>
      <c r="O13" s="599">
        <v>0</v>
      </c>
    </row>
    <row r="14" spans="1:15" ht="60" customHeight="1">
      <c r="A14" s="580">
        <v>2018</v>
      </c>
      <c r="B14" s="581">
        <v>6</v>
      </c>
      <c r="C14" s="582">
        <v>30459</v>
      </c>
      <c r="D14" s="581">
        <v>1</v>
      </c>
      <c r="E14" s="262">
        <v>2221</v>
      </c>
      <c r="F14" s="262">
        <v>1</v>
      </c>
      <c r="G14" s="583">
        <v>765</v>
      </c>
      <c r="H14" s="597">
        <v>1</v>
      </c>
      <c r="I14" s="262">
        <v>1567</v>
      </c>
      <c r="J14" s="262">
        <v>2</v>
      </c>
      <c r="K14" s="262">
        <v>19192</v>
      </c>
      <c r="L14" s="262">
        <v>1</v>
      </c>
      <c r="M14" s="262">
        <v>6714</v>
      </c>
      <c r="N14" s="598">
        <v>0</v>
      </c>
      <c r="O14" s="599">
        <v>0</v>
      </c>
    </row>
    <row r="15" spans="1:15" s="399" customFormat="1" ht="60" customHeight="1">
      <c r="A15" s="586">
        <v>2019</v>
      </c>
      <c r="B15" s="587">
        <f>SUM(D15,F15,H15,J15,L15,N15)</f>
        <v>5</v>
      </c>
      <c r="C15" s="588">
        <f>SUM(O15,M15,K15,I15,G15,E15)</f>
        <v>25014</v>
      </c>
      <c r="D15" s="587">
        <v>1</v>
      </c>
      <c r="E15" s="588">
        <v>2221</v>
      </c>
      <c r="F15" s="587">
        <v>1</v>
      </c>
      <c r="G15" s="589">
        <v>765</v>
      </c>
      <c r="H15" s="601">
        <v>1</v>
      </c>
      <c r="I15" s="587">
        <v>1566</v>
      </c>
      <c r="J15" s="587">
        <v>1</v>
      </c>
      <c r="K15" s="587">
        <v>512</v>
      </c>
      <c r="L15" s="587">
        <v>1</v>
      </c>
      <c r="M15" s="587">
        <v>19950</v>
      </c>
      <c r="N15" s="587">
        <v>0</v>
      </c>
      <c r="O15" s="589">
        <v>0</v>
      </c>
    </row>
    <row r="16" spans="1:15" ht="9.9499999999999993" customHeight="1" outlineLevel="1" thickBot="1">
      <c r="A16" s="590"/>
      <c r="B16" s="591"/>
      <c r="C16" s="592"/>
      <c r="D16" s="592"/>
      <c r="E16" s="592"/>
      <c r="F16" s="592"/>
      <c r="G16" s="593"/>
      <c r="H16" s="602"/>
      <c r="I16" s="592"/>
      <c r="J16" s="592"/>
      <c r="K16" s="592"/>
      <c r="L16" s="592"/>
      <c r="M16" s="592"/>
      <c r="N16" s="592"/>
      <c r="O16" s="593"/>
    </row>
    <row r="17" spans="1:15" ht="9.9499999999999993" customHeight="1" outlineLevel="1">
      <c r="A17" s="363"/>
      <c r="B17" s="262"/>
      <c r="C17" s="262"/>
      <c r="D17" s="262"/>
      <c r="E17" s="262"/>
      <c r="F17" s="262"/>
      <c r="G17" s="262"/>
      <c r="H17" s="262"/>
      <c r="I17" s="262"/>
      <c r="J17" s="262"/>
      <c r="K17" s="262"/>
      <c r="L17" s="262"/>
      <c r="M17" s="262"/>
      <c r="N17" s="262"/>
      <c r="O17" s="262"/>
    </row>
    <row r="18" spans="1:15" ht="15" customHeight="1">
      <c r="A18" s="263" t="s">
        <v>346</v>
      </c>
      <c r="B18" s="262"/>
      <c r="C18" s="262"/>
      <c r="D18" s="264"/>
      <c r="E18" s="264"/>
      <c r="F18" s="264"/>
      <c r="G18" s="264"/>
      <c r="H18" s="264"/>
      <c r="I18" s="264"/>
      <c r="J18" s="264"/>
      <c r="K18" s="264"/>
      <c r="L18" s="264"/>
      <c r="M18" s="264"/>
    </row>
    <row r="19" spans="1:15" s="259" customFormat="1" ht="15" customHeight="1">
      <c r="A19" s="259" t="s">
        <v>388</v>
      </c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</row>
    <row r="20" spans="1:15">
      <c r="A20" s="266"/>
      <c r="B20" s="267"/>
      <c r="C20" s="267"/>
      <c r="D20" s="267"/>
      <c r="E20" s="267"/>
      <c r="F20" s="267"/>
      <c r="G20" s="267"/>
      <c r="H20" s="267"/>
      <c r="I20" s="267"/>
      <c r="J20" s="267"/>
      <c r="K20" s="267"/>
      <c r="L20" s="267"/>
      <c r="M20" s="267"/>
    </row>
    <row r="21" spans="1:15">
      <c r="A21" s="268"/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</row>
  </sheetData>
  <mergeCells count="13">
    <mergeCell ref="A2:G2"/>
    <mergeCell ref="H2:O2"/>
    <mergeCell ref="B6:C6"/>
    <mergeCell ref="L6:M6"/>
    <mergeCell ref="N6:O6"/>
    <mergeCell ref="A6:A9"/>
    <mergeCell ref="B7:C7"/>
    <mergeCell ref="L7:M7"/>
    <mergeCell ref="N7:O7"/>
    <mergeCell ref="D6:E6"/>
    <mergeCell ref="F6:G6"/>
    <mergeCell ref="H6:I6"/>
    <mergeCell ref="J6:K6"/>
  </mergeCells>
  <phoneticPr fontId="2" type="noConversion"/>
  <printOptions horizontalCentered="1"/>
  <pageMargins left="0.47222219999999998" right="0.39374999999999999" top="0.55138889999999996" bottom="0.55138889999999996" header="0.51180550000000002" footer="0.51180550000000002"/>
  <pageSetup paperSize="9" scale="75" orientation="portrait" blackAndWhite="1" r:id="rId1"/>
  <headerFooter alignWithMargins="0"/>
  <colBreaks count="1" manualBreakCount="1">
    <brk id="7" max="18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00"/>
  </sheetPr>
  <dimension ref="A1:J20"/>
  <sheetViews>
    <sheetView view="pageBreakPreview" topLeftCell="A4" zoomScaleNormal="100" zoomScaleSheetLayoutView="100" workbookViewId="0">
      <selection activeCell="G16" sqref="G16:J16"/>
    </sheetView>
  </sheetViews>
  <sheetFormatPr defaultRowHeight="13.5" outlineLevelRow="1"/>
  <cols>
    <col min="1" max="1" width="9.88671875" style="25" customWidth="1"/>
    <col min="2" max="10" width="7.77734375" style="25" customWidth="1"/>
    <col min="11" max="16384" width="8.88671875" style="25"/>
  </cols>
  <sheetData>
    <row r="1" spans="1:10" s="5" customFormat="1" ht="15" customHeight="1">
      <c r="A1" s="273"/>
    </row>
    <row r="2" spans="1:10" s="292" customFormat="1" ht="30" customHeight="1">
      <c r="A2" s="293" t="s">
        <v>389</v>
      </c>
      <c r="B2" s="293"/>
      <c r="C2" s="293"/>
      <c r="D2" s="293"/>
      <c r="E2" s="293"/>
      <c r="F2" s="293"/>
      <c r="G2" s="293"/>
      <c r="H2" s="293"/>
      <c r="I2" s="293"/>
      <c r="J2" s="304"/>
    </row>
    <row r="3" spans="1:10" s="296" customFormat="1" ht="30" customHeight="1">
      <c r="A3" s="329" t="s">
        <v>365</v>
      </c>
      <c r="B3" s="329"/>
      <c r="C3" s="329"/>
      <c r="D3" s="329"/>
      <c r="E3" s="329"/>
      <c r="F3" s="329"/>
      <c r="G3" s="329"/>
      <c r="H3" s="329"/>
      <c r="I3" s="329"/>
      <c r="J3" s="295"/>
    </row>
    <row r="4" spans="1:10" s="12" customFormat="1" ht="15" customHeight="1">
      <c r="A4" s="155"/>
      <c r="B4" s="155"/>
      <c r="C4" s="155"/>
      <c r="D4" s="155"/>
      <c r="E4" s="155"/>
      <c r="F4" s="155"/>
      <c r="G4" s="155"/>
      <c r="H4" s="155"/>
      <c r="I4" s="155"/>
      <c r="J4" s="11"/>
    </row>
    <row r="5" spans="1:10" s="96" customFormat="1" ht="17.25" thickBot="1">
      <c r="A5" s="25" t="s">
        <v>0</v>
      </c>
      <c r="I5" s="766" t="s">
        <v>231</v>
      </c>
      <c r="J5" s="766"/>
    </row>
    <row r="6" spans="1:10" s="9" customFormat="1" ht="41.25" customHeight="1">
      <c r="A6" s="635" t="s">
        <v>80</v>
      </c>
      <c r="B6" s="274" t="s">
        <v>366</v>
      </c>
      <c r="C6" s="274"/>
      <c r="D6" s="274"/>
      <c r="E6" s="275"/>
      <c r="F6" s="276"/>
      <c r="G6" s="274" t="s">
        <v>367</v>
      </c>
      <c r="H6" s="274"/>
      <c r="I6" s="274"/>
      <c r="J6" s="274"/>
    </row>
    <row r="7" spans="1:10" s="9" customFormat="1" ht="27" customHeight="1">
      <c r="A7" s="769"/>
      <c r="B7" s="277" t="s">
        <v>12</v>
      </c>
      <c r="C7" s="278" t="s">
        <v>357</v>
      </c>
      <c r="D7" s="279" t="s">
        <v>358</v>
      </c>
      <c r="E7" s="15" t="s">
        <v>359</v>
      </c>
      <c r="F7" s="279" t="s">
        <v>166</v>
      </c>
      <c r="G7" s="277" t="s">
        <v>12</v>
      </c>
      <c r="H7" s="15" t="s">
        <v>372</v>
      </c>
      <c r="I7" s="121" t="s">
        <v>360</v>
      </c>
      <c r="J7" s="99" t="s">
        <v>361</v>
      </c>
    </row>
    <row r="8" spans="1:10" s="9" customFormat="1" ht="12" customHeight="1">
      <c r="A8" s="769"/>
      <c r="B8" s="277"/>
      <c r="C8" s="280"/>
      <c r="D8" s="281"/>
      <c r="E8" s="15"/>
      <c r="F8" s="15"/>
      <c r="G8" s="277"/>
      <c r="H8" s="15"/>
      <c r="I8" s="67"/>
      <c r="J8" s="99"/>
    </row>
    <row r="9" spans="1:10" s="9" customFormat="1" ht="12" customHeight="1">
      <c r="A9" s="769"/>
      <c r="B9" s="282"/>
      <c r="C9" s="767" t="s">
        <v>368</v>
      </c>
      <c r="D9" s="283"/>
      <c r="E9" s="18"/>
      <c r="F9" s="18"/>
      <c r="G9" s="282"/>
      <c r="H9" s="15"/>
      <c r="I9" s="67"/>
      <c r="J9" s="99"/>
    </row>
    <row r="10" spans="1:10" s="9" customFormat="1" ht="12" customHeight="1">
      <c r="A10" s="770"/>
      <c r="B10" s="284" t="s">
        <v>17</v>
      </c>
      <c r="C10" s="768"/>
      <c r="D10" s="285" t="s">
        <v>369</v>
      </c>
      <c r="E10" s="21" t="s">
        <v>370</v>
      </c>
      <c r="F10" s="285" t="s">
        <v>371</v>
      </c>
      <c r="G10" s="284" t="s">
        <v>17</v>
      </c>
      <c r="H10" s="20" t="s">
        <v>362</v>
      </c>
      <c r="I10" s="156" t="s">
        <v>363</v>
      </c>
      <c r="J10" s="101" t="s">
        <v>364</v>
      </c>
    </row>
    <row r="11" spans="1:10" s="9" customFormat="1" ht="60" customHeight="1">
      <c r="A11" s="378">
        <v>2014</v>
      </c>
      <c r="B11" s="191">
        <v>0</v>
      </c>
      <c r="C11" s="191">
        <v>0</v>
      </c>
      <c r="D11" s="191">
        <v>0</v>
      </c>
      <c r="E11" s="191">
        <v>0</v>
      </c>
      <c r="F11" s="191"/>
      <c r="G11" s="191">
        <v>7</v>
      </c>
      <c r="H11" s="191">
        <v>0</v>
      </c>
      <c r="I11" s="191">
        <v>1</v>
      </c>
      <c r="J11" s="191">
        <v>6</v>
      </c>
    </row>
    <row r="12" spans="1:10" s="28" customFormat="1" ht="60" customHeight="1">
      <c r="A12" s="22">
        <v>2015</v>
      </c>
      <c r="B12" s="191">
        <v>0</v>
      </c>
      <c r="C12" s="191">
        <v>0</v>
      </c>
      <c r="D12" s="191">
        <v>0</v>
      </c>
      <c r="E12" s="191">
        <v>0</v>
      </c>
      <c r="F12" s="191">
        <v>0</v>
      </c>
      <c r="G12" s="23">
        <v>5</v>
      </c>
      <c r="H12" s="191">
        <v>0</v>
      </c>
      <c r="I12" s="286">
        <v>1</v>
      </c>
      <c r="J12" s="286">
        <v>4</v>
      </c>
    </row>
    <row r="13" spans="1:10" s="28" customFormat="1" ht="60" customHeight="1">
      <c r="A13" s="26">
        <v>2016</v>
      </c>
      <c r="B13" s="191">
        <v>0</v>
      </c>
      <c r="C13" s="191">
        <v>0</v>
      </c>
      <c r="D13" s="191">
        <v>0</v>
      </c>
      <c r="E13" s="191">
        <v>0</v>
      </c>
      <c r="F13" s="191">
        <v>0</v>
      </c>
      <c r="G13" s="191">
        <v>4</v>
      </c>
      <c r="H13" s="191">
        <v>0</v>
      </c>
      <c r="I13" s="191">
        <v>1</v>
      </c>
      <c r="J13" s="191">
        <v>3</v>
      </c>
    </row>
    <row r="14" spans="1:10" s="28" customFormat="1" ht="60" customHeight="1">
      <c r="A14" s="26">
        <v>2017</v>
      </c>
      <c r="B14" s="191">
        <v>0</v>
      </c>
      <c r="C14" s="191">
        <v>0</v>
      </c>
      <c r="D14" s="191">
        <v>0</v>
      </c>
      <c r="E14" s="191">
        <v>0</v>
      </c>
      <c r="F14" s="191">
        <v>0</v>
      </c>
      <c r="G14" s="191">
        <v>4</v>
      </c>
      <c r="H14" s="191">
        <v>0</v>
      </c>
      <c r="I14" s="191">
        <v>1</v>
      </c>
      <c r="J14" s="191">
        <v>3</v>
      </c>
    </row>
    <row r="15" spans="1:10" s="28" customFormat="1" ht="60" customHeight="1">
      <c r="A15" s="26">
        <v>2018</v>
      </c>
      <c r="B15" s="191">
        <v>0</v>
      </c>
      <c r="C15" s="191">
        <v>0</v>
      </c>
      <c r="D15" s="191">
        <v>0</v>
      </c>
      <c r="E15" s="191">
        <v>0</v>
      </c>
      <c r="F15" s="191">
        <v>0</v>
      </c>
      <c r="G15" s="191">
        <v>5</v>
      </c>
      <c r="H15" s="191">
        <v>0</v>
      </c>
      <c r="I15" s="191">
        <v>1</v>
      </c>
      <c r="J15" s="191">
        <v>4</v>
      </c>
    </row>
    <row r="16" spans="1:10" s="402" customFormat="1" ht="60" customHeight="1">
      <c r="A16" s="385">
        <v>2019</v>
      </c>
      <c r="B16" s="376">
        <f>SUM(C16:F16)</f>
        <v>0</v>
      </c>
      <c r="C16" s="376">
        <v>0</v>
      </c>
      <c r="D16" s="376">
        <v>0</v>
      </c>
      <c r="E16" s="376">
        <v>0</v>
      </c>
      <c r="F16" s="376">
        <v>0</v>
      </c>
      <c r="G16" s="376">
        <f>SUM(H16:J16)</f>
        <v>6</v>
      </c>
      <c r="H16" s="376">
        <v>0</v>
      </c>
      <c r="I16" s="376">
        <v>1</v>
      </c>
      <c r="J16" s="376">
        <v>5</v>
      </c>
    </row>
    <row r="17" spans="1:10" s="9" customFormat="1" ht="7.5" customHeight="1" outlineLevel="1">
      <c r="A17" s="31"/>
      <c r="B17" s="287"/>
      <c r="C17" s="287"/>
      <c r="D17" s="288"/>
      <c r="E17" s="288"/>
      <c r="F17" s="288"/>
      <c r="G17" s="287"/>
      <c r="H17" s="288"/>
      <c r="I17" s="288"/>
      <c r="J17" s="289"/>
    </row>
    <row r="18" spans="1:10" s="9" customFormat="1" ht="10.5" customHeight="1" outlineLevel="1">
      <c r="A18" s="297"/>
      <c r="B18" s="364"/>
      <c r="C18" s="364"/>
      <c r="D18" s="365"/>
      <c r="E18" s="365"/>
      <c r="F18" s="365"/>
      <c r="G18" s="364"/>
      <c r="H18" s="365"/>
      <c r="I18" s="365"/>
      <c r="J18" s="366"/>
    </row>
    <row r="19" spans="1:10" ht="15" customHeight="1">
      <c r="A19" s="290" t="s">
        <v>384</v>
      </c>
      <c r="B19" s="163"/>
      <c r="C19" s="163"/>
      <c r="D19" s="163"/>
      <c r="E19" s="163"/>
      <c r="F19" s="163"/>
      <c r="G19" s="291"/>
    </row>
    <row r="20" spans="1:10">
      <c r="B20" s="39"/>
      <c r="C20" s="39"/>
      <c r="D20" s="39"/>
      <c r="E20" s="39"/>
      <c r="F20" s="39"/>
      <c r="G20" s="39"/>
    </row>
  </sheetData>
  <mergeCells count="3">
    <mergeCell ref="I5:J5"/>
    <mergeCell ref="C9:C10"/>
    <mergeCell ref="A6:A10"/>
  </mergeCells>
  <phoneticPr fontId="2" type="noConversion"/>
  <printOptions horizontalCentered="1" gridLinesSet="0"/>
  <pageMargins left="0.39374999999999999" right="0.39374999999999999" top="0.55138889999999996" bottom="0.55138889999999996" header="0.51180550000000002" footer="0.51180550000000002"/>
  <pageSetup paperSize="9" scale="73" pageOrder="overThenDown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00"/>
  </sheetPr>
  <dimension ref="A1:R34"/>
  <sheetViews>
    <sheetView view="pageBreakPreview" topLeftCell="E7" zoomScaleNormal="100" workbookViewId="0">
      <selection activeCell="F25" sqref="F25"/>
    </sheetView>
  </sheetViews>
  <sheetFormatPr defaultRowHeight="13.5" outlineLevelRow="1"/>
  <cols>
    <col min="1" max="1" width="10.44140625" style="25" customWidth="1"/>
    <col min="2" max="3" width="6.77734375" style="25" customWidth="1"/>
    <col min="4" max="5" width="10.77734375" style="25" customWidth="1"/>
    <col min="6" max="8" width="7.77734375" style="25" customWidth="1"/>
    <col min="9" max="15" width="6.77734375" style="25" customWidth="1"/>
    <col min="16" max="16" width="11.77734375" style="25" customWidth="1"/>
    <col min="17" max="17" width="7.77734375" style="25" bestFit="1" customWidth="1"/>
    <col min="18" max="16384" width="8.88671875" style="25"/>
  </cols>
  <sheetData>
    <row r="1" spans="1:18" s="5" customFormat="1" ht="15" customHeight="1">
      <c r="B1" s="6"/>
      <c r="C1" s="6"/>
      <c r="D1" s="6"/>
      <c r="E1" s="6"/>
      <c r="F1" s="6"/>
      <c r="G1" s="6"/>
      <c r="I1" s="7"/>
      <c r="J1" s="7"/>
      <c r="K1" s="7"/>
      <c r="L1" s="7"/>
      <c r="M1" s="6"/>
      <c r="N1" s="6"/>
      <c r="O1" s="6"/>
      <c r="P1" s="6"/>
    </row>
    <row r="2" spans="1:18" s="292" customFormat="1" ht="30" customHeight="1">
      <c r="A2" s="609" t="s">
        <v>6</v>
      </c>
      <c r="B2" s="609"/>
      <c r="C2" s="609"/>
      <c r="D2" s="609"/>
      <c r="E2" s="609"/>
      <c r="F2" s="609"/>
      <c r="G2" s="609"/>
      <c r="H2" s="609"/>
      <c r="I2" s="610" t="s">
        <v>373</v>
      </c>
      <c r="J2" s="610"/>
      <c r="K2" s="610"/>
      <c r="L2" s="610"/>
      <c r="M2" s="610"/>
      <c r="N2" s="610"/>
      <c r="O2" s="610"/>
      <c r="P2" s="610"/>
    </row>
    <row r="3" spans="1:18" s="296" customFormat="1" ht="30" customHeight="1">
      <c r="A3" s="293"/>
      <c r="B3" s="294"/>
      <c r="C3" s="294"/>
      <c r="D3" s="294"/>
      <c r="E3" s="294"/>
      <c r="F3" s="294"/>
      <c r="G3" s="294"/>
      <c r="H3" s="294"/>
      <c r="I3" s="295"/>
      <c r="J3" s="295"/>
      <c r="K3" s="295"/>
      <c r="L3" s="295"/>
      <c r="M3" s="295"/>
      <c r="N3" s="295"/>
      <c r="O3" s="295"/>
      <c r="P3" s="295"/>
    </row>
    <row r="4" spans="1:18" s="12" customFormat="1" ht="15" customHeight="1">
      <c r="A4" s="8"/>
      <c r="B4" s="10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11"/>
      <c r="P4" s="11"/>
    </row>
    <row r="5" spans="1:18" ht="15" customHeight="1" thickBot="1">
      <c r="A5" s="25" t="s">
        <v>7</v>
      </c>
      <c r="M5" s="622" t="s">
        <v>8</v>
      </c>
      <c r="N5" s="622"/>
      <c r="O5" s="622"/>
      <c r="P5" s="622"/>
    </row>
    <row r="6" spans="1:18" s="9" customFormat="1" ht="23.25" customHeight="1">
      <c r="A6" s="305" t="s">
        <v>9</v>
      </c>
      <c r="B6" s="623" t="s">
        <v>10</v>
      </c>
      <c r="C6" s="624"/>
      <c r="D6" s="405" t="s">
        <v>63</v>
      </c>
      <c r="E6" s="405" t="s">
        <v>64</v>
      </c>
      <c r="F6" s="627" t="s">
        <v>396</v>
      </c>
      <c r="G6" s="628"/>
      <c r="H6" s="629"/>
      <c r="I6" s="633" t="s">
        <v>65</v>
      </c>
      <c r="J6" s="634"/>
      <c r="K6" s="634"/>
      <c r="L6" s="634"/>
      <c r="M6" s="634"/>
      <c r="N6" s="634"/>
      <c r="O6" s="635"/>
      <c r="P6" s="459" t="s">
        <v>68</v>
      </c>
    </row>
    <row r="7" spans="1:18" s="9" customFormat="1" ht="16.5" customHeight="1">
      <c r="A7" s="307"/>
      <c r="B7" s="625"/>
      <c r="C7" s="626"/>
      <c r="D7" s="406"/>
      <c r="E7" s="418"/>
      <c r="F7" s="67"/>
      <c r="G7" s="418" t="s">
        <v>13</v>
      </c>
      <c r="H7" s="309" t="s">
        <v>14</v>
      </c>
      <c r="I7" s="307"/>
      <c r="J7" s="441" t="s">
        <v>66</v>
      </c>
      <c r="K7" s="442"/>
      <c r="L7" s="17"/>
      <c r="M7" s="630" t="s">
        <v>67</v>
      </c>
      <c r="N7" s="631"/>
      <c r="O7" s="632"/>
      <c r="P7" s="619" t="s">
        <v>69</v>
      </c>
    </row>
    <row r="8" spans="1:18" s="9" customFormat="1" ht="15" customHeight="1">
      <c r="A8" s="636" t="s">
        <v>397</v>
      </c>
      <c r="B8" s="611" t="s">
        <v>60</v>
      </c>
      <c r="C8" s="612"/>
      <c r="D8" s="615" t="s">
        <v>61</v>
      </c>
      <c r="E8" s="617" t="s">
        <v>62</v>
      </c>
      <c r="F8" s="418"/>
      <c r="G8" s="418"/>
      <c r="H8" s="309"/>
      <c r="I8" s="307"/>
      <c r="J8" s="67"/>
      <c r="K8" s="418" t="s">
        <v>13</v>
      </c>
      <c r="L8" s="418" t="s">
        <v>14</v>
      </c>
      <c r="M8" s="67"/>
      <c r="N8" s="418" t="s">
        <v>13</v>
      </c>
      <c r="O8" s="418" t="s">
        <v>14</v>
      </c>
      <c r="P8" s="620"/>
    </row>
    <row r="9" spans="1:18" s="9" customFormat="1" ht="13.5" customHeight="1">
      <c r="A9" s="637"/>
      <c r="B9" s="613"/>
      <c r="C9" s="614"/>
      <c r="D9" s="616"/>
      <c r="E9" s="618"/>
      <c r="F9" s="419"/>
      <c r="G9" s="419" t="s">
        <v>18</v>
      </c>
      <c r="H9" s="311" t="s">
        <v>19</v>
      </c>
      <c r="I9" s="310"/>
      <c r="J9" s="419"/>
      <c r="K9" s="419" t="s">
        <v>18</v>
      </c>
      <c r="L9" s="419" t="s">
        <v>19</v>
      </c>
      <c r="M9" s="419"/>
      <c r="N9" s="419" t="s">
        <v>18</v>
      </c>
      <c r="O9" s="419" t="s">
        <v>19</v>
      </c>
      <c r="P9" s="621"/>
    </row>
    <row r="10" spans="1:18" s="9" customFormat="1" ht="30" customHeight="1">
      <c r="A10" s="443" t="s">
        <v>390</v>
      </c>
      <c r="B10" s="24">
        <v>66</v>
      </c>
      <c r="C10" s="444">
        <v>11</v>
      </c>
      <c r="D10" s="24">
        <v>458</v>
      </c>
      <c r="E10" s="24">
        <v>426</v>
      </c>
      <c r="F10" s="24">
        <v>8031</v>
      </c>
      <c r="G10" s="24">
        <v>4023</v>
      </c>
      <c r="H10" s="313">
        <v>4008</v>
      </c>
      <c r="I10" s="325">
        <v>1086</v>
      </c>
      <c r="J10" s="24">
        <v>875</v>
      </c>
      <c r="K10" s="24">
        <v>295</v>
      </c>
      <c r="L10" s="24">
        <v>580</v>
      </c>
      <c r="M10" s="24">
        <v>211</v>
      </c>
      <c r="N10" s="24">
        <v>125</v>
      </c>
      <c r="O10" s="24">
        <v>86</v>
      </c>
      <c r="P10" s="313">
        <v>10</v>
      </c>
    </row>
    <row r="11" spans="1:18" ht="30" customHeight="1">
      <c r="A11" s="312" t="s">
        <v>30</v>
      </c>
      <c r="B11" s="24">
        <v>66</v>
      </c>
      <c r="C11" s="444">
        <v>9</v>
      </c>
      <c r="D11" s="24">
        <v>454</v>
      </c>
      <c r="E11" s="24">
        <v>629</v>
      </c>
      <c r="F11" s="24">
        <v>7681</v>
      </c>
      <c r="G11" s="24">
        <v>3863</v>
      </c>
      <c r="H11" s="313">
        <v>3818</v>
      </c>
      <c r="I11" s="325">
        <v>1020</v>
      </c>
      <c r="J11" s="24">
        <v>843</v>
      </c>
      <c r="K11" s="24">
        <v>280</v>
      </c>
      <c r="L11" s="24">
        <v>563</v>
      </c>
      <c r="M11" s="24">
        <v>177</v>
      </c>
      <c r="N11" s="24">
        <v>124</v>
      </c>
      <c r="O11" s="24">
        <v>53</v>
      </c>
      <c r="P11" s="313">
        <v>9.7665176798327273</v>
      </c>
    </row>
    <row r="12" spans="1:18" ht="30" customHeight="1">
      <c r="A12" s="314" t="s">
        <v>31</v>
      </c>
      <c r="B12" s="24">
        <v>66</v>
      </c>
      <c r="C12" s="444">
        <v>6</v>
      </c>
      <c r="D12" s="24">
        <v>443</v>
      </c>
      <c r="E12" s="24">
        <v>473</v>
      </c>
      <c r="F12" s="24">
        <v>7331</v>
      </c>
      <c r="G12" s="24">
        <v>3671</v>
      </c>
      <c r="H12" s="313">
        <v>3660</v>
      </c>
      <c r="I12" s="325">
        <v>972</v>
      </c>
      <c r="J12" s="24">
        <v>792</v>
      </c>
      <c r="K12" s="24">
        <v>260</v>
      </c>
      <c r="L12" s="24">
        <v>532</v>
      </c>
      <c r="M12" s="24">
        <v>180</v>
      </c>
      <c r="N12" s="24">
        <v>125</v>
      </c>
      <c r="O12" s="24">
        <v>55</v>
      </c>
      <c r="P12" s="313">
        <v>9.5984067306647951</v>
      </c>
    </row>
    <row r="13" spans="1:18" ht="30" customHeight="1">
      <c r="A13" s="314" t="s">
        <v>32</v>
      </c>
      <c r="B13" s="24">
        <v>70</v>
      </c>
      <c r="C13" s="445">
        <v>4</v>
      </c>
      <c r="D13" s="24">
        <v>446</v>
      </c>
      <c r="E13" s="24">
        <v>625</v>
      </c>
      <c r="F13" s="24">
        <v>6998</v>
      </c>
      <c r="G13" s="24">
        <v>3474</v>
      </c>
      <c r="H13" s="313">
        <v>3524</v>
      </c>
      <c r="I13" s="325">
        <v>1035</v>
      </c>
      <c r="J13" s="24">
        <v>853</v>
      </c>
      <c r="K13" s="24">
        <v>280</v>
      </c>
      <c r="L13" s="24">
        <v>573</v>
      </c>
      <c r="M13" s="24">
        <v>182</v>
      </c>
      <c r="N13" s="24">
        <v>121</v>
      </c>
      <c r="O13" s="24">
        <v>61</v>
      </c>
      <c r="P13" s="313">
        <v>8.2039859320046897</v>
      </c>
      <c r="Q13" s="27"/>
    </row>
    <row r="14" spans="1:18" ht="30" customHeight="1">
      <c r="A14" s="314" t="s">
        <v>34</v>
      </c>
      <c r="B14" s="24">
        <v>71</v>
      </c>
      <c r="C14" s="445">
        <v>4</v>
      </c>
      <c r="D14" s="24">
        <v>449</v>
      </c>
      <c r="E14" s="24">
        <v>624</v>
      </c>
      <c r="F14" s="24">
        <v>6560</v>
      </c>
      <c r="G14" s="24">
        <v>3250</v>
      </c>
      <c r="H14" s="313">
        <v>3310</v>
      </c>
      <c r="I14" s="325">
        <v>1038</v>
      </c>
      <c r="J14" s="24">
        <v>863</v>
      </c>
      <c r="K14" s="24">
        <v>278</v>
      </c>
      <c r="L14" s="24">
        <v>585</v>
      </c>
      <c r="M14" s="24">
        <v>175</v>
      </c>
      <c r="N14" s="24">
        <v>127</v>
      </c>
      <c r="O14" s="24">
        <v>48</v>
      </c>
      <c r="P14" s="313">
        <v>7.6013904982618774</v>
      </c>
      <c r="Q14" s="32"/>
    </row>
    <row r="15" spans="1:18" ht="30" customHeight="1">
      <c r="A15" s="390" t="s">
        <v>33</v>
      </c>
      <c r="B15" s="429">
        <f>SUM(B16:B18,B21,B24)</f>
        <v>72</v>
      </c>
      <c r="C15" s="446" t="s">
        <v>392</v>
      </c>
      <c r="D15" s="429">
        <f>SUM(D16:D18,D21,D24)</f>
        <v>418</v>
      </c>
      <c r="E15" s="429">
        <f>SUM(E16:E18,E21,E24)</f>
        <v>451</v>
      </c>
      <c r="F15" s="429">
        <f>SUM(G15:H15)</f>
        <v>6520</v>
      </c>
      <c r="G15" s="429">
        <f>SUM(G16:G18,G21,G24)</f>
        <v>3172</v>
      </c>
      <c r="H15" s="447">
        <f>SUM(H16:H18,H21,H24)</f>
        <v>3348</v>
      </c>
      <c r="I15" s="460">
        <f>SUM(J15,M15)</f>
        <v>1329</v>
      </c>
      <c r="J15" s="429">
        <f t="shared" ref="J15:J20" si="0">SUM(K15:L15)</f>
        <v>814</v>
      </c>
      <c r="K15" s="429">
        <f>SUM(K16:K18,K21,K24)</f>
        <v>252</v>
      </c>
      <c r="L15" s="429">
        <f>SUM(L16:L18,L21,L24)</f>
        <v>562</v>
      </c>
      <c r="M15" s="429">
        <f>SUM(N15:O15)</f>
        <v>515</v>
      </c>
      <c r="N15" s="429">
        <f>SUM(N16:N18,N21,N24)</f>
        <v>174</v>
      </c>
      <c r="O15" s="429">
        <f>SUM(O16:O18,O21,O24)</f>
        <v>341</v>
      </c>
      <c r="P15" s="461">
        <f t="shared" ref="P15:P22" si="1">F15/J15</f>
        <v>8.0098280098280092</v>
      </c>
      <c r="Q15" s="32"/>
    </row>
    <row r="16" spans="1:18" s="28" customFormat="1" ht="24.95" customHeight="1" outlineLevel="1">
      <c r="A16" s="319" t="s">
        <v>21</v>
      </c>
      <c r="B16" s="448">
        <v>25</v>
      </c>
      <c r="C16" s="449">
        <v>0</v>
      </c>
      <c r="D16" s="448">
        <v>48</v>
      </c>
      <c r="E16" s="448">
        <v>26</v>
      </c>
      <c r="F16" s="450">
        <f>SUM(G16:H16)</f>
        <v>545</v>
      </c>
      <c r="G16" s="450">
        <v>288</v>
      </c>
      <c r="H16" s="451">
        <v>257</v>
      </c>
      <c r="I16" s="462">
        <f>SUM(J16,M16)</f>
        <v>138</v>
      </c>
      <c r="J16" s="450">
        <f t="shared" si="0"/>
        <v>64</v>
      </c>
      <c r="K16" s="450">
        <v>1</v>
      </c>
      <c r="L16" s="450">
        <v>63</v>
      </c>
      <c r="M16" s="450">
        <f>SUM(N16:O16)</f>
        <v>74</v>
      </c>
      <c r="N16" s="450">
        <v>42</v>
      </c>
      <c r="O16" s="450">
        <v>32</v>
      </c>
      <c r="P16" s="463">
        <f t="shared" si="1"/>
        <v>8.515625</v>
      </c>
      <c r="Q16" s="29"/>
      <c r="R16" s="29"/>
    </row>
    <row r="17" spans="1:18" s="28" customFormat="1" ht="24.95" customHeight="1" outlineLevel="1">
      <c r="A17" s="319" t="s">
        <v>22</v>
      </c>
      <c r="B17" s="448">
        <v>29</v>
      </c>
      <c r="C17" s="452" t="s">
        <v>392</v>
      </c>
      <c r="D17" s="448">
        <v>223</v>
      </c>
      <c r="E17" s="448">
        <v>223</v>
      </c>
      <c r="F17" s="450">
        <f>SUM(G17:H17)</f>
        <v>2626</v>
      </c>
      <c r="G17" s="448">
        <v>1297</v>
      </c>
      <c r="H17" s="453">
        <v>1329</v>
      </c>
      <c r="I17" s="462">
        <f>SUM(J17,M17)</f>
        <v>641</v>
      </c>
      <c r="J17" s="450">
        <f t="shared" si="0"/>
        <v>366</v>
      </c>
      <c r="K17" s="448">
        <v>109</v>
      </c>
      <c r="L17" s="448">
        <v>257</v>
      </c>
      <c r="M17" s="450">
        <f>SUM(N17:O17)</f>
        <v>275</v>
      </c>
      <c r="N17" s="448">
        <v>83</v>
      </c>
      <c r="O17" s="448">
        <v>192</v>
      </c>
      <c r="P17" s="463">
        <f t="shared" si="1"/>
        <v>7.1748633879781423</v>
      </c>
      <c r="R17" s="29"/>
    </row>
    <row r="18" spans="1:18" s="28" customFormat="1" ht="24.95" customHeight="1" outlineLevel="1">
      <c r="A18" s="319" t="s">
        <v>23</v>
      </c>
      <c r="B18" s="450">
        <f>SUM(B19:B20)</f>
        <v>11</v>
      </c>
      <c r="C18" s="450">
        <f>SUM(C19:C20)</f>
        <v>0</v>
      </c>
      <c r="D18" s="450">
        <f t="shared" ref="D18:I18" si="2">SUM(D19:D20)</f>
        <v>74</v>
      </c>
      <c r="E18" s="450">
        <f t="shared" si="2"/>
        <v>121</v>
      </c>
      <c r="F18" s="450">
        <f t="shared" si="2"/>
        <v>1377</v>
      </c>
      <c r="G18" s="450">
        <f t="shared" si="2"/>
        <v>726</v>
      </c>
      <c r="H18" s="451">
        <f t="shared" si="2"/>
        <v>651</v>
      </c>
      <c r="I18" s="462">
        <f t="shared" si="2"/>
        <v>265</v>
      </c>
      <c r="J18" s="450">
        <f t="shared" si="0"/>
        <v>181</v>
      </c>
      <c r="K18" s="450">
        <f>SUM(K19:K20)</f>
        <v>66</v>
      </c>
      <c r="L18" s="450">
        <f t="shared" ref="L18" si="3">SUM(L19:L20)</f>
        <v>115</v>
      </c>
      <c r="M18" s="450">
        <f t="shared" ref="M18:M19" si="4">SUM(N18:O18)</f>
        <v>84</v>
      </c>
      <c r="N18" s="450">
        <f>SUM(N19:N20)</f>
        <v>26</v>
      </c>
      <c r="O18" s="450">
        <f>SUM(O19:O20)</f>
        <v>58</v>
      </c>
      <c r="P18" s="463">
        <f t="shared" si="1"/>
        <v>7.6077348066298338</v>
      </c>
      <c r="R18" s="29"/>
    </row>
    <row r="19" spans="1:18" s="28" customFormat="1" ht="24.95" customHeight="1" outlineLevel="1">
      <c r="A19" s="314" t="s">
        <v>24</v>
      </c>
      <c r="B19" s="82">
        <v>10</v>
      </c>
      <c r="C19" s="82">
        <v>0</v>
      </c>
      <c r="D19" s="82">
        <v>71</v>
      </c>
      <c r="E19" s="82">
        <v>116</v>
      </c>
      <c r="F19" s="24">
        <f t="shared" ref="F19:F20" si="5">SUM(G19:H19)</f>
        <v>1311</v>
      </c>
      <c r="G19" s="82">
        <v>679</v>
      </c>
      <c r="H19" s="422">
        <v>632</v>
      </c>
      <c r="I19" s="325">
        <f>SUM(J19,M19)</f>
        <v>253</v>
      </c>
      <c r="J19" s="24">
        <f t="shared" si="0"/>
        <v>172</v>
      </c>
      <c r="K19" s="82">
        <v>60</v>
      </c>
      <c r="L19" s="82">
        <v>112</v>
      </c>
      <c r="M19" s="24">
        <f t="shared" si="4"/>
        <v>81</v>
      </c>
      <c r="N19" s="82">
        <v>25</v>
      </c>
      <c r="O19" s="82">
        <v>56</v>
      </c>
      <c r="P19" s="464">
        <f t="shared" si="1"/>
        <v>7.6220930232558137</v>
      </c>
      <c r="Q19" s="30"/>
    </row>
    <row r="20" spans="1:18" s="28" customFormat="1" ht="24.95" customHeight="1" outlineLevel="1">
      <c r="A20" s="314" t="s">
        <v>394</v>
      </c>
      <c r="B20" s="82">
        <v>1</v>
      </c>
      <c r="C20" s="82">
        <v>0</v>
      </c>
      <c r="D20" s="82">
        <v>3</v>
      </c>
      <c r="E20" s="82">
        <v>5</v>
      </c>
      <c r="F20" s="24">
        <f t="shared" si="5"/>
        <v>66</v>
      </c>
      <c r="G20" s="82">
        <v>47</v>
      </c>
      <c r="H20" s="422">
        <v>19</v>
      </c>
      <c r="I20" s="325">
        <f>SUM(J20,M20)</f>
        <v>12</v>
      </c>
      <c r="J20" s="24">
        <f t="shared" si="0"/>
        <v>9</v>
      </c>
      <c r="K20" s="82">
        <v>6</v>
      </c>
      <c r="L20" s="82">
        <v>3</v>
      </c>
      <c r="M20" s="24">
        <f>SUM(N20:O20)</f>
        <v>3</v>
      </c>
      <c r="N20" s="82">
        <v>1</v>
      </c>
      <c r="O20" s="82">
        <v>2</v>
      </c>
      <c r="P20" s="464">
        <f t="shared" si="1"/>
        <v>7.333333333333333</v>
      </c>
    </row>
    <row r="21" spans="1:18" s="28" customFormat="1" ht="24.95" customHeight="1" outlineLevel="1">
      <c r="A21" s="454" t="s">
        <v>25</v>
      </c>
      <c r="B21" s="450">
        <f>SUM(B22:B23)</f>
        <v>4</v>
      </c>
      <c r="C21" s="450">
        <f>SUM(C22:C23)</f>
        <v>0</v>
      </c>
      <c r="D21" s="450">
        <f t="shared" ref="D21:M21" si="6">SUM(D22:D23)</f>
        <v>48</v>
      </c>
      <c r="E21" s="450">
        <f t="shared" si="6"/>
        <v>73</v>
      </c>
      <c r="F21" s="450">
        <f t="shared" si="6"/>
        <v>1073</v>
      </c>
      <c r="G21" s="450">
        <f t="shared" si="6"/>
        <v>524</v>
      </c>
      <c r="H21" s="451">
        <f t="shared" si="6"/>
        <v>549</v>
      </c>
      <c r="I21" s="462">
        <f t="shared" si="6"/>
        <v>176</v>
      </c>
      <c r="J21" s="450">
        <f t="shared" si="6"/>
        <v>124</v>
      </c>
      <c r="K21" s="450">
        <f t="shared" si="6"/>
        <v>50</v>
      </c>
      <c r="L21" s="450">
        <f t="shared" si="6"/>
        <v>74</v>
      </c>
      <c r="M21" s="450">
        <f t="shared" si="6"/>
        <v>52</v>
      </c>
      <c r="N21" s="450">
        <f>SUM(N22:N23)</f>
        <v>13</v>
      </c>
      <c r="O21" s="450">
        <f t="shared" ref="O21" si="7">SUM(O22:O23)</f>
        <v>39</v>
      </c>
      <c r="P21" s="463">
        <f t="shared" si="1"/>
        <v>8.6532258064516121</v>
      </c>
      <c r="R21" s="29"/>
    </row>
    <row r="22" spans="1:18" s="28" customFormat="1" ht="24.95" customHeight="1" outlineLevel="1">
      <c r="A22" s="314" t="s">
        <v>24</v>
      </c>
      <c r="B22" s="82">
        <v>4</v>
      </c>
      <c r="C22" s="455">
        <v>0</v>
      </c>
      <c r="D22" s="82">
        <v>48</v>
      </c>
      <c r="E22" s="82">
        <v>73</v>
      </c>
      <c r="F22" s="24">
        <f>SUM(G22:H22)</f>
        <v>1073</v>
      </c>
      <c r="G22" s="24">
        <v>524</v>
      </c>
      <c r="H22" s="313">
        <v>549</v>
      </c>
      <c r="I22" s="325">
        <f t="shared" ref="I22:I23" si="8">SUM(J22,M22)</f>
        <v>176</v>
      </c>
      <c r="J22" s="24">
        <f t="shared" ref="J22:J23" si="9">SUM(K22:L22)</f>
        <v>124</v>
      </c>
      <c r="K22" s="24">
        <v>50</v>
      </c>
      <c r="L22" s="24">
        <v>74</v>
      </c>
      <c r="M22" s="24">
        <f>SUM(N22:O22)</f>
        <v>52</v>
      </c>
      <c r="N22" s="24">
        <v>13</v>
      </c>
      <c r="O22" s="24">
        <v>39</v>
      </c>
      <c r="P22" s="464">
        <f t="shared" si="1"/>
        <v>8.6532258064516121</v>
      </c>
    </row>
    <row r="23" spans="1:18" s="28" customFormat="1" ht="24.95" customHeight="1" outlineLevel="1">
      <c r="A23" s="314" t="s">
        <v>394</v>
      </c>
      <c r="B23" s="82">
        <v>0</v>
      </c>
      <c r="C23" s="455">
        <v>0</v>
      </c>
      <c r="D23" s="82">
        <v>0</v>
      </c>
      <c r="E23" s="82">
        <v>0</v>
      </c>
      <c r="F23" s="24">
        <v>0</v>
      </c>
      <c r="G23" s="24">
        <v>0</v>
      </c>
      <c r="H23" s="313">
        <v>0</v>
      </c>
      <c r="I23" s="325">
        <f t="shared" si="8"/>
        <v>0</v>
      </c>
      <c r="J23" s="24">
        <f t="shared" si="9"/>
        <v>0</v>
      </c>
      <c r="K23" s="24">
        <v>0</v>
      </c>
      <c r="L23" s="24">
        <v>0</v>
      </c>
      <c r="M23" s="24">
        <f>SUM(N23:O23)</f>
        <v>0</v>
      </c>
      <c r="N23" s="24">
        <v>0</v>
      </c>
      <c r="O23" s="24">
        <v>0</v>
      </c>
      <c r="P23" s="464">
        <v>0</v>
      </c>
    </row>
    <row r="24" spans="1:18" s="28" customFormat="1" ht="24.95" customHeight="1" outlineLevel="1">
      <c r="A24" s="454" t="s">
        <v>26</v>
      </c>
      <c r="B24" s="450">
        <f>SUM(B25:B26)</f>
        <v>3</v>
      </c>
      <c r="C24" s="450">
        <f t="shared" ref="C24:M24" si="10">SUM(C25:C26)</f>
        <v>0</v>
      </c>
      <c r="D24" s="450">
        <f t="shared" si="10"/>
        <v>25</v>
      </c>
      <c r="E24" s="450">
        <f t="shared" si="10"/>
        <v>8</v>
      </c>
      <c r="F24" s="450">
        <f>SUM(F25:F26)</f>
        <v>899</v>
      </c>
      <c r="G24" s="450">
        <f t="shared" si="10"/>
        <v>337</v>
      </c>
      <c r="H24" s="451">
        <f t="shared" si="10"/>
        <v>562</v>
      </c>
      <c r="I24" s="462">
        <f t="shared" si="10"/>
        <v>109</v>
      </c>
      <c r="J24" s="450">
        <f>SUM(J25:J26)</f>
        <v>79</v>
      </c>
      <c r="K24" s="450">
        <f t="shared" si="10"/>
        <v>26</v>
      </c>
      <c r="L24" s="450">
        <f t="shared" si="10"/>
        <v>53</v>
      </c>
      <c r="M24" s="450">
        <f t="shared" si="10"/>
        <v>30</v>
      </c>
      <c r="N24" s="450">
        <f>SUM(N25:N26)</f>
        <v>10</v>
      </c>
      <c r="O24" s="450">
        <f t="shared" ref="O24" si="11">SUM(O25:O26)</f>
        <v>20</v>
      </c>
      <c r="P24" s="463">
        <f>F24/J24</f>
        <v>11.379746835443038</v>
      </c>
    </row>
    <row r="25" spans="1:18" s="28" customFormat="1" ht="24.95" customHeight="1" outlineLevel="1">
      <c r="A25" s="314" t="s">
        <v>24</v>
      </c>
      <c r="B25" s="82">
        <v>2</v>
      </c>
      <c r="C25" s="455">
        <v>0</v>
      </c>
      <c r="D25" s="82">
        <v>22</v>
      </c>
      <c r="E25" s="82">
        <v>0</v>
      </c>
      <c r="F25" s="24">
        <f t="shared" ref="F25:F26" si="12">SUM(G25:H25)</f>
        <v>850</v>
      </c>
      <c r="G25" s="24">
        <v>308</v>
      </c>
      <c r="H25" s="313">
        <v>542</v>
      </c>
      <c r="I25" s="325">
        <f t="shared" ref="I25:I26" si="13">SUM(J25,M25)</f>
        <v>93</v>
      </c>
      <c r="J25" s="24">
        <f t="shared" ref="J25:J26" si="14">SUM(K25:L25)</f>
        <v>69</v>
      </c>
      <c r="K25" s="24">
        <v>20</v>
      </c>
      <c r="L25" s="24">
        <v>49</v>
      </c>
      <c r="M25" s="24">
        <f t="shared" ref="M25:M26" si="15">SUM(N25:O25)</f>
        <v>24</v>
      </c>
      <c r="N25" s="24">
        <v>6</v>
      </c>
      <c r="O25" s="24">
        <v>18</v>
      </c>
      <c r="P25" s="464">
        <f>F25/J25</f>
        <v>12.318840579710145</v>
      </c>
    </row>
    <row r="26" spans="1:18" s="28" customFormat="1" ht="24.95" customHeight="1" outlineLevel="1">
      <c r="A26" s="314" t="s">
        <v>394</v>
      </c>
      <c r="B26" s="82">
        <v>1</v>
      </c>
      <c r="C26" s="455">
        <v>0</v>
      </c>
      <c r="D26" s="82">
        <v>3</v>
      </c>
      <c r="E26" s="82">
        <v>8</v>
      </c>
      <c r="F26" s="24">
        <f t="shared" si="12"/>
        <v>49</v>
      </c>
      <c r="G26" s="24">
        <v>29</v>
      </c>
      <c r="H26" s="313">
        <v>20</v>
      </c>
      <c r="I26" s="325">
        <f t="shared" si="13"/>
        <v>16</v>
      </c>
      <c r="J26" s="24">
        <f t="shared" si="14"/>
        <v>10</v>
      </c>
      <c r="K26" s="24">
        <v>6</v>
      </c>
      <c r="L26" s="24">
        <v>4</v>
      </c>
      <c r="M26" s="24">
        <f t="shared" si="15"/>
        <v>6</v>
      </c>
      <c r="N26" s="24">
        <v>4</v>
      </c>
      <c r="O26" s="24">
        <v>2</v>
      </c>
      <c r="P26" s="464">
        <f t="shared" ref="P24:P26" si="16">F26/J26</f>
        <v>4.9000000000000004</v>
      </c>
    </row>
    <row r="27" spans="1:18" s="9" customFormat="1" ht="9" customHeight="1" outlineLevel="1" thickBot="1">
      <c r="A27" s="456"/>
      <c r="B27" s="457"/>
      <c r="C27" s="457"/>
      <c r="D27" s="457"/>
      <c r="E27" s="457"/>
      <c r="F27" s="457"/>
      <c r="G27" s="457"/>
      <c r="H27" s="458"/>
      <c r="I27" s="465"/>
      <c r="J27" s="457"/>
      <c r="K27" s="457"/>
      <c r="L27" s="457"/>
      <c r="M27" s="457"/>
      <c r="N27" s="457"/>
      <c r="O27" s="457"/>
      <c r="P27" s="458"/>
    </row>
    <row r="28" spans="1:18" s="9" customFormat="1" ht="9" customHeight="1" outlineLevel="1">
      <c r="A28" s="297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</row>
    <row r="29" spans="1:18" ht="15" customHeight="1">
      <c r="A29" s="434" t="s">
        <v>27</v>
      </c>
      <c r="B29" s="434"/>
      <c r="C29" s="434"/>
      <c r="D29" s="434"/>
      <c r="E29" s="435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</row>
    <row r="30" spans="1:18" s="9" customFormat="1" ht="12" customHeight="1">
      <c r="A30" s="436" t="s">
        <v>28</v>
      </c>
      <c r="B30" s="437"/>
      <c r="C30" s="437"/>
      <c r="D30" s="437"/>
      <c r="E30" s="437"/>
      <c r="F30" s="438"/>
      <c r="G30" s="364"/>
      <c r="H30" s="364"/>
      <c r="I30" s="364"/>
      <c r="J30" s="364"/>
      <c r="K30" s="364"/>
      <c r="L30" s="364"/>
      <c r="M30" s="364"/>
      <c r="N30" s="364"/>
      <c r="O30" s="364"/>
      <c r="P30" s="364"/>
    </row>
    <row r="31" spans="1:18" s="9" customFormat="1" ht="15" customHeight="1">
      <c r="A31" s="25" t="s">
        <v>29</v>
      </c>
      <c r="C31" s="364"/>
      <c r="D31" s="439"/>
      <c r="E31" s="439"/>
      <c r="F31" s="439"/>
      <c r="G31" s="439"/>
      <c r="H31" s="439"/>
      <c r="I31" s="439"/>
      <c r="J31" s="439"/>
      <c r="K31" s="439"/>
      <c r="L31" s="439"/>
      <c r="M31" s="439"/>
      <c r="N31" s="439"/>
      <c r="O31" s="439"/>
      <c r="P31" s="440"/>
    </row>
    <row r="33" spans="1:16">
      <c r="A33" s="38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</row>
    <row r="34" spans="1:16">
      <c r="A34" s="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</row>
  </sheetData>
  <mergeCells count="12">
    <mergeCell ref="A2:H2"/>
    <mergeCell ref="I2:P2"/>
    <mergeCell ref="B8:C9"/>
    <mergeCell ref="D8:D9"/>
    <mergeCell ref="E8:E9"/>
    <mergeCell ref="P7:P9"/>
    <mergeCell ref="M5:P5"/>
    <mergeCell ref="B6:C7"/>
    <mergeCell ref="F6:H6"/>
    <mergeCell ref="M7:O7"/>
    <mergeCell ref="I6:O6"/>
    <mergeCell ref="A8:A9"/>
  </mergeCells>
  <phoneticPr fontId="2" type="noConversion"/>
  <printOptions horizontalCentered="1" gridLinesSet="0"/>
  <pageMargins left="0.59027779999999996" right="0.59027779999999996" top="0.55138889999999996" bottom="0.55138889999999996" header="0.51180550000000002" footer="0.51180550000000002"/>
  <pageSetup paperSize="9" scale="70" pageOrder="overThenDown" orientation="portrait" blackAndWhite="1" r:id="rId1"/>
  <headerFooter alignWithMargins="0"/>
  <colBreaks count="1" manualBreakCount="1">
    <brk id="8" max="4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00"/>
  </sheetPr>
  <dimension ref="A1:S29"/>
  <sheetViews>
    <sheetView view="pageBreakPreview" topLeftCell="I13" zoomScaleNormal="100" zoomScaleSheetLayoutView="100" workbookViewId="0">
      <selection activeCell="S15" sqref="S15:S25"/>
    </sheetView>
  </sheetViews>
  <sheetFormatPr defaultRowHeight="13.5" outlineLevelRow="1"/>
  <cols>
    <col min="1" max="1" width="7.88671875" style="59" customWidth="1"/>
    <col min="2" max="2" width="6.88671875" style="59" customWidth="1"/>
    <col min="3" max="3" width="6.44140625" style="59" customWidth="1"/>
    <col min="4" max="12" width="6.21875" style="59" customWidth="1"/>
    <col min="13" max="19" width="9.33203125" style="59" customWidth="1"/>
    <col min="20" max="16384" width="8.88671875" style="59"/>
  </cols>
  <sheetData>
    <row r="1" spans="1:19" s="40" customFormat="1" ht="15" customHeight="1">
      <c r="M1" s="41"/>
      <c r="N1" s="41"/>
      <c r="O1" s="41"/>
      <c r="P1" s="41"/>
      <c r="Q1" s="41"/>
      <c r="R1" s="41"/>
    </row>
    <row r="2" spans="1:19" s="298" customFormat="1" ht="30" customHeight="1">
      <c r="A2" s="638" t="s">
        <v>35</v>
      </c>
      <c r="B2" s="638"/>
      <c r="C2" s="638"/>
      <c r="D2" s="638"/>
      <c r="E2" s="638"/>
      <c r="F2" s="638"/>
      <c r="G2" s="638"/>
      <c r="H2" s="638"/>
      <c r="I2" s="638"/>
      <c r="J2" s="638"/>
      <c r="K2" s="638"/>
      <c r="L2" s="638"/>
      <c r="M2" s="638" t="s">
        <v>75</v>
      </c>
      <c r="N2" s="638"/>
      <c r="O2" s="638"/>
      <c r="P2" s="638"/>
      <c r="Q2" s="638"/>
      <c r="R2" s="638"/>
      <c r="S2" s="638"/>
    </row>
    <row r="3" spans="1:19" s="298" customFormat="1" ht="30" customHeight="1">
      <c r="A3" s="299"/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</row>
    <row r="4" spans="1:19" s="44" customFormat="1" ht="15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</row>
    <row r="5" spans="1:19" s="45" customFormat="1" ht="15" customHeight="1" thickBot="1">
      <c r="A5" s="45" t="s">
        <v>7</v>
      </c>
      <c r="L5" s="46"/>
      <c r="R5" s="46"/>
      <c r="S5" s="46" t="s">
        <v>8</v>
      </c>
    </row>
    <row r="6" spans="1:19" s="42" customFormat="1" ht="21" customHeight="1">
      <c r="A6" s="430" t="s">
        <v>398</v>
      </c>
      <c r="B6" s="407" t="s">
        <v>36</v>
      </c>
      <c r="C6" s="47" t="s">
        <v>37</v>
      </c>
      <c r="D6" s="48" t="s">
        <v>38</v>
      </c>
      <c r="E6" s="49"/>
      <c r="F6" s="49"/>
      <c r="G6" s="49" t="s">
        <v>39</v>
      </c>
      <c r="H6" s="49"/>
      <c r="I6" s="49"/>
      <c r="J6" s="641" t="s">
        <v>72</v>
      </c>
      <c r="K6" s="642"/>
      <c r="L6" s="643"/>
      <c r="M6" s="654" t="s">
        <v>71</v>
      </c>
      <c r="N6" s="647"/>
      <c r="O6" s="648"/>
      <c r="P6" s="641" t="s">
        <v>73</v>
      </c>
      <c r="Q6" s="647"/>
      <c r="R6" s="648"/>
      <c r="S6" s="652" t="s">
        <v>74</v>
      </c>
    </row>
    <row r="7" spans="1:19" s="42" customFormat="1" ht="23.25" customHeight="1">
      <c r="A7" s="431"/>
      <c r="B7" s="409"/>
      <c r="C7" s="52"/>
      <c r="D7" s="71" t="s">
        <v>41</v>
      </c>
      <c r="E7" s="54"/>
      <c r="F7" s="54"/>
      <c r="G7" s="72" t="s">
        <v>42</v>
      </c>
      <c r="H7" s="54"/>
      <c r="I7" s="54"/>
      <c r="J7" s="644"/>
      <c r="K7" s="645"/>
      <c r="L7" s="646"/>
      <c r="M7" s="655"/>
      <c r="N7" s="650"/>
      <c r="O7" s="651"/>
      <c r="P7" s="649"/>
      <c r="Q7" s="650"/>
      <c r="R7" s="651"/>
      <c r="S7" s="653"/>
    </row>
    <row r="8" spans="1:19" s="42" customFormat="1" ht="16.5" customHeight="1">
      <c r="A8" s="431"/>
      <c r="B8" s="639" t="s">
        <v>70</v>
      </c>
      <c r="C8" s="52"/>
      <c r="D8" s="52"/>
      <c r="E8" s="57" t="s">
        <v>13</v>
      </c>
      <c r="F8" s="57" t="s">
        <v>14</v>
      </c>
      <c r="G8" s="52"/>
      <c r="H8" s="57" t="s">
        <v>13</v>
      </c>
      <c r="I8" s="57" t="s">
        <v>14</v>
      </c>
      <c r="J8" s="52"/>
      <c r="K8" s="57" t="s">
        <v>13</v>
      </c>
      <c r="L8" s="335" t="s">
        <v>14</v>
      </c>
      <c r="M8" s="475" t="s">
        <v>12</v>
      </c>
      <c r="N8" s="57" t="s">
        <v>13</v>
      </c>
      <c r="O8" s="57" t="s">
        <v>14</v>
      </c>
      <c r="P8" s="57" t="s">
        <v>12</v>
      </c>
      <c r="Q8" s="57" t="s">
        <v>44</v>
      </c>
      <c r="R8" s="57" t="s">
        <v>45</v>
      </c>
      <c r="S8" s="335" t="s">
        <v>12</v>
      </c>
    </row>
    <row r="9" spans="1:19" s="42" customFormat="1" ht="16.5" customHeight="1">
      <c r="A9" s="432" t="s">
        <v>46</v>
      </c>
      <c r="B9" s="640"/>
      <c r="C9" s="58" t="s">
        <v>47</v>
      </c>
      <c r="D9" s="410"/>
      <c r="E9" s="58" t="s">
        <v>18</v>
      </c>
      <c r="F9" s="58" t="s">
        <v>19</v>
      </c>
      <c r="G9" s="410"/>
      <c r="H9" s="58" t="s">
        <v>18</v>
      </c>
      <c r="I9" s="58" t="s">
        <v>19</v>
      </c>
      <c r="J9" s="58"/>
      <c r="K9" s="58" t="s">
        <v>18</v>
      </c>
      <c r="L9" s="466" t="s">
        <v>19</v>
      </c>
      <c r="M9" s="476" t="s">
        <v>17</v>
      </c>
      <c r="N9" s="58" t="s">
        <v>18</v>
      </c>
      <c r="O9" s="58" t="s">
        <v>19</v>
      </c>
      <c r="P9" s="410" t="s">
        <v>17</v>
      </c>
      <c r="Q9" s="58" t="s">
        <v>48</v>
      </c>
      <c r="R9" s="58" t="s">
        <v>49</v>
      </c>
      <c r="S9" s="415" t="s">
        <v>17</v>
      </c>
    </row>
    <row r="10" spans="1:19" s="42" customFormat="1" ht="30" customHeight="1">
      <c r="A10" s="467" t="s">
        <v>390</v>
      </c>
      <c r="B10" s="33">
        <v>25</v>
      </c>
      <c r="C10" s="33">
        <v>41</v>
      </c>
      <c r="D10" s="33">
        <v>698</v>
      </c>
      <c r="E10" s="33">
        <v>350</v>
      </c>
      <c r="F10" s="33">
        <v>348</v>
      </c>
      <c r="G10" s="33">
        <v>72</v>
      </c>
      <c r="H10" s="33">
        <v>1</v>
      </c>
      <c r="I10" s="33">
        <v>71</v>
      </c>
      <c r="J10" s="33">
        <v>34</v>
      </c>
      <c r="K10" s="33">
        <v>8</v>
      </c>
      <c r="L10" s="468">
        <v>26</v>
      </c>
      <c r="M10" s="477">
        <v>513</v>
      </c>
      <c r="N10" s="33">
        <v>251</v>
      </c>
      <c r="O10" s="33">
        <v>262</v>
      </c>
      <c r="P10" s="33">
        <v>28</v>
      </c>
      <c r="Q10" s="33">
        <v>26</v>
      </c>
      <c r="R10" s="33">
        <v>2</v>
      </c>
      <c r="S10" s="468">
        <v>307</v>
      </c>
    </row>
    <row r="11" spans="1:19" ht="30" customHeight="1">
      <c r="A11" s="469" t="s">
        <v>30</v>
      </c>
      <c r="B11" s="33">
        <v>25</v>
      </c>
      <c r="C11" s="33">
        <v>48</v>
      </c>
      <c r="D11" s="33">
        <v>701</v>
      </c>
      <c r="E11" s="33">
        <v>328</v>
      </c>
      <c r="F11" s="33">
        <v>373</v>
      </c>
      <c r="G11" s="33">
        <v>61</v>
      </c>
      <c r="H11" s="33">
        <v>1</v>
      </c>
      <c r="I11" s="33">
        <v>60</v>
      </c>
      <c r="J11" s="33">
        <v>5</v>
      </c>
      <c r="K11" s="33">
        <v>4</v>
      </c>
      <c r="L11" s="468">
        <v>1</v>
      </c>
      <c r="M11" s="477">
        <v>296</v>
      </c>
      <c r="N11" s="33">
        <v>159</v>
      </c>
      <c r="O11" s="33">
        <v>137</v>
      </c>
      <c r="P11" s="33">
        <v>28</v>
      </c>
      <c r="Q11" s="33">
        <v>28</v>
      </c>
      <c r="R11" s="33">
        <v>0</v>
      </c>
      <c r="S11" s="468">
        <v>307</v>
      </c>
    </row>
    <row r="12" spans="1:19" ht="30" customHeight="1">
      <c r="A12" s="336" t="s">
        <v>31</v>
      </c>
      <c r="B12" s="33">
        <v>25</v>
      </c>
      <c r="C12" s="33">
        <v>47</v>
      </c>
      <c r="D12" s="33">
        <v>661</v>
      </c>
      <c r="E12" s="33">
        <v>318</v>
      </c>
      <c r="F12" s="33">
        <v>343</v>
      </c>
      <c r="G12" s="33">
        <v>62</v>
      </c>
      <c r="H12" s="33">
        <v>1</v>
      </c>
      <c r="I12" s="33">
        <v>61</v>
      </c>
      <c r="J12" s="33">
        <v>15</v>
      </c>
      <c r="K12" s="33">
        <v>9</v>
      </c>
      <c r="L12" s="468">
        <v>6</v>
      </c>
      <c r="M12" s="477">
        <v>304</v>
      </c>
      <c r="N12" s="33">
        <v>144</v>
      </c>
      <c r="O12" s="33">
        <v>160</v>
      </c>
      <c r="P12" s="33">
        <v>48</v>
      </c>
      <c r="Q12" s="33">
        <v>48</v>
      </c>
      <c r="R12" s="33">
        <v>0</v>
      </c>
      <c r="S12" s="468">
        <v>339</v>
      </c>
    </row>
    <row r="13" spans="1:19" ht="30" customHeight="1">
      <c r="A13" s="336" t="s">
        <v>32</v>
      </c>
      <c r="B13" s="33">
        <v>26</v>
      </c>
      <c r="C13" s="33">
        <v>49</v>
      </c>
      <c r="D13" s="33">
        <v>607</v>
      </c>
      <c r="E13" s="33">
        <v>296</v>
      </c>
      <c r="F13" s="33">
        <v>311</v>
      </c>
      <c r="G13" s="33">
        <v>64</v>
      </c>
      <c r="H13" s="33">
        <v>1</v>
      </c>
      <c r="I13" s="33">
        <v>63</v>
      </c>
      <c r="J13" s="33">
        <v>14</v>
      </c>
      <c r="K13" s="33">
        <v>8</v>
      </c>
      <c r="L13" s="468">
        <v>6</v>
      </c>
      <c r="M13" s="325">
        <v>291</v>
      </c>
      <c r="N13" s="24">
        <v>140</v>
      </c>
      <c r="O13" s="24">
        <v>151</v>
      </c>
      <c r="P13" s="33">
        <v>26</v>
      </c>
      <c r="Q13" s="33">
        <v>26</v>
      </c>
      <c r="R13" s="33">
        <v>0</v>
      </c>
      <c r="S13" s="468">
        <v>243</v>
      </c>
    </row>
    <row r="14" spans="1:19" ht="30" customHeight="1">
      <c r="A14" s="336" t="s">
        <v>34</v>
      </c>
      <c r="B14" s="33">
        <v>26</v>
      </c>
      <c r="C14" s="33">
        <v>49</v>
      </c>
      <c r="D14" s="33">
        <v>557</v>
      </c>
      <c r="E14" s="33">
        <v>280</v>
      </c>
      <c r="F14" s="33">
        <v>277</v>
      </c>
      <c r="G14" s="33">
        <v>71</v>
      </c>
      <c r="H14" s="33">
        <v>1</v>
      </c>
      <c r="I14" s="33">
        <v>70</v>
      </c>
      <c r="J14" s="33">
        <v>5</v>
      </c>
      <c r="K14" s="33">
        <v>5</v>
      </c>
      <c r="L14" s="468">
        <v>0</v>
      </c>
      <c r="M14" s="325">
        <v>269</v>
      </c>
      <c r="N14" s="24">
        <v>128</v>
      </c>
      <c r="O14" s="24">
        <v>141</v>
      </c>
      <c r="P14" s="33">
        <v>26</v>
      </c>
      <c r="Q14" s="33">
        <v>26</v>
      </c>
      <c r="R14" s="33">
        <v>0</v>
      </c>
      <c r="S14" s="468">
        <v>221</v>
      </c>
    </row>
    <row r="15" spans="1:19" s="394" customFormat="1" ht="26.25" customHeight="1">
      <c r="A15" s="470" t="s">
        <v>33</v>
      </c>
      <c r="B15" s="428">
        <f>SUM(B16:B25)</f>
        <v>25</v>
      </c>
      <c r="C15" s="428">
        <f>SUM(C16:C25)</f>
        <v>48</v>
      </c>
      <c r="D15" s="428">
        <f>SUM(D16:D25)</f>
        <v>545</v>
      </c>
      <c r="E15" s="428">
        <f>SUM(E16:E25)</f>
        <v>288</v>
      </c>
      <c r="F15" s="428">
        <f t="shared" ref="F15" si="0">SUM(F16:F25)</f>
        <v>257</v>
      </c>
      <c r="G15" s="428">
        <f>SUM(G16:G25)</f>
        <v>71</v>
      </c>
      <c r="H15" s="428">
        <f>SUM(H16:H25)</f>
        <v>1</v>
      </c>
      <c r="I15" s="428">
        <f t="shared" ref="I15" si="1">SUM(I16:I25)</f>
        <v>70</v>
      </c>
      <c r="J15" s="428">
        <f>SUM(J16:J25)</f>
        <v>5</v>
      </c>
      <c r="K15" s="428">
        <f>SUM(K16:K25)</f>
        <v>4</v>
      </c>
      <c r="L15" s="471">
        <f t="shared" ref="L15" si="2">SUM(L16:L25)</f>
        <v>1</v>
      </c>
      <c r="M15" s="460">
        <f t="shared" ref="M15:R15" si="3">SUM(M16:M25)</f>
        <v>238</v>
      </c>
      <c r="N15" s="429">
        <f t="shared" si="3"/>
        <v>120</v>
      </c>
      <c r="O15" s="429">
        <f t="shared" si="3"/>
        <v>118</v>
      </c>
      <c r="P15" s="429">
        <f t="shared" si="3"/>
        <v>26</v>
      </c>
      <c r="Q15" s="429">
        <f t="shared" si="3"/>
        <v>26</v>
      </c>
      <c r="R15" s="429">
        <f t="shared" si="3"/>
        <v>0</v>
      </c>
      <c r="S15" s="471">
        <f>SUM(S16:S25)</f>
        <v>265</v>
      </c>
    </row>
    <row r="16" spans="1:19" ht="33" customHeight="1" outlineLevel="1">
      <c r="A16" s="472" t="s">
        <v>50</v>
      </c>
      <c r="B16" s="62">
        <v>7</v>
      </c>
      <c r="C16" s="62">
        <v>29</v>
      </c>
      <c r="D16" s="33">
        <f>SUM(E16:F16)</f>
        <v>405</v>
      </c>
      <c r="E16" s="62">
        <v>214</v>
      </c>
      <c r="F16" s="62">
        <v>191</v>
      </c>
      <c r="G16" s="33">
        <f>SUM(H16:I16)</f>
        <v>40</v>
      </c>
      <c r="H16" s="62">
        <v>1</v>
      </c>
      <c r="I16" s="62">
        <v>39</v>
      </c>
      <c r="J16" s="33">
        <f>SUM(K16:L16)</f>
        <v>5</v>
      </c>
      <c r="K16" s="62">
        <v>4</v>
      </c>
      <c r="L16" s="473">
        <v>1</v>
      </c>
      <c r="M16" s="477">
        <f>SUM(N16:O16)</f>
        <v>167</v>
      </c>
      <c r="N16" s="62">
        <v>79</v>
      </c>
      <c r="O16" s="62">
        <v>88</v>
      </c>
      <c r="P16" s="33">
        <f>SUM(Q16:R16)</f>
        <v>26</v>
      </c>
      <c r="Q16" s="62">
        <v>26</v>
      </c>
      <c r="R16" s="62">
        <v>0</v>
      </c>
      <c r="S16" s="473">
        <v>193</v>
      </c>
    </row>
    <row r="17" spans="1:19" ht="33" customHeight="1" outlineLevel="1">
      <c r="A17" s="472" t="s">
        <v>51</v>
      </c>
      <c r="B17" s="62">
        <v>3</v>
      </c>
      <c r="C17" s="62">
        <v>4</v>
      </c>
      <c r="D17" s="33">
        <f t="shared" ref="D17:D25" si="4">SUM(E17:F17)</f>
        <v>21</v>
      </c>
      <c r="E17" s="62">
        <v>11</v>
      </c>
      <c r="F17" s="62">
        <v>10</v>
      </c>
      <c r="G17" s="33">
        <f t="shared" ref="G17:G25" si="5">SUM(H17:I17)</f>
        <v>4</v>
      </c>
      <c r="H17" s="62">
        <v>0</v>
      </c>
      <c r="I17" s="62">
        <v>4</v>
      </c>
      <c r="J17" s="33">
        <f t="shared" ref="J17:J25" si="6">SUM(K17:L17)</f>
        <v>0</v>
      </c>
      <c r="K17" s="62">
        <v>0</v>
      </c>
      <c r="L17" s="473">
        <v>0</v>
      </c>
      <c r="M17" s="477">
        <f t="shared" ref="M17:M25" si="7">SUM(N17:O17)</f>
        <v>12</v>
      </c>
      <c r="N17" s="62">
        <v>6</v>
      </c>
      <c r="O17" s="62">
        <v>6</v>
      </c>
      <c r="P17" s="33">
        <f t="shared" ref="P17:P25" si="8">SUM(Q17:R17)</f>
        <v>0</v>
      </c>
      <c r="Q17" s="62">
        <v>0</v>
      </c>
      <c r="R17" s="62">
        <v>0</v>
      </c>
      <c r="S17" s="473">
        <v>8</v>
      </c>
    </row>
    <row r="18" spans="1:19" ht="33" customHeight="1" outlineLevel="1">
      <c r="A18" s="472" t="s">
        <v>52</v>
      </c>
      <c r="B18" s="62">
        <v>1</v>
      </c>
      <c r="C18" s="62">
        <v>1</v>
      </c>
      <c r="D18" s="33">
        <f t="shared" si="4"/>
        <v>6</v>
      </c>
      <c r="E18" s="62">
        <v>5</v>
      </c>
      <c r="F18" s="62">
        <v>1</v>
      </c>
      <c r="G18" s="33">
        <f t="shared" si="5"/>
        <v>1</v>
      </c>
      <c r="H18" s="62">
        <v>0</v>
      </c>
      <c r="I18" s="62">
        <v>1</v>
      </c>
      <c r="J18" s="33">
        <f t="shared" si="6"/>
        <v>0</v>
      </c>
      <c r="K18" s="62">
        <v>0</v>
      </c>
      <c r="L18" s="473">
        <v>0</v>
      </c>
      <c r="M18" s="477">
        <f t="shared" si="7"/>
        <v>1</v>
      </c>
      <c r="N18" s="62">
        <v>1</v>
      </c>
      <c r="O18" s="62">
        <v>0</v>
      </c>
      <c r="P18" s="33">
        <f t="shared" si="8"/>
        <v>0</v>
      </c>
      <c r="Q18" s="62">
        <v>0</v>
      </c>
      <c r="R18" s="62">
        <v>0</v>
      </c>
      <c r="S18" s="473">
        <v>2</v>
      </c>
    </row>
    <row r="19" spans="1:19" ht="33" customHeight="1" outlineLevel="1">
      <c r="A19" s="472" t="s">
        <v>53</v>
      </c>
      <c r="B19" s="62">
        <v>1</v>
      </c>
      <c r="C19" s="62">
        <v>1</v>
      </c>
      <c r="D19" s="33">
        <f t="shared" si="4"/>
        <v>6</v>
      </c>
      <c r="E19" s="62">
        <v>4</v>
      </c>
      <c r="F19" s="62">
        <v>2</v>
      </c>
      <c r="G19" s="33">
        <f t="shared" si="5"/>
        <v>1</v>
      </c>
      <c r="H19" s="62">
        <v>0</v>
      </c>
      <c r="I19" s="62">
        <v>1</v>
      </c>
      <c r="J19" s="33">
        <f t="shared" si="6"/>
        <v>0</v>
      </c>
      <c r="K19" s="62">
        <v>0</v>
      </c>
      <c r="L19" s="473">
        <v>0</v>
      </c>
      <c r="M19" s="477">
        <f t="shared" si="7"/>
        <v>6</v>
      </c>
      <c r="N19" s="62">
        <v>4</v>
      </c>
      <c r="O19" s="62">
        <v>2</v>
      </c>
      <c r="P19" s="33">
        <f t="shared" si="8"/>
        <v>0</v>
      </c>
      <c r="Q19" s="62">
        <v>0</v>
      </c>
      <c r="R19" s="62">
        <v>0</v>
      </c>
      <c r="S19" s="473">
        <v>1</v>
      </c>
    </row>
    <row r="20" spans="1:19" ht="33" customHeight="1" outlineLevel="1">
      <c r="A20" s="472" t="s">
        <v>54</v>
      </c>
      <c r="B20" s="62">
        <v>3</v>
      </c>
      <c r="C20" s="62">
        <v>3</v>
      </c>
      <c r="D20" s="33">
        <f t="shared" si="4"/>
        <v>34</v>
      </c>
      <c r="E20" s="62">
        <v>15</v>
      </c>
      <c r="F20" s="62">
        <v>19</v>
      </c>
      <c r="G20" s="33">
        <f t="shared" si="5"/>
        <v>4</v>
      </c>
      <c r="H20" s="62">
        <v>0</v>
      </c>
      <c r="I20" s="62">
        <v>4</v>
      </c>
      <c r="J20" s="33">
        <f t="shared" si="6"/>
        <v>0</v>
      </c>
      <c r="K20" s="62">
        <v>0</v>
      </c>
      <c r="L20" s="473">
        <v>0</v>
      </c>
      <c r="M20" s="477">
        <f t="shared" si="7"/>
        <v>8</v>
      </c>
      <c r="N20" s="62">
        <v>6</v>
      </c>
      <c r="O20" s="62">
        <v>2</v>
      </c>
      <c r="P20" s="33">
        <f t="shared" si="8"/>
        <v>0</v>
      </c>
      <c r="Q20" s="62">
        <v>0</v>
      </c>
      <c r="R20" s="62">
        <v>0</v>
      </c>
      <c r="S20" s="473">
        <v>23</v>
      </c>
    </row>
    <row r="21" spans="1:19" ht="33" customHeight="1" outlineLevel="1">
      <c r="A21" s="472" t="s">
        <v>385</v>
      </c>
      <c r="B21" s="62">
        <v>1</v>
      </c>
      <c r="C21" s="62">
        <v>1</v>
      </c>
      <c r="D21" s="33">
        <f t="shared" si="4"/>
        <v>10</v>
      </c>
      <c r="E21" s="62">
        <v>4</v>
      </c>
      <c r="F21" s="62">
        <v>6</v>
      </c>
      <c r="G21" s="33">
        <f t="shared" si="5"/>
        <v>1</v>
      </c>
      <c r="H21" s="62">
        <v>0</v>
      </c>
      <c r="I21" s="62">
        <v>1</v>
      </c>
      <c r="J21" s="33">
        <f t="shared" si="6"/>
        <v>0</v>
      </c>
      <c r="K21" s="62">
        <v>0</v>
      </c>
      <c r="L21" s="473">
        <v>0</v>
      </c>
      <c r="M21" s="477">
        <f t="shared" si="7"/>
        <v>5</v>
      </c>
      <c r="N21" s="62">
        <v>2</v>
      </c>
      <c r="O21" s="62">
        <v>3</v>
      </c>
      <c r="P21" s="33">
        <f t="shared" si="8"/>
        <v>0</v>
      </c>
      <c r="Q21" s="62">
        <v>0</v>
      </c>
      <c r="R21" s="62">
        <v>0</v>
      </c>
      <c r="S21" s="473">
        <v>2</v>
      </c>
    </row>
    <row r="22" spans="1:19" ht="33" customHeight="1" outlineLevel="1">
      <c r="A22" s="472" t="s">
        <v>55</v>
      </c>
      <c r="B22" s="62">
        <v>3</v>
      </c>
      <c r="C22" s="62">
        <v>3</v>
      </c>
      <c r="D22" s="33">
        <f t="shared" si="4"/>
        <v>15</v>
      </c>
      <c r="E22" s="62">
        <v>9</v>
      </c>
      <c r="F22" s="62">
        <v>6</v>
      </c>
      <c r="G22" s="33">
        <f t="shared" si="5"/>
        <v>5</v>
      </c>
      <c r="H22" s="62">
        <v>0</v>
      </c>
      <c r="I22" s="62">
        <v>5</v>
      </c>
      <c r="J22" s="33">
        <f t="shared" si="6"/>
        <v>0</v>
      </c>
      <c r="K22" s="62">
        <v>0</v>
      </c>
      <c r="L22" s="473">
        <v>0</v>
      </c>
      <c r="M22" s="477">
        <f t="shared" si="7"/>
        <v>14</v>
      </c>
      <c r="N22" s="62">
        <v>5</v>
      </c>
      <c r="O22" s="62">
        <v>9</v>
      </c>
      <c r="P22" s="33">
        <f t="shared" si="8"/>
        <v>0</v>
      </c>
      <c r="Q22" s="62">
        <v>0</v>
      </c>
      <c r="R22" s="62">
        <v>0</v>
      </c>
      <c r="S22" s="473">
        <v>12</v>
      </c>
    </row>
    <row r="23" spans="1:19" ht="33" customHeight="1" outlineLevel="1">
      <c r="A23" s="472" t="s">
        <v>56</v>
      </c>
      <c r="B23" s="62">
        <v>3</v>
      </c>
      <c r="C23" s="62">
        <v>3</v>
      </c>
      <c r="D23" s="33">
        <f t="shared" si="4"/>
        <v>22</v>
      </c>
      <c r="E23" s="62">
        <v>11</v>
      </c>
      <c r="F23" s="62">
        <v>11</v>
      </c>
      <c r="G23" s="33">
        <f t="shared" si="5"/>
        <v>3</v>
      </c>
      <c r="H23" s="62">
        <v>0</v>
      </c>
      <c r="I23" s="62">
        <v>3</v>
      </c>
      <c r="J23" s="33">
        <f t="shared" si="6"/>
        <v>0</v>
      </c>
      <c r="K23" s="62">
        <v>0</v>
      </c>
      <c r="L23" s="473">
        <v>0</v>
      </c>
      <c r="M23" s="477">
        <f t="shared" si="7"/>
        <v>7</v>
      </c>
      <c r="N23" s="62">
        <v>3</v>
      </c>
      <c r="O23" s="62">
        <v>4</v>
      </c>
      <c r="P23" s="33">
        <f t="shared" si="8"/>
        <v>0</v>
      </c>
      <c r="Q23" s="62">
        <v>0</v>
      </c>
      <c r="R23" s="62">
        <v>0</v>
      </c>
      <c r="S23" s="473">
        <v>6</v>
      </c>
    </row>
    <row r="24" spans="1:19" ht="33" customHeight="1" outlineLevel="1">
      <c r="A24" s="472" t="s">
        <v>57</v>
      </c>
      <c r="B24" s="62">
        <v>1</v>
      </c>
      <c r="C24" s="62">
        <v>1</v>
      </c>
      <c r="D24" s="33">
        <f t="shared" si="4"/>
        <v>10</v>
      </c>
      <c r="E24" s="62">
        <v>7</v>
      </c>
      <c r="F24" s="62">
        <v>3</v>
      </c>
      <c r="G24" s="33">
        <f t="shared" si="5"/>
        <v>1</v>
      </c>
      <c r="H24" s="62">
        <v>0</v>
      </c>
      <c r="I24" s="62">
        <v>1</v>
      </c>
      <c r="J24" s="33">
        <f t="shared" si="6"/>
        <v>0</v>
      </c>
      <c r="K24" s="62">
        <v>0</v>
      </c>
      <c r="L24" s="473">
        <v>0</v>
      </c>
      <c r="M24" s="477">
        <f t="shared" si="7"/>
        <v>5</v>
      </c>
      <c r="N24" s="62">
        <v>4</v>
      </c>
      <c r="O24" s="62">
        <v>1</v>
      </c>
      <c r="P24" s="33">
        <f t="shared" si="8"/>
        <v>0</v>
      </c>
      <c r="Q24" s="62">
        <v>0</v>
      </c>
      <c r="R24" s="62">
        <v>0</v>
      </c>
      <c r="S24" s="473">
        <v>8</v>
      </c>
    </row>
    <row r="25" spans="1:19" ht="33" customHeight="1" outlineLevel="1">
      <c r="A25" s="472" t="s">
        <v>58</v>
      </c>
      <c r="B25" s="62">
        <v>2</v>
      </c>
      <c r="C25" s="62">
        <v>2</v>
      </c>
      <c r="D25" s="33">
        <f t="shared" si="4"/>
        <v>16</v>
      </c>
      <c r="E25" s="62">
        <v>8</v>
      </c>
      <c r="F25" s="62">
        <v>8</v>
      </c>
      <c r="G25" s="33">
        <f t="shared" si="5"/>
        <v>11</v>
      </c>
      <c r="H25" s="62">
        <v>0</v>
      </c>
      <c r="I25" s="62">
        <v>11</v>
      </c>
      <c r="J25" s="33">
        <f t="shared" si="6"/>
        <v>0</v>
      </c>
      <c r="K25" s="62">
        <v>0</v>
      </c>
      <c r="L25" s="473">
        <v>0</v>
      </c>
      <c r="M25" s="477">
        <f t="shared" si="7"/>
        <v>13</v>
      </c>
      <c r="N25" s="62">
        <v>10</v>
      </c>
      <c r="O25" s="62">
        <v>3</v>
      </c>
      <c r="P25" s="33">
        <f t="shared" si="8"/>
        <v>0</v>
      </c>
      <c r="Q25" s="62">
        <v>0</v>
      </c>
      <c r="R25" s="62">
        <v>0</v>
      </c>
      <c r="S25" s="473">
        <v>10</v>
      </c>
    </row>
    <row r="26" spans="1:19" s="367" customFormat="1" ht="9.9499999999999993" customHeight="1" outlineLevel="1" thickBot="1">
      <c r="A26" s="474"/>
      <c r="B26" s="371"/>
      <c r="C26" s="371"/>
      <c r="D26" s="371"/>
      <c r="E26" s="371"/>
      <c r="F26" s="371"/>
      <c r="G26" s="371"/>
      <c r="H26" s="371"/>
      <c r="I26" s="371"/>
      <c r="J26" s="371"/>
      <c r="K26" s="371"/>
      <c r="L26" s="372"/>
      <c r="M26" s="373"/>
      <c r="N26" s="371"/>
      <c r="O26" s="371"/>
      <c r="P26" s="371"/>
      <c r="Q26" s="371"/>
      <c r="R26" s="371"/>
      <c r="S26" s="372"/>
    </row>
    <row r="27" spans="1:19" ht="9.9499999999999993" customHeight="1" outlineLevel="1">
      <c r="A27" s="61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</row>
    <row r="28" spans="1:19" s="45" customFormat="1" ht="16.5" customHeight="1">
      <c r="A28" s="13" t="s">
        <v>29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</row>
    <row r="29" spans="1:19">
      <c r="A29" s="64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</row>
  </sheetData>
  <mergeCells count="7">
    <mergeCell ref="A2:L2"/>
    <mergeCell ref="M2:S2"/>
    <mergeCell ref="B8:B9"/>
    <mergeCell ref="J6:L7"/>
    <mergeCell ref="P6:R7"/>
    <mergeCell ref="S6:S7"/>
    <mergeCell ref="M6:O7"/>
  </mergeCells>
  <phoneticPr fontId="2" type="noConversion"/>
  <printOptions horizontalCentered="1" gridLinesSet="0"/>
  <pageMargins left="0.39374999999999999" right="0.39374999999999999" top="0.55138889999999996" bottom="0.55138889999999996" header="0.51180550000000002" footer="0.51180550000000002"/>
  <pageSetup paperSize="9" scale="82" pageOrder="overThenDown" orientation="portrait" blackAndWhite="1" r:id="rId1"/>
  <headerFooter alignWithMargins="0"/>
  <colBreaks count="1" manualBreakCount="1">
    <brk id="12" max="4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00"/>
  </sheetPr>
  <dimension ref="A1:T32"/>
  <sheetViews>
    <sheetView view="pageBreakPreview" topLeftCell="K9" zoomScaleNormal="100" zoomScaleSheetLayoutView="75" workbookViewId="0">
      <selection activeCell="P16" sqref="P16:S26"/>
    </sheetView>
  </sheetViews>
  <sheetFormatPr defaultRowHeight="13.5" outlineLevelRow="1"/>
  <cols>
    <col min="1" max="1" width="8.88671875" style="59" customWidth="1"/>
    <col min="2" max="2" width="8.33203125" style="59" customWidth="1"/>
    <col min="3" max="4" width="8.109375" style="59" customWidth="1"/>
    <col min="5" max="5" width="8.21875" style="59" customWidth="1"/>
    <col min="6" max="6" width="8.109375" style="59" customWidth="1"/>
    <col min="7" max="7" width="8" style="59" customWidth="1"/>
    <col min="8" max="8" width="8.109375" style="59" customWidth="1"/>
    <col min="9" max="9" width="8" style="59" customWidth="1"/>
    <col min="10" max="10" width="8.6640625" style="59" customWidth="1"/>
    <col min="11" max="13" width="6.77734375" style="59" customWidth="1"/>
    <col min="14" max="14" width="10.44140625" style="59" customWidth="1"/>
    <col min="15" max="15" width="14.109375" style="59" bestFit="1" customWidth="1"/>
    <col min="16" max="19" width="9.33203125" style="59" customWidth="1"/>
    <col min="20" max="16384" width="8.88671875" style="59"/>
  </cols>
  <sheetData>
    <row r="1" spans="1:19" s="40" customFormat="1" ht="15" customHeight="1">
      <c r="L1" s="41"/>
      <c r="M1" s="41"/>
      <c r="N1" s="41"/>
      <c r="O1" s="41"/>
      <c r="P1" s="41"/>
      <c r="Q1" s="41"/>
      <c r="R1" s="41"/>
      <c r="S1" s="41"/>
    </row>
    <row r="2" spans="1:19" s="298" customFormat="1" ht="30" customHeight="1">
      <c r="A2" s="300" t="s">
        <v>76</v>
      </c>
      <c r="B2" s="301"/>
      <c r="C2" s="301"/>
      <c r="D2" s="301"/>
      <c r="E2" s="301"/>
      <c r="F2" s="301"/>
      <c r="G2" s="301"/>
      <c r="H2" s="301"/>
      <c r="I2" s="301"/>
      <c r="J2" s="301"/>
      <c r="K2" s="300" t="s">
        <v>98</v>
      </c>
      <c r="L2" s="301"/>
      <c r="M2" s="301"/>
      <c r="N2" s="300"/>
      <c r="O2" s="301"/>
      <c r="P2" s="301"/>
      <c r="Q2" s="301"/>
      <c r="R2" s="301"/>
      <c r="S2" s="301"/>
    </row>
    <row r="3" spans="1:19" s="303" customFormat="1" ht="30" customHeight="1">
      <c r="A3" s="302"/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s="302"/>
      <c r="Q3" s="302"/>
      <c r="R3" s="302"/>
      <c r="S3" s="302"/>
    </row>
    <row r="4" spans="1:19" s="44" customFormat="1" ht="15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</row>
    <row r="5" spans="1:19" s="45" customFormat="1" ht="15" customHeight="1" thickBot="1">
      <c r="A5" s="45" t="s">
        <v>77</v>
      </c>
      <c r="J5" s="74"/>
      <c r="S5" s="74" t="s">
        <v>79</v>
      </c>
    </row>
    <row r="6" spans="1:19" s="42" customFormat="1" ht="16.5" customHeight="1">
      <c r="A6" s="430" t="s">
        <v>80</v>
      </c>
      <c r="B6" s="48" t="s">
        <v>81</v>
      </c>
      <c r="C6" s="50"/>
      <c r="D6" s="408" t="s">
        <v>37</v>
      </c>
      <c r="E6" s="48" t="s">
        <v>82</v>
      </c>
      <c r="F6" s="48"/>
      <c r="G6" s="50"/>
      <c r="H6" s="48" t="s">
        <v>39</v>
      </c>
      <c r="I6" s="48"/>
      <c r="J6" s="478"/>
      <c r="K6" s="321" t="s">
        <v>40</v>
      </c>
      <c r="L6" s="48"/>
      <c r="M6" s="50"/>
      <c r="N6" s="48" t="s">
        <v>83</v>
      </c>
      <c r="O6" s="50"/>
      <c r="P6" s="50" t="s">
        <v>103</v>
      </c>
      <c r="Q6" s="408" t="s">
        <v>84</v>
      </c>
      <c r="R6" s="408" t="s">
        <v>85</v>
      </c>
      <c r="S6" s="484" t="s">
        <v>11</v>
      </c>
    </row>
    <row r="7" spans="1:19" s="42" customFormat="1" ht="16.5" customHeight="1">
      <c r="A7" s="431"/>
      <c r="B7" s="55" t="s">
        <v>86</v>
      </c>
      <c r="C7" s="56"/>
      <c r="D7" s="51"/>
      <c r="E7" s="71" t="s">
        <v>87</v>
      </c>
      <c r="F7" s="53"/>
      <c r="G7" s="56"/>
      <c r="H7" s="71" t="s">
        <v>42</v>
      </c>
      <c r="I7" s="53"/>
      <c r="J7" s="479"/>
      <c r="K7" s="485" t="s">
        <v>88</v>
      </c>
      <c r="L7" s="53"/>
      <c r="M7" s="56"/>
      <c r="N7" s="657" t="s">
        <v>100</v>
      </c>
      <c r="O7" s="658"/>
      <c r="P7" s="75"/>
      <c r="Q7" s="51"/>
      <c r="R7" s="51"/>
      <c r="S7" s="324"/>
    </row>
    <row r="8" spans="1:19" s="42" customFormat="1" ht="16.5" customHeight="1">
      <c r="A8" s="431"/>
      <c r="B8" s="72" t="s">
        <v>90</v>
      </c>
      <c r="C8" s="52" t="s">
        <v>91</v>
      </c>
      <c r="D8" s="51"/>
      <c r="E8" s="52"/>
      <c r="F8" s="51" t="s">
        <v>13</v>
      </c>
      <c r="G8" s="51" t="s">
        <v>14</v>
      </c>
      <c r="H8" s="52"/>
      <c r="I8" s="51" t="s">
        <v>13</v>
      </c>
      <c r="J8" s="480" t="s">
        <v>14</v>
      </c>
      <c r="K8" s="431"/>
      <c r="L8" s="51" t="s">
        <v>13</v>
      </c>
      <c r="M8" s="51" t="s">
        <v>14</v>
      </c>
      <c r="N8" s="51" t="s">
        <v>92</v>
      </c>
      <c r="O8" s="51" t="s">
        <v>101</v>
      </c>
      <c r="P8" s="51"/>
      <c r="Q8" s="51"/>
      <c r="R8" s="659" t="s">
        <v>106</v>
      </c>
      <c r="S8" s="480"/>
    </row>
    <row r="9" spans="1:19" s="42" customFormat="1" ht="12.75" customHeight="1">
      <c r="A9" s="431"/>
      <c r="B9" s="75"/>
      <c r="C9" s="52"/>
      <c r="D9" s="51"/>
      <c r="E9" s="51"/>
      <c r="F9" s="51"/>
      <c r="G9" s="51"/>
      <c r="H9" s="51"/>
      <c r="I9" s="51"/>
      <c r="J9" s="480"/>
      <c r="K9" s="431"/>
      <c r="L9" s="51"/>
      <c r="M9" s="51"/>
      <c r="N9" s="51"/>
      <c r="O9" s="659" t="s">
        <v>102</v>
      </c>
      <c r="P9" s="51"/>
      <c r="Q9" s="659" t="s">
        <v>105</v>
      </c>
      <c r="R9" s="659"/>
      <c r="S9" s="661" t="s">
        <v>107</v>
      </c>
    </row>
    <row r="10" spans="1:19" s="42" customFormat="1" ht="16.5" customHeight="1">
      <c r="A10" s="432" t="s">
        <v>46</v>
      </c>
      <c r="B10" s="56" t="s">
        <v>94</v>
      </c>
      <c r="C10" s="411" t="s">
        <v>95</v>
      </c>
      <c r="D10" s="411" t="s">
        <v>99</v>
      </c>
      <c r="E10" s="411"/>
      <c r="F10" s="411" t="s">
        <v>18</v>
      </c>
      <c r="G10" s="411" t="s">
        <v>19</v>
      </c>
      <c r="H10" s="411"/>
      <c r="I10" s="411" t="s">
        <v>18</v>
      </c>
      <c r="J10" s="415" t="s">
        <v>19</v>
      </c>
      <c r="K10" s="432"/>
      <c r="L10" s="411" t="s">
        <v>18</v>
      </c>
      <c r="M10" s="411" t="s">
        <v>19</v>
      </c>
      <c r="N10" s="411" t="s">
        <v>96</v>
      </c>
      <c r="O10" s="660"/>
      <c r="P10" s="411" t="s">
        <v>104</v>
      </c>
      <c r="Q10" s="660"/>
      <c r="R10" s="660"/>
      <c r="S10" s="662"/>
    </row>
    <row r="11" spans="1:19" s="42" customFormat="1" ht="30" customHeight="1">
      <c r="A11" s="467" t="s">
        <v>390</v>
      </c>
      <c r="B11" s="33">
        <v>25</v>
      </c>
      <c r="C11" s="33">
        <v>7</v>
      </c>
      <c r="D11" s="33">
        <v>251</v>
      </c>
      <c r="E11" s="33">
        <v>3070</v>
      </c>
      <c r="F11" s="33">
        <v>1566</v>
      </c>
      <c r="G11" s="33">
        <v>1504</v>
      </c>
      <c r="H11" s="33">
        <v>398</v>
      </c>
      <c r="I11" s="33">
        <v>124</v>
      </c>
      <c r="J11" s="468">
        <v>274</v>
      </c>
      <c r="K11" s="477">
        <v>113</v>
      </c>
      <c r="L11" s="33">
        <v>75</v>
      </c>
      <c r="M11" s="33">
        <v>38</v>
      </c>
      <c r="N11" s="33">
        <v>573</v>
      </c>
      <c r="O11" s="33">
        <v>573</v>
      </c>
      <c r="P11" s="33" t="s">
        <v>391</v>
      </c>
      <c r="Q11" s="33">
        <v>401</v>
      </c>
      <c r="R11" s="33">
        <v>85</v>
      </c>
      <c r="S11" s="468">
        <v>256</v>
      </c>
    </row>
    <row r="12" spans="1:19" ht="30" customHeight="1">
      <c r="A12" s="336" t="s">
        <v>30</v>
      </c>
      <c r="B12" s="33">
        <v>25</v>
      </c>
      <c r="C12" s="33">
        <v>7</v>
      </c>
      <c r="D12" s="33">
        <v>242</v>
      </c>
      <c r="E12" s="33">
        <v>2968</v>
      </c>
      <c r="F12" s="33">
        <v>1523</v>
      </c>
      <c r="G12" s="33">
        <v>1445</v>
      </c>
      <c r="H12" s="33">
        <v>376</v>
      </c>
      <c r="I12" s="33">
        <v>105</v>
      </c>
      <c r="J12" s="468">
        <v>271</v>
      </c>
      <c r="K12" s="477">
        <v>109</v>
      </c>
      <c r="L12" s="33">
        <v>78</v>
      </c>
      <c r="M12" s="33">
        <v>31</v>
      </c>
      <c r="N12" s="33">
        <v>573</v>
      </c>
      <c r="O12" s="33">
        <v>573</v>
      </c>
      <c r="P12" s="33" t="s">
        <v>391</v>
      </c>
      <c r="Q12" s="33">
        <v>394.95599999999996</v>
      </c>
      <c r="R12" s="33">
        <v>84.855000000000018</v>
      </c>
      <c r="S12" s="468">
        <v>328</v>
      </c>
    </row>
    <row r="13" spans="1:19" ht="30" customHeight="1">
      <c r="A13" s="336" t="s">
        <v>31</v>
      </c>
      <c r="B13" s="33">
        <v>25</v>
      </c>
      <c r="C13" s="33">
        <v>4</v>
      </c>
      <c r="D13" s="33">
        <v>236</v>
      </c>
      <c r="E13" s="33">
        <v>2938</v>
      </c>
      <c r="F13" s="33">
        <v>1494</v>
      </c>
      <c r="G13" s="33">
        <v>1444</v>
      </c>
      <c r="H13" s="33">
        <v>351</v>
      </c>
      <c r="I13" s="33">
        <v>102</v>
      </c>
      <c r="J13" s="468">
        <v>249</v>
      </c>
      <c r="K13" s="477">
        <v>108</v>
      </c>
      <c r="L13" s="33">
        <v>79</v>
      </c>
      <c r="M13" s="33">
        <v>29</v>
      </c>
      <c r="N13" s="33">
        <v>489</v>
      </c>
      <c r="O13" s="33">
        <v>489</v>
      </c>
      <c r="P13" s="33" t="s">
        <v>391</v>
      </c>
      <c r="Q13" s="33">
        <v>378.5</v>
      </c>
      <c r="R13" s="33">
        <v>85.2</v>
      </c>
      <c r="S13" s="468">
        <v>252</v>
      </c>
    </row>
    <row r="14" spans="1:19" ht="30" customHeight="1">
      <c r="A14" s="336" t="s">
        <v>32</v>
      </c>
      <c r="B14" s="33">
        <v>25</v>
      </c>
      <c r="C14" s="24">
        <v>4</v>
      </c>
      <c r="D14" s="33">
        <v>235</v>
      </c>
      <c r="E14" s="33">
        <v>2904</v>
      </c>
      <c r="F14" s="33">
        <v>1448</v>
      </c>
      <c r="G14" s="33">
        <v>1456</v>
      </c>
      <c r="H14" s="33">
        <v>381</v>
      </c>
      <c r="I14" s="33">
        <v>115</v>
      </c>
      <c r="J14" s="468">
        <v>266</v>
      </c>
      <c r="K14" s="477">
        <v>107</v>
      </c>
      <c r="L14" s="33">
        <v>74</v>
      </c>
      <c r="M14" s="33">
        <v>33</v>
      </c>
      <c r="N14" s="33">
        <v>477</v>
      </c>
      <c r="O14" s="33">
        <v>477</v>
      </c>
      <c r="P14" s="33" t="s">
        <v>391</v>
      </c>
      <c r="Q14" s="486">
        <v>379</v>
      </c>
      <c r="R14" s="486">
        <v>85</v>
      </c>
      <c r="S14" s="468">
        <v>326</v>
      </c>
    </row>
    <row r="15" spans="1:19" ht="30" customHeight="1">
      <c r="A15" s="336" t="s">
        <v>34</v>
      </c>
      <c r="B15" s="33">
        <v>26</v>
      </c>
      <c r="C15" s="24">
        <v>4</v>
      </c>
      <c r="D15" s="33">
        <v>244</v>
      </c>
      <c r="E15" s="33">
        <v>2846</v>
      </c>
      <c r="F15" s="33">
        <v>1412</v>
      </c>
      <c r="G15" s="33">
        <v>1434</v>
      </c>
      <c r="H15" s="33">
        <v>392</v>
      </c>
      <c r="I15" s="33">
        <v>120</v>
      </c>
      <c r="J15" s="468">
        <v>272</v>
      </c>
      <c r="K15" s="477">
        <v>110</v>
      </c>
      <c r="L15" s="33">
        <v>81</v>
      </c>
      <c r="M15" s="33">
        <v>29</v>
      </c>
      <c r="N15" s="33">
        <v>428</v>
      </c>
      <c r="O15" s="33">
        <v>428</v>
      </c>
      <c r="P15" s="33">
        <v>452</v>
      </c>
      <c r="Q15" s="486">
        <v>378</v>
      </c>
      <c r="R15" s="486">
        <v>85</v>
      </c>
      <c r="S15" s="468">
        <v>319</v>
      </c>
    </row>
    <row r="16" spans="1:19" s="60" customFormat="1" ht="31.5" customHeight="1">
      <c r="A16" s="390" t="s">
        <v>33</v>
      </c>
      <c r="B16" s="429">
        <f>SUM(B17:B26)</f>
        <v>25</v>
      </c>
      <c r="C16" s="429">
        <f t="shared" ref="C16:S16" si="0">SUM(C17:C26)</f>
        <v>5</v>
      </c>
      <c r="D16" s="429">
        <f t="shared" si="0"/>
        <v>232</v>
      </c>
      <c r="E16" s="429">
        <f>SUM(E17:E26)</f>
        <v>2717</v>
      </c>
      <c r="F16" s="429">
        <f t="shared" si="0"/>
        <v>1353</v>
      </c>
      <c r="G16" s="429">
        <f t="shared" si="0"/>
        <v>1364</v>
      </c>
      <c r="H16" s="429">
        <f t="shared" si="0"/>
        <v>384</v>
      </c>
      <c r="I16" s="429">
        <f t="shared" si="0"/>
        <v>119</v>
      </c>
      <c r="J16" s="447">
        <f t="shared" si="0"/>
        <v>265</v>
      </c>
      <c r="K16" s="460">
        <f t="shared" si="0"/>
        <v>107</v>
      </c>
      <c r="L16" s="429">
        <f t="shared" si="0"/>
        <v>74</v>
      </c>
      <c r="M16" s="429">
        <f t="shared" si="0"/>
        <v>33</v>
      </c>
      <c r="N16" s="429">
        <f t="shared" si="0"/>
        <v>515</v>
      </c>
      <c r="O16" s="429">
        <f t="shared" si="0"/>
        <v>515</v>
      </c>
      <c r="P16" s="429">
        <f t="shared" si="0"/>
        <v>267</v>
      </c>
      <c r="Q16" s="429">
        <f t="shared" si="0"/>
        <v>394</v>
      </c>
      <c r="R16" s="429">
        <f t="shared" si="0"/>
        <v>91.5</v>
      </c>
      <c r="S16" s="447">
        <f t="shared" si="0"/>
        <v>235</v>
      </c>
    </row>
    <row r="17" spans="1:20" ht="32.25" customHeight="1" outlineLevel="1">
      <c r="A17" s="318" t="s">
        <v>50</v>
      </c>
      <c r="B17" s="82">
        <v>5</v>
      </c>
      <c r="C17" s="82">
        <v>0</v>
      </c>
      <c r="D17" s="82">
        <v>99</v>
      </c>
      <c r="E17" s="24">
        <f>SUM(F17:G17)</f>
        <v>1875</v>
      </c>
      <c r="F17" s="82">
        <v>928</v>
      </c>
      <c r="G17" s="82">
        <v>947</v>
      </c>
      <c r="H17" s="24">
        <f t="shared" ref="H17:H26" si="1">SUM(I17:J17)</f>
        <v>153</v>
      </c>
      <c r="I17" s="82">
        <v>27</v>
      </c>
      <c r="J17" s="422">
        <v>126</v>
      </c>
      <c r="K17" s="325">
        <f>SUM(L17:M17)</f>
        <v>25</v>
      </c>
      <c r="L17" s="82">
        <v>16</v>
      </c>
      <c r="M17" s="82">
        <v>9</v>
      </c>
      <c r="N17" s="62">
        <v>350</v>
      </c>
      <c r="O17" s="62">
        <v>350</v>
      </c>
      <c r="P17" s="62">
        <v>151</v>
      </c>
      <c r="Q17" s="487">
        <v>69</v>
      </c>
      <c r="R17" s="487">
        <v>32</v>
      </c>
      <c r="S17" s="473">
        <v>99</v>
      </c>
    </row>
    <row r="18" spans="1:20" ht="32.25" customHeight="1" outlineLevel="1">
      <c r="A18" s="318" t="s">
        <v>51</v>
      </c>
      <c r="B18" s="82">
        <v>3</v>
      </c>
      <c r="C18" s="82">
        <v>0</v>
      </c>
      <c r="D18" s="82">
        <v>19</v>
      </c>
      <c r="E18" s="24">
        <f t="shared" ref="E18:E26" si="2">SUM(F18:G18)</f>
        <v>91</v>
      </c>
      <c r="F18" s="82">
        <v>49</v>
      </c>
      <c r="G18" s="82">
        <v>42</v>
      </c>
      <c r="H18" s="24">
        <f t="shared" si="1"/>
        <v>36</v>
      </c>
      <c r="I18" s="82">
        <v>10</v>
      </c>
      <c r="J18" s="422">
        <v>26</v>
      </c>
      <c r="K18" s="325">
        <f t="shared" ref="K18:K26" si="3">SUM(L18:M18)</f>
        <v>12</v>
      </c>
      <c r="L18" s="82">
        <v>7</v>
      </c>
      <c r="M18" s="82">
        <v>5</v>
      </c>
      <c r="N18" s="62">
        <v>25</v>
      </c>
      <c r="O18" s="62">
        <v>25</v>
      </c>
      <c r="P18" s="62">
        <v>16</v>
      </c>
      <c r="Q18" s="487">
        <v>39</v>
      </c>
      <c r="R18" s="487">
        <v>8</v>
      </c>
      <c r="S18" s="473">
        <v>19</v>
      </c>
    </row>
    <row r="19" spans="1:20" ht="32.25" customHeight="1" outlineLevel="1">
      <c r="A19" s="318" t="s">
        <v>52</v>
      </c>
      <c r="B19" s="82">
        <v>1</v>
      </c>
      <c r="C19" s="82">
        <v>0</v>
      </c>
      <c r="D19" s="82">
        <v>7</v>
      </c>
      <c r="E19" s="24">
        <f t="shared" si="2"/>
        <v>37</v>
      </c>
      <c r="F19" s="82">
        <v>15</v>
      </c>
      <c r="G19" s="82">
        <v>22</v>
      </c>
      <c r="H19" s="24">
        <f t="shared" si="1"/>
        <v>11</v>
      </c>
      <c r="I19" s="82">
        <v>5</v>
      </c>
      <c r="J19" s="422">
        <v>6</v>
      </c>
      <c r="K19" s="325">
        <f t="shared" si="3"/>
        <v>5</v>
      </c>
      <c r="L19" s="82">
        <v>4</v>
      </c>
      <c r="M19" s="82">
        <v>1</v>
      </c>
      <c r="N19" s="62">
        <v>7</v>
      </c>
      <c r="O19" s="62">
        <f t="shared" ref="O19" si="4">N19</f>
        <v>7</v>
      </c>
      <c r="P19" s="62">
        <v>4</v>
      </c>
      <c r="Q19" s="487">
        <v>15</v>
      </c>
      <c r="R19" s="487">
        <v>3</v>
      </c>
      <c r="S19" s="473">
        <v>7</v>
      </c>
    </row>
    <row r="20" spans="1:20" ht="32.25" customHeight="1" outlineLevel="1">
      <c r="A20" s="318" t="s">
        <v>53</v>
      </c>
      <c r="B20" s="82">
        <v>1</v>
      </c>
      <c r="C20" s="82">
        <v>1</v>
      </c>
      <c r="D20" s="82">
        <v>9</v>
      </c>
      <c r="E20" s="24">
        <f t="shared" si="2"/>
        <v>35</v>
      </c>
      <c r="F20" s="82">
        <v>20</v>
      </c>
      <c r="G20" s="82">
        <v>15</v>
      </c>
      <c r="H20" s="24">
        <f t="shared" si="1"/>
        <v>14</v>
      </c>
      <c r="I20" s="82">
        <v>7</v>
      </c>
      <c r="J20" s="422">
        <v>7</v>
      </c>
      <c r="K20" s="325">
        <f t="shared" si="3"/>
        <v>8</v>
      </c>
      <c r="L20" s="82">
        <v>6</v>
      </c>
      <c r="M20" s="82">
        <v>2</v>
      </c>
      <c r="N20" s="62">
        <v>12</v>
      </c>
      <c r="O20" s="62">
        <v>12</v>
      </c>
      <c r="P20" s="62">
        <v>6</v>
      </c>
      <c r="Q20" s="487">
        <v>26</v>
      </c>
      <c r="R20" s="487">
        <v>5</v>
      </c>
      <c r="S20" s="473">
        <v>9</v>
      </c>
    </row>
    <row r="21" spans="1:20" ht="32.25" customHeight="1" outlineLevel="1">
      <c r="A21" s="318" t="s">
        <v>54</v>
      </c>
      <c r="B21" s="82">
        <v>2</v>
      </c>
      <c r="C21" s="82">
        <v>1</v>
      </c>
      <c r="D21" s="82">
        <v>16</v>
      </c>
      <c r="E21" s="24">
        <f t="shared" si="2"/>
        <v>91</v>
      </c>
      <c r="F21" s="82">
        <v>42</v>
      </c>
      <c r="G21" s="82">
        <v>49</v>
      </c>
      <c r="H21" s="24">
        <f t="shared" si="1"/>
        <v>27</v>
      </c>
      <c r="I21" s="82">
        <v>14</v>
      </c>
      <c r="J21" s="422">
        <v>13</v>
      </c>
      <c r="K21" s="325">
        <f t="shared" si="3"/>
        <v>8</v>
      </c>
      <c r="L21" s="82">
        <v>5</v>
      </c>
      <c r="M21" s="82">
        <v>3</v>
      </c>
      <c r="N21" s="62">
        <v>21</v>
      </c>
      <c r="O21" s="62">
        <v>21</v>
      </c>
      <c r="P21" s="62">
        <v>5</v>
      </c>
      <c r="Q21" s="487">
        <v>30</v>
      </c>
      <c r="R21" s="487">
        <v>5.8</v>
      </c>
      <c r="S21" s="473">
        <v>16</v>
      </c>
    </row>
    <row r="22" spans="1:20" ht="32.25" customHeight="1" outlineLevel="1">
      <c r="A22" s="318" t="s">
        <v>395</v>
      </c>
      <c r="B22" s="82">
        <v>2</v>
      </c>
      <c r="C22" s="82">
        <v>2</v>
      </c>
      <c r="D22" s="82">
        <v>19</v>
      </c>
      <c r="E22" s="24">
        <f t="shared" si="2"/>
        <v>132</v>
      </c>
      <c r="F22" s="82">
        <v>68</v>
      </c>
      <c r="G22" s="82">
        <v>64</v>
      </c>
      <c r="H22" s="24">
        <f t="shared" si="1"/>
        <v>34</v>
      </c>
      <c r="I22" s="82">
        <v>14</v>
      </c>
      <c r="J22" s="422">
        <v>20</v>
      </c>
      <c r="K22" s="325">
        <f t="shared" si="3"/>
        <v>8</v>
      </c>
      <c r="L22" s="82">
        <v>5</v>
      </c>
      <c r="M22" s="82">
        <v>3</v>
      </c>
      <c r="N22" s="62">
        <v>23</v>
      </c>
      <c r="O22" s="62">
        <v>23</v>
      </c>
      <c r="P22" s="62">
        <v>19</v>
      </c>
      <c r="Q22" s="487">
        <v>63</v>
      </c>
      <c r="R22" s="487">
        <v>11</v>
      </c>
      <c r="S22" s="473">
        <v>22</v>
      </c>
    </row>
    <row r="23" spans="1:20" ht="32.25" customHeight="1" outlineLevel="1">
      <c r="A23" s="318" t="s">
        <v>55</v>
      </c>
      <c r="B23" s="82">
        <v>3</v>
      </c>
      <c r="C23" s="82">
        <v>0</v>
      </c>
      <c r="D23" s="82">
        <v>24</v>
      </c>
      <c r="E23" s="24">
        <f t="shared" si="2"/>
        <v>224</v>
      </c>
      <c r="F23" s="82">
        <v>119</v>
      </c>
      <c r="G23" s="82">
        <v>105</v>
      </c>
      <c r="H23" s="24">
        <f t="shared" si="1"/>
        <v>42</v>
      </c>
      <c r="I23" s="82">
        <v>19</v>
      </c>
      <c r="J23" s="422">
        <v>23</v>
      </c>
      <c r="K23" s="325">
        <f t="shared" si="3"/>
        <v>13</v>
      </c>
      <c r="L23" s="82">
        <v>8</v>
      </c>
      <c r="M23" s="82">
        <v>5</v>
      </c>
      <c r="N23" s="62">
        <v>37</v>
      </c>
      <c r="O23" s="62">
        <v>37</v>
      </c>
      <c r="P23" s="62">
        <v>24</v>
      </c>
      <c r="Q23" s="487">
        <v>47</v>
      </c>
      <c r="R23" s="487">
        <v>10</v>
      </c>
      <c r="S23" s="473">
        <v>24</v>
      </c>
    </row>
    <row r="24" spans="1:20" ht="32.25" customHeight="1" outlineLevel="1">
      <c r="A24" s="318" t="s">
        <v>56</v>
      </c>
      <c r="B24" s="82">
        <v>4</v>
      </c>
      <c r="C24" s="82">
        <v>0</v>
      </c>
      <c r="D24" s="82">
        <v>17</v>
      </c>
      <c r="E24" s="24">
        <f t="shared" si="2"/>
        <v>74</v>
      </c>
      <c r="F24" s="82">
        <v>35</v>
      </c>
      <c r="G24" s="82">
        <v>39</v>
      </c>
      <c r="H24" s="24">
        <f t="shared" si="1"/>
        <v>28</v>
      </c>
      <c r="I24" s="82">
        <v>7</v>
      </c>
      <c r="J24" s="422">
        <v>21</v>
      </c>
      <c r="K24" s="325">
        <f t="shared" si="3"/>
        <v>12</v>
      </c>
      <c r="L24" s="82">
        <v>10</v>
      </c>
      <c r="M24" s="82">
        <v>2</v>
      </c>
      <c r="N24" s="62">
        <v>12</v>
      </c>
      <c r="O24" s="62">
        <v>12</v>
      </c>
      <c r="P24" s="62">
        <v>10</v>
      </c>
      <c r="Q24" s="487">
        <v>47</v>
      </c>
      <c r="R24" s="487">
        <v>6</v>
      </c>
      <c r="S24" s="473">
        <v>17</v>
      </c>
    </row>
    <row r="25" spans="1:20" ht="32.25" customHeight="1" outlineLevel="1">
      <c r="A25" s="318" t="s">
        <v>57</v>
      </c>
      <c r="B25" s="82">
        <v>1</v>
      </c>
      <c r="C25" s="82">
        <v>1</v>
      </c>
      <c r="D25" s="82">
        <v>9</v>
      </c>
      <c r="E25" s="24">
        <f t="shared" si="2"/>
        <v>89</v>
      </c>
      <c r="F25" s="82">
        <v>45</v>
      </c>
      <c r="G25" s="82">
        <v>44</v>
      </c>
      <c r="H25" s="24">
        <f t="shared" si="1"/>
        <v>16</v>
      </c>
      <c r="I25" s="82">
        <v>4</v>
      </c>
      <c r="J25" s="422">
        <v>12</v>
      </c>
      <c r="K25" s="325">
        <f t="shared" si="3"/>
        <v>6</v>
      </c>
      <c r="L25" s="82">
        <v>4</v>
      </c>
      <c r="M25" s="82">
        <v>2</v>
      </c>
      <c r="N25" s="62">
        <v>15</v>
      </c>
      <c r="O25" s="62">
        <v>15</v>
      </c>
      <c r="P25" s="62">
        <v>19</v>
      </c>
      <c r="Q25" s="487">
        <v>29</v>
      </c>
      <c r="R25" s="487">
        <v>4.7</v>
      </c>
      <c r="S25" s="473">
        <v>9</v>
      </c>
    </row>
    <row r="26" spans="1:20" ht="32.25" customHeight="1" outlineLevel="1">
      <c r="A26" s="318" t="s">
        <v>58</v>
      </c>
      <c r="B26" s="82">
        <v>3</v>
      </c>
      <c r="C26" s="82">
        <v>0</v>
      </c>
      <c r="D26" s="82">
        <v>13</v>
      </c>
      <c r="E26" s="24">
        <f t="shared" si="2"/>
        <v>69</v>
      </c>
      <c r="F26" s="82">
        <v>32</v>
      </c>
      <c r="G26" s="82">
        <v>37</v>
      </c>
      <c r="H26" s="24">
        <f t="shared" si="1"/>
        <v>23</v>
      </c>
      <c r="I26" s="82">
        <v>12</v>
      </c>
      <c r="J26" s="422">
        <v>11</v>
      </c>
      <c r="K26" s="325">
        <f t="shared" si="3"/>
        <v>10</v>
      </c>
      <c r="L26" s="82">
        <v>9</v>
      </c>
      <c r="M26" s="82">
        <v>1</v>
      </c>
      <c r="N26" s="62">
        <v>13</v>
      </c>
      <c r="O26" s="62">
        <v>13</v>
      </c>
      <c r="P26" s="62">
        <v>13</v>
      </c>
      <c r="Q26" s="487">
        <v>29</v>
      </c>
      <c r="R26" s="487">
        <v>6</v>
      </c>
      <c r="S26" s="473">
        <v>13</v>
      </c>
    </row>
    <row r="27" spans="1:20" s="367" customFormat="1" ht="9.9499999999999993" customHeight="1" outlineLevel="1" thickBot="1">
      <c r="A27" s="481"/>
      <c r="B27" s="482"/>
      <c r="C27" s="371"/>
      <c r="D27" s="371"/>
      <c r="E27" s="483"/>
      <c r="F27" s="371"/>
      <c r="G27" s="371"/>
      <c r="H27" s="483"/>
      <c r="I27" s="371"/>
      <c r="J27" s="372"/>
      <c r="K27" s="488"/>
      <c r="L27" s="371"/>
      <c r="M27" s="371"/>
      <c r="N27" s="371"/>
      <c r="O27" s="371"/>
      <c r="P27" s="371"/>
      <c r="Q27" s="371"/>
      <c r="R27" s="371"/>
      <c r="S27" s="372"/>
    </row>
    <row r="28" spans="1:20" ht="9.9499999999999993" customHeight="1" outlineLevel="1">
      <c r="A28" s="61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</row>
    <row r="29" spans="1:20" ht="12.75" customHeight="1" outlineLevel="1">
      <c r="A29" s="656" t="s">
        <v>108</v>
      </c>
      <c r="B29" s="656"/>
      <c r="C29" s="656"/>
      <c r="D29" s="656"/>
      <c r="E29" s="656"/>
      <c r="F29" s="656"/>
      <c r="G29" s="656"/>
      <c r="H29" s="656"/>
      <c r="I29" s="656"/>
      <c r="J29" s="656"/>
      <c r="K29" s="656"/>
      <c r="L29" s="656"/>
      <c r="M29" s="656"/>
      <c r="N29" s="656"/>
      <c r="O29" s="656"/>
      <c r="P29" s="656"/>
      <c r="Q29" s="656"/>
      <c r="R29" s="656"/>
      <c r="S29" s="656"/>
      <c r="T29" s="656"/>
    </row>
    <row r="30" spans="1:20" ht="12.75" customHeight="1" outlineLevel="1">
      <c r="A30" s="656" t="s">
        <v>109</v>
      </c>
      <c r="B30" s="656"/>
      <c r="C30" s="656"/>
      <c r="D30" s="656"/>
      <c r="E30" s="656"/>
      <c r="F30" s="656"/>
      <c r="G30" s="656"/>
      <c r="H30" s="656"/>
      <c r="I30" s="656"/>
      <c r="J30" s="656"/>
      <c r="K30" s="656"/>
      <c r="L30" s="656"/>
      <c r="M30" s="656"/>
      <c r="N30" s="656"/>
      <c r="O30" s="656"/>
      <c r="P30" s="656"/>
      <c r="Q30" s="656"/>
      <c r="R30" s="656"/>
      <c r="S30" s="656"/>
      <c r="T30" s="656"/>
    </row>
    <row r="31" spans="1:20" s="45" customFormat="1" ht="15" customHeight="1">
      <c r="A31" s="59" t="s">
        <v>29</v>
      </c>
      <c r="B31" s="63"/>
      <c r="C31" s="63"/>
      <c r="D31" s="63"/>
      <c r="E31" s="63"/>
      <c r="F31" s="63"/>
      <c r="G31" s="63"/>
      <c r="H31" s="63"/>
      <c r="I31" s="63"/>
      <c r="J31" s="63"/>
      <c r="K31" s="59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17.25" customHeight="1"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</row>
  </sheetData>
  <mergeCells count="9">
    <mergeCell ref="K29:T29"/>
    <mergeCell ref="N7:O7"/>
    <mergeCell ref="O9:O10"/>
    <mergeCell ref="A30:J30"/>
    <mergeCell ref="K30:T30"/>
    <mergeCell ref="Q9:Q10"/>
    <mergeCell ref="S9:S10"/>
    <mergeCell ref="A29:J29"/>
    <mergeCell ref="R8:R10"/>
  </mergeCells>
  <phoneticPr fontId="2" type="noConversion"/>
  <printOptions horizontalCentered="1" gridLinesSet="0"/>
  <pageMargins left="0.39374999999999999" right="0.39374999999999999" top="0.55138889999999996" bottom="0.55138889999999996" header="0.51180550000000002" footer="0.51180550000000002"/>
  <pageSetup paperSize="9" scale="88" pageOrder="overThenDown" orientation="portrait" blackAndWhite="1" r:id="rId1"/>
  <headerFooter alignWithMargins="0"/>
  <colBreaks count="1" manualBreakCount="1">
    <brk id="10" max="4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00"/>
  </sheetPr>
  <dimension ref="A1:T34"/>
  <sheetViews>
    <sheetView view="pageBreakPreview" topLeftCell="A9" zoomScale="90" zoomScaleNormal="100" zoomScaleSheetLayoutView="90" workbookViewId="0">
      <selection activeCell="J16" sqref="J16"/>
    </sheetView>
  </sheetViews>
  <sheetFormatPr defaultRowHeight="13.5" outlineLevelRow="1"/>
  <cols>
    <col min="1" max="1" width="13.21875" style="59" customWidth="1"/>
    <col min="2" max="4" width="7.33203125" style="59" customWidth="1"/>
    <col min="5" max="5" width="9.6640625" style="59" customWidth="1"/>
    <col min="6" max="7" width="8.44140625" style="59" customWidth="1"/>
    <col min="8" max="8" width="9.6640625" style="59" customWidth="1"/>
    <col min="9" max="10" width="8.44140625" style="59" customWidth="1"/>
    <col min="11" max="11" width="8" style="59" customWidth="1"/>
    <col min="12" max="13" width="7.6640625" style="59" customWidth="1"/>
    <col min="14" max="14" width="10.77734375" style="59" customWidth="1"/>
    <col min="15" max="15" width="14.5546875" style="59" bestFit="1" customWidth="1"/>
    <col min="16" max="16" width="9.88671875" style="59" customWidth="1"/>
    <col min="17" max="17" width="8.88671875" style="59" customWidth="1"/>
    <col min="18" max="18" width="8.77734375" style="59" customWidth="1"/>
    <col min="19" max="19" width="11.21875" style="59" customWidth="1"/>
    <col min="20" max="16384" width="8.88671875" style="59"/>
  </cols>
  <sheetData>
    <row r="1" spans="1:19" s="40" customFormat="1" ht="24.95" customHeight="1">
      <c r="O1" s="41"/>
      <c r="P1" s="41"/>
      <c r="Q1" s="41"/>
      <c r="R1" s="41"/>
      <c r="S1" s="41"/>
    </row>
    <row r="2" spans="1:19" s="298" customFormat="1" ht="30" customHeight="1">
      <c r="A2" s="300" t="s">
        <v>110</v>
      </c>
      <c r="B2" s="300"/>
      <c r="C2" s="301"/>
      <c r="D2" s="301"/>
      <c r="E2" s="301"/>
      <c r="F2" s="301"/>
      <c r="G2" s="301"/>
      <c r="H2" s="301"/>
      <c r="I2" s="301"/>
      <c r="J2" s="301"/>
      <c r="K2" s="300" t="s">
        <v>111</v>
      </c>
      <c r="L2" s="301"/>
      <c r="M2" s="301"/>
      <c r="N2" s="301"/>
      <c r="O2" s="301"/>
      <c r="P2" s="301"/>
      <c r="Q2" s="301"/>
      <c r="R2" s="301"/>
      <c r="S2" s="301"/>
    </row>
    <row r="3" spans="1:19" s="303" customFormat="1" ht="30" customHeight="1">
      <c r="A3" s="302"/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s="302"/>
      <c r="Q3" s="302"/>
      <c r="R3" s="302"/>
      <c r="S3" s="302"/>
    </row>
    <row r="4" spans="1:19" s="79" customFormat="1" ht="17.25" thickBot="1">
      <c r="A4" s="79" t="s">
        <v>77</v>
      </c>
      <c r="J4" s="80"/>
      <c r="S4" s="80" t="s">
        <v>78</v>
      </c>
    </row>
    <row r="5" spans="1:19" s="42" customFormat="1" ht="16.5" customHeight="1">
      <c r="A5" s="430" t="s">
        <v>9</v>
      </c>
      <c r="B5" s="665" t="s">
        <v>112</v>
      </c>
      <c r="C5" s="666"/>
      <c r="D5" s="408" t="s">
        <v>37</v>
      </c>
      <c r="E5" s="48" t="s">
        <v>82</v>
      </c>
      <c r="F5" s="48"/>
      <c r="G5" s="50"/>
      <c r="H5" s="48" t="s">
        <v>39</v>
      </c>
      <c r="I5" s="48"/>
      <c r="J5" s="478"/>
      <c r="K5" s="321" t="s">
        <v>113</v>
      </c>
      <c r="L5" s="48"/>
      <c r="M5" s="50"/>
      <c r="N5" s="48" t="s">
        <v>83</v>
      </c>
      <c r="O5" s="50"/>
      <c r="P5" s="50" t="s">
        <v>114</v>
      </c>
      <c r="Q5" s="408" t="s">
        <v>115</v>
      </c>
      <c r="R5" s="408" t="s">
        <v>85</v>
      </c>
      <c r="S5" s="484" t="s">
        <v>11</v>
      </c>
    </row>
    <row r="6" spans="1:19" s="42" customFormat="1" ht="16.5" customHeight="1">
      <c r="A6" s="431"/>
      <c r="B6" s="667" t="s">
        <v>134</v>
      </c>
      <c r="C6" s="668"/>
      <c r="D6" s="51"/>
      <c r="E6" s="71" t="s">
        <v>87</v>
      </c>
      <c r="F6" s="53"/>
      <c r="G6" s="56"/>
      <c r="H6" s="71" t="s">
        <v>42</v>
      </c>
      <c r="I6" s="53"/>
      <c r="J6" s="479"/>
      <c r="K6" s="485" t="s">
        <v>43</v>
      </c>
      <c r="L6" s="53"/>
      <c r="M6" s="56"/>
      <c r="N6" s="657" t="s">
        <v>89</v>
      </c>
      <c r="O6" s="658"/>
      <c r="P6" s="75"/>
      <c r="Q6" s="51"/>
      <c r="R6" s="51"/>
      <c r="S6" s="489"/>
    </row>
    <row r="7" spans="1:19" s="42" customFormat="1" ht="16.5" customHeight="1">
      <c r="A7" s="431"/>
      <c r="B7" s="51" t="s">
        <v>116</v>
      </c>
      <c r="C7" s="75" t="s">
        <v>117</v>
      </c>
      <c r="D7" s="51"/>
      <c r="E7" s="52"/>
      <c r="F7" s="51" t="s">
        <v>13</v>
      </c>
      <c r="G7" s="51" t="s">
        <v>14</v>
      </c>
      <c r="H7" s="52"/>
      <c r="I7" s="51" t="s">
        <v>13</v>
      </c>
      <c r="J7" s="480" t="s">
        <v>14</v>
      </c>
      <c r="K7" s="431"/>
      <c r="L7" s="51" t="s">
        <v>13</v>
      </c>
      <c r="M7" s="51" t="s">
        <v>14</v>
      </c>
      <c r="N7" s="51" t="s">
        <v>92</v>
      </c>
      <c r="O7" s="51" t="s">
        <v>93</v>
      </c>
      <c r="P7" s="639" t="s">
        <v>135</v>
      </c>
      <c r="Q7" s="639" t="s">
        <v>105</v>
      </c>
      <c r="R7" s="639" t="s">
        <v>136</v>
      </c>
      <c r="S7" s="663" t="s">
        <v>137</v>
      </c>
    </row>
    <row r="8" spans="1:19" s="42" customFormat="1" ht="16.5" customHeight="1">
      <c r="A8" s="431"/>
      <c r="B8" s="51"/>
      <c r="C8" s="75"/>
      <c r="D8" s="75"/>
      <c r="E8" s="51"/>
      <c r="F8" s="51"/>
      <c r="G8" s="51"/>
      <c r="H8" s="51"/>
      <c r="I8" s="51"/>
      <c r="J8" s="480"/>
      <c r="K8" s="431"/>
      <c r="L8" s="51"/>
      <c r="M8" s="51"/>
      <c r="N8" s="51"/>
      <c r="O8" s="639" t="s">
        <v>102</v>
      </c>
      <c r="P8" s="639"/>
      <c r="Q8" s="639"/>
      <c r="R8" s="639"/>
      <c r="S8" s="663"/>
    </row>
    <row r="9" spans="1:19" s="42" customFormat="1" ht="16.5" customHeight="1">
      <c r="A9" s="432" t="s">
        <v>397</v>
      </c>
      <c r="B9" s="411" t="s">
        <v>59</v>
      </c>
      <c r="C9" s="54" t="s">
        <v>95</v>
      </c>
      <c r="D9" s="411" t="s">
        <v>99</v>
      </c>
      <c r="E9" s="411"/>
      <c r="F9" s="411" t="s">
        <v>18</v>
      </c>
      <c r="G9" s="411" t="s">
        <v>19</v>
      </c>
      <c r="H9" s="411"/>
      <c r="I9" s="411" t="s">
        <v>18</v>
      </c>
      <c r="J9" s="415" t="s">
        <v>19</v>
      </c>
      <c r="K9" s="432"/>
      <c r="L9" s="411" t="s">
        <v>18</v>
      </c>
      <c r="M9" s="411" t="s">
        <v>19</v>
      </c>
      <c r="N9" s="411" t="s">
        <v>96</v>
      </c>
      <c r="O9" s="640"/>
      <c r="P9" s="640"/>
      <c r="Q9" s="640"/>
      <c r="R9" s="640"/>
      <c r="S9" s="664"/>
    </row>
    <row r="10" spans="1:19" s="42" customFormat="1" ht="30" customHeight="1">
      <c r="A10" s="467" t="s">
        <v>390</v>
      </c>
      <c r="B10" s="33">
        <v>11</v>
      </c>
      <c r="C10" s="33">
        <v>0</v>
      </c>
      <c r="D10" s="33">
        <v>88</v>
      </c>
      <c r="E10" s="33">
        <v>1916</v>
      </c>
      <c r="F10" s="33">
        <v>1012</v>
      </c>
      <c r="G10" s="33">
        <v>904</v>
      </c>
      <c r="H10" s="33">
        <v>194</v>
      </c>
      <c r="I10" s="33">
        <v>75</v>
      </c>
      <c r="J10" s="468">
        <v>119</v>
      </c>
      <c r="K10" s="477">
        <v>35</v>
      </c>
      <c r="L10" s="33">
        <v>23</v>
      </c>
      <c r="M10" s="33">
        <v>12</v>
      </c>
      <c r="N10" s="33">
        <v>732</v>
      </c>
      <c r="O10" s="33">
        <v>728</v>
      </c>
      <c r="P10" s="33">
        <v>576</v>
      </c>
      <c r="Q10" s="33">
        <v>99</v>
      </c>
      <c r="R10" s="24">
        <v>35</v>
      </c>
      <c r="S10" s="468">
        <v>78</v>
      </c>
    </row>
    <row r="11" spans="1:19" ht="30" customHeight="1">
      <c r="A11" s="336" t="s">
        <v>30</v>
      </c>
      <c r="B11" s="33">
        <v>11</v>
      </c>
      <c r="C11" s="33">
        <v>0</v>
      </c>
      <c r="D11" s="33">
        <v>87</v>
      </c>
      <c r="E11" s="33">
        <v>1760</v>
      </c>
      <c r="F11" s="33">
        <v>928</v>
      </c>
      <c r="G11" s="33">
        <v>832</v>
      </c>
      <c r="H11" s="33">
        <v>199</v>
      </c>
      <c r="I11" s="33">
        <v>82</v>
      </c>
      <c r="J11" s="468">
        <v>117</v>
      </c>
      <c r="K11" s="477">
        <v>33</v>
      </c>
      <c r="L11" s="33">
        <v>19</v>
      </c>
      <c r="M11" s="33">
        <v>14</v>
      </c>
      <c r="N11" s="33">
        <v>705</v>
      </c>
      <c r="O11" s="33">
        <v>704</v>
      </c>
      <c r="P11" s="33">
        <v>565</v>
      </c>
      <c r="Q11" s="33">
        <v>99.507000000000005</v>
      </c>
      <c r="R11" s="24">
        <v>35.910000000000004</v>
      </c>
      <c r="S11" s="490">
        <v>130</v>
      </c>
    </row>
    <row r="12" spans="1:19" ht="30" customHeight="1">
      <c r="A12" s="336" t="s">
        <v>31</v>
      </c>
      <c r="B12" s="33">
        <v>11</v>
      </c>
      <c r="C12" s="33">
        <v>0</v>
      </c>
      <c r="D12" s="33">
        <v>82</v>
      </c>
      <c r="E12" s="33">
        <v>1620</v>
      </c>
      <c r="F12" s="33">
        <v>846</v>
      </c>
      <c r="G12" s="33">
        <v>774</v>
      </c>
      <c r="H12" s="33">
        <v>180</v>
      </c>
      <c r="I12" s="33">
        <v>70</v>
      </c>
      <c r="J12" s="468">
        <v>110</v>
      </c>
      <c r="K12" s="477">
        <v>32</v>
      </c>
      <c r="L12" s="33">
        <v>18</v>
      </c>
      <c r="M12" s="33">
        <v>14</v>
      </c>
      <c r="N12" s="33">
        <v>617</v>
      </c>
      <c r="O12" s="33">
        <v>615</v>
      </c>
      <c r="P12" s="33">
        <v>501</v>
      </c>
      <c r="Q12" s="33">
        <v>101</v>
      </c>
      <c r="R12" s="24">
        <v>36</v>
      </c>
      <c r="S12" s="468">
        <v>84</v>
      </c>
    </row>
    <row r="13" spans="1:19" ht="30" customHeight="1">
      <c r="A13" s="336" t="s">
        <v>32</v>
      </c>
      <c r="B13" s="33">
        <v>12</v>
      </c>
      <c r="C13" s="33">
        <v>0</v>
      </c>
      <c r="D13" s="33">
        <v>84</v>
      </c>
      <c r="E13" s="33">
        <v>1555</v>
      </c>
      <c r="F13" s="33">
        <v>815</v>
      </c>
      <c r="G13" s="33">
        <v>740</v>
      </c>
      <c r="H13" s="33">
        <v>193</v>
      </c>
      <c r="I13" s="33">
        <v>75</v>
      </c>
      <c r="J13" s="468">
        <v>118</v>
      </c>
      <c r="K13" s="477">
        <v>37</v>
      </c>
      <c r="L13" s="33">
        <v>20</v>
      </c>
      <c r="M13" s="33">
        <v>17</v>
      </c>
      <c r="N13" s="33">
        <v>557</v>
      </c>
      <c r="O13" s="33">
        <v>554</v>
      </c>
      <c r="P13" s="33">
        <v>523</v>
      </c>
      <c r="Q13" s="33">
        <v>106</v>
      </c>
      <c r="R13" s="24">
        <v>37.440000000000005</v>
      </c>
      <c r="S13" s="468">
        <v>135</v>
      </c>
    </row>
    <row r="14" spans="1:19" ht="30" customHeight="1">
      <c r="A14" s="314" t="s">
        <v>34</v>
      </c>
      <c r="B14" s="24">
        <v>12</v>
      </c>
      <c r="C14" s="24">
        <v>0</v>
      </c>
      <c r="D14" s="24">
        <v>80</v>
      </c>
      <c r="E14" s="24">
        <v>1424</v>
      </c>
      <c r="F14" s="24">
        <v>745</v>
      </c>
      <c r="G14" s="24">
        <v>679</v>
      </c>
      <c r="H14" s="24">
        <v>192</v>
      </c>
      <c r="I14" s="24">
        <v>75</v>
      </c>
      <c r="J14" s="313">
        <v>117</v>
      </c>
      <c r="K14" s="325">
        <v>35</v>
      </c>
      <c r="L14" s="24">
        <v>22</v>
      </c>
      <c r="M14" s="24">
        <v>13</v>
      </c>
      <c r="N14" s="33">
        <v>558</v>
      </c>
      <c r="O14" s="33">
        <v>552</v>
      </c>
      <c r="P14" s="33">
        <v>432</v>
      </c>
      <c r="Q14" s="33">
        <v>104</v>
      </c>
      <c r="R14" s="24">
        <v>37</v>
      </c>
      <c r="S14" s="468">
        <v>126</v>
      </c>
    </row>
    <row r="15" spans="1:19" ht="30" customHeight="1">
      <c r="A15" s="470" t="s">
        <v>33</v>
      </c>
      <c r="B15" s="428">
        <f t="shared" ref="B15:S15" si="0">SUM(B17:B26,B28:B29)</f>
        <v>12</v>
      </c>
      <c r="C15" s="428">
        <f t="shared" si="0"/>
        <v>0</v>
      </c>
      <c r="D15" s="428">
        <f>SUM(D17:D26,D28:D29)</f>
        <v>76</v>
      </c>
      <c r="E15" s="428">
        <f>SUM(E17:E26,E28:E29)</f>
        <v>1417</v>
      </c>
      <c r="F15" s="428">
        <f t="shared" si="0"/>
        <v>746</v>
      </c>
      <c r="G15" s="428">
        <f t="shared" si="0"/>
        <v>671</v>
      </c>
      <c r="H15" s="428">
        <f t="shared" si="0"/>
        <v>187</v>
      </c>
      <c r="I15" s="428">
        <f>SUM(I17:I26,I28:I29)</f>
        <v>71</v>
      </c>
      <c r="J15" s="471">
        <f>SUM(J17:J26,J28:J29)</f>
        <v>116</v>
      </c>
      <c r="K15" s="491">
        <f t="shared" si="0"/>
        <v>34</v>
      </c>
      <c r="L15" s="428">
        <f t="shared" si="0"/>
        <v>22</v>
      </c>
      <c r="M15" s="428">
        <f t="shared" si="0"/>
        <v>12</v>
      </c>
      <c r="N15" s="428">
        <f t="shared" si="0"/>
        <v>475</v>
      </c>
      <c r="O15" s="428">
        <f t="shared" si="0"/>
        <v>475</v>
      </c>
      <c r="P15" s="428">
        <f t="shared" si="0"/>
        <v>514</v>
      </c>
      <c r="Q15" s="428">
        <f t="shared" si="0"/>
        <v>106</v>
      </c>
      <c r="R15" s="428">
        <f t="shared" si="0"/>
        <v>36</v>
      </c>
      <c r="S15" s="471">
        <f t="shared" si="0"/>
        <v>126</v>
      </c>
    </row>
    <row r="16" spans="1:19" s="60" customFormat="1" ht="24.95" customHeight="1" outlineLevel="1">
      <c r="A16" s="500" t="s">
        <v>119</v>
      </c>
      <c r="B16" s="493">
        <f>SUM(B17:B26)</f>
        <v>10</v>
      </c>
      <c r="C16" s="493">
        <f t="shared" ref="C16:O16" si="1">SUM(C17:C26)</f>
        <v>0</v>
      </c>
      <c r="D16" s="493">
        <f>SUM(D17:D26)</f>
        <v>71</v>
      </c>
      <c r="E16" s="493">
        <f>SUM(E17:E26)</f>
        <v>1311</v>
      </c>
      <c r="F16" s="493">
        <f>SUM(F17:F26)</f>
        <v>679</v>
      </c>
      <c r="G16" s="493">
        <f>SUM(G17:G26)</f>
        <v>632</v>
      </c>
      <c r="H16" s="493">
        <f>SUM(H17:H26)</f>
        <v>172</v>
      </c>
      <c r="I16" s="493">
        <f>SUM(I17:I26)</f>
        <v>60</v>
      </c>
      <c r="J16" s="495">
        <f>SUM(J17:J26)</f>
        <v>112</v>
      </c>
      <c r="K16" s="492">
        <f t="shared" si="1"/>
        <v>29</v>
      </c>
      <c r="L16" s="493">
        <f t="shared" si="1"/>
        <v>20</v>
      </c>
      <c r="M16" s="493">
        <f t="shared" si="1"/>
        <v>9</v>
      </c>
      <c r="N16" s="493">
        <f t="shared" si="1"/>
        <v>466</v>
      </c>
      <c r="O16" s="493">
        <f t="shared" si="1"/>
        <v>466</v>
      </c>
      <c r="P16" s="494">
        <f>SUM(P17:P26)</f>
        <v>474</v>
      </c>
      <c r="Q16" s="493">
        <f t="shared" ref="Q16:S16" si="2">SUM(Q17:Q26)</f>
        <v>100</v>
      </c>
      <c r="R16" s="448">
        <f t="shared" si="2"/>
        <v>32</v>
      </c>
      <c r="S16" s="495">
        <f t="shared" si="2"/>
        <v>116</v>
      </c>
    </row>
    <row r="17" spans="1:20" ht="24.95" customHeight="1" outlineLevel="1">
      <c r="A17" s="472" t="s">
        <v>120</v>
      </c>
      <c r="B17" s="62">
        <v>1</v>
      </c>
      <c r="C17" s="62">
        <v>0</v>
      </c>
      <c r="D17" s="62">
        <v>23</v>
      </c>
      <c r="E17" s="62">
        <f>SUM(F17:G17)</f>
        <v>533</v>
      </c>
      <c r="F17" s="62">
        <v>533</v>
      </c>
      <c r="G17" s="62">
        <v>0</v>
      </c>
      <c r="H17" s="62">
        <f>SUM(I17:J17)</f>
        <v>46</v>
      </c>
      <c r="I17" s="62">
        <v>12</v>
      </c>
      <c r="J17" s="473">
        <v>34</v>
      </c>
      <c r="K17" s="496">
        <f t="shared" ref="K17:K26" si="3">SUM(L17:M17)</f>
        <v>5</v>
      </c>
      <c r="L17" s="62">
        <v>3</v>
      </c>
      <c r="M17" s="62">
        <v>2</v>
      </c>
      <c r="N17" s="62">
        <v>186</v>
      </c>
      <c r="O17" s="62">
        <v>186</v>
      </c>
      <c r="P17" s="62">
        <v>186</v>
      </c>
      <c r="Q17" s="420">
        <v>0</v>
      </c>
      <c r="R17" s="82">
        <v>9</v>
      </c>
      <c r="S17" s="497">
        <v>31</v>
      </c>
    </row>
    <row r="18" spans="1:20" ht="24.95" customHeight="1" outlineLevel="1">
      <c r="A18" s="472" t="s">
        <v>121</v>
      </c>
      <c r="B18" s="62">
        <v>1</v>
      </c>
      <c r="C18" s="62">
        <v>0</v>
      </c>
      <c r="D18" s="62">
        <v>21</v>
      </c>
      <c r="E18" s="62">
        <f t="shared" ref="E18:E26" si="4">SUM(F18:G18)</f>
        <v>520</v>
      </c>
      <c r="F18" s="62">
        <v>0</v>
      </c>
      <c r="G18" s="62">
        <v>520</v>
      </c>
      <c r="H18" s="62">
        <f t="shared" ref="H17:H26" si="5">SUM(I18:J18)</f>
        <v>42</v>
      </c>
      <c r="I18" s="62">
        <v>9</v>
      </c>
      <c r="J18" s="473">
        <v>33</v>
      </c>
      <c r="K18" s="496">
        <f t="shared" si="3"/>
        <v>4</v>
      </c>
      <c r="L18" s="62">
        <v>2</v>
      </c>
      <c r="M18" s="62">
        <v>2</v>
      </c>
      <c r="N18" s="62">
        <v>189</v>
      </c>
      <c r="O18" s="62">
        <v>189</v>
      </c>
      <c r="P18" s="62">
        <v>188</v>
      </c>
      <c r="Q18" s="81">
        <v>16</v>
      </c>
      <c r="R18" s="82">
        <v>9</v>
      </c>
      <c r="S18" s="497">
        <v>32</v>
      </c>
    </row>
    <row r="19" spans="1:20" ht="24.95" customHeight="1" outlineLevel="1">
      <c r="A19" s="472" t="s">
        <v>122</v>
      </c>
      <c r="B19" s="62">
        <v>1</v>
      </c>
      <c r="C19" s="62">
        <v>0</v>
      </c>
      <c r="D19" s="62">
        <v>3</v>
      </c>
      <c r="E19" s="62">
        <f t="shared" si="4"/>
        <v>21</v>
      </c>
      <c r="F19" s="62">
        <v>17</v>
      </c>
      <c r="G19" s="62">
        <v>4</v>
      </c>
      <c r="H19" s="62">
        <f t="shared" si="5"/>
        <v>10</v>
      </c>
      <c r="I19" s="62">
        <v>3</v>
      </c>
      <c r="J19" s="473">
        <v>7</v>
      </c>
      <c r="K19" s="496">
        <f t="shared" si="3"/>
        <v>1</v>
      </c>
      <c r="L19" s="62">
        <v>0</v>
      </c>
      <c r="M19" s="62">
        <v>1</v>
      </c>
      <c r="N19" s="62">
        <v>6</v>
      </c>
      <c r="O19" s="62">
        <v>6</v>
      </c>
      <c r="P19" s="62">
        <v>8</v>
      </c>
      <c r="Q19" s="81">
        <v>21</v>
      </c>
      <c r="R19" s="82">
        <v>3</v>
      </c>
      <c r="S19" s="497">
        <v>10</v>
      </c>
    </row>
    <row r="20" spans="1:20" ht="24.95" customHeight="1" outlineLevel="1">
      <c r="A20" s="472" t="s">
        <v>123</v>
      </c>
      <c r="B20" s="62">
        <v>1</v>
      </c>
      <c r="C20" s="62">
        <v>0</v>
      </c>
      <c r="D20" s="62">
        <v>3</v>
      </c>
      <c r="E20" s="62">
        <f t="shared" si="4"/>
        <v>16</v>
      </c>
      <c r="F20" s="62">
        <v>10</v>
      </c>
      <c r="G20" s="62">
        <v>6</v>
      </c>
      <c r="H20" s="62">
        <f t="shared" si="5"/>
        <v>9</v>
      </c>
      <c r="I20" s="62">
        <v>3</v>
      </c>
      <c r="J20" s="473">
        <v>6</v>
      </c>
      <c r="K20" s="496">
        <f t="shared" si="3"/>
        <v>1</v>
      </c>
      <c r="L20" s="62">
        <v>1</v>
      </c>
      <c r="M20" s="62">
        <v>0</v>
      </c>
      <c r="N20" s="62">
        <v>5</v>
      </c>
      <c r="O20" s="62">
        <v>5</v>
      </c>
      <c r="P20" s="62">
        <v>7</v>
      </c>
      <c r="Q20" s="81">
        <v>23</v>
      </c>
      <c r="R20" s="82">
        <v>3</v>
      </c>
      <c r="S20" s="497">
        <v>8</v>
      </c>
    </row>
    <row r="21" spans="1:20" ht="24.95" customHeight="1" outlineLevel="1">
      <c r="A21" s="472" t="s">
        <v>124</v>
      </c>
      <c r="B21" s="62">
        <v>1</v>
      </c>
      <c r="C21" s="62">
        <v>0</v>
      </c>
      <c r="D21" s="62">
        <v>2</v>
      </c>
      <c r="E21" s="62">
        <f t="shared" si="4"/>
        <v>11</v>
      </c>
      <c r="F21" s="62">
        <v>5</v>
      </c>
      <c r="G21" s="62">
        <v>6</v>
      </c>
      <c r="H21" s="62">
        <f t="shared" si="5"/>
        <v>9</v>
      </c>
      <c r="I21" s="62">
        <v>5</v>
      </c>
      <c r="J21" s="473">
        <v>4</v>
      </c>
      <c r="K21" s="496">
        <f t="shared" si="3"/>
        <v>1</v>
      </c>
      <c r="L21" s="62">
        <v>0</v>
      </c>
      <c r="M21" s="62">
        <v>1</v>
      </c>
      <c r="N21" s="62">
        <v>5</v>
      </c>
      <c r="O21" s="62">
        <v>5</v>
      </c>
      <c r="P21" s="62">
        <v>7</v>
      </c>
      <c r="Q21" s="81">
        <v>13</v>
      </c>
      <c r="R21" s="82">
        <v>1</v>
      </c>
      <c r="S21" s="497">
        <v>3</v>
      </c>
    </row>
    <row r="22" spans="1:20" ht="24.95" customHeight="1" outlineLevel="1">
      <c r="A22" s="472" t="s">
        <v>125</v>
      </c>
      <c r="B22" s="62">
        <v>1</v>
      </c>
      <c r="C22" s="62">
        <v>0</v>
      </c>
      <c r="D22" s="62">
        <v>3</v>
      </c>
      <c r="E22" s="62">
        <f t="shared" si="4"/>
        <v>42</v>
      </c>
      <c r="F22" s="62">
        <v>23</v>
      </c>
      <c r="G22" s="62">
        <v>19</v>
      </c>
      <c r="H22" s="62">
        <f t="shared" si="5"/>
        <v>9</v>
      </c>
      <c r="I22" s="62">
        <v>4</v>
      </c>
      <c r="J22" s="473">
        <v>5</v>
      </c>
      <c r="K22" s="496">
        <f t="shared" si="3"/>
        <v>4</v>
      </c>
      <c r="L22" s="62">
        <v>4</v>
      </c>
      <c r="M22" s="62">
        <v>0</v>
      </c>
      <c r="N22" s="62">
        <v>20</v>
      </c>
      <c r="O22" s="62">
        <v>20</v>
      </c>
      <c r="P22" s="62">
        <v>21</v>
      </c>
      <c r="Q22" s="420">
        <v>0</v>
      </c>
      <c r="R22" s="82">
        <v>2</v>
      </c>
      <c r="S22" s="497">
        <v>9</v>
      </c>
    </row>
    <row r="23" spans="1:20" ht="24.95" customHeight="1" outlineLevel="1">
      <c r="A23" s="472" t="s">
        <v>126</v>
      </c>
      <c r="B23" s="62">
        <v>1</v>
      </c>
      <c r="C23" s="62">
        <v>0</v>
      </c>
      <c r="D23" s="62">
        <v>4</v>
      </c>
      <c r="E23" s="62">
        <f t="shared" si="4"/>
        <v>33</v>
      </c>
      <c r="F23" s="62">
        <v>19</v>
      </c>
      <c r="G23" s="62">
        <v>14</v>
      </c>
      <c r="H23" s="62">
        <f t="shared" si="5"/>
        <v>10</v>
      </c>
      <c r="I23" s="62">
        <v>2</v>
      </c>
      <c r="J23" s="473">
        <v>8</v>
      </c>
      <c r="K23" s="496">
        <f t="shared" si="3"/>
        <v>2</v>
      </c>
      <c r="L23" s="62">
        <v>2</v>
      </c>
      <c r="M23" s="62">
        <v>0</v>
      </c>
      <c r="N23" s="62">
        <v>8</v>
      </c>
      <c r="O23" s="62">
        <v>8</v>
      </c>
      <c r="P23" s="62">
        <v>12</v>
      </c>
      <c r="Q23" s="81">
        <v>12</v>
      </c>
      <c r="R23" s="82">
        <v>1</v>
      </c>
      <c r="S23" s="497">
        <v>9</v>
      </c>
      <c r="T23" s="84"/>
    </row>
    <row r="24" spans="1:20" ht="24.95" customHeight="1" outlineLevel="1">
      <c r="A24" s="472" t="s">
        <v>127</v>
      </c>
      <c r="B24" s="62">
        <v>1</v>
      </c>
      <c r="C24" s="62">
        <v>0</v>
      </c>
      <c r="D24" s="62">
        <v>6</v>
      </c>
      <c r="E24" s="62">
        <f t="shared" si="4"/>
        <v>81</v>
      </c>
      <c r="F24" s="62">
        <v>41</v>
      </c>
      <c r="G24" s="62">
        <v>40</v>
      </c>
      <c r="H24" s="62">
        <f t="shared" si="5"/>
        <v>16</v>
      </c>
      <c r="I24" s="62">
        <v>11</v>
      </c>
      <c r="J24" s="473">
        <v>5</v>
      </c>
      <c r="K24" s="496">
        <f t="shared" si="3"/>
        <v>5</v>
      </c>
      <c r="L24" s="62">
        <v>4</v>
      </c>
      <c r="M24" s="62">
        <v>1</v>
      </c>
      <c r="N24" s="62">
        <v>30</v>
      </c>
      <c r="O24" s="62">
        <v>30</v>
      </c>
      <c r="P24" s="62">
        <v>30</v>
      </c>
      <c r="Q24" s="420">
        <v>0</v>
      </c>
      <c r="R24" s="498">
        <v>0</v>
      </c>
      <c r="S24" s="497">
        <v>0</v>
      </c>
    </row>
    <row r="25" spans="1:20" ht="24.95" customHeight="1" outlineLevel="1">
      <c r="A25" s="472" t="s">
        <v>128</v>
      </c>
      <c r="B25" s="62">
        <v>1</v>
      </c>
      <c r="C25" s="62">
        <v>0</v>
      </c>
      <c r="D25" s="62">
        <v>3</v>
      </c>
      <c r="E25" s="62">
        <f t="shared" si="4"/>
        <v>23</v>
      </c>
      <c r="F25" s="62">
        <v>13</v>
      </c>
      <c r="G25" s="62">
        <v>10</v>
      </c>
      <c r="H25" s="62">
        <f t="shared" si="5"/>
        <v>11</v>
      </c>
      <c r="I25" s="62">
        <v>5</v>
      </c>
      <c r="J25" s="473">
        <v>6</v>
      </c>
      <c r="K25" s="496">
        <f t="shared" si="3"/>
        <v>1</v>
      </c>
      <c r="L25" s="62">
        <v>0</v>
      </c>
      <c r="M25" s="62">
        <v>1</v>
      </c>
      <c r="N25" s="62">
        <v>5</v>
      </c>
      <c r="O25" s="62">
        <v>5</v>
      </c>
      <c r="P25" s="62">
        <v>6</v>
      </c>
      <c r="Q25" s="81">
        <v>15</v>
      </c>
      <c r="R25" s="82">
        <v>2</v>
      </c>
      <c r="S25" s="497">
        <v>7</v>
      </c>
    </row>
    <row r="26" spans="1:20" ht="24.95" customHeight="1" outlineLevel="1">
      <c r="A26" s="472" t="s">
        <v>129</v>
      </c>
      <c r="B26" s="62">
        <v>1</v>
      </c>
      <c r="C26" s="62">
        <v>0</v>
      </c>
      <c r="D26" s="62">
        <v>3</v>
      </c>
      <c r="E26" s="62">
        <f t="shared" si="4"/>
        <v>31</v>
      </c>
      <c r="F26" s="62">
        <v>18</v>
      </c>
      <c r="G26" s="62">
        <v>13</v>
      </c>
      <c r="H26" s="62">
        <f t="shared" si="5"/>
        <v>10</v>
      </c>
      <c r="I26" s="62">
        <v>6</v>
      </c>
      <c r="J26" s="473">
        <v>4</v>
      </c>
      <c r="K26" s="496">
        <f t="shared" si="3"/>
        <v>5</v>
      </c>
      <c r="L26" s="62">
        <v>4</v>
      </c>
      <c r="M26" s="62">
        <v>1</v>
      </c>
      <c r="N26" s="62">
        <v>12</v>
      </c>
      <c r="O26" s="62">
        <v>12</v>
      </c>
      <c r="P26" s="62">
        <v>9</v>
      </c>
      <c r="Q26" s="420">
        <v>0</v>
      </c>
      <c r="R26" s="82">
        <v>2</v>
      </c>
      <c r="S26" s="497">
        <v>7</v>
      </c>
    </row>
    <row r="27" spans="1:20" s="60" customFormat="1" ht="24.95" customHeight="1" outlineLevel="1">
      <c r="A27" s="500" t="s">
        <v>130</v>
      </c>
      <c r="B27" s="493">
        <f>SUM(B28:B29)</f>
        <v>2</v>
      </c>
      <c r="C27" s="493">
        <f t="shared" ref="C27:O27" si="6">SUM(C28:C29)</f>
        <v>0</v>
      </c>
      <c r="D27" s="493">
        <f>SUM(D28:D29)</f>
        <v>5</v>
      </c>
      <c r="E27" s="493">
        <f>SUM(E28:E29)</f>
        <v>106</v>
      </c>
      <c r="F27" s="493">
        <f>SUM(F28:F29)</f>
        <v>67</v>
      </c>
      <c r="G27" s="493">
        <f t="shared" si="6"/>
        <v>39</v>
      </c>
      <c r="H27" s="493">
        <f t="shared" si="6"/>
        <v>15</v>
      </c>
      <c r="I27" s="493">
        <f t="shared" si="6"/>
        <v>11</v>
      </c>
      <c r="J27" s="495">
        <f t="shared" si="6"/>
        <v>4</v>
      </c>
      <c r="K27" s="492">
        <f t="shared" si="6"/>
        <v>5</v>
      </c>
      <c r="L27" s="493">
        <f t="shared" si="6"/>
        <v>2</v>
      </c>
      <c r="M27" s="493">
        <f t="shared" si="6"/>
        <v>3</v>
      </c>
      <c r="N27" s="493">
        <f t="shared" si="6"/>
        <v>9</v>
      </c>
      <c r="O27" s="493">
        <f t="shared" si="6"/>
        <v>9</v>
      </c>
      <c r="P27" s="494">
        <f>SUM(P28:P29)</f>
        <v>40</v>
      </c>
      <c r="Q27" s="493">
        <f t="shared" ref="Q27:S27" si="7">SUM(Q28:Q29)</f>
        <v>6</v>
      </c>
      <c r="R27" s="448">
        <f t="shared" si="7"/>
        <v>4</v>
      </c>
      <c r="S27" s="495">
        <f t="shared" si="7"/>
        <v>10</v>
      </c>
    </row>
    <row r="28" spans="1:20" ht="24.95" customHeight="1" outlineLevel="1">
      <c r="A28" s="472" t="s">
        <v>131</v>
      </c>
      <c r="B28" s="62">
        <v>1</v>
      </c>
      <c r="C28" s="62" t="s">
        <v>393</v>
      </c>
      <c r="D28" s="62">
        <v>3</v>
      </c>
      <c r="E28" s="62">
        <f t="shared" ref="E28:E29" si="8">SUM(F28:G28)</f>
        <v>66</v>
      </c>
      <c r="F28" s="62">
        <v>47</v>
      </c>
      <c r="G28" s="62">
        <v>19</v>
      </c>
      <c r="H28" s="62">
        <f t="shared" ref="H28:H29" si="9">SUM(I28:J28)</f>
        <v>9</v>
      </c>
      <c r="I28" s="62">
        <v>6</v>
      </c>
      <c r="J28" s="473">
        <v>3</v>
      </c>
      <c r="K28" s="496">
        <f t="shared" ref="K28:K29" si="10">SUM(L28:M28)</f>
        <v>3</v>
      </c>
      <c r="L28" s="62">
        <v>1</v>
      </c>
      <c r="M28" s="62">
        <v>2</v>
      </c>
      <c r="N28" s="62">
        <v>0</v>
      </c>
      <c r="O28" s="62">
        <v>0</v>
      </c>
      <c r="P28" s="62">
        <v>25</v>
      </c>
      <c r="Q28" s="420">
        <v>0</v>
      </c>
      <c r="R28" s="82">
        <v>3</v>
      </c>
      <c r="S28" s="497">
        <v>5</v>
      </c>
    </row>
    <row r="29" spans="1:20" ht="19.5" customHeight="1" outlineLevel="1">
      <c r="A29" s="472" t="s">
        <v>132</v>
      </c>
      <c r="B29" s="62">
        <v>1</v>
      </c>
      <c r="C29" s="62" t="s">
        <v>393</v>
      </c>
      <c r="D29" s="62">
        <v>2</v>
      </c>
      <c r="E29" s="62">
        <f t="shared" si="8"/>
        <v>40</v>
      </c>
      <c r="F29" s="62">
        <v>20</v>
      </c>
      <c r="G29" s="62">
        <v>20</v>
      </c>
      <c r="H29" s="62">
        <f t="shared" si="9"/>
        <v>6</v>
      </c>
      <c r="I29" s="62">
        <v>5</v>
      </c>
      <c r="J29" s="473">
        <v>1</v>
      </c>
      <c r="K29" s="496">
        <f t="shared" si="10"/>
        <v>2</v>
      </c>
      <c r="L29" s="62">
        <v>1</v>
      </c>
      <c r="M29" s="62">
        <v>1</v>
      </c>
      <c r="N29" s="62">
        <v>9</v>
      </c>
      <c r="O29" s="62">
        <v>9</v>
      </c>
      <c r="P29" s="62">
        <v>15</v>
      </c>
      <c r="Q29" s="81">
        <v>6</v>
      </c>
      <c r="R29" s="82">
        <v>1</v>
      </c>
      <c r="S29" s="497">
        <v>5</v>
      </c>
    </row>
    <row r="30" spans="1:20" s="367" customFormat="1" ht="9.9499999999999993" customHeight="1" outlineLevel="1" thickBot="1">
      <c r="A30" s="375"/>
      <c r="B30" s="482"/>
      <c r="C30" s="371"/>
      <c r="D30" s="370"/>
      <c r="E30" s="371"/>
      <c r="F30" s="371"/>
      <c r="G30" s="371"/>
      <c r="H30" s="371"/>
      <c r="I30" s="371"/>
      <c r="J30" s="372"/>
      <c r="K30" s="373"/>
      <c r="L30" s="371"/>
      <c r="M30" s="371"/>
      <c r="N30" s="371"/>
      <c r="O30" s="371"/>
      <c r="P30" s="371"/>
      <c r="Q30" s="374"/>
      <c r="R30" s="371"/>
      <c r="S30" s="499"/>
    </row>
    <row r="31" spans="1:20" s="45" customFormat="1" ht="9.9499999999999993" customHeight="1">
      <c r="A31" s="85"/>
      <c r="B31" s="86"/>
      <c r="Q31" s="63"/>
      <c r="R31" s="63"/>
      <c r="S31" s="63"/>
    </row>
    <row r="32" spans="1:20" s="45" customFormat="1" ht="15" customHeight="1">
      <c r="A32" s="656" t="s">
        <v>108</v>
      </c>
      <c r="B32" s="656"/>
      <c r="C32" s="656"/>
      <c r="D32" s="656"/>
      <c r="E32" s="656"/>
      <c r="F32" s="656"/>
      <c r="G32" s="656"/>
      <c r="H32" s="656"/>
      <c r="I32" s="656"/>
      <c r="J32" s="656"/>
      <c r="Q32" s="63"/>
      <c r="R32" s="63"/>
      <c r="S32" s="63"/>
    </row>
    <row r="33" spans="1:19" s="45" customFormat="1" ht="15" customHeight="1">
      <c r="A33" s="656" t="s">
        <v>109</v>
      </c>
      <c r="B33" s="656"/>
      <c r="C33" s="656"/>
      <c r="D33" s="656"/>
      <c r="E33" s="656"/>
      <c r="F33" s="656"/>
      <c r="G33" s="656"/>
      <c r="H33" s="656"/>
      <c r="I33" s="656"/>
      <c r="J33" s="656"/>
      <c r="Q33" s="63"/>
      <c r="R33" s="63"/>
      <c r="S33" s="63"/>
    </row>
    <row r="34" spans="1:19">
      <c r="A34" s="59" t="s">
        <v>29</v>
      </c>
      <c r="B34" s="63"/>
      <c r="C34" s="63"/>
      <c r="D34" s="63"/>
      <c r="E34" s="63"/>
      <c r="F34" s="63"/>
      <c r="G34" s="63"/>
      <c r="H34" s="63"/>
      <c r="I34" s="63"/>
      <c r="J34" s="63"/>
    </row>
  </sheetData>
  <mergeCells count="10">
    <mergeCell ref="R7:R9"/>
    <mergeCell ref="S7:S9"/>
    <mergeCell ref="A32:J32"/>
    <mergeCell ref="A33:J33"/>
    <mergeCell ref="B5:C5"/>
    <mergeCell ref="B6:C6"/>
    <mergeCell ref="N6:O6"/>
    <mergeCell ref="P7:P9"/>
    <mergeCell ref="O8:O9"/>
    <mergeCell ref="Q7:Q9"/>
  </mergeCells>
  <phoneticPr fontId="2" type="noConversion"/>
  <printOptions horizontalCentered="1" gridLinesSet="0"/>
  <pageMargins left="0.39374999999999999" right="0.39374999999999999" top="0.55138889999999996" bottom="0.55138889999999996" header="0.51180550000000002" footer="0.51180550000000002"/>
  <pageSetup paperSize="9" scale="87" pageOrder="overThenDown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00"/>
  </sheetPr>
  <dimension ref="A1:T29"/>
  <sheetViews>
    <sheetView view="pageBreakPreview" topLeftCell="H4" zoomScaleNormal="100" zoomScaleSheetLayoutView="100" workbookViewId="0">
      <selection activeCell="Q18" sqref="Q18"/>
    </sheetView>
  </sheetViews>
  <sheetFormatPr defaultRowHeight="13.5" outlineLevelRow="1"/>
  <cols>
    <col min="1" max="1" width="12.44140625" style="59" customWidth="1"/>
    <col min="2" max="2" width="7" style="59" customWidth="1"/>
    <col min="3" max="3" width="6.5546875" style="59" customWidth="1"/>
    <col min="4" max="4" width="6.88671875" style="59" customWidth="1"/>
    <col min="5" max="5" width="8.77734375" style="59" customWidth="1"/>
    <col min="6" max="7" width="8" style="59" customWidth="1"/>
    <col min="8" max="8" width="9.109375" style="59" customWidth="1"/>
    <col min="9" max="11" width="8" style="59" customWidth="1"/>
    <col min="12" max="12" width="7" style="59" customWidth="1"/>
    <col min="13" max="13" width="7.21875" style="59" customWidth="1"/>
    <col min="14" max="14" width="5.5546875" style="59" customWidth="1"/>
    <col min="15" max="15" width="9.21875" style="59" customWidth="1"/>
    <col min="16" max="16" width="8.21875" style="59" customWidth="1"/>
    <col min="17" max="17" width="7.77734375" style="59" customWidth="1"/>
    <col min="18" max="19" width="8.44140625" style="59" customWidth="1"/>
    <col min="20" max="20" width="10.109375" style="59" customWidth="1"/>
    <col min="21" max="16384" width="8.88671875" style="59"/>
  </cols>
  <sheetData>
    <row r="1" spans="1:20" s="40" customFormat="1" ht="15" customHeight="1">
      <c r="O1" s="41"/>
      <c r="P1" s="41"/>
      <c r="Q1" s="41"/>
      <c r="R1" s="41"/>
      <c r="S1" s="41"/>
      <c r="T1" s="41"/>
    </row>
    <row r="2" spans="1:20" s="298" customFormat="1" ht="30" customHeight="1">
      <c r="A2" s="638" t="s">
        <v>145</v>
      </c>
      <c r="B2" s="638"/>
      <c r="C2" s="638"/>
      <c r="D2" s="638"/>
      <c r="E2" s="638"/>
      <c r="F2" s="638"/>
      <c r="G2" s="638"/>
      <c r="H2" s="638"/>
      <c r="I2" s="638"/>
      <c r="J2" s="638"/>
      <c r="K2" s="638" t="s">
        <v>146</v>
      </c>
      <c r="L2" s="638"/>
      <c r="M2" s="638"/>
      <c r="N2" s="638"/>
      <c r="O2" s="638"/>
      <c r="P2" s="638"/>
      <c r="Q2" s="638"/>
      <c r="R2" s="638"/>
      <c r="S2" s="638"/>
      <c r="T2" s="638"/>
    </row>
    <row r="3" spans="1:20" s="303" customFormat="1" ht="30" customHeight="1">
      <c r="A3" s="302"/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s="302"/>
      <c r="Q3" s="302"/>
      <c r="R3" s="302"/>
      <c r="S3" s="302"/>
      <c r="T3" s="302"/>
    </row>
    <row r="4" spans="1:20" s="44" customFormat="1" ht="15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</row>
    <row r="5" spans="1:20" ht="15" customHeight="1" thickBot="1">
      <c r="A5" s="59" t="s">
        <v>77</v>
      </c>
      <c r="J5" s="368"/>
      <c r="T5" s="368" t="s">
        <v>78</v>
      </c>
    </row>
    <row r="6" spans="1:20" s="42" customFormat="1" ht="16.5" customHeight="1">
      <c r="A6" s="669" t="s">
        <v>399</v>
      </c>
      <c r="B6" s="665" t="s">
        <v>112</v>
      </c>
      <c r="C6" s="666"/>
      <c r="D6" s="408" t="s">
        <v>37</v>
      </c>
      <c r="E6" s="48" t="s">
        <v>82</v>
      </c>
      <c r="F6" s="48"/>
      <c r="G6" s="50"/>
      <c r="H6" s="48" t="s">
        <v>39</v>
      </c>
      <c r="I6" s="48"/>
      <c r="J6" s="478"/>
      <c r="K6" s="321" t="s">
        <v>40</v>
      </c>
      <c r="L6" s="48"/>
      <c r="M6" s="50"/>
      <c r="N6" s="48" t="s">
        <v>138</v>
      </c>
      <c r="O6" s="50"/>
      <c r="P6" s="48" t="s">
        <v>114</v>
      </c>
      <c r="Q6" s="50"/>
      <c r="R6" s="408" t="s">
        <v>84</v>
      </c>
      <c r="S6" s="408" t="s">
        <v>85</v>
      </c>
      <c r="T6" s="484" t="s">
        <v>11</v>
      </c>
    </row>
    <row r="7" spans="1:20" s="42" customFormat="1" ht="25.5" customHeight="1">
      <c r="A7" s="670"/>
      <c r="B7" s="667" t="s">
        <v>134</v>
      </c>
      <c r="C7" s="668"/>
      <c r="D7" s="51"/>
      <c r="E7" s="95" t="s">
        <v>87</v>
      </c>
      <c r="F7" s="92"/>
      <c r="G7" s="93"/>
      <c r="H7" s="94" t="s">
        <v>42</v>
      </c>
      <c r="I7" s="92"/>
      <c r="J7" s="479"/>
      <c r="K7" s="485" t="s">
        <v>43</v>
      </c>
      <c r="L7" s="53"/>
      <c r="M7" s="56"/>
      <c r="N7" s="649" t="s">
        <v>100</v>
      </c>
      <c r="O7" s="651"/>
      <c r="P7" s="89" t="s">
        <v>118</v>
      </c>
      <c r="Q7" s="56"/>
      <c r="R7" s="51"/>
      <c r="S7" s="51"/>
      <c r="T7" s="324"/>
    </row>
    <row r="8" spans="1:20" s="42" customFormat="1" ht="16.5" customHeight="1">
      <c r="A8" s="431"/>
      <c r="B8" s="51" t="s">
        <v>116</v>
      </c>
      <c r="C8" s="75" t="s">
        <v>117</v>
      </c>
      <c r="D8" s="51"/>
      <c r="E8" s="51"/>
      <c r="F8" s="51" t="s">
        <v>13</v>
      </c>
      <c r="G8" s="51" t="s">
        <v>14</v>
      </c>
      <c r="H8" s="52"/>
      <c r="I8" s="51" t="s">
        <v>13</v>
      </c>
      <c r="J8" s="480" t="s">
        <v>14</v>
      </c>
      <c r="K8" s="431"/>
      <c r="L8" s="51" t="s">
        <v>13</v>
      </c>
      <c r="M8" s="51" t="s">
        <v>14</v>
      </c>
      <c r="N8" s="673" t="s">
        <v>92</v>
      </c>
      <c r="O8" s="674"/>
      <c r="P8" s="51" t="s">
        <v>139</v>
      </c>
      <c r="Q8" s="51" t="s">
        <v>140</v>
      </c>
      <c r="R8" s="639" t="s">
        <v>105</v>
      </c>
      <c r="S8" s="639" t="s">
        <v>106</v>
      </c>
      <c r="T8" s="671" t="s">
        <v>107</v>
      </c>
    </row>
    <row r="9" spans="1:20" s="42" customFormat="1" ht="9" customHeight="1">
      <c r="A9" s="431"/>
      <c r="B9" s="51"/>
      <c r="C9" s="75"/>
      <c r="D9" s="677" t="s">
        <v>99</v>
      </c>
      <c r="E9" s="51"/>
      <c r="F9" s="51"/>
      <c r="G9" s="51"/>
      <c r="H9" s="51"/>
      <c r="I9" s="51"/>
      <c r="J9" s="480"/>
      <c r="K9" s="431"/>
      <c r="L9" s="413"/>
      <c r="M9" s="413"/>
      <c r="N9" s="675" t="s">
        <v>96</v>
      </c>
      <c r="O9" s="676"/>
      <c r="P9" s="639" t="s">
        <v>147</v>
      </c>
      <c r="Q9" s="413"/>
      <c r="R9" s="639"/>
      <c r="S9" s="639"/>
      <c r="T9" s="671"/>
    </row>
    <row r="10" spans="1:20" s="42" customFormat="1" ht="25.5" customHeight="1">
      <c r="A10" s="432" t="s">
        <v>397</v>
      </c>
      <c r="B10" s="412" t="s">
        <v>59</v>
      </c>
      <c r="C10" s="91" t="s">
        <v>95</v>
      </c>
      <c r="D10" s="678"/>
      <c r="E10" s="411"/>
      <c r="F10" s="412" t="s">
        <v>18</v>
      </c>
      <c r="G10" s="412" t="s">
        <v>19</v>
      </c>
      <c r="H10" s="411"/>
      <c r="I10" s="412" t="s">
        <v>18</v>
      </c>
      <c r="J10" s="501" t="s">
        <v>19</v>
      </c>
      <c r="K10" s="432"/>
      <c r="L10" s="412" t="s">
        <v>18</v>
      </c>
      <c r="M10" s="412" t="s">
        <v>19</v>
      </c>
      <c r="N10" s="667"/>
      <c r="O10" s="668"/>
      <c r="P10" s="640"/>
      <c r="Q10" s="412" t="s">
        <v>97</v>
      </c>
      <c r="R10" s="640"/>
      <c r="S10" s="640"/>
      <c r="T10" s="672"/>
    </row>
    <row r="11" spans="1:20" s="42" customFormat="1" ht="30" customHeight="1">
      <c r="A11" s="502" t="s">
        <v>390</v>
      </c>
      <c r="B11" s="33">
        <v>5</v>
      </c>
      <c r="C11" s="33">
        <v>0</v>
      </c>
      <c r="D11" s="33">
        <v>56</v>
      </c>
      <c r="E11" s="33">
        <v>1778</v>
      </c>
      <c r="F11" s="33">
        <v>875</v>
      </c>
      <c r="G11" s="33">
        <v>903</v>
      </c>
      <c r="H11" s="33">
        <v>139</v>
      </c>
      <c r="I11" s="33">
        <v>65</v>
      </c>
      <c r="J11" s="468">
        <v>74</v>
      </c>
      <c r="K11" s="477">
        <v>16</v>
      </c>
      <c r="L11" s="33">
        <v>11</v>
      </c>
      <c r="M11" s="33">
        <v>5</v>
      </c>
      <c r="N11" s="33">
        <v>558</v>
      </c>
      <c r="O11" s="33">
        <v>517</v>
      </c>
      <c r="P11" s="33">
        <v>624</v>
      </c>
      <c r="Q11" s="33">
        <v>576</v>
      </c>
      <c r="R11" s="33">
        <v>133</v>
      </c>
      <c r="S11" s="33">
        <v>37</v>
      </c>
      <c r="T11" s="468">
        <v>37</v>
      </c>
    </row>
    <row r="12" spans="1:20" ht="30" customHeight="1">
      <c r="A12" s="469" t="s">
        <v>30</v>
      </c>
      <c r="B12" s="33">
        <v>4</v>
      </c>
      <c r="C12" s="33">
        <v>0</v>
      </c>
      <c r="D12" s="33">
        <v>52</v>
      </c>
      <c r="E12" s="33">
        <v>1631</v>
      </c>
      <c r="F12" s="33">
        <v>832</v>
      </c>
      <c r="G12" s="33">
        <v>799</v>
      </c>
      <c r="H12" s="33">
        <v>128</v>
      </c>
      <c r="I12" s="33">
        <v>60</v>
      </c>
      <c r="J12" s="468">
        <v>68</v>
      </c>
      <c r="K12" s="477">
        <v>11</v>
      </c>
      <c r="L12" s="33">
        <v>8</v>
      </c>
      <c r="M12" s="33">
        <v>3</v>
      </c>
      <c r="N12" s="33"/>
      <c r="O12" s="33">
        <v>631</v>
      </c>
      <c r="P12" s="33">
        <v>580</v>
      </c>
      <c r="Q12" s="33">
        <v>560</v>
      </c>
      <c r="R12" s="33">
        <v>105.128</v>
      </c>
      <c r="S12" s="33">
        <v>34.944000000000003</v>
      </c>
      <c r="T12" s="468">
        <v>85</v>
      </c>
    </row>
    <row r="13" spans="1:20" ht="30" customHeight="1">
      <c r="A13" s="469" t="s">
        <v>31</v>
      </c>
      <c r="B13" s="33">
        <v>4</v>
      </c>
      <c r="C13" s="33">
        <v>0</v>
      </c>
      <c r="D13" s="33">
        <v>53</v>
      </c>
      <c r="E13" s="33">
        <v>1562</v>
      </c>
      <c r="F13" s="33">
        <v>794</v>
      </c>
      <c r="G13" s="33">
        <v>768</v>
      </c>
      <c r="H13" s="33">
        <v>121</v>
      </c>
      <c r="I13" s="33">
        <v>54</v>
      </c>
      <c r="J13" s="468">
        <v>67</v>
      </c>
      <c r="K13" s="477">
        <v>10</v>
      </c>
      <c r="L13" s="33">
        <v>7</v>
      </c>
      <c r="M13" s="33">
        <v>3</v>
      </c>
      <c r="N13" s="33"/>
      <c r="O13" s="33">
        <v>534</v>
      </c>
      <c r="P13" s="33">
        <v>539</v>
      </c>
      <c r="Q13" s="33">
        <v>504</v>
      </c>
      <c r="R13" s="33">
        <v>106</v>
      </c>
      <c r="S13" s="33">
        <v>33</v>
      </c>
      <c r="T13" s="468">
        <v>57</v>
      </c>
    </row>
    <row r="14" spans="1:20" ht="30" customHeight="1">
      <c r="A14" s="336" t="s">
        <v>32</v>
      </c>
      <c r="B14" s="33">
        <v>4</v>
      </c>
      <c r="C14" s="33">
        <v>0</v>
      </c>
      <c r="D14" s="33">
        <v>53</v>
      </c>
      <c r="E14" s="33">
        <v>1425</v>
      </c>
      <c r="F14" s="33">
        <v>715</v>
      </c>
      <c r="G14" s="33">
        <v>710</v>
      </c>
      <c r="H14" s="33">
        <v>130</v>
      </c>
      <c r="I14" s="33">
        <v>52</v>
      </c>
      <c r="J14" s="468">
        <v>78</v>
      </c>
      <c r="K14" s="477">
        <v>11</v>
      </c>
      <c r="L14" s="33">
        <v>9</v>
      </c>
      <c r="M14" s="33">
        <v>2</v>
      </c>
      <c r="N14" s="33"/>
      <c r="O14" s="33">
        <v>539</v>
      </c>
      <c r="P14" s="33">
        <v>473</v>
      </c>
      <c r="Q14" s="33">
        <v>449</v>
      </c>
      <c r="R14" s="33">
        <v>107</v>
      </c>
      <c r="S14" s="33">
        <v>34</v>
      </c>
      <c r="T14" s="313">
        <v>78</v>
      </c>
    </row>
    <row r="15" spans="1:20" ht="30" customHeight="1">
      <c r="A15" s="336" t="s">
        <v>34</v>
      </c>
      <c r="B15" s="33">
        <v>4</v>
      </c>
      <c r="C15" s="33">
        <v>0</v>
      </c>
      <c r="D15" s="33">
        <v>51</v>
      </c>
      <c r="E15" s="33">
        <v>1273</v>
      </c>
      <c r="F15" s="33">
        <v>632</v>
      </c>
      <c r="G15" s="33">
        <v>641</v>
      </c>
      <c r="H15" s="33">
        <v>126</v>
      </c>
      <c r="I15" s="33">
        <v>52</v>
      </c>
      <c r="J15" s="468">
        <v>74</v>
      </c>
      <c r="K15" s="477">
        <v>12</v>
      </c>
      <c r="L15" s="33">
        <v>9</v>
      </c>
      <c r="M15" s="33">
        <v>3</v>
      </c>
      <c r="N15" s="33"/>
      <c r="O15" s="33">
        <v>523</v>
      </c>
      <c r="P15" s="33">
        <v>418</v>
      </c>
      <c r="Q15" s="33">
        <v>408</v>
      </c>
      <c r="R15" s="33">
        <v>107.1</v>
      </c>
      <c r="S15" s="33">
        <v>34.4</v>
      </c>
      <c r="T15" s="313">
        <v>74</v>
      </c>
    </row>
    <row r="16" spans="1:20" ht="30" customHeight="1">
      <c r="A16" s="470" t="s">
        <v>33</v>
      </c>
      <c r="B16" s="428">
        <f>SUM(B18:B21,B22)</f>
        <v>4</v>
      </c>
      <c r="C16" s="428">
        <f>SUM(C18:C21,C22)</f>
        <v>0</v>
      </c>
      <c r="D16" s="428">
        <f>SUM(D18:D21,D22)</f>
        <v>48</v>
      </c>
      <c r="E16" s="428">
        <f>SUM(E18:E21,H22)</f>
        <v>1073</v>
      </c>
      <c r="F16" s="428">
        <f>SUM(F18:F21,F22)</f>
        <v>524</v>
      </c>
      <c r="G16" s="428">
        <f>SUM(G18:G21,G22)</f>
        <v>549</v>
      </c>
      <c r="H16" s="428">
        <f>SUM(H22,H17)</f>
        <v>124</v>
      </c>
      <c r="I16" s="428">
        <f>SUM(I18:I21,I22)</f>
        <v>50</v>
      </c>
      <c r="J16" s="471">
        <f>SUM(J18:J21,J22)</f>
        <v>74</v>
      </c>
      <c r="K16" s="491">
        <f>SUM(K18:K21,K22)</f>
        <v>10</v>
      </c>
      <c r="L16" s="428">
        <f>SUM(L18:L21,L22)</f>
        <v>5</v>
      </c>
      <c r="M16" s="428">
        <f>SUM(M18:M21,M22)</f>
        <v>5</v>
      </c>
      <c r="N16" s="428"/>
      <c r="O16" s="428">
        <f t="shared" ref="O16:T16" si="0">SUM(O18:O21,O22)</f>
        <v>410</v>
      </c>
      <c r="P16" s="428">
        <f t="shared" si="0"/>
        <v>352</v>
      </c>
      <c r="Q16" s="428">
        <f t="shared" si="0"/>
        <v>331</v>
      </c>
      <c r="R16" s="507">
        <f t="shared" si="0"/>
        <v>107</v>
      </c>
      <c r="S16" s="507">
        <f t="shared" si="0"/>
        <v>32</v>
      </c>
      <c r="T16" s="471">
        <f t="shared" si="0"/>
        <v>73</v>
      </c>
    </row>
    <row r="17" spans="1:20" s="60" customFormat="1" ht="29.25" customHeight="1" outlineLevel="1">
      <c r="A17" s="319" t="s">
        <v>119</v>
      </c>
      <c r="B17" s="448">
        <f>SUM(B18:B21)</f>
        <v>4</v>
      </c>
      <c r="C17" s="448">
        <f t="shared" ref="C17:M17" si="1">SUM(C18:C21)</f>
        <v>0</v>
      </c>
      <c r="D17" s="448">
        <f t="shared" si="1"/>
        <v>48</v>
      </c>
      <c r="E17" s="448">
        <f t="shared" si="1"/>
        <v>1073</v>
      </c>
      <c r="F17" s="448">
        <f t="shared" si="1"/>
        <v>524</v>
      </c>
      <c r="G17" s="448">
        <f t="shared" si="1"/>
        <v>549</v>
      </c>
      <c r="H17" s="448">
        <f t="shared" si="1"/>
        <v>124</v>
      </c>
      <c r="I17" s="448">
        <f t="shared" si="1"/>
        <v>50</v>
      </c>
      <c r="J17" s="453">
        <f t="shared" si="1"/>
        <v>74</v>
      </c>
      <c r="K17" s="508">
        <f t="shared" si="1"/>
        <v>10</v>
      </c>
      <c r="L17" s="448">
        <f t="shared" si="1"/>
        <v>5</v>
      </c>
      <c r="M17" s="448">
        <f t="shared" si="1"/>
        <v>5</v>
      </c>
      <c r="N17" s="493"/>
      <c r="O17" s="493">
        <f t="shared" ref="O17:T17" si="2">SUM(O18:O21)</f>
        <v>410</v>
      </c>
      <c r="P17" s="509">
        <f>SUM(P18:P21)</f>
        <v>352</v>
      </c>
      <c r="Q17" s="509">
        <f>SUM(Q18:Q21)</f>
        <v>331</v>
      </c>
      <c r="R17" s="494">
        <f t="shared" si="2"/>
        <v>107</v>
      </c>
      <c r="S17" s="494">
        <f t="shared" si="2"/>
        <v>32</v>
      </c>
      <c r="T17" s="495">
        <f t="shared" si="2"/>
        <v>73</v>
      </c>
    </row>
    <row r="18" spans="1:20" ht="29.25" customHeight="1" outlineLevel="1">
      <c r="A18" s="318" t="s">
        <v>141</v>
      </c>
      <c r="B18" s="82">
        <v>1</v>
      </c>
      <c r="C18" s="82">
        <v>0</v>
      </c>
      <c r="D18" s="82">
        <v>21</v>
      </c>
      <c r="E18" s="82">
        <f>SUM(F18:G18)</f>
        <v>486</v>
      </c>
      <c r="F18" s="82">
        <v>486</v>
      </c>
      <c r="G18" s="82">
        <v>0</v>
      </c>
      <c r="H18" s="82">
        <f t="shared" ref="H18:H21" si="3">SUM(I18:J18)</f>
        <v>52</v>
      </c>
      <c r="I18" s="82">
        <v>18</v>
      </c>
      <c r="J18" s="422">
        <v>34</v>
      </c>
      <c r="K18" s="328">
        <f t="shared" ref="K18:K21" si="4">SUM(L18:M18)</f>
        <v>5</v>
      </c>
      <c r="L18" s="62">
        <v>3</v>
      </c>
      <c r="M18" s="62">
        <v>2</v>
      </c>
      <c r="N18" s="62"/>
      <c r="O18" s="62">
        <v>185</v>
      </c>
      <c r="P18" s="62">
        <v>156</v>
      </c>
      <c r="Q18" s="62">
        <v>153</v>
      </c>
      <c r="R18" s="421">
        <v>51</v>
      </c>
      <c r="S18" s="510">
        <v>11</v>
      </c>
      <c r="T18" s="473">
        <v>27</v>
      </c>
    </row>
    <row r="19" spans="1:20" ht="29.25" customHeight="1" outlineLevel="1">
      <c r="A19" s="318" t="s">
        <v>142</v>
      </c>
      <c r="B19" s="82">
        <v>1</v>
      </c>
      <c r="C19" s="82">
        <v>0</v>
      </c>
      <c r="D19" s="82">
        <v>21</v>
      </c>
      <c r="E19" s="82">
        <f t="shared" ref="E19:E21" si="5">SUM(F19:G19)</f>
        <v>517</v>
      </c>
      <c r="F19" s="82">
        <v>0</v>
      </c>
      <c r="G19" s="82">
        <v>517</v>
      </c>
      <c r="H19" s="82">
        <f t="shared" si="3"/>
        <v>50</v>
      </c>
      <c r="I19" s="82">
        <v>20</v>
      </c>
      <c r="J19" s="422">
        <v>30</v>
      </c>
      <c r="K19" s="328">
        <f t="shared" si="4"/>
        <v>5</v>
      </c>
      <c r="L19" s="62">
        <v>2</v>
      </c>
      <c r="M19" s="62">
        <v>3</v>
      </c>
      <c r="N19" s="62"/>
      <c r="O19" s="62">
        <v>192</v>
      </c>
      <c r="P19" s="62">
        <v>156</v>
      </c>
      <c r="Q19" s="62">
        <v>157</v>
      </c>
      <c r="R19" s="421">
        <v>16</v>
      </c>
      <c r="S19" s="510">
        <v>13</v>
      </c>
      <c r="T19" s="473">
        <v>34</v>
      </c>
    </row>
    <row r="20" spans="1:20" ht="29.25" customHeight="1" outlineLevel="1">
      <c r="A20" s="318" t="s">
        <v>143</v>
      </c>
      <c r="B20" s="82">
        <v>1</v>
      </c>
      <c r="C20" s="82">
        <v>0</v>
      </c>
      <c r="D20" s="82">
        <v>3</v>
      </c>
      <c r="E20" s="82">
        <f t="shared" si="5"/>
        <v>52</v>
      </c>
      <c r="F20" s="82">
        <v>25</v>
      </c>
      <c r="G20" s="82">
        <v>27</v>
      </c>
      <c r="H20" s="82">
        <f t="shared" si="3"/>
        <v>12</v>
      </c>
      <c r="I20" s="82">
        <v>5</v>
      </c>
      <c r="J20" s="422">
        <v>7</v>
      </c>
      <c r="K20" s="328">
        <f t="shared" si="4"/>
        <v>0</v>
      </c>
      <c r="L20" s="62">
        <v>0</v>
      </c>
      <c r="M20" s="62">
        <v>0</v>
      </c>
      <c r="N20" s="62"/>
      <c r="O20" s="62">
        <v>20</v>
      </c>
      <c r="P20" s="62">
        <v>17</v>
      </c>
      <c r="Q20" s="62">
        <v>17</v>
      </c>
      <c r="R20" s="421">
        <v>26</v>
      </c>
      <c r="S20" s="510">
        <v>5</v>
      </c>
      <c r="T20" s="473">
        <v>7</v>
      </c>
    </row>
    <row r="21" spans="1:20" ht="29.25" customHeight="1" outlineLevel="1">
      <c r="A21" s="318" t="s">
        <v>144</v>
      </c>
      <c r="B21" s="82">
        <v>1</v>
      </c>
      <c r="C21" s="82">
        <v>0</v>
      </c>
      <c r="D21" s="82">
        <v>3</v>
      </c>
      <c r="E21" s="82">
        <f t="shared" si="5"/>
        <v>18</v>
      </c>
      <c r="F21" s="82">
        <v>13</v>
      </c>
      <c r="G21" s="82">
        <v>5</v>
      </c>
      <c r="H21" s="82">
        <f t="shared" si="3"/>
        <v>10</v>
      </c>
      <c r="I21" s="82">
        <v>7</v>
      </c>
      <c r="J21" s="422">
        <v>3</v>
      </c>
      <c r="K21" s="328">
        <f t="shared" si="4"/>
        <v>0</v>
      </c>
      <c r="L21" s="62">
        <v>0</v>
      </c>
      <c r="M21" s="62">
        <v>0</v>
      </c>
      <c r="N21" s="62"/>
      <c r="O21" s="62">
        <v>13</v>
      </c>
      <c r="P21" s="62">
        <v>23</v>
      </c>
      <c r="Q21" s="62">
        <v>4</v>
      </c>
      <c r="R21" s="421">
        <v>14</v>
      </c>
      <c r="S21" s="510">
        <v>3</v>
      </c>
      <c r="T21" s="473">
        <v>5</v>
      </c>
    </row>
    <row r="22" spans="1:20" s="60" customFormat="1" ht="29.25" customHeight="1" outlineLevel="1">
      <c r="A22" s="319" t="s">
        <v>130</v>
      </c>
      <c r="B22" s="448">
        <v>0</v>
      </c>
      <c r="C22" s="448">
        <v>0</v>
      </c>
      <c r="D22" s="448">
        <v>0</v>
      </c>
      <c r="E22" s="503">
        <f>SUM(F22:G22)</f>
        <v>0</v>
      </c>
      <c r="F22" s="448">
        <v>0</v>
      </c>
      <c r="G22" s="448">
        <v>0</v>
      </c>
      <c r="H22" s="448">
        <f>SUM(F22:G22)</f>
        <v>0</v>
      </c>
      <c r="I22" s="448">
        <v>0</v>
      </c>
      <c r="J22" s="453">
        <v>0</v>
      </c>
      <c r="K22" s="508">
        <v>0</v>
      </c>
      <c r="L22" s="448">
        <v>0</v>
      </c>
      <c r="M22" s="448">
        <v>0</v>
      </c>
      <c r="N22" s="493"/>
      <c r="O22" s="493">
        <v>0</v>
      </c>
      <c r="P22" s="493">
        <v>0</v>
      </c>
      <c r="Q22" s="493">
        <v>0</v>
      </c>
      <c r="R22" s="493">
        <v>0</v>
      </c>
      <c r="S22" s="493">
        <v>0</v>
      </c>
      <c r="T22" s="495">
        <v>0</v>
      </c>
    </row>
    <row r="23" spans="1:20" ht="9.9499999999999993" customHeight="1" outlineLevel="1" thickBot="1">
      <c r="A23" s="504"/>
      <c r="B23" s="505"/>
      <c r="C23" s="457"/>
      <c r="D23" s="506"/>
      <c r="E23" s="457"/>
      <c r="F23" s="457"/>
      <c r="G23" s="457"/>
      <c r="H23" s="457"/>
      <c r="I23" s="457"/>
      <c r="J23" s="458"/>
      <c r="K23" s="465"/>
      <c r="L23" s="457"/>
      <c r="M23" s="457"/>
      <c r="N23" s="511"/>
      <c r="O23" s="511"/>
      <c r="P23" s="511"/>
      <c r="Q23" s="511"/>
      <c r="R23" s="512"/>
      <c r="S23" s="511"/>
      <c r="T23" s="513"/>
    </row>
    <row r="24" spans="1:20" ht="10.5" customHeight="1" outlineLevel="1">
      <c r="A24" s="90"/>
      <c r="B24" s="82"/>
      <c r="C24" s="82"/>
      <c r="D24" s="83"/>
      <c r="E24" s="82"/>
      <c r="F24" s="82"/>
      <c r="G24" s="82"/>
      <c r="H24" s="82"/>
      <c r="I24" s="82"/>
      <c r="J24" s="82"/>
      <c r="K24" s="82"/>
      <c r="L24" s="82"/>
      <c r="M24" s="82"/>
      <c r="N24" s="62"/>
      <c r="O24" s="62"/>
      <c r="P24" s="62"/>
      <c r="Q24" s="62"/>
      <c r="R24" s="81"/>
      <c r="S24" s="62"/>
      <c r="T24" s="62"/>
    </row>
    <row r="25" spans="1:20" ht="15" customHeight="1" outlineLevel="1">
      <c r="A25" s="656" t="s">
        <v>108</v>
      </c>
      <c r="B25" s="656"/>
      <c r="C25" s="656"/>
      <c r="D25" s="656"/>
      <c r="E25" s="656"/>
      <c r="F25" s="656"/>
      <c r="G25" s="656"/>
      <c r="H25" s="656"/>
      <c r="I25" s="656"/>
      <c r="J25" s="656"/>
      <c r="K25" s="82"/>
      <c r="L25" s="82"/>
      <c r="M25" s="82"/>
      <c r="N25" s="62"/>
      <c r="O25" s="62"/>
      <c r="P25" s="62"/>
      <c r="Q25" s="62"/>
      <c r="R25" s="81"/>
      <c r="S25" s="62"/>
      <c r="T25" s="62"/>
    </row>
    <row r="26" spans="1:20" s="45" customFormat="1" ht="15" customHeight="1">
      <c r="A26" s="656" t="s">
        <v>109</v>
      </c>
      <c r="B26" s="656"/>
      <c r="C26" s="656"/>
      <c r="D26" s="656"/>
      <c r="E26" s="656"/>
      <c r="F26" s="656"/>
      <c r="G26" s="656"/>
      <c r="H26" s="656"/>
      <c r="I26" s="656"/>
      <c r="J26" s="656"/>
      <c r="K26" s="13"/>
      <c r="L26" s="13"/>
      <c r="M26" s="13"/>
      <c r="R26" s="63"/>
      <c r="S26" s="63"/>
      <c r="T26" s="63"/>
    </row>
    <row r="27" spans="1:20" s="45" customFormat="1" ht="15" customHeight="1">
      <c r="A27" s="59" t="s">
        <v>29</v>
      </c>
      <c r="B27" s="78"/>
      <c r="C27" s="78"/>
      <c r="D27" s="78"/>
      <c r="E27" s="78"/>
      <c r="F27" s="78"/>
      <c r="G27" s="78"/>
      <c r="H27" s="78"/>
      <c r="I27" s="78"/>
      <c r="J27" s="78"/>
      <c r="K27" s="13"/>
      <c r="L27" s="13"/>
      <c r="M27" s="13"/>
      <c r="R27" s="63"/>
      <c r="S27" s="63"/>
      <c r="T27" s="63"/>
    </row>
    <row r="28" spans="1:20" s="87" customFormat="1" ht="17.25" customHeight="1">
      <c r="A28" s="59"/>
      <c r="B28" s="63"/>
      <c r="C28" s="63"/>
      <c r="D28" s="63"/>
      <c r="E28" s="63"/>
      <c r="F28" s="63"/>
      <c r="G28" s="63"/>
      <c r="H28" s="63"/>
      <c r="I28" s="63"/>
      <c r="J28" s="63"/>
      <c r="K28" s="35"/>
      <c r="L28" s="35"/>
      <c r="M28" s="35"/>
      <c r="N28" s="88"/>
      <c r="O28" s="88"/>
      <c r="P28" s="88"/>
      <c r="Q28" s="88"/>
      <c r="R28" s="88"/>
      <c r="S28" s="88"/>
      <c r="T28" s="88"/>
    </row>
    <row r="29" spans="1:20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</row>
  </sheetData>
  <mergeCells count="15">
    <mergeCell ref="T8:T10"/>
    <mergeCell ref="N8:O8"/>
    <mergeCell ref="N9:O10"/>
    <mergeCell ref="A25:J25"/>
    <mergeCell ref="A26:J26"/>
    <mergeCell ref="D9:D10"/>
    <mergeCell ref="P9:P10"/>
    <mergeCell ref="R8:R10"/>
    <mergeCell ref="S8:S10"/>
    <mergeCell ref="A2:J2"/>
    <mergeCell ref="K2:T2"/>
    <mergeCell ref="B6:C6"/>
    <mergeCell ref="B7:C7"/>
    <mergeCell ref="N7:O7"/>
    <mergeCell ref="A6:A7"/>
  </mergeCells>
  <phoneticPr fontId="2" type="noConversion"/>
  <printOptions horizontalCentered="1" gridLinesSet="0"/>
  <pageMargins left="0.39374999999999999" right="0.39374999999999999" top="0.55138889999999996" bottom="0.55138889999999996" header="0.51180550000000002" footer="0.51180550000000002"/>
  <pageSetup paperSize="9" scale="92" pageOrder="overThenDown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00"/>
  </sheetPr>
  <dimension ref="A1:T26"/>
  <sheetViews>
    <sheetView view="pageBreakPreview" topLeftCell="I1" zoomScale="90" zoomScaleNormal="100" zoomScaleSheetLayoutView="90" workbookViewId="0">
      <selection activeCell="Q16" sqref="Q16:S21"/>
    </sheetView>
  </sheetViews>
  <sheetFormatPr defaultRowHeight="13.5" outlineLevelRow="1"/>
  <cols>
    <col min="1" max="1" width="14.109375" style="25" customWidth="1"/>
    <col min="2" max="2" width="7.109375" style="25" customWidth="1"/>
    <col min="3" max="3" width="8.44140625" style="25" customWidth="1"/>
    <col min="4" max="4" width="6.88671875" style="25" customWidth="1"/>
    <col min="5" max="5" width="8.77734375" style="25" customWidth="1"/>
    <col min="6" max="7" width="8" style="25" customWidth="1"/>
    <col min="8" max="10" width="7.77734375" style="25" customWidth="1"/>
    <col min="11" max="11" width="8" style="25" customWidth="1"/>
    <col min="12" max="12" width="7" style="25" customWidth="1"/>
    <col min="13" max="13" width="10.44140625" style="25" customWidth="1"/>
    <col min="14" max="14" width="10.88671875" style="25" bestFit="1" customWidth="1"/>
    <col min="15" max="15" width="8.5546875" style="25" customWidth="1"/>
    <col min="16" max="16" width="8.21875" style="25" customWidth="1"/>
    <col min="17" max="17" width="7.33203125" style="25" customWidth="1"/>
    <col min="18" max="18" width="8.44140625" style="25" customWidth="1"/>
    <col min="19" max="19" width="9.21875" style="25" customWidth="1"/>
    <col min="20" max="20" width="11.77734375" style="25" customWidth="1"/>
    <col min="21" max="21" width="0.77734375" style="25" customWidth="1"/>
    <col min="22" max="16384" width="8.88671875" style="25"/>
  </cols>
  <sheetData>
    <row r="1" spans="1:20" s="5" customFormat="1" ht="15" customHeight="1">
      <c r="L1" s="6"/>
      <c r="M1" s="6"/>
      <c r="O1" s="6"/>
      <c r="P1" s="6"/>
      <c r="Q1" s="6"/>
      <c r="R1" s="6"/>
      <c r="S1" s="6"/>
    </row>
    <row r="2" spans="1:20" s="292" customFormat="1" ht="30" customHeight="1">
      <c r="A2" s="293" t="s">
        <v>148</v>
      </c>
      <c r="B2" s="293"/>
      <c r="C2" s="304"/>
      <c r="D2" s="304"/>
      <c r="E2" s="304"/>
      <c r="F2" s="304"/>
      <c r="G2" s="304"/>
      <c r="H2" s="304"/>
      <c r="I2" s="304"/>
      <c r="J2" s="609" t="s">
        <v>153</v>
      </c>
      <c r="K2" s="609"/>
      <c r="L2" s="609"/>
      <c r="M2" s="609"/>
      <c r="N2" s="609"/>
      <c r="O2" s="609"/>
      <c r="P2" s="609"/>
      <c r="Q2" s="609"/>
      <c r="R2" s="609"/>
      <c r="S2" s="609"/>
      <c r="T2" s="304"/>
    </row>
    <row r="3" spans="1:20" s="296" customFormat="1" ht="30" customHeight="1">
      <c r="A3" s="295"/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95"/>
      <c r="T3" s="295"/>
    </row>
    <row r="4" spans="1:20" s="12" customFormat="1" ht="15" customHeight="1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1:20" s="9" customFormat="1" ht="21.75" customHeight="1" thickBot="1">
      <c r="A5" s="9" t="s">
        <v>77</v>
      </c>
      <c r="I5" s="516"/>
      <c r="S5" s="516" t="s">
        <v>78</v>
      </c>
    </row>
    <row r="6" spans="1:20" s="9" customFormat="1" ht="17.25" customHeight="1">
      <c r="A6" s="685" t="s">
        <v>399</v>
      </c>
      <c r="B6" s="107" t="s">
        <v>154</v>
      </c>
      <c r="C6" s="414" t="s">
        <v>37</v>
      </c>
      <c r="D6" s="68" t="s">
        <v>82</v>
      </c>
      <c r="E6" s="68"/>
      <c r="F6" s="97"/>
      <c r="G6" s="68" t="s">
        <v>39</v>
      </c>
      <c r="H6" s="68"/>
      <c r="I6" s="306"/>
      <c r="J6" s="321" t="s">
        <v>40</v>
      </c>
      <c r="K6" s="48"/>
      <c r="L6" s="50"/>
      <c r="M6" s="48" t="s">
        <v>138</v>
      </c>
      <c r="N6" s="50"/>
      <c r="O6" s="48" t="s">
        <v>114</v>
      </c>
      <c r="P6" s="50"/>
      <c r="Q6" s="408" t="s">
        <v>84</v>
      </c>
      <c r="R6" s="408" t="s">
        <v>85</v>
      </c>
      <c r="S6" s="322" t="s">
        <v>11</v>
      </c>
    </row>
    <row r="7" spans="1:20" s="9" customFormat="1" ht="31.5" customHeight="1">
      <c r="A7" s="636"/>
      <c r="B7" s="106"/>
      <c r="C7" s="418"/>
      <c r="D7" s="70" t="s">
        <v>87</v>
      </c>
      <c r="E7" s="16"/>
      <c r="F7" s="98"/>
      <c r="G7" s="70" t="s">
        <v>42</v>
      </c>
      <c r="H7" s="16"/>
      <c r="I7" s="308"/>
      <c r="J7" s="323" t="s">
        <v>43</v>
      </c>
      <c r="K7" s="53"/>
      <c r="L7" s="56"/>
      <c r="M7" s="657" t="s">
        <v>100</v>
      </c>
      <c r="N7" s="658"/>
      <c r="O7" s="89" t="s">
        <v>118</v>
      </c>
      <c r="P7" s="56"/>
      <c r="Q7" s="51"/>
      <c r="R7" s="51"/>
      <c r="S7" s="324"/>
    </row>
    <row r="8" spans="1:20" s="9" customFormat="1" ht="22.5" customHeight="1">
      <c r="A8" s="307"/>
      <c r="B8" s="106"/>
      <c r="C8" s="418"/>
      <c r="D8" s="67"/>
      <c r="E8" s="418" t="s">
        <v>13</v>
      </c>
      <c r="F8" s="418" t="s">
        <v>14</v>
      </c>
      <c r="G8" s="67"/>
      <c r="H8" s="418" t="s">
        <v>13</v>
      </c>
      <c r="I8" s="309" t="s">
        <v>14</v>
      </c>
      <c r="J8" s="307"/>
      <c r="K8" s="51" t="s">
        <v>13</v>
      </c>
      <c r="L8" s="51" t="s">
        <v>14</v>
      </c>
      <c r="M8" s="673" t="s">
        <v>92</v>
      </c>
      <c r="N8" s="674"/>
      <c r="O8" s="51" t="s">
        <v>139</v>
      </c>
      <c r="P8" s="51" t="s">
        <v>140</v>
      </c>
      <c r="Q8" s="639" t="s">
        <v>105</v>
      </c>
      <c r="R8" s="639" t="s">
        <v>106</v>
      </c>
      <c r="S8" s="663" t="s">
        <v>107</v>
      </c>
    </row>
    <row r="9" spans="1:20" s="9" customFormat="1" ht="13.5" customHeight="1">
      <c r="A9" s="636" t="s">
        <v>16</v>
      </c>
      <c r="B9" s="106"/>
      <c r="C9" s="683" t="s">
        <v>99</v>
      </c>
      <c r="D9" s="418"/>
      <c r="E9" s="418"/>
      <c r="F9" s="418"/>
      <c r="G9" s="418"/>
      <c r="H9" s="418"/>
      <c r="I9" s="309"/>
      <c r="J9" s="307"/>
      <c r="K9" s="51"/>
      <c r="L9" s="51"/>
      <c r="M9" s="679" t="s">
        <v>155</v>
      </c>
      <c r="N9" s="680"/>
      <c r="O9" s="639" t="s">
        <v>147</v>
      </c>
      <c r="P9" s="51"/>
      <c r="Q9" s="639"/>
      <c r="R9" s="639"/>
      <c r="S9" s="663"/>
    </row>
    <row r="10" spans="1:20" s="9" customFormat="1" ht="20.25" customHeight="1">
      <c r="A10" s="637"/>
      <c r="B10" s="58" t="s">
        <v>134</v>
      </c>
      <c r="C10" s="684"/>
      <c r="D10" s="419"/>
      <c r="E10" s="419" t="s">
        <v>18</v>
      </c>
      <c r="F10" s="419" t="s">
        <v>19</v>
      </c>
      <c r="G10" s="419"/>
      <c r="H10" s="419" t="s">
        <v>18</v>
      </c>
      <c r="I10" s="311" t="s">
        <v>19</v>
      </c>
      <c r="J10" s="310"/>
      <c r="K10" s="419" t="s">
        <v>18</v>
      </c>
      <c r="L10" s="419" t="s">
        <v>19</v>
      </c>
      <c r="M10" s="681"/>
      <c r="N10" s="682"/>
      <c r="O10" s="640"/>
      <c r="P10" s="411" t="s">
        <v>97</v>
      </c>
      <c r="Q10" s="640"/>
      <c r="R10" s="640"/>
      <c r="S10" s="664"/>
    </row>
    <row r="11" spans="1:20" s="9" customFormat="1" ht="30" customHeight="1">
      <c r="A11" s="443" t="s">
        <v>390</v>
      </c>
      <c r="B11" s="108">
        <v>2</v>
      </c>
      <c r="C11" s="108">
        <v>22</v>
      </c>
      <c r="D11" s="108">
        <v>569</v>
      </c>
      <c r="E11" s="108">
        <v>220</v>
      </c>
      <c r="F11" s="108">
        <v>349</v>
      </c>
      <c r="G11" s="108">
        <v>72</v>
      </c>
      <c r="H11" s="108">
        <v>30</v>
      </c>
      <c r="I11" s="515">
        <v>42</v>
      </c>
      <c r="J11" s="514">
        <v>13</v>
      </c>
      <c r="K11" s="108">
        <v>8</v>
      </c>
      <c r="L11" s="108">
        <v>5</v>
      </c>
      <c r="M11" s="108">
        <v>154</v>
      </c>
      <c r="N11" s="108">
        <v>32</v>
      </c>
      <c r="O11" s="108">
        <v>190</v>
      </c>
      <c r="P11" s="108">
        <v>199</v>
      </c>
      <c r="Q11" s="108">
        <v>119</v>
      </c>
      <c r="R11" s="108">
        <v>29</v>
      </c>
      <c r="S11" s="515">
        <v>29</v>
      </c>
    </row>
    <row r="12" spans="1:20" ht="30" customHeight="1">
      <c r="A12" s="312" t="s">
        <v>30</v>
      </c>
      <c r="B12" s="102">
        <v>3</v>
      </c>
      <c r="C12" s="24">
        <v>25</v>
      </c>
      <c r="D12" s="24">
        <v>621</v>
      </c>
      <c r="E12" s="24">
        <v>252</v>
      </c>
      <c r="F12" s="24">
        <v>369</v>
      </c>
      <c r="G12" s="24">
        <v>79</v>
      </c>
      <c r="H12" s="24">
        <v>32</v>
      </c>
      <c r="I12" s="313">
        <v>47</v>
      </c>
      <c r="J12" s="325">
        <v>19</v>
      </c>
      <c r="K12" s="24">
        <v>15</v>
      </c>
      <c r="L12" s="24">
        <v>4</v>
      </c>
      <c r="M12" s="24"/>
      <c r="N12" s="108">
        <v>196</v>
      </c>
      <c r="O12" s="24">
        <v>193</v>
      </c>
      <c r="P12" s="24">
        <v>223</v>
      </c>
      <c r="Q12" s="24">
        <v>150.04599999999999</v>
      </c>
      <c r="R12" s="24">
        <v>33.926000000000002</v>
      </c>
      <c r="S12" s="313">
        <v>58</v>
      </c>
    </row>
    <row r="13" spans="1:20" ht="30" customHeight="1">
      <c r="A13" s="314" t="s">
        <v>31</v>
      </c>
      <c r="B13" s="103">
        <v>3</v>
      </c>
      <c r="C13" s="103">
        <v>25</v>
      </c>
      <c r="D13" s="103">
        <v>550</v>
      </c>
      <c r="E13" s="103">
        <v>219</v>
      </c>
      <c r="F13" s="103">
        <v>331</v>
      </c>
      <c r="G13" s="103">
        <v>78</v>
      </c>
      <c r="H13" s="103">
        <v>33</v>
      </c>
      <c r="I13" s="315">
        <v>45</v>
      </c>
      <c r="J13" s="326">
        <v>15</v>
      </c>
      <c r="K13" s="103">
        <v>12</v>
      </c>
      <c r="L13" s="103">
        <v>3</v>
      </c>
      <c r="M13" s="103"/>
      <c r="N13" s="103">
        <v>202</v>
      </c>
      <c r="O13" s="103">
        <v>175</v>
      </c>
      <c r="P13" s="103">
        <v>164</v>
      </c>
      <c r="Q13" s="103">
        <v>151</v>
      </c>
      <c r="R13" s="103">
        <v>33</v>
      </c>
      <c r="S13" s="315">
        <v>32</v>
      </c>
    </row>
    <row r="14" spans="1:20" ht="30" customHeight="1">
      <c r="A14" s="314" t="s">
        <v>32</v>
      </c>
      <c r="B14" s="103">
        <v>3</v>
      </c>
      <c r="C14" s="103">
        <v>25</v>
      </c>
      <c r="D14" s="103">
        <v>507</v>
      </c>
      <c r="E14" s="103">
        <v>200</v>
      </c>
      <c r="F14" s="103">
        <v>307</v>
      </c>
      <c r="G14" s="103">
        <v>85</v>
      </c>
      <c r="H14" s="103">
        <v>37</v>
      </c>
      <c r="I14" s="315">
        <v>48</v>
      </c>
      <c r="J14" s="326">
        <v>13</v>
      </c>
      <c r="K14" s="103">
        <v>10</v>
      </c>
      <c r="L14" s="103">
        <v>3</v>
      </c>
      <c r="M14" s="103"/>
      <c r="N14" s="103">
        <v>194</v>
      </c>
      <c r="O14" s="103">
        <v>172</v>
      </c>
      <c r="P14" s="103">
        <v>171</v>
      </c>
      <c r="Q14" s="103">
        <v>151</v>
      </c>
      <c r="R14" s="103">
        <v>33</v>
      </c>
      <c r="S14" s="315">
        <v>60</v>
      </c>
    </row>
    <row r="15" spans="1:20" ht="30" customHeight="1">
      <c r="A15" s="314" t="s">
        <v>34</v>
      </c>
      <c r="B15" s="103">
        <v>3</v>
      </c>
      <c r="C15" s="103">
        <v>25</v>
      </c>
      <c r="D15" s="103">
        <v>460</v>
      </c>
      <c r="E15" s="103">
        <v>181</v>
      </c>
      <c r="F15" s="103">
        <v>279</v>
      </c>
      <c r="G15" s="103">
        <v>82</v>
      </c>
      <c r="H15" s="103">
        <v>30</v>
      </c>
      <c r="I15" s="315">
        <v>52</v>
      </c>
      <c r="J15" s="326">
        <v>13</v>
      </c>
      <c r="K15" s="103">
        <v>10</v>
      </c>
      <c r="L15" s="103">
        <v>3</v>
      </c>
      <c r="M15" s="103"/>
      <c r="N15" s="103">
        <v>192</v>
      </c>
      <c r="O15" s="103">
        <v>172</v>
      </c>
      <c r="P15" s="103">
        <v>166</v>
      </c>
      <c r="Q15" s="103">
        <v>150.779</v>
      </c>
      <c r="R15" s="103">
        <v>36.427</v>
      </c>
      <c r="S15" s="315">
        <v>79</v>
      </c>
    </row>
    <row r="16" spans="1:20" ht="30" customHeight="1">
      <c r="A16" s="390" t="s">
        <v>33</v>
      </c>
      <c r="B16" s="425">
        <f t="shared" ref="B16:S16" si="0">SUM(B17,B20)</f>
        <v>3</v>
      </c>
      <c r="C16" s="425">
        <f t="shared" si="0"/>
        <v>25</v>
      </c>
      <c r="D16" s="425">
        <f t="shared" si="0"/>
        <v>474</v>
      </c>
      <c r="E16" s="425">
        <f t="shared" si="0"/>
        <v>183</v>
      </c>
      <c r="F16" s="425">
        <f t="shared" si="0"/>
        <v>291</v>
      </c>
      <c r="G16" s="425">
        <f t="shared" si="0"/>
        <v>79</v>
      </c>
      <c r="H16" s="425">
        <f t="shared" si="0"/>
        <v>26</v>
      </c>
      <c r="I16" s="426">
        <f t="shared" si="0"/>
        <v>53</v>
      </c>
      <c r="J16" s="427">
        <f t="shared" si="0"/>
        <v>14</v>
      </c>
      <c r="K16" s="425">
        <f t="shared" si="0"/>
        <v>10</v>
      </c>
      <c r="L16" s="425">
        <f t="shared" si="0"/>
        <v>4</v>
      </c>
      <c r="M16" s="425">
        <f t="shared" si="0"/>
        <v>0</v>
      </c>
      <c r="N16" s="425">
        <f t="shared" si="0"/>
        <v>155</v>
      </c>
      <c r="O16" s="425">
        <f t="shared" si="0"/>
        <v>169</v>
      </c>
      <c r="P16" s="425">
        <f t="shared" si="0"/>
        <v>172</v>
      </c>
      <c r="Q16" s="425">
        <f t="shared" si="0"/>
        <v>151</v>
      </c>
      <c r="R16" s="425">
        <f t="shared" si="0"/>
        <v>36</v>
      </c>
      <c r="S16" s="426">
        <f t="shared" si="0"/>
        <v>79</v>
      </c>
    </row>
    <row r="17" spans="1:20" ht="35.1" customHeight="1" outlineLevel="1">
      <c r="A17" s="317" t="s">
        <v>149</v>
      </c>
      <c r="B17" s="105">
        <f>SUM(B18:B19)</f>
        <v>2</v>
      </c>
      <c r="C17" s="105">
        <f t="shared" ref="C17:S17" si="1">SUM(C18:C19)</f>
        <v>22</v>
      </c>
      <c r="D17" s="105">
        <f t="shared" si="1"/>
        <v>425</v>
      </c>
      <c r="E17" s="105">
        <f t="shared" si="1"/>
        <v>154</v>
      </c>
      <c r="F17" s="105">
        <f t="shared" si="1"/>
        <v>271</v>
      </c>
      <c r="G17" s="105">
        <f t="shared" si="1"/>
        <v>69</v>
      </c>
      <c r="H17" s="105">
        <f t="shared" si="1"/>
        <v>20</v>
      </c>
      <c r="I17" s="316">
        <f t="shared" si="1"/>
        <v>49</v>
      </c>
      <c r="J17" s="327">
        <f t="shared" si="1"/>
        <v>8</v>
      </c>
      <c r="K17" s="105">
        <f t="shared" si="1"/>
        <v>6</v>
      </c>
      <c r="L17" s="105">
        <f t="shared" si="1"/>
        <v>2</v>
      </c>
      <c r="M17" s="105">
        <f t="shared" si="1"/>
        <v>0</v>
      </c>
      <c r="N17" s="105">
        <f t="shared" si="1"/>
        <v>142</v>
      </c>
      <c r="O17" s="105">
        <f t="shared" si="1"/>
        <v>149</v>
      </c>
      <c r="P17" s="105">
        <f t="shared" si="1"/>
        <v>151</v>
      </c>
      <c r="Q17" s="105">
        <f t="shared" si="1"/>
        <v>121</v>
      </c>
      <c r="R17" s="105">
        <f t="shared" si="1"/>
        <v>32</v>
      </c>
      <c r="S17" s="316">
        <f t="shared" si="1"/>
        <v>71</v>
      </c>
    </row>
    <row r="18" spans="1:20" ht="35.1" customHeight="1" outlineLevel="1">
      <c r="A18" s="318" t="s">
        <v>150</v>
      </c>
      <c r="B18" s="103">
        <v>1</v>
      </c>
      <c r="C18" s="82">
        <v>13</v>
      </c>
      <c r="D18" s="82">
        <f>SUM(E18:F18)</f>
        <v>237</v>
      </c>
      <c r="E18" s="82">
        <v>141</v>
      </c>
      <c r="F18" s="82">
        <v>96</v>
      </c>
      <c r="G18" s="82">
        <f>SUM(H18:I18)</f>
        <v>43</v>
      </c>
      <c r="H18" s="82">
        <f>43-25</f>
        <v>18</v>
      </c>
      <c r="I18" s="422">
        <v>25</v>
      </c>
      <c r="J18" s="328">
        <f>SUM(K18:L18)</f>
        <v>8</v>
      </c>
      <c r="K18" s="82">
        <v>6</v>
      </c>
      <c r="L18" s="82">
        <v>2</v>
      </c>
      <c r="M18" s="82">
        <v>0</v>
      </c>
      <c r="N18" s="82">
        <v>81</v>
      </c>
      <c r="O18" s="82">
        <v>80</v>
      </c>
      <c r="P18" s="82">
        <v>82</v>
      </c>
      <c r="Q18" s="423">
        <v>83</v>
      </c>
      <c r="R18" s="424">
        <v>20</v>
      </c>
      <c r="S18" s="422">
        <v>38</v>
      </c>
    </row>
    <row r="19" spans="1:20" ht="35.1" customHeight="1" outlineLevel="1">
      <c r="A19" s="318" t="s">
        <v>151</v>
      </c>
      <c r="B19" s="103">
        <v>1</v>
      </c>
      <c r="C19" s="82">
        <v>9</v>
      </c>
      <c r="D19" s="82">
        <f>SUM(E19:F19)</f>
        <v>188</v>
      </c>
      <c r="E19" s="82">
        <v>13</v>
      </c>
      <c r="F19" s="82">
        <v>175</v>
      </c>
      <c r="G19" s="82">
        <f>SUM(H19:I19)</f>
        <v>26</v>
      </c>
      <c r="H19" s="82">
        <v>2</v>
      </c>
      <c r="I19" s="422">
        <v>24</v>
      </c>
      <c r="J19" s="328">
        <f>SUM(K19:L19)</f>
        <v>0</v>
      </c>
      <c r="K19" s="82">
        <v>0</v>
      </c>
      <c r="L19" s="82">
        <v>0</v>
      </c>
      <c r="M19" s="82">
        <v>0</v>
      </c>
      <c r="N19" s="82">
        <v>61</v>
      </c>
      <c r="O19" s="82">
        <v>69</v>
      </c>
      <c r="P19" s="82">
        <v>69</v>
      </c>
      <c r="Q19" s="423">
        <v>38</v>
      </c>
      <c r="R19" s="424">
        <v>12</v>
      </c>
      <c r="S19" s="422">
        <v>33</v>
      </c>
    </row>
    <row r="20" spans="1:20" ht="35.1" customHeight="1" outlineLevel="1">
      <c r="A20" s="319" t="s">
        <v>130</v>
      </c>
      <c r="B20" s="105">
        <f>SUM(B21)</f>
        <v>1</v>
      </c>
      <c r="C20" s="105">
        <f t="shared" ref="C20:S20" si="2">SUM(C21)</f>
        <v>3</v>
      </c>
      <c r="D20" s="105">
        <f t="shared" si="2"/>
        <v>49</v>
      </c>
      <c r="E20" s="105">
        <f t="shared" si="2"/>
        <v>29</v>
      </c>
      <c r="F20" s="105">
        <f t="shared" si="2"/>
        <v>20</v>
      </c>
      <c r="G20" s="105">
        <f t="shared" si="2"/>
        <v>10</v>
      </c>
      <c r="H20" s="105">
        <f t="shared" si="2"/>
        <v>6</v>
      </c>
      <c r="I20" s="316">
        <f t="shared" si="2"/>
        <v>4</v>
      </c>
      <c r="J20" s="327">
        <f t="shared" si="2"/>
        <v>6</v>
      </c>
      <c r="K20" s="105">
        <f t="shared" si="2"/>
        <v>4</v>
      </c>
      <c r="L20" s="105">
        <f t="shared" si="2"/>
        <v>2</v>
      </c>
      <c r="M20" s="105">
        <f t="shared" si="2"/>
        <v>0</v>
      </c>
      <c r="N20" s="105">
        <f t="shared" si="2"/>
        <v>13</v>
      </c>
      <c r="O20" s="105">
        <f t="shared" si="2"/>
        <v>20</v>
      </c>
      <c r="P20" s="105">
        <f t="shared" si="2"/>
        <v>21</v>
      </c>
      <c r="Q20" s="105">
        <f t="shared" si="2"/>
        <v>30</v>
      </c>
      <c r="R20" s="105">
        <f t="shared" si="2"/>
        <v>4</v>
      </c>
      <c r="S20" s="316">
        <f t="shared" si="2"/>
        <v>8</v>
      </c>
    </row>
    <row r="21" spans="1:20" ht="35.1" customHeight="1" outlineLevel="1">
      <c r="A21" s="318" t="s">
        <v>152</v>
      </c>
      <c r="B21" s="82">
        <v>1</v>
      </c>
      <c r="C21" s="82">
        <v>3</v>
      </c>
      <c r="D21" s="82">
        <f>SUM(E21:F21)</f>
        <v>49</v>
      </c>
      <c r="E21" s="82">
        <v>29</v>
      </c>
      <c r="F21" s="82">
        <v>20</v>
      </c>
      <c r="G21" s="82">
        <f>SUM(H21:I21)</f>
        <v>10</v>
      </c>
      <c r="H21" s="82">
        <v>6</v>
      </c>
      <c r="I21" s="422">
        <v>4</v>
      </c>
      <c r="J21" s="328">
        <f>SUM(K21:L21)</f>
        <v>6</v>
      </c>
      <c r="K21" s="82">
        <v>4</v>
      </c>
      <c r="L21" s="82">
        <v>2</v>
      </c>
      <c r="M21" s="82">
        <v>0</v>
      </c>
      <c r="N21" s="82">
        <v>13</v>
      </c>
      <c r="O21" s="82">
        <v>20</v>
      </c>
      <c r="P21" s="82">
        <v>21</v>
      </c>
      <c r="Q21" s="423">
        <v>30</v>
      </c>
      <c r="R21" s="424">
        <v>4</v>
      </c>
      <c r="S21" s="422">
        <v>8</v>
      </c>
    </row>
    <row r="22" spans="1:20" s="367" customFormat="1" ht="9.9499999999999993" customHeight="1" outlineLevel="1" thickBot="1">
      <c r="A22" s="375"/>
      <c r="B22" s="369"/>
      <c r="C22" s="370"/>
      <c r="D22" s="371"/>
      <c r="E22" s="371"/>
      <c r="F22" s="371"/>
      <c r="G22" s="371"/>
      <c r="H22" s="371"/>
      <c r="I22" s="372"/>
      <c r="J22" s="373"/>
      <c r="K22" s="371"/>
      <c r="L22" s="371"/>
      <c r="M22" s="371"/>
      <c r="N22" s="371"/>
      <c r="O22" s="371"/>
      <c r="P22" s="371"/>
      <c r="Q22" s="374"/>
      <c r="R22" s="371"/>
      <c r="S22" s="372"/>
    </row>
    <row r="23" spans="1:20" ht="9.9499999999999993" customHeight="1" outlineLevel="1">
      <c r="A23" s="90"/>
      <c r="B23" s="103"/>
      <c r="C23" s="83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104"/>
      <c r="R23" s="82"/>
      <c r="S23" s="82"/>
    </row>
    <row r="24" spans="1:20" ht="15" customHeight="1">
      <c r="A24" s="656" t="s">
        <v>108</v>
      </c>
      <c r="B24" s="656"/>
      <c r="C24" s="656"/>
      <c r="D24" s="656"/>
      <c r="E24" s="656"/>
      <c r="F24" s="656"/>
      <c r="G24" s="656"/>
      <c r="H24" s="656"/>
      <c r="I24" s="656"/>
      <c r="J24" s="656"/>
      <c r="Q24" s="158"/>
      <c r="R24" s="158"/>
      <c r="S24" s="24"/>
      <c r="T24" s="158"/>
    </row>
    <row r="25" spans="1:20" ht="15" customHeight="1">
      <c r="A25" s="656" t="s">
        <v>109</v>
      </c>
      <c r="B25" s="656"/>
      <c r="C25" s="656"/>
      <c r="D25" s="656"/>
      <c r="E25" s="656"/>
      <c r="F25" s="656"/>
      <c r="G25" s="656"/>
      <c r="H25" s="656"/>
      <c r="I25" s="656"/>
      <c r="J25" s="656"/>
      <c r="Q25" s="158"/>
      <c r="R25" s="158"/>
      <c r="S25" s="158"/>
      <c r="T25" s="158"/>
    </row>
    <row r="26" spans="1:20">
      <c r="A26" s="59" t="s">
        <v>29</v>
      </c>
      <c r="B26" s="76"/>
      <c r="C26" s="76"/>
      <c r="D26" s="76"/>
      <c r="E26" s="76"/>
      <c r="F26" s="76"/>
      <c r="G26" s="76"/>
      <c r="H26" s="76"/>
      <c r="I26" s="76"/>
      <c r="J26" s="76"/>
    </row>
  </sheetData>
  <mergeCells count="13">
    <mergeCell ref="M9:N10"/>
    <mergeCell ref="A24:J24"/>
    <mergeCell ref="A25:J25"/>
    <mergeCell ref="M7:N7"/>
    <mergeCell ref="J2:S2"/>
    <mergeCell ref="C9:C10"/>
    <mergeCell ref="O9:O10"/>
    <mergeCell ref="Q8:Q10"/>
    <mergeCell ref="R8:R10"/>
    <mergeCell ref="S8:S10"/>
    <mergeCell ref="M8:N8"/>
    <mergeCell ref="A6:A7"/>
    <mergeCell ref="A9:A10"/>
  </mergeCells>
  <phoneticPr fontId="2" type="noConversion"/>
  <printOptions horizontalCentered="1" gridLinesSet="0"/>
  <pageMargins left="0.39374999999999999" right="0.39374999999999999" top="0.55138889999999996" bottom="0.55138889999999996" header="0.51180550000000002" footer="0.51180550000000002"/>
  <pageSetup paperSize="9" scale="91" pageOrder="overThenDown" orientation="portrait" blackAndWhite="1" r:id="rId1"/>
  <headerFooter alignWithMargins="0"/>
  <colBreaks count="1" manualBreakCount="1">
    <brk id="9" max="30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00"/>
  </sheetPr>
  <dimension ref="A1:AC32"/>
  <sheetViews>
    <sheetView view="pageBreakPreview" topLeftCell="A13" zoomScaleNormal="100" zoomScaleSheetLayoutView="75" workbookViewId="0">
      <selection activeCell="AC18" sqref="AC18:AC28"/>
    </sheetView>
  </sheetViews>
  <sheetFormatPr defaultRowHeight="13.5" outlineLevelRow="1"/>
  <cols>
    <col min="1" max="1" width="7.5546875" style="25" customWidth="1"/>
    <col min="2" max="13" width="5.109375" style="25" customWidth="1"/>
    <col min="14" max="25" width="4.33203125" style="25" customWidth="1"/>
    <col min="26" max="26" width="3.5546875" style="25" customWidth="1"/>
    <col min="27" max="28" width="4.33203125" style="25" customWidth="1"/>
    <col min="29" max="29" width="8.109375" style="25" customWidth="1"/>
    <col min="30" max="16384" width="8.88671875" style="25"/>
  </cols>
  <sheetData>
    <row r="1" spans="1:29" s="5" customFormat="1" ht="15" customHeight="1">
      <c r="A1" s="109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</row>
    <row r="2" spans="1:29" s="292" customFormat="1" ht="30" customHeight="1">
      <c r="A2" s="609" t="s">
        <v>170</v>
      </c>
      <c r="B2" s="609"/>
      <c r="C2" s="609"/>
      <c r="D2" s="609"/>
      <c r="E2" s="609"/>
      <c r="F2" s="609"/>
      <c r="G2" s="609"/>
      <c r="H2" s="609"/>
      <c r="I2" s="609"/>
      <c r="J2" s="609"/>
      <c r="K2" s="609"/>
      <c r="L2" s="609"/>
      <c r="M2" s="609"/>
      <c r="N2" s="609" t="s">
        <v>169</v>
      </c>
      <c r="O2" s="609"/>
      <c r="P2" s="609"/>
      <c r="Q2" s="609"/>
      <c r="R2" s="609"/>
      <c r="S2" s="609"/>
      <c r="T2" s="609"/>
      <c r="U2" s="609"/>
      <c r="V2" s="609"/>
      <c r="W2" s="609"/>
      <c r="X2" s="609"/>
      <c r="Y2" s="609"/>
      <c r="Z2" s="609"/>
      <c r="AA2" s="609"/>
      <c r="AB2" s="609"/>
      <c r="AC2" s="609"/>
    </row>
    <row r="3" spans="1:29" s="296" customFormat="1" ht="30" customHeight="1">
      <c r="A3" s="329"/>
      <c r="B3" s="294"/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294"/>
      <c r="P3" s="294"/>
      <c r="Q3" s="295"/>
      <c r="R3" s="295"/>
      <c r="S3" s="295"/>
      <c r="T3" s="295"/>
      <c r="U3" s="295"/>
      <c r="V3" s="295"/>
      <c r="W3" s="295"/>
      <c r="X3" s="295"/>
      <c r="Y3" s="295"/>
      <c r="Z3" s="295"/>
      <c r="AA3" s="295"/>
      <c r="AB3" s="295"/>
      <c r="AC3" s="295"/>
    </row>
    <row r="4" spans="1:29" s="12" customFormat="1" ht="15" customHeight="1">
      <c r="A4" s="110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</row>
    <row r="5" spans="1:29" s="13" customFormat="1" ht="24.75" customHeight="1" thickBot="1">
      <c r="A5" s="13" t="s">
        <v>156</v>
      </c>
      <c r="AC5" s="74" t="s">
        <v>157</v>
      </c>
    </row>
    <row r="6" spans="1:29">
      <c r="A6" s="693" t="s">
        <v>400</v>
      </c>
      <c r="B6" s="68" t="s">
        <v>158</v>
      </c>
      <c r="C6" s="68"/>
      <c r="D6" s="68"/>
      <c r="E6" s="68"/>
      <c r="F6" s="68"/>
      <c r="G6" s="68"/>
      <c r="H6" s="97"/>
      <c r="I6" s="97"/>
      <c r="J6" s="97"/>
      <c r="K6" s="112"/>
      <c r="L6" s="68"/>
      <c r="M6" s="306"/>
      <c r="N6" s="633" t="s">
        <v>159</v>
      </c>
      <c r="O6" s="634"/>
      <c r="P6" s="634"/>
      <c r="Q6" s="634"/>
      <c r="R6" s="634"/>
      <c r="S6" s="634"/>
      <c r="T6" s="634"/>
      <c r="U6" s="634"/>
      <c r="V6" s="634"/>
      <c r="W6" s="634"/>
      <c r="X6" s="634"/>
      <c r="Y6" s="634"/>
      <c r="Z6" s="634"/>
      <c r="AA6" s="634"/>
      <c r="AB6" s="635"/>
      <c r="AC6" s="521" t="s">
        <v>160</v>
      </c>
    </row>
    <row r="7" spans="1:29" ht="18.75" customHeight="1">
      <c r="A7" s="636"/>
      <c r="B7" s="16" t="s">
        <v>161</v>
      </c>
      <c r="C7" s="16"/>
      <c r="D7" s="16"/>
      <c r="E7" s="16"/>
      <c r="F7" s="16"/>
      <c r="G7" s="16"/>
      <c r="H7" s="98"/>
      <c r="I7" s="98"/>
      <c r="J7" s="98"/>
      <c r="K7" s="113"/>
      <c r="L7" s="70"/>
      <c r="M7" s="308"/>
      <c r="N7" s="522" t="s">
        <v>162</v>
      </c>
      <c r="O7" s="16"/>
      <c r="P7" s="16"/>
      <c r="Q7" s="16"/>
      <c r="R7" s="16"/>
      <c r="S7" s="16"/>
      <c r="T7" s="16"/>
      <c r="U7" s="16"/>
      <c r="V7" s="16"/>
      <c r="W7" s="16"/>
      <c r="X7" s="70"/>
      <c r="Y7" s="70"/>
      <c r="Z7" s="16"/>
      <c r="AA7" s="16"/>
      <c r="AB7" s="98"/>
      <c r="AC7" s="523"/>
    </row>
    <row r="8" spans="1:29">
      <c r="A8" s="307"/>
      <c r="B8" s="100" t="s">
        <v>12</v>
      </c>
      <c r="C8" s="100"/>
      <c r="D8" s="100"/>
      <c r="E8" s="70" t="s">
        <v>163</v>
      </c>
      <c r="F8" s="114"/>
      <c r="G8" s="115"/>
      <c r="H8" s="116" t="s">
        <v>164</v>
      </c>
      <c r="I8" s="117"/>
      <c r="J8" s="19"/>
      <c r="K8" s="116" t="s">
        <v>165</v>
      </c>
      <c r="L8" s="117"/>
      <c r="M8" s="517"/>
      <c r="N8" s="524" t="s">
        <v>12</v>
      </c>
      <c r="O8" s="100"/>
      <c r="P8" s="100"/>
      <c r="Q8" s="116" t="s">
        <v>163</v>
      </c>
      <c r="R8" s="117"/>
      <c r="S8" s="118"/>
      <c r="T8" s="116" t="s">
        <v>164</v>
      </c>
      <c r="U8" s="117"/>
      <c r="V8" s="118"/>
      <c r="W8" s="116" t="s">
        <v>165</v>
      </c>
      <c r="X8" s="117"/>
      <c r="Y8" s="118"/>
      <c r="Z8" s="116" t="s">
        <v>166</v>
      </c>
      <c r="AA8" s="117"/>
      <c r="AB8" s="118"/>
      <c r="AC8" s="523"/>
    </row>
    <row r="9" spans="1:29" ht="21.75" customHeight="1">
      <c r="A9" s="307"/>
      <c r="B9" s="127"/>
      <c r="C9" s="70"/>
      <c r="D9" s="100"/>
      <c r="E9" s="686" t="s">
        <v>171</v>
      </c>
      <c r="F9" s="687"/>
      <c r="G9" s="688"/>
      <c r="H9" s="686" t="s">
        <v>172</v>
      </c>
      <c r="I9" s="687"/>
      <c r="J9" s="688"/>
      <c r="K9" s="686" t="s">
        <v>175</v>
      </c>
      <c r="L9" s="687"/>
      <c r="M9" s="689"/>
      <c r="N9" s="525"/>
      <c r="O9" s="128"/>
      <c r="P9" s="129"/>
      <c r="Q9" s="686" t="s">
        <v>171</v>
      </c>
      <c r="R9" s="687"/>
      <c r="S9" s="688"/>
      <c r="T9" s="686" t="s">
        <v>172</v>
      </c>
      <c r="U9" s="687"/>
      <c r="V9" s="688"/>
      <c r="W9" s="686" t="s">
        <v>173</v>
      </c>
      <c r="X9" s="687"/>
      <c r="Y9" s="688"/>
      <c r="Z9" s="611" t="s">
        <v>167</v>
      </c>
      <c r="AA9" s="690"/>
      <c r="AB9" s="612"/>
      <c r="AC9" s="523" t="s">
        <v>133</v>
      </c>
    </row>
    <row r="10" spans="1:29" ht="25.5" customHeight="1">
      <c r="A10" s="307"/>
      <c r="B10" s="129" t="s">
        <v>17</v>
      </c>
      <c r="C10" s="100"/>
      <c r="D10" s="100"/>
      <c r="E10" s="686"/>
      <c r="F10" s="687"/>
      <c r="G10" s="688"/>
      <c r="H10" s="686"/>
      <c r="I10" s="687"/>
      <c r="J10" s="688"/>
      <c r="K10" s="686"/>
      <c r="L10" s="687"/>
      <c r="M10" s="689"/>
      <c r="N10" s="525"/>
      <c r="O10" s="130" t="s">
        <v>17</v>
      </c>
      <c r="P10" s="129"/>
      <c r="Q10" s="686"/>
      <c r="R10" s="687"/>
      <c r="S10" s="688"/>
      <c r="T10" s="686"/>
      <c r="U10" s="687"/>
      <c r="V10" s="688"/>
      <c r="W10" s="686"/>
      <c r="X10" s="687"/>
      <c r="Y10" s="688"/>
      <c r="Z10" s="611"/>
      <c r="AA10" s="690"/>
      <c r="AB10" s="612"/>
      <c r="AC10" s="691" t="s">
        <v>174</v>
      </c>
    </row>
    <row r="11" spans="1:29">
      <c r="A11" s="636" t="s">
        <v>46</v>
      </c>
      <c r="B11" s="119"/>
      <c r="C11" s="115" t="s">
        <v>13</v>
      </c>
      <c r="D11" s="115" t="s">
        <v>14</v>
      </c>
      <c r="E11" s="418"/>
      <c r="F11" s="115" t="s">
        <v>13</v>
      </c>
      <c r="G11" s="115" t="s">
        <v>14</v>
      </c>
      <c r="H11" s="120"/>
      <c r="I11" s="115" t="s">
        <v>13</v>
      </c>
      <c r="J11" s="115" t="s">
        <v>14</v>
      </c>
      <c r="K11" s="120"/>
      <c r="L11" s="121" t="s">
        <v>13</v>
      </c>
      <c r="M11" s="518" t="s">
        <v>14</v>
      </c>
      <c r="N11" s="524"/>
      <c r="O11" s="115" t="s">
        <v>13</v>
      </c>
      <c r="P11" s="115" t="s">
        <v>14</v>
      </c>
      <c r="Q11" s="120"/>
      <c r="R11" s="121" t="s">
        <v>13</v>
      </c>
      <c r="S11" s="121" t="s">
        <v>14</v>
      </c>
      <c r="T11" s="120"/>
      <c r="U11" s="121" t="s">
        <v>13</v>
      </c>
      <c r="V11" s="121" t="s">
        <v>14</v>
      </c>
      <c r="W11" s="120"/>
      <c r="X11" s="121" t="s">
        <v>13</v>
      </c>
      <c r="Y11" s="121" t="s">
        <v>14</v>
      </c>
      <c r="Z11" s="120"/>
      <c r="AA11" s="121" t="s">
        <v>13</v>
      </c>
      <c r="AB11" s="121" t="s">
        <v>14</v>
      </c>
      <c r="AC11" s="691"/>
    </row>
    <row r="12" spans="1:29">
      <c r="A12" s="637"/>
      <c r="B12" s="98"/>
      <c r="C12" s="122" t="s">
        <v>18</v>
      </c>
      <c r="D12" s="122" t="s">
        <v>19</v>
      </c>
      <c r="E12" s="419"/>
      <c r="F12" s="122" t="s">
        <v>18</v>
      </c>
      <c r="G12" s="122" t="s">
        <v>19</v>
      </c>
      <c r="H12" s="123"/>
      <c r="I12" s="122" t="s">
        <v>18</v>
      </c>
      <c r="J12" s="122" t="s">
        <v>19</v>
      </c>
      <c r="K12" s="123"/>
      <c r="L12" s="404" t="s">
        <v>18</v>
      </c>
      <c r="M12" s="519" t="s">
        <v>19</v>
      </c>
      <c r="N12" s="522"/>
      <c r="O12" s="404" t="s">
        <v>18</v>
      </c>
      <c r="P12" s="404" t="s">
        <v>19</v>
      </c>
      <c r="Q12" s="123"/>
      <c r="R12" s="404" t="s">
        <v>18</v>
      </c>
      <c r="S12" s="404" t="s">
        <v>19</v>
      </c>
      <c r="T12" s="123"/>
      <c r="U12" s="404" t="s">
        <v>18</v>
      </c>
      <c r="V12" s="404" t="s">
        <v>19</v>
      </c>
      <c r="W12" s="123"/>
      <c r="X12" s="404" t="s">
        <v>18</v>
      </c>
      <c r="Y12" s="404" t="s">
        <v>19</v>
      </c>
      <c r="Z12" s="123"/>
      <c r="AA12" s="404" t="s">
        <v>18</v>
      </c>
      <c r="AB12" s="404" t="s">
        <v>19</v>
      </c>
      <c r="AC12" s="692"/>
    </row>
    <row r="13" spans="1:29" ht="30" customHeight="1">
      <c r="A13" s="314" t="s">
        <v>390</v>
      </c>
      <c r="B13" s="24">
        <v>514</v>
      </c>
      <c r="C13" s="24">
        <v>244</v>
      </c>
      <c r="D13" s="24">
        <v>251</v>
      </c>
      <c r="E13" s="24">
        <v>504</v>
      </c>
      <c r="F13" s="24">
        <v>241</v>
      </c>
      <c r="G13" s="24">
        <v>246</v>
      </c>
      <c r="H13" s="24">
        <v>4</v>
      </c>
      <c r="I13" s="24">
        <v>2</v>
      </c>
      <c r="J13" s="24">
        <v>1</v>
      </c>
      <c r="K13" s="24">
        <v>6</v>
      </c>
      <c r="L13" s="24">
        <v>1</v>
      </c>
      <c r="M13" s="313">
        <v>4</v>
      </c>
      <c r="N13" s="325">
        <v>494</v>
      </c>
      <c r="O13" s="24">
        <v>243</v>
      </c>
      <c r="P13" s="24">
        <v>252</v>
      </c>
      <c r="Q13" s="24">
        <v>489</v>
      </c>
      <c r="R13" s="24">
        <v>240</v>
      </c>
      <c r="S13" s="24">
        <v>246</v>
      </c>
      <c r="T13" s="24">
        <v>0</v>
      </c>
      <c r="U13" s="24">
        <v>2</v>
      </c>
      <c r="V13" s="24">
        <v>1</v>
      </c>
      <c r="W13" s="24">
        <v>6</v>
      </c>
      <c r="X13" s="24">
        <v>1</v>
      </c>
      <c r="Y13" s="24">
        <v>4</v>
      </c>
      <c r="Z13" s="24">
        <v>1</v>
      </c>
      <c r="AA13" s="24">
        <v>0</v>
      </c>
      <c r="AB13" s="24">
        <v>1</v>
      </c>
      <c r="AC13" s="526">
        <v>99.8</v>
      </c>
    </row>
    <row r="14" spans="1:29" ht="30" customHeight="1">
      <c r="A14" s="312" t="s">
        <v>30</v>
      </c>
      <c r="B14" s="24">
        <v>526</v>
      </c>
      <c r="C14" s="24">
        <v>282</v>
      </c>
      <c r="D14" s="24">
        <v>244</v>
      </c>
      <c r="E14" s="24">
        <v>514</v>
      </c>
      <c r="F14" s="24">
        <v>275</v>
      </c>
      <c r="G14" s="24">
        <v>239</v>
      </c>
      <c r="H14" s="24">
        <v>6</v>
      </c>
      <c r="I14" s="24">
        <v>3</v>
      </c>
      <c r="J14" s="24">
        <v>3</v>
      </c>
      <c r="K14" s="24">
        <v>6</v>
      </c>
      <c r="L14" s="24">
        <v>4</v>
      </c>
      <c r="M14" s="313">
        <v>2</v>
      </c>
      <c r="N14" s="325">
        <v>505</v>
      </c>
      <c r="O14" s="24">
        <v>272</v>
      </c>
      <c r="P14" s="24">
        <v>233</v>
      </c>
      <c r="Q14" s="24">
        <v>499</v>
      </c>
      <c r="R14" s="24">
        <v>268</v>
      </c>
      <c r="S14" s="24">
        <v>231</v>
      </c>
      <c r="T14" s="24">
        <v>0</v>
      </c>
      <c r="U14" s="24">
        <v>0</v>
      </c>
      <c r="V14" s="24">
        <v>0</v>
      </c>
      <c r="W14" s="24">
        <v>6</v>
      </c>
      <c r="X14" s="24">
        <v>4</v>
      </c>
      <c r="Y14" s="24">
        <v>2</v>
      </c>
      <c r="Z14" s="24">
        <v>0</v>
      </c>
      <c r="AA14" s="24">
        <v>0</v>
      </c>
      <c r="AB14" s="24">
        <v>0</v>
      </c>
      <c r="AC14" s="526">
        <v>96.00760456273764</v>
      </c>
    </row>
    <row r="15" spans="1:29" ht="30" customHeight="1">
      <c r="A15" s="314" t="s">
        <v>31</v>
      </c>
      <c r="B15" s="24">
        <v>515</v>
      </c>
      <c r="C15" s="24">
        <v>256</v>
      </c>
      <c r="D15" s="24">
        <v>259</v>
      </c>
      <c r="E15" s="24">
        <v>493</v>
      </c>
      <c r="F15" s="24">
        <v>244</v>
      </c>
      <c r="G15" s="24">
        <v>249</v>
      </c>
      <c r="H15" s="24">
        <v>17</v>
      </c>
      <c r="I15" s="24">
        <v>11</v>
      </c>
      <c r="J15" s="24">
        <v>6</v>
      </c>
      <c r="K15" s="24">
        <v>5</v>
      </c>
      <c r="L15" s="24">
        <v>1</v>
      </c>
      <c r="M15" s="313">
        <v>4</v>
      </c>
      <c r="N15" s="325">
        <v>488</v>
      </c>
      <c r="O15" s="24">
        <v>238</v>
      </c>
      <c r="P15" s="24">
        <v>250</v>
      </c>
      <c r="Q15" s="24">
        <v>482</v>
      </c>
      <c r="R15" s="24">
        <v>236</v>
      </c>
      <c r="S15" s="24">
        <v>246</v>
      </c>
      <c r="T15" s="24">
        <v>1</v>
      </c>
      <c r="U15" s="24">
        <v>1</v>
      </c>
      <c r="V15" s="24">
        <v>0</v>
      </c>
      <c r="W15" s="24">
        <v>5</v>
      </c>
      <c r="X15" s="24">
        <v>1</v>
      </c>
      <c r="Y15" s="24">
        <v>4</v>
      </c>
      <c r="Z15" s="24">
        <v>0</v>
      </c>
      <c r="AA15" s="24">
        <v>0</v>
      </c>
      <c r="AB15" s="24">
        <v>0</v>
      </c>
      <c r="AC15" s="526">
        <v>94.757281553398059</v>
      </c>
    </row>
    <row r="16" spans="1:29" ht="30" customHeight="1">
      <c r="A16" s="314" t="s">
        <v>32</v>
      </c>
      <c r="B16" s="24">
        <v>502</v>
      </c>
      <c r="C16" s="24">
        <v>247</v>
      </c>
      <c r="D16" s="24">
        <v>255</v>
      </c>
      <c r="E16" s="24">
        <v>489</v>
      </c>
      <c r="F16" s="24">
        <v>240</v>
      </c>
      <c r="G16" s="24">
        <v>249</v>
      </c>
      <c r="H16" s="24">
        <v>12</v>
      </c>
      <c r="I16" s="24">
        <v>7</v>
      </c>
      <c r="J16" s="24">
        <v>5</v>
      </c>
      <c r="K16" s="24">
        <v>1</v>
      </c>
      <c r="L16" s="24">
        <v>0</v>
      </c>
      <c r="M16" s="313">
        <v>1</v>
      </c>
      <c r="N16" s="325">
        <v>478</v>
      </c>
      <c r="O16" s="24">
        <v>236</v>
      </c>
      <c r="P16" s="24">
        <v>242</v>
      </c>
      <c r="Q16" s="24">
        <v>471</v>
      </c>
      <c r="R16" s="24">
        <v>233</v>
      </c>
      <c r="S16" s="24">
        <v>238</v>
      </c>
      <c r="T16" s="24">
        <v>1</v>
      </c>
      <c r="U16" s="24">
        <v>1</v>
      </c>
      <c r="V16" s="24">
        <v>0</v>
      </c>
      <c r="W16" s="24">
        <v>1</v>
      </c>
      <c r="X16" s="24">
        <v>0</v>
      </c>
      <c r="Y16" s="24">
        <v>1</v>
      </c>
      <c r="Z16" s="24">
        <v>5</v>
      </c>
      <c r="AA16" s="24">
        <v>2</v>
      </c>
      <c r="AB16" s="24">
        <v>3</v>
      </c>
      <c r="AC16" s="527">
        <v>95.2</v>
      </c>
    </row>
    <row r="17" spans="1:29" ht="30" customHeight="1">
      <c r="A17" s="314" t="s">
        <v>34</v>
      </c>
      <c r="B17" s="24">
        <v>460</v>
      </c>
      <c r="C17" s="24">
        <v>222</v>
      </c>
      <c r="D17" s="24">
        <v>238</v>
      </c>
      <c r="E17" s="24">
        <v>451</v>
      </c>
      <c r="F17" s="24">
        <v>218</v>
      </c>
      <c r="G17" s="24">
        <v>233</v>
      </c>
      <c r="H17" s="24">
        <v>7</v>
      </c>
      <c r="I17" s="24">
        <v>2</v>
      </c>
      <c r="J17" s="24">
        <v>5</v>
      </c>
      <c r="K17" s="24">
        <v>2</v>
      </c>
      <c r="L17" s="24">
        <v>2</v>
      </c>
      <c r="M17" s="313">
        <v>0</v>
      </c>
      <c r="N17" s="325">
        <v>452</v>
      </c>
      <c r="O17" s="24">
        <v>222</v>
      </c>
      <c r="P17" s="24">
        <v>230</v>
      </c>
      <c r="Q17" s="24">
        <v>437</v>
      </c>
      <c r="R17" s="24">
        <v>214</v>
      </c>
      <c r="S17" s="24">
        <v>223</v>
      </c>
      <c r="T17" s="24">
        <v>2</v>
      </c>
      <c r="U17" s="24">
        <v>0</v>
      </c>
      <c r="V17" s="24">
        <v>2</v>
      </c>
      <c r="W17" s="24">
        <v>2</v>
      </c>
      <c r="X17" s="24">
        <v>2</v>
      </c>
      <c r="Y17" s="24">
        <v>0</v>
      </c>
      <c r="Z17" s="24">
        <v>11</v>
      </c>
      <c r="AA17" s="24">
        <v>6</v>
      </c>
      <c r="AB17" s="24">
        <v>5</v>
      </c>
      <c r="AC17" s="527">
        <v>95.2</v>
      </c>
    </row>
    <row r="18" spans="1:29" s="394" customFormat="1" ht="30" customHeight="1">
      <c r="A18" s="470" t="s">
        <v>33</v>
      </c>
      <c r="B18" s="428">
        <f>SUM(B19:B28)</f>
        <v>410</v>
      </c>
      <c r="C18" s="428">
        <f t="shared" ref="C18:O18" si="0">SUM(C19:C28)</f>
        <v>226</v>
      </c>
      <c r="D18" s="428">
        <f t="shared" si="0"/>
        <v>184</v>
      </c>
      <c r="E18" s="428">
        <f t="shared" si="0"/>
        <v>408</v>
      </c>
      <c r="F18" s="428">
        <f t="shared" si="0"/>
        <v>226</v>
      </c>
      <c r="G18" s="428">
        <f t="shared" si="0"/>
        <v>182</v>
      </c>
      <c r="H18" s="428">
        <f t="shared" si="0"/>
        <v>0</v>
      </c>
      <c r="I18" s="428">
        <f t="shared" si="0"/>
        <v>0</v>
      </c>
      <c r="J18" s="428">
        <f t="shared" si="0"/>
        <v>0</v>
      </c>
      <c r="K18" s="428">
        <f t="shared" si="0"/>
        <v>2</v>
      </c>
      <c r="L18" s="428">
        <f t="shared" si="0"/>
        <v>0</v>
      </c>
      <c r="M18" s="471">
        <f t="shared" si="0"/>
        <v>2</v>
      </c>
      <c r="N18" s="491">
        <f t="shared" si="0"/>
        <v>389</v>
      </c>
      <c r="O18" s="428">
        <f t="shared" si="0"/>
        <v>216</v>
      </c>
      <c r="P18" s="428">
        <f>SUM(P19:P28)</f>
        <v>173</v>
      </c>
      <c r="Q18" s="428">
        <f t="shared" ref="Q18:AB18" si="1">SUM(Q19:Q28)</f>
        <v>387</v>
      </c>
      <c r="R18" s="428">
        <f t="shared" si="1"/>
        <v>216</v>
      </c>
      <c r="S18" s="428">
        <f t="shared" si="1"/>
        <v>171</v>
      </c>
      <c r="T18" s="428">
        <f t="shared" si="1"/>
        <v>0</v>
      </c>
      <c r="U18" s="428">
        <f t="shared" si="1"/>
        <v>0</v>
      </c>
      <c r="V18" s="428">
        <f t="shared" si="1"/>
        <v>0</v>
      </c>
      <c r="W18" s="428">
        <f t="shared" si="1"/>
        <v>2</v>
      </c>
      <c r="X18" s="428">
        <f t="shared" si="1"/>
        <v>0</v>
      </c>
      <c r="Y18" s="428">
        <f t="shared" si="1"/>
        <v>2</v>
      </c>
      <c r="Z18" s="428">
        <f t="shared" si="1"/>
        <v>0</v>
      </c>
      <c r="AA18" s="428">
        <f t="shared" si="1"/>
        <v>0</v>
      </c>
      <c r="AB18" s="428">
        <f t="shared" si="1"/>
        <v>0</v>
      </c>
      <c r="AC18" s="528">
        <v>95.2</v>
      </c>
    </row>
    <row r="19" spans="1:29" ht="30" customHeight="1" outlineLevel="1">
      <c r="A19" s="318" t="s">
        <v>50</v>
      </c>
      <c r="B19" s="24">
        <f>SUM(C19:D19)</f>
        <v>296</v>
      </c>
      <c r="C19" s="24">
        <f>SUM(F19,I19,L19)</f>
        <v>167</v>
      </c>
      <c r="D19" s="24">
        <f>SUM(G19,J19,M19)</f>
        <v>129</v>
      </c>
      <c r="E19" s="24">
        <f>SUM(F19:G19)</f>
        <v>296</v>
      </c>
      <c r="F19" s="82">
        <v>167</v>
      </c>
      <c r="G19" s="82">
        <v>129</v>
      </c>
      <c r="H19" s="24">
        <f>SUM(I19:J19)</f>
        <v>0</v>
      </c>
      <c r="I19" s="82">
        <v>0</v>
      </c>
      <c r="J19" s="82">
        <v>0</v>
      </c>
      <c r="K19" s="24">
        <f>SUM(L19:M19)</f>
        <v>0</v>
      </c>
      <c r="L19" s="82">
        <v>0</v>
      </c>
      <c r="M19" s="422">
        <v>0</v>
      </c>
      <c r="N19" s="325">
        <f>SUM(O19:P19)</f>
        <v>289</v>
      </c>
      <c r="O19" s="24">
        <f>SUM(R19,U19,X19,AA19)</f>
        <v>163</v>
      </c>
      <c r="P19" s="24">
        <f>SUM(S19,V19,Y19,AB19)</f>
        <v>126</v>
      </c>
      <c r="Q19" s="24">
        <f>SUM(R19:S19)</f>
        <v>289</v>
      </c>
      <c r="R19" s="82">
        <v>163</v>
      </c>
      <c r="S19" s="82">
        <v>126</v>
      </c>
      <c r="T19" s="24">
        <f>SUM(U19:V19)</f>
        <v>0</v>
      </c>
      <c r="U19" s="82">
        <v>0</v>
      </c>
      <c r="V19" s="82">
        <v>0</v>
      </c>
      <c r="W19" s="24">
        <f>SUM(X19:Y19)</f>
        <v>0</v>
      </c>
      <c r="X19" s="82">
        <v>0</v>
      </c>
      <c r="Y19" s="82">
        <v>0</v>
      </c>
      <c r="Z19" s="24">
        <f>SUM(AA19:AB19)</f>
        <v>0</v>
      </c>
      <c r="AA19" s="82">
        <v>0</v>
      </c>
      <c r="AB19" s="82">
        <v>0</v>
      </c>
      <c r="AC19" s="527">
        <f>N19/B19*100</f>
        <v>97.63513513513513</v>
      </c>
    </row>
    <row r="20" spans="1:29" ht="30" customHeight="1" outlineLevel="1">
      <c r="A20" s="318" t="s">
        <v>51</v>
      </c>
      <c r="B20" s="24">
        <f t="shared" ref="B20:B28" si="2">SUM(C20:D20)</f>
        <v>8</v>
      </c>
      <c r="C20" s="24">
        <f t="shared" ref="C20:C28" si="3">SUM(F20,I20,L20)</f>
        <v>4</v>
      </c>
      <c r="D20" s="24">
        <f t="shared" ref="D20:D28" si="4">SUM(G20,J20,M20)</f>
        <v>4</v>
      </c>
      <c r="E20" s="24">
        <f t="shared" ref="E20:E28" si="5">SUM(F20:G20)</f>
        <v>8</v>
      </c>
      <c r="F20" s="82">
        <v>4</v>
      </c>
      <c r="G20" s="82">
        <v>4</v>
      </c>
      <c r="H20" s="24">
        <f t="shared" ref="H20:H28" si="6">SUM(I20:J20)</f>
        <v>0</v>
      </c>
      <c r="I20" s="82">
        <v>0</v>
      </c>
      <c r="J20" s="82">
        <v>0</v>
      </c>
      <c r="K20" s="24">
        <f t="shared" ref="K20:K28" si="7">SUM(L20:M20)</f>
        <v>0</v>
      </c>
      <c r="L20" s="82">
        <v>0</v>
      </c>
      <c r="M20" s="422">
        <v>0</v>
      </c>
      <c r="N20" s="325">
        <f t="shared" ref="N20:N28" si="8">SUM(O20:P20)</f>
        <v>7</v>
      </c>
      <c r="O20" s="24">
        <f t="shared" ref="O20:O28" si="9">SUM(R20,U20,X20,AA20)</f>
        <v>4</v>
      </c>
      <c r="P20" s="24">
        <f t="shared" ref="P20:P28" si="10">SUM(S20,V20,Y20,AB20)</f>
        <v>3</v>
      </c>
      <c r="Q20" s="24">
        <f t="shared" ref="Q20:Q28" si="11">SUM(R20:S20)</f>
        <v>7</v>
      </c>
      <c r="R20" s="82">
        <v>4</v>
      </c>
      <c r="S20" s="82">
        <v>3</v>
      </c>
      <c r="T20" s="24">
        <f t="shared" ref="T20:T28" si="12">SUM(U20:V20)</f>
        <v>0</v>
      </c>
      <c r="U20" s="82">
        <v>0</v>
      </c>
      <c r="V20" s="82">
        <v>0</v>
      </c>
      <c r="W20" s="24">
        <f t="shared" ref="W20:W28" si="13">SUM(X20:Y20)</f>
        <v>0</v>
      </c>
      <c r="X20" s="82">
        <v>0</v>
      </c>
      <c r="Y20" s="82">
        <v>0</v>
      </c>
      <c r="Z20" s="24">
        <f t="shared" ref="Z20:Z28" si="14">SUM(AA20:AB20)</f>
        <v>0</v>
      </c>
      <c r="AA20" s="82">
        <v>0</v>
      </c>
      <c r="AB20" s="82">
        <v>0</v>
      </c>
      <c r="AC20" s="527">
        <f t="shared" ref="AC20:AC28" si="15">N20/B20*100</f>
        <v>87.5</v>
      </c>
    </row>
    <row r="21" spans="1:29" ht="30" customHeight="1" outlineLevel="1">
      <c r="A21" s="318" t="s">
        <v>52</v>
      </c>
      <c r="B21" s="24">
        <f t="shared" si="2"/>
        <v>4</v>
      </c>
      <c r="C21" s="24">
        <f t="shared" si="3"/>
        <v>3</v>
      </c>
      <c r="D21" s="24">
        <f t="shared" si="4"/>
        <v>1</v>
      </c>
      <c r="E21" s="24">
        <f t="shared" si="5"/>
        <v>4</v>
      </c>
      <c r="F21" s="82">
        <v>3</v>
      </c>
      <c r="G21" s="82">
        <v>1</v>
      </c>
      <c r="H21" s="24">
        <f t="shared" si="6"/>
        <v>0</v>
      </c>
      <c r="I21" s="82">
        <v>0</v>
      </c>
      <c r="J21" s="82">
        <v>0</v>
      </c>
      <c r="K21" s="24">
        <f t="shared" si="7"/>
        <v>0</v>
      </c>
      <c r="L21" s="82">
        <v>0</v>
      </c>
      <c r="M21" s="422">
        <v>0</v>
      </c>
      <c r="N21" s="325">
        <f t="shared" si="8"/>
        <v>2</v>
      </c>
      <c r="O21" s="24">
        <f t="shared" si="9"/>
        <v>1</v>
      </c>
      <c r="P21" s="24">
        <f t="shared" si="10"/>
        <v>1</v>
      </c>
      <c r="Q21" s="24">
        <f t="shared" si="11"/>
        <v>2</v>
      </c>
      <c r="R21" s="82">
        <v>1</v>
      </c>
      <c r="S21" s="82">
        <v>1</v>
      </c>
      <c r="T21" s="24">
        <f t="shared" si="12"/>
        <v>0</v>
      </c>
      <c r="U21" s="82">
        <v>0</v>
      </c>
      <c r="V21" s="82">
        <v>0</v>
      </c>
      <c r="W21" s="24">
        <f t="shared" si="13"/>
        <v>0</v>
      </c>
      <c r="X21" s="82">
        <v>0</v>
      </c>
      <c r="Y21" s="82">
        <v>0</v>
      </c>
      <c r="Z21" s="24">
        <f t="shared" si="14"/>
        <v>0</v>
      </c>
      <c r="AA21" s="82">
        <v>0</v>
      </c>
      <c r="AB21" s="82">
        <v>0</v>
      </c>
      <c r="AC21" s="527">
        <f t="shared" si="15"/>
        <v>50</v>
      </c>
    </row>
    <row r="22" spans="1:29" ht="30" customHeight="1" outlineLevel="1">
      <c r="A22" s="318" t="s">
        <v>53</v>
      </c>
      <c r="B22" s="24">
        <f t="shared" si="2"/>
        <v>3</v>
      </c>
      <c r="C22" s="24">
        <f t="shared" si="3"/>
        <v>2</v>
      </c>
      <c r="D22" s="24">
        <f t="shared" si="4"/>
        <v>1</v>
      </c>
      <c r="E22" s="24">
        <f t="shared" si="5"/>
        <v>3</v>
      </c>
      <c r="F22" s="82">
        <v>2</v>
      </c>
      <c r="G22" s="82">
        <v>1</v>
      </c>
      <c r="H22" s="24">
        <f t="shared" si="6"/>
        <v>0</v>
      </c>
      <c r="I22" s="82">
        <v>0</v>
      </c>
      <c r="J22" s="82">
        <v>0</v>
      </c>
      <c r="K22" s="24">
        <f t="shared" si="7"/>
        <v>0</v>
      </c>
      <c r="L22" s="82">
        <v>0</v>
      </c>
      <c r="M22" s="422">
        <v>0</v>
      </c>
      <c r="N22" s="325">
        <f t="shared" si="8"/>
        <v>3</v>
      </c>
      <c r="O22" s="24">
        <f t="shared" si="9"/>
        <v>2</v>
      </c>
      <c r="P22" s="24">
        <f t="shared" si="10"/>
        <v>1</v>
      </c>
      <c r="Q22" s="24">
        <f t="shared" si="11"/>
        <v>3</v>
      </c>
      <c r="R22" s="82">
        <v>2</v>
      </c>
      <c r="S22" s="82">
        <v>1</v>
      </c>
      <c r="T22" s="24">
        <f t="shared" si="12"/>
        <v>0</v>
      </c>
      <c r="U22" s="82">
        <v>0</v>
      </c>
      <c r="V22" s="82">
        <v>0</v>
      </c>
      <c r="W22" s="24">
        <f t="shared" si="13"/>
        <v>0</v>
      </c>
      <c r="X22" s="82">
        <v>0</v>
      </c>
      <c r="Y22" s="82">
        <v>0</v>
      </c>
      <c r="Z22" s="24">
        <f t="shared" si="14"/>
        <v>0</v>
      </c>
      <c r="AA22" s="82">
        <v>0</v>
      </c>
      <c r="AB22" s="82">
        <v>0</v>
      </c>
      <c r="AC22" s="527">
        <f t="shared" si="15"/>
        <v>100</v>
      </c>
    </row>
    <row r="23" spans="1:29" ht="30" customHeight="1" outlineLevel="1">
      <c r="A23" s="318" t="s">
        <v>54</v>
      </c>
      <c r="B23" s="24">
        <f t="shared" si="2"/>
        <v>19</v>
      </c>
      <c r="C23" s="24">
        <f t="shared" si="3"/>
        <v>9</v>
      </c>
      <c r="D23" s="24">
        <f t="shared" si="4"/>
        <v>10</v>
      </c>
      <c r="E23" s="24">
        <f t="shared" si="5"/>
        <v>19</v>
      </c>
      <c r="F23" s="82">
        <v>9</v>
      </c>
      <c r="G23" s="82">
        <v>10</v>
      </c>
      <c r="H23" s="24">
        <f t="shared" si="6"/>
        <v>0</v>
      </c>
      <c r="I23" s="82">
        <v>0</v>
      </c>
      <c r="J23" s="82">
        <v>0</v>
      </c>
      <c r="K23" s="24">
        <f t="shared" si="7"/>
        <v>0</v>
      </c>
      <c r="L23" s="82">
        <v>0</v>
      </c>
      <c r="M23" s="422">
        <v>0</v>
      </c>
      <c r="N23" s="325">
        <f t="shared" si="8"/>
        <v>18</v>
      </c>
      <c r="O23" s="24">
        <f t="shared" si="9"/>
        <v>9</v>
      </c>
      <c r="P23" s="24">
        <f t="shared" si="10"/>
        <v>9</v>
      </c>
      <c r="Q23" s="24">
        <f t="shared" si="11"/>
        <v>18</v>
      </c>
      <c r="R23" s="82">
        <v>9</v>
      </c>
      <c r="S23" s="82">
        <v>9</v>
      </c>
      <c r="T23" s="24">
        <f t="shared" si="12"/>
        <v>0</v>
      </c>
      <c r="U23" s="82">
        <v>0</v>
      </c>
      <c r="V23" s="82">
        <v>0</v>
      </c>
      <c r="W23" s="24">
        <f t="shared" si="13"/>
        <v>0</v>
      </c>
      <c r="X23" s="82">
        <v>0</v>
      </c>
      <c r="Y23" s="82">
        <v>0</v>
      </c>
      <c r="Z23" s="24">
        <f t="shared" si="14"/>
        <v>0</v>
      </c>
      <c r="AA23" s="82">
        <v>0</v>
      </c>
      <c r="AB23" s="82">
        <v>0</v>
      </c>
      <c r="AC23" s="527">
        <f t="shared" si="15"/>
        <v>94.73684210526315</v>
      </c>
    </row>
    <row r="24" spans="1:29" ht="30" customHeight="1" outlineLevel="1">
      <c r="A24" s="318" t="s">
        <v>395</v>
      </c>
      <c r="B24" s="24">
        <f t="shared" si="2"/>
        <v>12</v>
      </c>
      <c r="C24" s="24">
        <f t="shared" si="3"/>
        <v>5</v>
      </c>
      <c r="D24" s="24">
        <f t="shared" si="4"/>
        <v>7</v>
      </c>
      <c r="E24" s="24">
        <f t="shared" si="5"/>
        <v>12</v>
      </c>
      <c r="F24" s="82">
        <v>5</v>
      </c>
      <c r="G24" s="82">
        <v>7</v>
      </c>
      <c r="H24" s="24">
        <f t="shared" si="6"/>
        <v>0</v>
      </c>
      <c r="I24" s="82">
        <v>0</v>
      </c>
      <c r="J24" s="82">
        <v>0</v>
      </c>
      <c r="K24" s="24">
        <f t="shared" si="7"/>
        <v>0</v>
      </c>
      <c r="L24" s="82">
        <v>0</v>
      </c>
      <c r="M24" s="422">
        <v>0</v>
      </c>
      <c r="N24" s="325">
        <f t="shared" si="8"/>
        <v>8</v>
      </c>
      <c r="O24" s="24">
        <f t="shared" si="9"/>
        <v>3</v>
      </c>
      <c r="P24" s="24">
        <f t="shared" si="10"/>
        <v>5</v>
      </c>
      <c r="Q24" s="24">
        <f t="shared" si="11"/>
        <v>8</v>
      </c>
      <c r="R24" s="82">
        <v>3</v>
      </c>
      <c r="S24" s="82">
        <v>5</v>
      </c>
      <c r="T24" s="24">
        <f t="shared" si="12"/>
        <v>0</v>
      </c>
      <c r="U24" s="82">
        <v>0</v>
      </c>
      <c r="V24" s="82">
        <v>0</v>
      </c>
      <c r="W24" s="24">
        <f t="shared" si="13"/>
        <v>0</v>
      </c>
      <c r="X24" s="82">
        <v>0</v>
      </c>
      <c r="Y24" s="82">
        <v>0</v>
      </c>
      <c r="Z24" s="24">
        <f t="shared" si="14"/>
        <v>0</v>
      </c>
      <c r="AA24" s="82">
        <v>0</v>
      </c>
      <c r="AB24" s="82">
        <v>0</v>
      </c>
      <c r="AC24" s="527">
        <f t="shared" si="15"/>
        <v>66.666666666666657</v>
      </c>
    </row>
    <row r="25" spans="1:29" ht="30" customHeight="1" outlineLevel="1">
      <c r="A25" s="318" t="s">
        <v>55</v>
      </c>
      <c r="B25" s="24">
        <f t="shared" si="2"/>
        <v>30</v>
      </c>
      <c r="C25" s="24">
        <f t="shared" si="3"/>
        <v>14</v>
      </c>
      <c r="D25" s="24">
        <f t="shared" si="4"/>
        <v>16</v>
      </c>
      <c r="E25" s="24">
        <f t="shared" si="5"/>
        <v>29</v>
      </c>
      <c r="F25" s="82">
        <v>14</v>
      </c>
      <c r="G25" s="82">
        <v>15</v>
      </c>
      <c r="H25" s="24">
        <f t="shared" si="6"/>
        <v>0</v>
      </c>
      <c r="I25" s="82">
        <v>0</v>
      </c>
      <c r="J25" s="82">
        <v>0</v>
      </c>
      <c r="K25" s="24">
        <f t="shared" si="7"/>
        <v>1</v>
      </c>
      <c r="L25" s="82">
        <v>0</v>
      </c>
      <c r="M25" s="422">
        <v>1</v>
      </c>
      <c r="N25" s="325">
        <f t="shared" si="8"/>
        <v>30</v>
      </c>
      <c r="O25" s="24">
        <f t="shared" si="9"/>
        <v>14</v>
      </c>
      <c r="P25" s="24">
        <f t="shared" si="10"/>
        <v>16</v>
      </c>
      <c r="Q25" s="24">
        <f t="shared" si="11"/>
        <v>29</v>
      </c>
      <c r="R25" s="82">
        <v>14</v>
      </c>
      <c r="S25" s="82">
        <v>15</v>
      </c>
      <c r="T25" s="24">
        <f t="shared" si="12"/>
        <v>0</v>
      </c>
      <c r="U25" s="82">
        <v>0</v>
      </c>
      <c r="V25" s="82">
        <v>0</v>
      </c>
      <c r="W25" s="24">
        <f t="shared" si="13"/>
        <v>1</v>
      </c>
      <c r="X25" s="82">
        <v>0</v>
      </c>
      <c r="Y25" s="82">
        <v>1</v>
      </c>
      <c r="Z25" s="24">
        <f t="shared" si="14"/>
        <v>0</v>
      </c>
      <c r="AA25" s="82">
        <v>0</v>
      </c>
      <c r="AB25" s="82">
        <v>0</v>
      </c>
      <c r="AC25" s="527">
        <f t="shared" si="15"/>
        <v>100</v>
      </c>
    </row>
    <row r="26" spans="1:29" ht="30" customHeight="1" outlineLevel="1">
      <c r="A26" s="318" t="s">
        <v>56</v>
      </c>
      <c r="B26" s="24">
        <f t="shared" si="2"/>
        <v>13</v>
      </c>
      <c r="C26" s="24">
        <f t="shared" si="3"/>
        <v>7</v>
      </c>
      <c r="D26" s="24">
        <f t="shared" si="4"/>
        <v>6</v>
      </c>
      <c r="E26" s="24">
        <f t="shared" si="5"/>
        <v>13</v>
      </c>
      <c r="F26" s="82">
        <v>7</v>
      </c>
      <c r="G26" s="82">
        <v>6</v>
      </c>
      <c r="H26" s="24">
        <f t="shared" si="6"/>
        <v>0</v>
      </c>
      <c r="I26" s="82">
        <v>0</v>
      </c>
      <c r="J26" s="82">
        <v>0</v>
      </c>
      <c r="K26" s="24">
        <f t="shared" si="7"/>
        <v>0</v>
      </c>
      <c r="L26" s="82">
        <v>0</v>
      </c>
      <c r="M26" s="422">
        <v>0</v>
      </c>
      <c r="N26" s="325">
        <f t="shared" si="8"/>
        <v>12</v>
      </c>
      <c r="O26" s="24">
        <f t="shared" si="9"/>
        <v>7</v>
      </c>
      <c r="P26" s="24">
        <f t="shared" si="10"/>
        <v>5</v>
      </c>
      <c r="Q26" s="24">
        <f t="shared" si="11"/>
        <v>12</v>
      </c>
      <c r="R26" s="82">
        <v>7</v>
      </c>
      <c r="S26" s="82">
        <v>5</v>
      </c>
      <c r="T26" s="24">
        <f t="shared" si="12"/>
        <v>0</v>
      </c>
      <c r="U26" s="82">
        <v>0</v>
      </c>
      <c r="V26" s="82">
        <v>0</v>
      </c>
      <c r="W26" s="24">
        <f t="shared" si="13"/>
        <v>0</v>
      </c>
      <c r="X26" s="82">
        <v>0</v>
      </c>
      <c r="Y26" s="82">
        <v>0</v>
      </c>
      <c r="Z26" s="24">
        <f t="shared" si="14"/>
        <v>0</v>
      </c>
      <c r="AA26" s="82">
        <v>0</v>
      </c>
      <c r="AB26" s="82">
        <v>0</v>
      </c>
      <c r="AC26" s="527">
        <f t="shared" si="15"/>
        <v>92.307692307692307</v>
      </c>
    </row>
    <row r="27" spans="1:29" ht="30" customHeight="1" outlineLevel="1">
      <c r="A27" s="318" t="s">
        <v>57</v>
      </c>
      <c r="B27" s="24">
        <f t="shared" si="2"/>
        <v>16</v>
      </c>
      <c r="C27" s="24">
        <f t="shared" si="3"/>
        <v>9</v>
      </c>
      <c r="D27" s="24">
        <f t="shared" si="4"/>
        <v>7</v>
      </c>
      <c r="E27" s="24">
        <f t="shared" si="5"/>
        <v>16</v>
      </c>
      <c r="F27" s="82">
        <v>9</v>
      </c>
      <c r="G27" s="82">
        <v>7</v>
      </c>
      <c r="H27" s="24">
        <f t="shared" si="6"/>
        <v>0</v>
      </c>
      <c r="I27" s="82">
        <v>0</v>
      </c>
      <c r="J27" s="82">
        <v>0</v>
      </c>
      <c r="K27" s="24">
        <f t="shared" si="7"/>
        <v>0</v>
      </c>
      <c r="L27" s="82">
        <v>0</v>
      </c>
      <c r="M27" s="422">
        <v>0</v>
      </c>
      <c r="N27" s="325">
        <f t="shared" si="8"/>
        <v>13</v>
      </c>
      <c r="O27" s="24">
        <f t="shared" si="9"/>
        <v>8</v>
      </c>
      <c r="P27" s="24">
        <f t="shared" si="10"/>
        <v>5</v>
      </c>
      <c r="Q27" s="24">
        <f t="shared" si="11"/>
        <v>13</v>
      </c>
      <c r="R27" s="82">
        <v>8</v>
      </c>
      <c r="S27" s="82">
        <v>5</v>
      </c>
      <c r="T27" s="24">
        <f t="shared" si="12"/>
        <v>0</v>
      </c>
      <c r="U27" s="82">
        <v>0</v>
      </c>
      <c r="V27" s="82">
        <v>0</v>
      </c>
      <c r="W27" s="24">
        <f t="shared" si="13"/>
        <v>0</v>
      </c>
      <c r="X27" s="82">
        <v>0</v>
      </c>
      <c r="Y27" s="82">
        <v>0</v>
      </c>
      <c r="Z27" s="24">
        <f t="shared" si="14"/>
        <v>0</v>
      </c>
      <c r="AA27" s="82">
        <v>0</v>
      </c>
      <c r="AB27" s="82">
        <v>0</v>
      </c>
      <c r="AC27" s="527">
        <f t="shared" si="15"/>
        <v>81.25</v>
      </c>
    </row>
    <row r="28" spans="1:29" ht="30" customHeight="1" outlineLevel="1">
      <c r="A28" s="318" t="s">
        <v>58</v>
      </c>
      <c r="B28" s="24">
        <f t="shared" si="2"/>
        <v>9</v>
      </c>
      <c r="C28" s="24">
        <f t="shared" si="3"/>
        <v>6</v>
      </c>
      <c r="D28" s="24">
        <f t="shared" si="4"/>
        <v>3</v>
      </c>
      <c r="E28" s="24">
        <f t="shared" si="5"/>
        <v>8</v>
      </c>
      <c r="F28" s="82">
        <v>6</v>
      </c>
      <c r="G28" s="82">
        <v>2</v>
      </c>
      <c r="H28" s="24">
        <f t="shared" si="6"/>
        <v>0</v>
      </c>
      <c r="I28" s="82">
        <v>0</v>
      </c>
      <c r="J28" s="82">
        <v>0</v>
      </c>
      <c r="K28" s="24">
        <f t="shared" si="7"/>
        <v>1</v>
      </c>
      <c r="L28" s="82">
        <v>0</v>
      </c>
      <c r="M28" s="422">
        <v>1</v>
      </c>
      <c r="N28" s="325">
        <f t="shared" si="8"/>
        <v>7</v>
      </c>
      <c r="O28" s="24">
        <f t="shared" si="9"/>
        <v>5</v>
      </c>
      <c r="P28" s="24">
        <f t="shared" si="10"/>
        <v>2</v>
      </c>
      <c r="Q28" s="24">
        <f t="shared" si="11"/>
        <v>6</v>
      </c>
      <c r="R28" s="82">
        <v>5</v>
      </c>
      <c r="S28" s="82">
        <v>1</v>
      </c>
      <c r="T28" s="24">
        <f t="shared" si="12"/>
        <v>0</v>
      </c>
      <c r="U28" s="82">
        <v>0</v>
      </c>
      <c r="V28" s="82">
        <v>0</v>
      </c>
      <c r="W28" s="24">
        <f t="shared" si="13"/>
        <v>1</v>
      </c>
      <c r="X28" s="82">
        <v>0</v>
      </c>
      <c r="Y28" s="82">
        <v>1</v>
      </c>
      <c r="Z28" s="24">
        <f t="shared" si="14"/>
        <v>0</v>
      </c>
      <c r="AA28" s="82">
        <v>0</v>
      </c>
      <c r="AB28" s="82">
        <v>0</v>
      </c>
      <c r="AC28" s="527">
        <f t="shared" si="15"/>
        <v>77.777777777777786</v>
      </c>
    </row>
    <row r="29" spans="1:29" s="367" customFormat="1" ht="9.9499999999999993" customHeight="1" outlineLevel="1" thickBot="1">
      <c r="A29" s="481"/>
      <c r="B29" s="520"/>
      <c r="C29" s="483"/>
      <c r="D29" s="483"/>
      <c r="E29" s="371"/>
      <c r="F29" s="371"/>
      <c r="G29" s="371"/>
      <c r="H29" s="371"/>
      <c r="I29" s="371"/>
      <c r="J29" s="371"/>
      <c r="K29" s="371"/>
      <c r="L29" s="371"/>
      <c r="M29" s="372"/>
      <c r="N29" s="488"/>
      <c r="O29" s="483"/>
      <c r="P29" s="483"/>
      <c r="Q29" s="371"/>
      <c r="R29" s="371"/>
      <c r="S29" s="371"/>
      <c r="T29" s="371"/>
      <c r="U29" s="371"/>
      <c r="V29" s="371"/>
      <c r="W29" s="371"/>
      <c r="X29" s="371"/>
      <c r="Y29" s="371"/>
      <c r="Z29" s="371"/>
      <c r="AA29" s="371"/>
      <c r="AB29" s="371"/>
      <c r="AC29" s="529"/>
    </row>
    <row r="30" spans="1:29" ht="9.9499999999999993" customHeight="1" outlineLevel="1">
      <c r="A30" s="90"/>
      <c r="B30" s="24"/>
      <c r="C30" s="24"/>
      <c r="D30" s="24"/>
      <c r="E30" s="82"/>
      <c r="F30" s="82"/>
      <c r="G30" s="82"/>
      <c r="H30" s="82"/>
      <c r="I30" s="82"/>
      <c r="J30" s="82"/>
      <c r="K30" s="82"/>
      <c r="L30" s="82"/>
      <c r="M30" s="82"/>
      <c r="N30" s="24"/>
      <c r="O30" s="24"/>
      <c r="P30" s="24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124"/>
    </row>
    <row r="31" spans="1:29" s="13" customFormat="1" ht="15" customHeight="1">
      <c r="A31" s="13" t="s">
        <v>29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125"/>
      <c r="AB31" s="34"/>
      <c r="AC31" s="126"/>
    </row>
    <row r="32" spans="1:29" s="36" customFormat="1" ht="12" customHeight="1"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</row>
  </sheetData>
  <mergeCells count="13">
    <mergeCell ref="A2:M2"/>
    <mergeCell ref="N2:AC2"/>
    <mergeCell ref="E9:G10"/>
    <mergeCell ref="H9:J10"/>
    <mergeCell ref="K9:M10"/>
    <mergeCell ref="Z9:AB10"/>
    <mergeCell ref="AC10:AC12"/>
    <mergeCell ref="Q9:S10"/>
    <mergeCell ref="T9:V10"/>
    <mergeCell ref="W9:Y10"/>
    <mergeCell ref="N6:AB6"/>
    <mergeCell ref="A6:A7"/>
    <mergeCell ref="A11:A12"/>
  </mergeCells>
  <phoneticPr fontId="2" type="noConversion"/>
  <printOptions horizontalCentered="1"/>
  <pageMargins left="0.39374999999999999" right="0.39374999999999999" top="0.55138889999999996" bottom="0.55138889999999996" header="0.51180550000000002" footer="0.51180550000000002"/>
  <pageSetup paperSize="9" scale="62" pageOrder="overThenDown" orientation="portrait" blackAndWhite="1" r:id="rId1"/>
  <headerFooter alignWithMargins="0"/>
  <colBreaks count="1" manualBreakCount="1">
    <brk id="13" max="43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00"/>
  </sheetPr>
  <dimension ref="A1:T25"/>
  <sheetViews>
    <sheetView view="pageBreakPreview" topLeftCell="I10" zoomScaleNormal="100" zoomScaleSheetLayoutView="100" workbookViewId="0">
      <selection activeCell="T17" sqref="T17"/>
    </sheetView>
  </sheetViews>
  <sheetFormatPr defaultRowHeight="13.5" outlineLevelRow="1"/>
  <cols>
    <col min="1" max="1" width="10" style="59" customWidth="1"/>
    <col min="2" max="3" width="8.33203125" style="59" customWidth="1"/>
    <col min="4" max="4" width="10.77734375" style="59" customWidth="1"/>
    <col min="5" max="5" width="12" style="59" customWidth="1"/>
    <col min="6" max="10" width="8.33203125" style="59" customWidth="1"/>
    <col min="11" max="11" width="7.44140625" style="59" customWidth="1"/>
    <col min="12" max="12" width="9.77734375" style="59" customWidth="1"/>
    <col min="13" max="16" width="8.33203125" style="59" customWidth="1"/>
    <col min="17" max="17" width="6.5546875" style="59" customWidth="1"/>
    <col min="18" max="18" width="5.33203125" style="59" customWidth="1"/>
    <col min="19" max="19" width="8.33203125" style="59" customWidth="1"/>
    <col min="20" max="20" width="5.33203125" style="59" customWidth="1"/>
    <col min="21" max="16384" width="8.88671875" style="59"/>
  </cols>
  <sheetData>
    <row r="1" spans="1:20" s="40" customFormat="1" ht="15" customHeight="1">
      <c r="L1" s="41"/>
      <c r="P1" s="41"/>
      <c r="R1" s="41"/>
      <c r="S1" s="41"/>
    </row>
    <row r="2" spans="1:20" s="298" customFormat="1" ht="30" customHeight="1">
      <c r="A2" s="638" t="s">
        <v>404</v>
      </c>
      <c r="B2" s="638"/>
      <c r="C2" s="638"/>
      <c r="D2" s="638"/>
      <c r="E2" s="638"/>
      <c r="F2" s="638"/>
      <c r="G2" s="638"/>
      <c r="H2" s="638"/>
      <c r="I2" s="638"/>
      <c r="J2" s="638" t="s">
        <v>188</v>
      </c>
      <c r="K2" s="638"/>
      <c r="L2" s="638"/>
      <c r="M2" s="638"/>
      <c r="N2" s="638"/>
      <c r="O2" s="638"/>
      <c r="P2" s="638"/>
      <c r="Q2" s="638"/>
      <c r="R2" s="638"/>
      <c r="S2" s="638"/>
      <c r="T2" s="638"/>
    </row>
    <row r="3" spans="1:20" s="303" customFormat="1" ht="30" customHeight="1">
      <c r="A3" s="300"/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  <c r="Q3" s="300"/>
      <c r="R3" s="300"/>
      <c r="S3" s="300"/>
      <c r="T3" s="300"/>
    </row>
    <row r="4" spans="1:20" s="44" customFormat="1" ht="15" customHeight="1">
      <c r="A4" s="73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</row>
    <row r="5" spans="1:20" s="42" customFormat="1" ht="21.75" customHeight="1" thickBot="1">
      <c r="A5" s="42" t="s">
        <v>7</v>
      </c>
      <c r="L5" s="516"/>
      <c r="T5" s="516" t="s">
        <v>8</v>
      </c>
    </row>
    <row r="6" spans="1:20" s="45" customFormat="1" ht="20.25" customHeight="1">
      <c r="A6" s="724" t="s">
        <v>400</v>
      </c>
      <c r="B6" s="131" t="s">
        <v>1</v>
      </c>
      <c r="C6" s="132"/>
      <c r="D6" s="132"/>
      <c r="E6" s="132"/>
      <c r="F6" s="132"/>
      <c r="G6" s="132"/>
      <c r="H6" s="132"/>
      <c r="I6" s="784"/>
      <c r="J6" s="724" t="s">
        <v>80</v>
      </c>
      <c r="K6" s="132"/>
      <c r="L6" s="132"/>
      <c r="M6" s="132" t="s">
        <v>1</v>
      </c>
      <c r="N6" s="132"/>
      <c r="O6" s="132"/>
      <c r="P6" s="132"/>
      <c r="Q6" s="132"/>
      <c r="R6" s="132"/>
      <c r="S6" s="132"/>
      <c r="T6" s="771"/>
    </row>
    <row r="7" spans="1:20" s="42" customFormat="1" ht="19.5" customHeight="1">
      <c r="A7" s="670"/>
      <c r="B7" s="133" t="s">
        <v>3</v>
      </c>
      <c r="C7" s="134"/>
      <c r="D7" s="134"/>
      <c r="E7" s="134"/>
      <c r="F7" s="134"/>
      <c r="G7" s="134"/>
      <c r="H7" s="134"/>
      <c r="I7" s="785"/>
      <c r="J7" s="670"/>
      <c r="K7" s="699" t="s">
        <v>3</v>
      </c>
      <c r="L7" s="700"/>
      <c r="M7" s="700"/>
      <c r="N7" s="700"/>
      <c r="O7" s="700"/>
      <c r="P7" s="701"/>
      <c r="Q7" s="706" t="s">
        <v>402</v>
      </c>
      <c r="R7" s="707"/>
      <c r="S7" s="694" t="s">
        <v>403</v>
      </c>
      <c r="T7" s="772"/>
    </row>
    <row r="8" spans="1:20" s="42" customFormat="1" ht="15" customHeight="1">
      <c r="A8" s="603"/>
      <c r="B8" s="136" t="s">
        <v>12</v>
      </c>
      <c r="C8" s="137" t="s">
        <v>189</v>
      </c>
      <c r="D8" s="137"/>
      <c r="E8" s="137"/>
      <c r="F8" s="137"/>
      <c r="G8" s="137"/>
      <c r="H8" s="137"/>
      <c r="I8" s="786"/>
      <c r="J8" s="603"/>
      <c r="K8" s="694" t="s">
        <v>176</v>
      </c>
      <c r="L8" s="702"/>
      <c r="M8" s="702"/>
      <c r="N8" s="702"/>
      <c r="O8" s="702"/>
      <c r="P8" s="695"/>
      <c r="Q8" s="708"/>
      <c r="R8" s="709"/>
      <c r="S8" s="138"/>
      <c r="T8" s="773"/>
    </row>
    <row r="9" spans="1:20" s="42" customFormat="1" ht="15" customHeight="1">
      <c r="A9" s="603"/>
      <c r="B9" s="136"/>
      <c r="C9" s="154" t="s">
        <v>190</v>
      </c>
      <c r="D9" s="139"/>
      <c r="E9" s="139"/>
      <c r="F9" s="139"/>
      <c r="G9" s="139"/>
      <c r="H9" s="139"/>
      <c r="I9" s="787"/>
      <c r="J9" s="603"/>
      <c r="K9" s="703" t="s">
        <v>195</v>
      </c>
      <c r="L9" s="704"/>
      <c r="M9" s="704"/>
      <c r="N9" s="704"/>
      <c r="O9" s="704"/>
      <c r="P9" s="705"/>
      <c r="Q9" s="149"/>
      <c r="R9" s="148"/>
      <c r="S9" s="138"/>
      <c r="T9" s="773"/>
    </row>
    <row r="10" spans="1:20" s="42" customFormat="1" ht="29.25" customHeight="1">
      <c r="A10" s="603"/>
      <c r="B10" s="136"/>
      <c r="C10" s="150" t="s">
        <v>15</v>
      </c>
      <c r="D10" s="151" t="s">
        <v>177</v>
      </c>
      <c r="E10" s="150" t="s">
        <v>178</v>
      </c>
      <c r="F10" s="150" t="s">
        <v>179</v>
      </c>
      <c r="G10" s="150" t="s">
        <v>180</v>
      </c>
      <c r="H10" s="150" t="s">
        <v>181</v>
      </c>
      <c r="I10" s="788" t="s">
        <v>166</v>
      </c>
      <c r="J10" s="774"/>
      <c r="K10" s="150" t="s">
        <v>15</v>
      </c>
      <c r="L10" s="152" t="s">
        <v>182</v>
      </c>
      <c r="M10" s="153" t="s">
        <v>178</v>
      </c>
      <c r="N10" s="153" t="s">
        <v>183</v>
      </c>
      <c r="O10" s="152" t="s">
        <v>184</v>
      </c>
      <c r="P10" s="152" t="s">
        <v>185</v>
      </c>
      <c r="Q10" s="138"/>
      <c r="R10" s="135"/>
      <c r="S10" s="138"/>
      <c r="T10" s="773"/>
    </row>
    <row r="11" spans="1:20" s="42" customFormat="1" ht="59.25" customHeight="1">
      <c r="A11" s="775" t="s">
        <v>401</v>
      </c>
      <c r="B11" s="146" t="s">
        <v>17</v>
      </c>
      <c r="C11" s="607" t="s">
        <v>20</v>
      </c>
      <c r="D11" s="607" t="s">
        <v>191</v>
      </c>
      <c r="E11" s="607" t="s">
        <v>192</v>
      </c>
      <c r="F11" s="605" t="s">
        <v>186</v>
      </c>
      <c r="G11" s="607" t="s">
        <v>193</v>
      </c>
      <c r="H11" s="607" t="s">
        <v>194</v>
      </c>
      <c r="I11" s="789" t="s">
        <v>187</v>
      </c>
      <c r="J11" s="775" t="s">
        <v>401</v>
      </c>
      <c r="K11" s="607" t="s">
        <v>20</v>
      </c>
      <c r="L11" s="606" t="s">
        <v>196</v>
      </c>
      <c r="M11" s="147" t="s">
        <v>192</v>
      </c>
      <c r="N11" s="147" t="s">
        <v>197</v>
      </c>
      <c r="O11" s="604" t="s">
        <v>198</v>
      </c>
      <c r="P11" s="606" t="s">
        <v>194</v>
      </c>
      <c r="Q11" s="696" t="s">
        <v>199</v>
      </c>
      <c r="R11" s="697"/>
      <c r="S11" s="698" t="s">
        <v>107</v>
      </c>
      <c r="T11" s="776"/>
    </row>
    <row r="12" spans="1:20" s="28" customFormat="1" ht="54.95" customHeight="1">
      <c r="A12" s="314" t="s">
        <v>390</v>
      </c>
      <c r="B12" s="24">
        <v>81</v>
      </c>
      <c r="C12" s="777">
        <f t="shared" ref="C12" si="0">SUM(D12:I12)</f>
        <v>77</v>
      </c>
      <c r="D12" s="24">
        <v>34</v>
      </c>
      <c r="E12" s="24">
        <v>8</v>
      </c>
      <c r="F12" s="24">
        <v>35</v>
      </c>
      <c r="G12" s="24">
        <v>0</v>
      </c>
      <c r="H12" s="24"/>
      <c r="I12" s="313">
        <v>0</v>
      </c>
      <c r="J12" s="314" t="s">
        <v>390</v>
      </c>
      <c r="K12" s="777">
        <f t="shared" ref="K12" si="1">SUM(L12,N12:Q12)</f>
        <v>4</v>
      </c>
      <c r="L12" s="24">
        <v>4</v>
      </c>
      <c r="M12" s="24">
        <v>0</v>
      </c>
      <c r="N12" s="24">
        <v>0</v>
      </c>
      <c r="O12" s="24">
        <v>0</v>
      </c>
      <c r="P12" s="24">
        <v>0</v>
      </c>
      <c r="Q12" s="380"/>
      <c r="R12" s="383" t="s">
        <v>391</v>
      </c>
      <c r="S12" s="381"/>
      <c r="T12" s="778">
        <v>120</v>
      </c>
    </row>
    <row r="13" spans="1:20" s="379" customFormat="1" ht="54.95" customHeight="1">
      <c r="A13" s="469" t="s">
        <v>30</v>
      </c>
      <c r="B13" s="33">
        <v>85</v>
      </c>
      <c r="C13" s="779">
        <v>81</v>
      </c>
      <c r="D13" s="33">
        <v>37</v>
      </c>
      <c r="E13" s="33">
        <v>7</v>
      </c>
      <c r="F13" s="33">
        <v>32</v>
      </c>
      <c r="G13" s="33">
        <v>0</v>
      </c>
      <c r="H13" s="33"/>
      <c r="I13" s="468">
        <v>5</v>
      </c>
      <c r="J13" s="469" t="s">
        <v>30</v>
      </c>
      <c r="K13" s="779">
        <v>4</v>
      </c>
      <c r="L13" s="33">
        <v>4</v>
      </c>
      <c r="M13" s="140">
        <v>0</v>
      </c>
      <c r="N13" s="33">
        <v>0</v>
      </c>
      <c r="O13" s="33">
        <v>0</v>
      </c>
      <c r="P13" s="33">
        <v>0</v>
      </c>
      <c r="Q13" s="33"/>
      <c r="R13" s="33" t="s">
        <v>374</v>
      </c>
      <c r="S13" s="33"/>
      <c r="T13" s="468">
        <v>339</v>
      </c>
    </row>
    <row r="14" spans="1:20" s="379" customFormat="1" ht="54.95" customHeight="1">
      <c r="A14" s="469" t="s">
        <v>31</v>
      </c>
      <c r="B14" s="33">
        <v>80</v>
      </c>
      <c r="C14" s="779">
        <v>76</v>
      </c>
      <c r="D14" s="33">
        <v>38</v>
      </c>
      <c r="E14" s="33">
        <v>5</v>
      </c>
      <c r="F14" s="33">
        <v>30</v>
      </c>
      <c r="G14" s="33">
        <v>0</v>
      </c>
      <c r="H14" s="33"/>
      <c r="I14" s="468">
        <v>3</v>
      </c>
      <c r="J14" s="469" t="s">
        <v>31</v>
      </c>
      <c r="K14" s="779">
        <v>4</v>
      </c>
      <c r="L14" s="33">
        <v>4</v>
      </c>
      <c r="M14" s="140">
        <v>0</v>
      </c>
      <c r="N14" s="33">
        <v>0</v>
      </c>
      <c r="O14" s="33">
        <v>0</v>
      </c>
      <c r="P14" s="33">
        <v>0</v>
      </c>
      <c r="Q14" s="33"/>
      <c r="R14" s="33" t="s">
        <v>374</v>
      </c>
      <c r="S14" s="33"/>
      <c r="T14" s="468">
        <v>159</v>
      </c>
    </row>
    <row r="15" spans="1:20" s="379" customFormat="1" ht="54.95" customHeight="1">
      <c r="A15" s="336" t="s">
        <v>32</v>
      </c>
      <c r="B15" s="33">
        <v>81</v>
      </c>
      <c r="C15" s="779">
        <v>76</v>
      </c>
      <c r="D15" s="33">
        <v>38</v>
      </c>
      <c r="E15" s="33">
        <v>5</v>
      </c>
      <c r="F15" s="33">
        <v>30</v>
      </c>
      <c r="G15" s="33">
        <v>0</v>
      </c>
      <c r="H15" s="33">
        <v>2</v>
      </c>
      <c r="I15" s="468">
        <v>1</v>
      </c>
      <c r="J15" s="336" t="s">
        <v>32</v>
      </c>
      <c r="K15" s="779">
        <v>5</v>
      </c>
      <c r="L15" s="33">
        <v>5</v>
      </c>
      <c r="M15" s="33">
        <v>0</v>
      </c>
      <c r="N15" s="33">
        <v>0</v>
      </c>
      <c r="O15" s="33">
        <v>0</v>
      </c>
      <c r="P15" s="33">
        <v>0</v>
      </c>
      <c r="Q15" s="33"/>
      <c r="R15" s="33" t="s">
        <v>374</v>
      </c>
      <c r="S15" s="33"/>
      <c r="T15" s="468">
        <v>331</v>
      </c>
    </row>
    <row r="16" spans="1:20" s="379" customFormat="1" ht="54.95" customHeight="1">
      <c r="A16" s="336" t="s">
        <v>34</v>
      </c>
      <c r="B16" s="33">
        <v>79</v>
      </c>
      <c r="C16" s="779">
        <v>75</v>
      </c>
      <c r="D16" s="33">
        <v>37</v>
      </c>
      <c r="E16" s="33">
        <v>5</v>
      </c>
      <c r="F16" s="33">
        <v>30</v>
      </c>
      <c r="G16" s="33"/>
      <c r="H16" s="33">
        <v>2</v>
      </c>
      <c r="I16" s="468">
        <v>1</v>
      </c>
      <c r="J16" s="336" t="s">
        <v>34</v>
      </c>
      <c r="K16" s="779">
        <v>4</v>
      </c>
      <c r="L16" s="33">
        <v>4</v>
      </c>
      <c r="M16" s="33">
        <v>0</v>
      </c>
      <c r="N16" s="33">
        <v>0</v>
      </c>
      <c r="O16" s="33">
        <v>0</v>
      </c>
      <c r="P16" s="33">
        <v>0</v>
      </c>
      <c r="Q16" s="33"/>
      <c r="R16" s="33" t="s">
        <v>374</v>
      </c>
      <c r="S16" s="33"/>
      <c r="T16" s="468">
        <v>161</v>
      </c>
    </row>
    <row r="17" spans="1:20" s="382" customFormat="1" ht="54.95" customHeight="1">
      <c r="A17" s="470" t="s">
        <v>33</v>
      </c>
      <c r="B17" s="507">
        <f>SUM(C17,K17)</f>
        <v>73</v>
      </c>
      <c r="C17" s="429">
        <f>SUM(D17:I17)</f>
        <v>69</v>
      </c>
      <c r="D17" s="429">
        <v>37</v>
      </c>
      <c r="E17" s="429">
        <v>6</v>
      </c>
      <c r="F17" s="429">
        <v>24</v>
      </c>
      <c r="G17" s="429">
        <v>0</v>
      </c>
      <c r="H17" s="429">
        <v>0</v>
      </c>
      <c r="I17" s="447">
        <v>2</v>
      </c>
      <c r="J17" s="470" t="s">
        <v>33</v>
      </c>
      <c r="K17" s="429">
        <v>4</v>
      </c>
      <c r="L17" s="429">
        <v>4</v>
      </c>
      <c r="M17" s="429">
        <v>0</v>
      </c>
      <c r="N17" s="428">
        <v>0</v>
      </c>
      <c r="O17" s="428">
        <v>0</v>
      </c>
      <c r="P17" s="428">
        <v>0</v>
      </c>
      <c r="Q17" s="780">
        <v>11292</v>
      </c>
      <c r="R17" s="780"/>
      <c r="S17" s="428"/>
      <c r="T17" s="471">
        <v>161</v>
      </c>
    </row>
    <row r="18" spans="1:20" ht="9.9499999999999993" customHeight="1" outlineLevel="1" thickBot="1">
      <c r="A18" s="504"/>
      <c r="B18" s="790"/>
      <c r="C18" s="791"/>
      <c r="D18" s="782"/>
      <c r="E18" s="782"/>
      <c r="F18" s="782"/>
      <c r="G18" s="782"/>
      <c r="H18" s="782"/>
      <c r="I18" s="792"/>
      <c r="J18" s="781"/>
      <c r="K18" s="782"/>
      <c r="L18" s="782"/>
      <c r="M18" s="783"/>
      <c r="N18" s="511"/>
      <c r="O18" s="511"/>
      <c r="P18" s="511"/>
      <c r="Q18" s="511"/>
      <c r="R18" s="511"/>
      <c r="S18" s="511"/>
      <c r="T18" s="353"/>
    </row>
    <row r="19" spans="1:20" ht="9.9499999999999993" customHeight="1" outlineLevel="1">
      <c r="A19" s="61"/>
      <c r="B19" s="33"/>
      <c r="C19" s="33"/>
      <c r="D19" s="142"/>
      <c r="E19" s="142"/>
      <c r="F19" s="142"/>
      <c r="G19" s="142"/>
      <c r="H19" s="142"/>
      <c r="I19" s="142"/>
      <c r="J19" s="142"/>
      <c r="K19" s="142"/>
      <c r="L19" s="142"/>
      <c r="M19" s="61"/>
      <c r="N19" s="62"/>
      <c r="O19" s="62"/>
      <c r="P19" s="62"/>
      <c r="Q19" s="62"/>
      <c r="R19" s="62"/>
      <c r="S19" s="62"/>
      <c r="T19" s="141"/>
    </row>
    <row r="20" spans="1:20" ht="12.75" customHeight="1" outlineLevel="1">
      <c r="A20" s="530" t="s">
        <v>200</v>
      </c>
      <c r="B20" s="33"/>
      <c r="C20" s="33"/>
      <c r="D20" s="142"/>
      <c r="E20" s="142"/>
      <c r="F20" s="142"/>
      <c r="G20" s="142"/>
      <c r="H20" s="142"/>
      <c r="I20" s="142"/>
      <c r="J20" s="142"/>
      <c r="K20" s="142"/>
      <c r="L20" s="142"/>
      <c r="M20" s="61"/>
      <c r="N20" s="62"/>
      <c r="O20" s="62"/>
      <c r="P20" s="62"/>
      <c r="Q20" s="62"/>
      <c r="R20" s="62"/>
      <c r="S20" s="62"/>
      <c r="T20" s="141"/>
    </row>
    <row r="21" spans="1:20" s="215" customFormat="1" ht="13.5" customHeight="1">
      <c r="A21" s="25" t="s">
        <v>29</v>
      </c>
      <c r="B21" s="531"/>
      <c r="C21" s="531"/>
      <c r="D21" s="531"/>
      <c r="E21" s="531"/>
      <c r="F21" s="531"/>
      <c r="G21" s="531"/>
      <c r="H21" s="531"/>
      <c r="I21" s="531"/>
      <c r="J21" s="531"/>
      <c r="K21" s="531"/>
      <c r="L21" s="531"/>
      <c r="Q21" s="531"/>
      <c r="R21" s="531"/>
      <c r="S21" s="532"/>
      <c r="T21" s="532"/>
    </row>
    <row r="22" spans="1:20">
      <c r="A22" s="144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</row>
    <row r="25" spans="1:20">
      <c r="B25" s="145"/>
    </row>
  </sheetData>
  <mergeCells count="12">
    <mergeCell ref="Q17:R17"/>
    <mergeCell ref="A2:I2"/>
    <mergeCell ref="J2:T2"/>
    <mergeCell ref="S7:T7"/>
    <mergeCell ref="Q11:R11"/>
    <mergeCell ref="S11:T11"/>
    <mergeCell ref="K7:P7"/>
    <mergeCell ref="K8:P8"/>
    <mergeCell ref="K9:P9"/>
    <mergeCell ref="A6:A7"/>
    <mergeCell ref="J6:J7"/>
    <mergeCell ref="Q7:R8"/>
  </mergeCells>
  <phoneticPr fontId="2" type="noConversion"/>
  <printOptions horizontalCentered="1" gridLinesSet="0"/>
  <pageMargins left="0.39374999999999999" right="0.39374999999999999" top="0.55138889999999996" bottom="0.55138889999999996" header="0.51180550000000002" footer="0.51180550000000002"/>
  <pageSetup paperSize="9" scale="79" pageOrder="overThenDown" orientation="portrait" blackAndWhite="1" r:id="rId1"/>
  <headerFooter alignWithMargins="0"/>
  <colBreaks count="1" manualBreakCount="1">
    <brk id="9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15</vt:i4>
      </vt:variant>
      <vt:variant>
        <vt:lpstr>이름이 지정된 범위</vt:lpstr>
      </vt:variant>
      <vt:variant>
        <vt:i4>14</vt:i4>
      </vt:variant>
    </vt:vector>
  </HeadingPairs>
  <TitlesOfParts>
    <vt:vector size="29" baseType="lpstr">
      <vt:lpstr>ⅩⅣ. 교육 및 문화</vt:lpstr>
      <vt:lpstr>1.학교총개황</vt:lpstr>
      <vt:lpstr>2.유치원</vt:lpstr>
      <vt:lpstr>3.초등학교</vt:lpstr>
      <vt:lpstr>4.중학교</vt:lpstr>
      <vt:lpstr>5.일반고등학교</vt:lpstr>
      <vt:lpstr>6. 특성화고등학교</vt:lpstr>
      <vt:lpstr>7.적령아동취학</vt:lpstr>
      <vt:lpstr>8.사설학원</vt:lpstr>
      <vt:lpstr>9.공공도서관</vt:lpstr>
      <vt:lpstr>10.문화재</vt:lpstr>
      <vt:lpstr>11-가.공공체육시설</vt:lpstr>
      <vt:lpstr>11-나.신고등록체육시설</vt:lpstr>
      <vt:lpstr>12.청소년수련시설</vt:lpstr>
      <vt:lpstr>13.언론매체</vt:lpstr>
      <vt:lpstr>'1.학교총개황'!Print_Area</vt:lpstr>
      <vt:lpstr>'10.문화재'!Print_Area</vt:lpstr>
      <vt:lpstr>'11-가.공공체육시설'!Print_Area</vt:lpstr>
      <vt:lpstr>'11-나.신고등록체육시설'!Print_Area</vt:lpstr>
      <vt:lpstr>'12.청소년수련시설'!Print_Area</vt:lpstr>
      <vt:lpstr>'13.언론매체'!Print_Area</vt:lpstr>
      <vt:lpstr>'2.유치원'!Print_Area</vt:lpstr>
      <vt:lpstr>'3.초등학교'!Print_Area</vt:lpstr>
      <vt:lpstr>'5.일반고등학교'!Print_Area</vt:lpstr>
      <vt:lpstr>'6. 특성화고등학교'!Print_Area</vt:lpstr>
      <vt:lpstr>'7.적령아동취학'!Print_Area</vt:lpstr>
      <vt:lpstr>'8.사설학원'!Print_Area</vt:lpstr>
      <vt:lpstr>'9.공공도서관'!Print_Area</vt:lpstr>
      <vt:lpstr>'ⅩⅣ. 교육 및 문화'!Print_Area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2019-10-18T05:02:29Z</cp:lastPrinted>
  <dcterms:created xsi:type="dcterms:W3CDTF">2010-03-04T02:06:50Z</dcterms:created>
  <dcterms:modified xsi:type="dcterms:W3CDTF">2022-12-20T09:07:00Z</dcterms:modified>
</cp:coreProperties>
</file>