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★통계연보 최최종수정사항(기간제가 다시 수정)\2018최최종\"/>
    </mc:Choice>
  </mc:AlternateContent>
  <bookViews>
    <workbookView xWindow="3465" yWindow="1920" windowWidth="16830" windowHeight="5490" tabRatio="872" activeTab="7"/>
  </bookViews>
  <sheets>
    <sheet name="ⅩⅠ. 교통관광" sheetId="25" r:id="rId1"/>
    <sheet name="1.자동차등록" sheetId="21" r:id="rId2"/>
    <sheet name="1-1. 자동차 연료 종류별 등록" sheetId="31" r:id="rId3"/>
    <sheet name="2.업종별운수업체" sheetId="29" r:id="rId4"/>
    <sheet name="3.영업용자동차 업종별 수송" sheetId="3" r:id="rId5"/>
    <sheet name="4.천연가스버스 현황, 5.자전거도로 현황" sheetId="30" r:id="rId6"/>
    <sheet name="6.주차장" sheetId="28" r:id="rId7"/>
    <sheet name="7.관광사업체등록" sheetId="9" r:id="rId8"/>
    <sheet name="8.주요관광지방문객수 " sheetId="27" r:id="rId9"/>
    <sheet name="9.관광지현황 및 방문객수" sheetId="35" r:id="rId10"/>
    <sheet name="10.관광지 현황(개황)" sheetId="20" r:id="rId11"/>
    <sheet name="11. 우편물취급" sheetId="34" r:id="rId12"/>
    <sheet name="12. 우편요금수입" sheetId="33" r:id="rId13"/>
  </sheets>
  <definedNames>
    <definedName name="aaa" localSheetId="1">#REF!</definedName>
    <definedName name="aaa" localSheetId="10">#REF!</definedName>
    <definedName name="aaa" localSheetId="11">#REF!</definedName>
    <definedName name="aaa" localSheetId="12">#REF!</definedName>
    <definedName name="aaa" localSheetId="6">#REF!</definedName>
    <definedName name="aaa" localSheetId="0">#REF!</definedName>
    <definedName name="aaa">#REF!</definedName>
    <definedName name="_xlnm.Print_Area" localSheetId="1">'1.자동차등록'!$A$1:$Y$76</definedName>
    <definedName name="_xlnm.Print_Area" localSheetId="10">'10.관광지 현황(개황)'!$A$1:$G$45</definedName>
    <definedName name="_xlnm.Print_Area" localSheetId="11">'11. 우편물취급'!$A$1:$R$20</definedName>
    <definedName name="_xlnm.Print_Area" localSheetId="2">'1-1. 자동차 연료 종류별 등록'!$A$1:$AW$33</definedName>
    <definedName name="_xlnm.Print_Area" localSheetId="3">'2.업종별운수업체'!$A$1:$M$34</definedName>
    <definedName name="_xlnm.Print_Area" localSheetId="4">'3.영업용자동차 업종별 수송'!$A$1:$K$38</definedName>
    <definedName name="_xlnm.Print_Area" localSheetId="5">'4.천연가스버스 현황, 5.자전거도로 현황'!$A$1:$K$38</definedName>
    <definedName name="_xlnm.Print_Area" localSheetId="6">'6.주차장'!$A$1:$M$54</definedName>
    <definedName name="_xlnm.Print_Area" localSheetId="7">'7.관광사업체등록'!$A$1:$Q$44</definedName>
    <definedName name="_xlnm.Print_Area" localSheetId="8">'8.주요관광지방문객수 '!$A$1:$F$75</definedName>
    <definedName name="_xlnm.Print_Area" localSheetId="0">'ⅩⅠ. 교통관광'!$A$1:$J$44</definedName>
  </definedNames>
  <calcPr calcId="162913"/>
</workbook>
</file>

<file path=xl/calcChain.xml><?xml version="1.0" encoding="utf-8"?>
<calcChain xmlns="http://schemas.openxmlformats.org/spreadsheetml/2006/main">
  <c r="D58" i="21" l="1"/>
  <c r="E58" i="21"/>
  <c r="C58" i="21"/>
  <c r="E71" i="21"/>
  <c r="D71" i="21"/>
  <c r="B71" i="21" s="1"/>
  <c r="C71" i="21"/>
  <c r="E70" i="21"/>
  <c r="D70" i="21"/>
  <c r="C70" i="21"/>
  <c r="E69" i="21"/>
  <c r="D69" i="21"/>
  <c r="C69" i="21"/>
  <c r="E68" i="21"/>
  <c r="B68" i="21" s="1"/>
  <c r="D68" i="21"/>
  <c r="C68" i="21"/>
  <c r="E67" i="21"/>
  <c r="D67" i="21"/>
  <c r="B67" i="21" s="1"/>
  <c r="C67" i="21"/>
  <c r="E66" i="21"/>
  <c r="D66" i="21"/>
  <c r="C66" i="21"/>
  <c r="E65" i="21"/>
  <c r="D65" i="21"/>
  <c r="C65" i="21"/>
  <c r="E64" i="21"/>
  <c r="B64" i="21" s="1"/>
  <c r="D64" i="21"/>
  <c r="C64" i="21"/>
  <c r="E63" i="21"/>
  <c r="D63" i="21"/>
  <c r="B63" i="21" s="1"/>
  <c r="C63" i="21"/>
  <c r="E62" i="21"/>
  <c r="D62" i="21"/>
  <c r="C62" i="21"/>
  <c r="E61" i="21"/>
  <c r="D61" i="21"/>
  <c r="C61" i="21"/>
  <c r="D60" i="21"/>
  <c r="E60" i="21"/>
  <c r="C60" i="21"/>
  <c r="B61" i="21"/>
  <c r="B62" i="21"/>
  <c r="B65" i="21"/>
  <c r="B66" i="21"/>
  <c r="B69" i="21"/>
  <c r="B70" i="21"/>
  <c r="B60" i="21" l="1"/>
  <c r="C70" i="27"/>
  <c r="C69" i="27"/>
  <c r="C68" i="27"/>
  <c r="C67" i="27"/>
  <c r="C66" i="27"/>
  <c r="C65" i="27"/>
  <c r="C64" i="27"/>
  <c r="C63" i="27"/>
  <c r="C62" i="27"/>
  <c r="C61" i="27"/>
  <c r="C60" i="27"/>
  <c r="C59" i="27"/>
  <c r="C57" i="27" s="1"/>
  <c r="F19" i="35" l="1"/>
  <c r="G19" i="35"/>
  <c r="E12" i="35"/>
  <c r="E23" i="35"/>
  <c r="E24" i="35"/>
  <c r="E25" i="35"/>
  <c r="E19" i="35"/>
  <c r="E22" i="35"/>
  <c r="E21" i="35"/>
  <c r="E20" i="35"/>
  <c r="E13" i="35"/>
  <c r="E14" i="35"/>
  <c r="E15" i="35"/>
  <c r="E16" i="35"/>
  <c r="E17" i="35"/>
  <c r="E18" i="35"/>
  <c r="B14" i="20"/>
  <c r="C14" i="20"/>
  <c r="B15" i="20"/>
  <c r="C15" i="20"/>
  <c r="B16" i="20"/>
  <c r="C16" i="20"/>
  <c r="B17" i="20"/>
  <c r="C17" i="20"/>
  <c r="C13" i="20"/>
  <c r="B13" i="20"/>
  <c r="C18" i="20"/>
  <c r="B18" i="20"/>
  <c r="B12" i="31"/>
  <c r="B13" i="31"/>
  <c r="B14" i="31"/>
  <c r="B15" i="31"/>
  <c r="B11" i="31"/>
  <c r="C18" i="3"/>
  <c r="B18" i="3"/>
  <c r="C17" i="3"/>
  <c r="B17" i="3"/>
  <c r="C16" i="3"/>
  <c r="B16" i="3"/>
  <c r="C15" i="3"/>
  <c r="B15" i="3"/>
  <c r="C14" i="3"/>
  <c r="B14" i="3"/>
  <c r="C17" i="33"/>
  <c r="B17" i="33"/>
  <c r="L17" i="34"/>
  <c r="K17" i="34"/>
  <c r="C17" i="34"/>
  <c r="B17" i="34"/>
  <c r="B14" i="34"/>
  <c r="C14" i="34"/>
  <c r="K14" i="34"/>
  <c r="L14" i="34"/>
  <c r="B14" i="33"/>
  <c r="C14" i="33"/>
  <c r="D57" i="27"/>
  <c r="E57" i="27"/>
  <c r="F57" i="27"/>
  <c r="B57" i="27"/>
  <c r="B16" i="31"/>
  <c r="F16" i="30"/>
  <c r="C34" i="30"/>
  <c r="B34" i="30"/>
  <c r="C19" i="3"/>
  <c r="B19" i="3"/>
  <c r="C34" i="3"/>
  <c r="B34" i="3"/>
  <c r="C17" i="29"/>
  <c r="B17" i="29"/>
  <c r="W61" i="21"/>
  <c r="W62" i="21"/>
  <c r="W63" i="21"/>
  <c r="W64" i="21"/>
  <c r="W65" i="21"/>
  <c r="W66" i="21"/>
  <c r="W67" i="21"/>
  <c r="W68" i="21"/>
  <c r="W69" i="21"/>
  <c r="W70" i="21"/>
  <c r="W71" i="21"/>
  <c r="W60" i="21"/>
  <c r="S71" i="21"/>
  <c r="S70" i="21"/>
  <c r="S69" i="21"/>
  <c r="S68" i="21"/>
  <c r="S67" i="21"/>
  <c r="S66" i="21"/>
  <c r="S65" i="21"/>
  <c r="S64" i="21"/>
  <c r="S63" i="21"/>
  <c r="S62" i="21"/>
  <c r="S61" i="21"/>
  <c r="S60" i="21"/>
  <c r="O71" i="21"/>
  <c r="O58" i="21" s="1"/>
  <c r="O70" i="21"/>
  <c r="O69" i="21"/>
  <c r="O68" i="21"/>
  <c r="O67" i="21"/>
  <c r="O66" i="21"/>
  <c r="O65" i="21"/>
  <c r="O64" i="21"/>
  <c r="O63" i="21"/>
  <c r="O62" i="21"/>
  <c r="O61" i="21"/>
  <c r="O60" i="21"/>
  <c r="J71" i="21"/>
  <c r="J58" i="21" s="1"/>
  <c r="J70" i="21"/>
  <c r="J69" i="21"/>
  <c r="J68" i="21"/>
  <c r="J67" i="21"/>
  <c r="J66" i="21"/>
  <c r="J65" i="21"/>
  <c r="J64" i="21"/>
  <c r="J63" i="21"/>
  <c r="J62" i="21"/>
  <c r="J61" i="21"/>
  <c r="J60" i="21"/>
  <c r="F61" i="21"/>
  <c r="F62" i="21"/>
  <c r="F63" i="21"/>
  <c r="F64" i="21"/>
  <c r="F65" i="21"/>
  <c r="F66" i="21"/>
  <c r="F67" i="21"/>
  <c r="F68" i="21"/>
  <c r="F69" i="21"/>
  <c r="F70" i="21"/>
  <c r="F71" i="21"/>
  <c r="F60" i="21"/>
  <c r="P58" i="21"/>
  <c r="X58" i="21"/>
  <c r="Y58" i="21"/>
  <c r="G58" i="21"/>
  <c r="I58" i="21"/>
  <c r="K58" i="21"/>
  <c r="M58" i="21"/>
  <c r="V58" i="21"/>
  <c r="U58" i="21"/>
  <c r="R58" i="21"/>
  <c r="Q58" i="21"/>
  <c r="L58" i="21"/>
  <c r="H15" i="21"/>
  <c r="Y30" i="21"/>
  <c r="Y15" i="21"/>
  <c r="V46" i="21"/>
  <c r="V47" i="21"/>
  <c r="V48" i="21" s="1"/>
  <c r="V49" i="21" s="1"/>
  <c r="V50" i="21" s="1"/>
  <c r="V51" i="21" s="1"/>
  <c r="V52" i="21" s="1"/>
  <c r="V53" i="21" s="1"/>
  <c r="V54" i="21" s="1"/>
  <c r="V55" i="21" s="1"/>
  <c r="V56" i="21" s="1"/>
  <c r="V57" i="21" s="1"/>
  <c r="U46" i="21"/>
  <c r="U47" i="21"/>
  <c r="U48" i="21" s="1"/>
  <c r="U49" i="21" s="1"/>
  <c r="U50" i="21" s="1"/>
  <c r="U51" i="21" s="1"/>
  <c r="U52" i="21" s="1"/>
  <c r="U53" i="21" s="1"/>
  <c r="U54" i="21" s="1"/>
  <c r="U55" i="21" s="1"/>
  <c r="U56" i="21" s="1"/>
  <c r="U57" i="21" s="1"/>
  <c r="T46" i="21"/>
  <c r="T47" i="21"/>
  <c r="T48" i="21" s="1"/>
  <c r="V15" i="21"/>
  <c r="U15" i="21"/>
  <c r="T15" i="21"/>
  <c r="Q15" i="21"/>
  <c r="R15" i="21"/>
  <c r="L15" i="21"/>
  <c r="R46" i="21"/>
  <c r="R47" i="21" s="1"/>
  <c r="R48" i="21" s="1"/>
  <c r="R49" i="21" s="1"/>
  <c r="R50" i="21" s="1"/>
  <c r="R51" i="21" s="1"/>
  <c r="R52" i="21" s="1"/>
  <c r="R53" i="21" s="1"/>
  <c r="R54" i="21" s="1"/>
  <c r="R55" i="21" s="1"/>
  <c r="R56" i="21" s="1"/>
  <c r="R57" i="21" s="1"/>
  <c r="Q46" i="21"/>
  <c r="Q47" i="21" s="1"/>
  <c r="Q48" i="21" s="1"/>
  <c r="Q49" i="21" s="1"/>
  <c r="Q50" i="21" s="1"/>
  <c r="Q51" i="21" s="1"/>
  <c r="Q52" i="21" s="1"/>
  <c r="Q53" i="21" s="1"/>
  <c r="Q54" i="21" s="1"/>
  <c r="Q55" i="21" s="1"/>
  <c r="Q56" i="21" s="1"/>
  <c r="Q57" i="21" s="1"/>
  <c r="L46" i="21"/>
  <c r="H47" i="21"/>
  <c r="W46" i="21"/>
  <c r="W57" i="21"/>
  <c r="L47" i="21"/>
  <c r="L48" i="21" s="1"/>
  <c r="L49" i="21" s="1"/>
  <c r="L50" i="21" s="1"/>
  <c r="L51" i="21" s="1"/>
  <c r="L52" i="21" s="1"/>
  <c r="L53" i="21" s="1"/>
  <c r="L54" i="21" s="1"/>
  <c r="L55" i="21" s="1"/>
  <c r="L56" i="21" s="1"/>
  <c r="L57" i="21" s="1"/>
  <c r="D46" i="21"/>
  <c r="C46" i="21"/>
  <c r="B46" i="21" s="1"/>
  <c r="W47" i="21"/>
  <c r="S46" i="21"/>
  <c r="J46" i="21"/>
  <c r="E46" i="21"/>
  <c r="W53" i="21"/>
  <c r="J47" i="21"/>
  <c r="F46" i="21"/>
  <c r="H48" i="21"/>
  <c r="H49" i="21" s="1"/>
  <c r="H50" i="21" s="1"/>
  <c r="D47" i="21"/>
  <c r="W49" i="21"/>
  <c r="O46" i="21"/>
  <c r="W56" i="21"/>
  <c r="W52" i="21"/>
  <c r="W48" i="21"/>
  <c r="W55" i="21"/>
  <c r="W51" i="21"/>
  <c r="W54" i="21"/>
  <c r="W50" i="21"/>
  <c r="J48" i="21"/>
  <c r="E47" i="21"/>
  <c r="O47" i="21"/>
  <c r="F48" i="21"/>
  <c r="C47" i="21"/>
  <c r="B47" i="21" s="1"/>
  <c r="F47" i="21"/>
  <c r="B31" i="3"/>
  <c r="C49" i="21"/>
  <c r="B49" i="21" s="1"/>
  <c r="O48" i="21"/>
  <c r="J49" i="21"/>
  <c r="F49" i="21"/>
  <c r="E48" i="21"/>
  <c r="C48" i="21"/>
  <c r="B48" i="21" s="1"/>
  <c r="C33" i="3"/>
  <c r="B33" i="3"/>
  <c r="C31" i="3"/>
  <c r="F50" i="21"/>
  <c r="E49" i="21"/>
  <c r="J50" i="21"/>
  <c r="C50" i="21"/>
  <c r="B50" i="21" s="1"/>
  <c r="O49" i="21"/>
  <c r="C33" i="30"/>
  <c r="C30" i="30"/>
  <c r="C31" i="30"/>
  <c r="C32" i="30"/>
  <c r="C29" i="30"/>
  <c r="B30" i="30"/>
  <c r="B31" i="30"/>
  <c r="B32" i="30"/>
  <c r="B29" i="30"/>
  <c r="J51" i="21"/>
  <c r="O50" i="21"/>
  <c r="F51" i="21"/>
  <c r="E50" i="21"/>
  <c r="B42" i="28"/>
  <c r="C42" i="28"/>
  <c r="B43" i="28"/>
  <c r="B39" i="28" s="1"/>
  <c r="C43" i="28"/>
  <c r="B44" i="28"/>
  <c r="C44" i="28"/>
  <c r="B45" i="28"/>
  <c r="C45" i="28"/>
  <c r="B46" i="28"/>
  <c r="C46" i="28"/>
  <c r="B47" i="28"/>
  <c r="C47" i="28"/>
  <c r="B48" i="28"/>
  <c r="C48" i="28"/>
  <c r="B49" i="28"/>
  <c r="C49" i="28"/>
  <c r="B50" i="28"/>
  <c r="C50" i="28"/>
  <c r="C41" i="28"/>
  <c r="C39" i="28" s="1"/>
  <c r="B41" i="28"/>
  <c r="D39" i="28"/>
  <c r="E39" i="28"/>
  <c r="F39" i="28"/>
  <c r="G39" i="28"/>
  <c r="H39" i="28"/>
  <c r="I39" i="28"/>
  <c r="J39" i="28"/>
  <c r="K39" i="28"/>
  <c r="L39" i="28"/>
  <c r="M39" i="28"/>
  <c r="O51" i="21"/>
  <c r="C51" i="21"/>
  <c r="B51" i="21" s="1"/>
  <c r="E51" i="21"/>
  <c r="F52" i="21"/>
  <c r="C52" i="21"/>
  <c r="B52" i="21" s="1"/>
  <c r="J52" i="21"/>
  <c r="E52" i="21"/>
  <c r="F53" i="21"/>
  <c r="J53" i="21"/>
  <c r="C53" i="21"/>
  <c r="O52" i="21"/>
  <c r="H58" i="21"/>
  <c r="B28" i="30"/>
  <c r="F54" i="21"/>
  <c r="J54" i="21"/>
  <c r="C54" i="21"/>
  <c r="B54" i="21" s="1"/>
  <c r="O53" i="21"/>
  <c r="E53" i="21"/>
  <c r="B53" i="21"/>
  <c r="A30" i="20"/>
  <c r="A29" i="20"/>
  <c r="E54" i="21"/>
  <c r="F55" i="21"/>
  <c r="O54" i="21"/>
  <c r="J55" i="21"/>
  <c r="X30" i="21"/>
  <c r="P30" i="21"/>
  <c r="O30" i="21" s="1"/>
  <c r="I30" i="21"/>
  <c r="K30" i="21"/>
  <c r="M30" i="21"/>
  <c r="G30" i="21"/>
  <c r="W58" i="21"/>
  <c r="S58" i="21"/>
  <c r="T58" i="21"/>
  <c r="O55" i="21"/>
  <c r="C55" i="21"/>
  <c r="B55" i="21" s="1"/>
  <c r="E55" i="21"/>
  <c r="J56" i="21"/>
  <c r="F58" i="21"/>
  <c r="C27" i="27"/>
  <c r="C26" i="27"/>
  <c r="C25" i="27"/>
  <c r="C24" i="27"/>
  <c r="C23" i="27"/>
  <c r="C22" i="27"/>
  <c r="C21" i="27"/>
  <c r="C20" i="27"/>
  <c r="C19" i="27"/>
  <c r="C18" i="27"/>
  <c r="C17" i="27"/>
  <c r="C16" i="27"/>
  <c r="F14" i="27"/>
  <c r="E14" i="27"/>
  <c r="D14" i="27"/>
  <c r="D29" i="27"/>
  <c r="E29" i="27"/>
  <c r="F29" i="27"/>
  <c r="C31" i="27"/>
  <c r="C29" i="27" s="1"/>
  <c r="C32" i="27"/>
  <c r="C33" i="27"/>
  <c r="C34" i="27"/>
  <c r="C35" i="27"/>
  <c r="C36" i="27"/>
  <c r="C37" i="27"/>
  <c r="C38" i="27"/>
  <c r="C39" i="27"/>
  <c r="C40" i="27"/>
  <c r="C41" i="27"/>
  <c r="C42" i="27"/>
  <c r="C38" i="28"/>
  <c r="B38" i="28"/>
  <c r="C37" i="28"/>
  <c r="B37" i="28"/>
  <c r="C36" i="28"/>
  <c r="B36" i="28"/>
  <c r="C35" i="28"/>
  <c r="B35" i="28"/>
  <c r="C34" i="28"/>
  <c r="B34" i="28"/>
  <c r="C33" i="28"/>
  <c r="B33" i="28"/>
  <c r="C32" i="28"/>
  <c r="B32" i="28"/>
  <c r="C31" i="28"/>
  <c r="B31" i="28"/>
  <c r="C30" i="28"/>
  <c r="C27" i="28" s="1"/>
  <c r="B30" i="28"/>
  <c r="C29" i="28"/>
  <c r="B29" i="28"/>
  <c r="B27" i="28" s="1"/>
  <c r="M27" i="28"/>
  <c r="L27" i="28"/>
  <c r="K27" i="28"/>
  <c r="J27" i="28"/>
  <c r="I27" i="28"/>
  <c r="H27" i="28"/>
  <c r="G27" i="28"/>
  <c r="F27" i="28"/>
  <c r="E27" i="28"/>
  <c r="D27" i="28"/>
  <c r="F11" i="30"/>
  <c r="W43" i="21"/>
  <c r="W30" i="21" s="1"/>
  <c r="S43" i="21"/>
  <c r="S30" i="21"/>
  <c r="O43" i="21"/>
  <c r="J43" i="21"/>
  <c r="J30" i="21" s="1"/>
  <c r="F43" i="21"/>
  <c r="F30" i="21" s="1"/>
  <c r="E43" i="21"/>
  <c r="E30" i="21" s="1"/>
  <c r="D43" i="21"/>
  <c r="D30" i="21"/>
  <c r="C43" i="21"/>
  <c r="C30" i="21" s="1"/>
  <c r="W42" i="21"/>
  <c r="S42" i="21"/>
  <c r="O42" i="21"/>
  <c r="J42" i="21"/>
  <c r="F42" i="21"/>
  <c r="E42" i="21"/>
  <c r="D42" i="21"/>
  <c r="C42" i="21"/>
  <c r="W41" i="21"/>
  <c r="S41" i="21"/>
  <c r="O41" i="21"/>
  <c r="J41" i="21"/>
  <c r="F41" i="21"/>
  <c r="E41" i="21"/>
  <c r="D41" i="21"/>
  <c r="C41" i="21"/>
  <c r="W40" i="21"/>
  <c r="S40" i="21"/>
  <c r="O40" i="21"/>
  <c r="J40" i="21"/>
  <c r="F40" i="21"/>
  <c r="E40" i="21"/>
  <c r="D40" i="21"/>
  <c r="C40" i="21"/>
  <c r="W39" i="21"/>
  <c r="S39" i="21"/>
  <c r="O39" i="21"/>
  <c r="J39" i="21"/>
  <c r="F39" i="21"/>
  <c r="E39" i="21"/>
  <c r="D39" i="21"/>
  <c r="C39" i="21"/>
  <c r="W38" i="21"/>
  <c r="S38" i="21"/>
  <c r="O38" i="21"/>
  <c r="J38" i="21"/>
  <c r="F38" i="21"/>
  <c r="E38" i="21"/>
  <c r="D38" i="21"/>
  <c r="C38" i="21"/>
  <c r="W37" i="21"/>
  <c r="S37" i="21"/>
  <c r="O37" i="21"/>
  <c r="J37" i="21"/>
  <c r="F37" i="21"/>
  <c r="E37" i="21"/>
  <c r="D37" i="21"/>
  <c r="C37" i="21"/>
  <c r="W36" i="21"/>
  <c r="S36" i="21"/>
  <c r="O36" i="21"/>
  <c r="J36" i="21"/>
  <c r="F36" i="21"/>
  <c r="E36" i="21"/>
  <c r="D36" i="21"/>
  <c r="C36" i="21"/>
  <c r="W35" i="21"/>
  <c r="S35" i="21"/>
  <c r="O35" i="21"/>
  <c r="J35" i="21"/>
  <c r="F35" i="21"/>
  <c r="E35" i="21"/>
  <c r="D35" i="21"/>
  <c r="C35" i="21"/>
  <c r="W34" i="21"/>
  <c r="S34" i="21"/>
  <c r="O34" i="21"/>
  <c r="J34" i="21"/>
  <c r="F34" i="21"/>
  <c r="E34" i="21"/>
  <c r="D34" i="21"/>
  <c r="C34" i="21"/>
  <c r="W33" i="21"/>
  <c r="S33" i="21"/>
  <c r="O33" i="21"/>
  <c r="J33" i="21"/>
  <c r="F33" i="21"/>
  <c r="E33" i="21"/>
  <c r="D33" i="21"/>
  <c r="C33" i="21"/>
  <c r="W32" i="21"/>
  <c r="S32" i="21"/>
  <c r="O32" i="21"/>
  <c r="J32" i="21"/>
  <c r="F32" i="21"/>
  <c r="E32" i="21"/>
  <c r="D32" i="21"/>
  <c r="C32" i="21"/>
  <c r="E57" i="21"/>
  <c r="E56" i="21"/>
  <c r="F56" i="21"/>
  <c r="O57" i="21"/>
  <c r="O56" i="21"/>
  <c r="C56" i="21"/>
  <c r="B56" i="21" s="1"/>
  <c r="C57" i="21"/>
  <c r="B57" i="21" s="1"/>
  <c r="J57" i="21"/>
  <c r="F57" i="21"/>
  <c r="C14" i="27"/>
  <c r="F13" i="30"/>
  <c r="C14" i="29"/>
  <c r="B14" i="29"/>
  <c r="X15" i="21"/>
  <c r="P15" i="21"/>
  <c r="O15" i="21" s="1"/>
  <c r="M15" i="21"/>
  <c r="K15" i="21"/>
  <c r="I15" i="21"/>
  <c r="G15" i="21"/>
  <c r="C25" i="28"/>
  <c r="B25" i="28"/>
  <c r="C24" i="28"/>
  <c r="B24" i="28"/>
  <c r="C23" i="28"/>
  <c r="B23" i="28"/>
  <c r="C22" i="28"/>
  <c r="B22" i="28"/>
  <c r="C21" i="28"/>
  <c r="B21" i="28"/>
  <c r="C20" i="28"/>
  <c r="B20" i="28"/>
  <c r="C19" i="28"/>
  <c r="B19" i="28"/>
  <c r="C18" i="28"/>
  <c r="B18" i="28"/>
  <c r="C17" i="28"/>
  <c r="C14" i="28" s="1"/>
  <c r="B17" i="28"/>
  <c r="C16" i="28"/>
  <c r="B16" i="28"/>
  <c r="B14" i="28" s="1"/>
  <c r="M14" i="28"/>
  <c r="L14" i="28"/>
  <c r="K14" i="28"/>
  <c r="J14" i="28"/>
  <c r="I14" i="28"/>
  <c r="H14" i="28"/>
  <c r="G14" i="28"/>
  <c r="F14" i="28"/>
  <c r="E14" i="28"/>
  <c r="D14" i="28"/>
  <c r="W28" i="21"/>
  <c r="S28" i="21"/>
  <c r="O28" i="21"/>
  <c r="J28" i="21"/>
  <c r="F28" i="21"/>
  <c r="E28" i="21"/>
  <c r="D28" i="21"/>
  <c r="C28" i="21"/>
  <c r="W27" i="21"/>
  <c r="S27" i="21"/>
  <c r="O27" i="21"/>
  <c r="J27" i="21"/>
  <c r="F27" i="21"/>
  <c r="E27" i="21"/>
  <c r="D27" i="21"/>
  <c r="C27" i="21"/>
  <c r="W26" i="21"/>
  <c r="S26" i="21"/>
  <c r="O26" i="21"/>
  <c r="J26" i="21"/>
  <c r="F26" i="21"/>
  <c r="E26" i="21"/>
  <c r="D26" i="21"/>
  <c r="C26" i="21"/>
  <c r="W25" i="21"/>
  <c r="S25" i="21"/>
  <c r="O25" i="21"/>
  <c r="J25" i="21"/>
  <c r="F25" i="21"/>
  <c r="E25" i="21"/>
  <c r="D25" i="21"/>
  <c r="C25" i="21"/>
  <c r="W24" i="21"/>
  <c r="S24" i="21"/>
  <c r="O24" i="21"/>
  <c r="J24" i="21"/>
  <c r="F24" i="21"/>
  <c r="E24" i="21"/>
  <c r="D24" i="21"/>
  <c r="C24" i="21"/>
  <c r="W23" i="21"/>
  <c r="S23" i="21"/>
  <c r="O23" i="21"/>
  <c r="J23" i="21"/>
  <c r="F23" i="21"/>
  <c r="E23" i="21"/>
  <c r="D23" i="21"/>
  <c r="C23" i="21"/>
  <c r="W22" i="21"/>
  <c r="S22" i="21"/>
  <c r="O22" i="21"/>
  <c r="J22" i="21"/>
  <c r="F22" i="21"/>
  <c r="E22" i="21"/>
  <c r="D22" i="21"/>
  <c r="C22" i="21"/>
  <c r="W21" i="21"/>
  <c r="S21" i="21"/>
  <c r="O21" i="21"/>
  <c r="J21" i="21"/>
  <c r="F21" i="21"/>
  <c r="E21" i="21"/>
  <c r="D21" i="21"/>
  <c r="C21" i="21"/>
  <c r="W20" i="21"/>
  <c r="S20" i="21"/>
  <c r="O20" i="21"/>
  <c r="J20" i="21"/>
  <c r="F20" i="21"/>
  <c r="E20" i="21"/>
  <c r="D20" i="21"/>
  <c r="C20" i="21"/>
  <c r="W19" i="21"/>
  <c r="S19" i="21"/>
  <c r="O19" i="21"/>
  <c r="J19" i="21"/>
  <c r="F19" i="21"/>
  <c r="E19" i="21"/>
  <c r="D19" i="21"/>
  <c r="C19" i="21"/>
  <c r="W18" i="21"/>
  <c r="S18" i="21"/>
  <c r="O18" i="21"/>
  <c r="J18" i="21"/>
  <c r="F18" i="21"/>
  <c r="E18" i="21"/>
  <c r="D18" i="21"/>
  <c r="C18" i="21"/>
  <c r="W17" i="21"/>
  <c r="S17" i="21"/>
  <c r="O17" i="21"/>
  <c r="J17" i="21"/>
  <c r="F17" i="21"/>
  <c r="E17" i="21"/>
  <c r="D17" i="21"/>
  <c r="C17" i="21"/>
  <c r="S15" i="21" l="1"/>
  <c r="W15" i="21"/>
  <c r="F15" i="21"/>
  <c r="J15" i="21"/>
  <c r="B18" i="21"/>
  <c r="B23" i="21"/>
  <c r="B33" i="21"/>
  <c r="B35" i="21"/>
  <c r="B37" i="21"/>
  <c r="S47" i="21"/>
  <c r="D48" i="21"/>
  <c r="B43" i="21"/>
  <c r="B30" i="21" s="1"/>
  <c r="B17" i="21"/>
  <c r="E15" i="21"/>
  <c r="B32" i="21"/>
  <c r="B34" i="21"/>
  <c r="B36" i="21"/>
  <c r="B38" i="21"/>
  <c r="B39" i="21"/>
  <c r="B40" i="21"/>
  <c r="B41" i="21"/>
  <c r="B42" i="21"/>
  <c r="D15" i="21"/>
  <c r="B19" i="21"/>
  <c r="B20" i="21"/>
  <c r="B21" i="21"/>
  <c r="B22" i="21"/>
  <c r="B24" i="21"/>
  <c r="B25" i="21"/>
  <c r="B26" i="21"/>
  <c r="B27" i="21"/>
  <c r="B28" i="21"/>
  <c r="D50" i="21"/>
  <c r="H51" i="21"/>
  <c r="S48" i="21"/>
  <c r="T49" i="21"/>
  <c r="D49" i="21"/>
  <c r="B58" i="21"/>
  <c r="C15" i="21"/>
  <c r="B15" i="21" s="1"/>
  <c r="T50" i="21" l="1"/>
  <c r="S49" i="21"/>
  <c r="D51" i="21"/>
  <c r="H52" i="21"/>
  <c r="H53" i="21" l="1"/>
  <c r="D52" i="21"/>
  <c r="T51" i="21"/>
  <c r="S50" i="21"/>
  <c r="T52" i="21" l="1"/>
  <c r="S51" i="21"/>
  <c r="H54" i="21"/>
  <c r="D53" i="21"/>
  <c r="H55" i="21" l="1"/>
  <c r="D54" i="21"/>
  <c r="T53" i="21"/>
  <c r="S52" i="21"/>
  <c r="S53" i="21" l="1"/>
  <c r="T54" i="21"/>
  <c r="D55" i="21"/>
  <c r="H56" i="21"/>
  <c r="H57" i="21" l="1"/>
  <c r="D57" i="21" s="1"/>
  <c r="D56" i="21"/>
  <c r="S54" i="21"/>
  <c r="T55" i="21"/>
  <c r="T56" i="21" l="1"/>
  <c r="S55" i="21"/>
  <c r="T57" i="21" l="1"/>
  <c r="S57" i="21" s="1"/>
  <c r="S56" i="21"/>
</calcChain>
</file>

<file path=xl/comments1.xml><?xml version="1.0" encoding="utf-8"?>
<comments xmlns="http://schemas.openxmlformats.org/spreadsheetml/2006/main">
  <authors>
    <author>사용자</author>
  </authors>
  <commentList>
    <comment ref="E36" authorId="0" shapeId="0">
      <text>
        <r>
          <rPr>
            <sz val="9"/>
            <color indexed="81"/>
            <rFont val="돋움"/>
            <family val="3"/>
            <charset val="129"/>
          </rPr>
          <t>관광유람선업은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아예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등록이력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자체가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당시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담당자가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잘못기재한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듯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하네요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삭제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</text>
    </comment>
  </commentList>
</comments>
</file>

<file path=xl/sharedStrings.xml><?xml version="1.0" encoding="utf-8"?>
<sst xmlns="http://schemas.openxmlformats.org/spreadsheetml/2006/main" count="841" uniqueCount="428">
  <si>
    <t>ⅩⅠ.교통·관광 및 정보통신</t>
  </si>
  <si>
    <t xml:space="preserve"> Transportation, Tourism and 
Information Telecommunications</t>
  </si>
  <si>
    <t>1. 자 동 차 등 록</t>
  </si>
  <si>
    <t>자 동 차 등 록(속)</t>
  </si>
  <si>
    <t>Registered Motor Vehicles</t>
  </si>
  <si>
    <t>Registered Motor Vehicles(Cont'd)</t>
  </si>
  <si>
    <t>단위 : 대</t>
  </si>
  <si>
    <t xml:space="preserve"> </t>
  </si>
  <si>
    <t>unit : each</t>
  </si>
  <si>
    <t>연       별</t>
  </si>
  <si>
    <r>
      <t>합  계</t>
    </r>
    <r>
      <rPr>
        <vertAlign val="superscript"/>
        <sz val="10"/>
        <color theme="1"/>
        <rFont val="맑은 고딕"/>
        <family val="3"/>
        <charset val="129"/>
      </rPr>
      <t>1)</t>
    </r>
    <r>
      <rPr>
        <sz val="10"/>
        <color theme="1"/>
        <rFont val="맑은 고딕"/>
        <family val="3"/>
        <charset val="129"/>
      </rPr>
      <t xml:space="preserve">      Total</t>
    </r>
  </si>
  <si>
    <t>승용차  Passenger cars</t>
  </si>
  <si>
    <t>승합차  Buses</t>
  </si>
  <si>
    <t>화물차  Trucks</t>
  </si>
  <si>
    <t>특수차  Special cars</t>
  </si>
  <si>
    <t>이륜자동차  Motor cycles</t>
  </si>
  <si>
    <t>관  용</t>
  </si>
  <si>
    <t>자가용</t>
  </si>
  <si>
    <t>영업용</t>
  </si>
  <si>
    <t>Govern-</t>
  </si>
  <si>
    <t>Comme-</t>
  </si>
  <si>
    <t>월       별</t>
  </si>
  <si>
    <t>ment</t>
  </si>
  <si>
    <t>Private</t>
  </si>
  <si>
    <t>rcial</t>
  </si>
  <si>
    <t xml:space="preserve"> Transportation, Tourism and 
Information Telecommunications</t>
  </si>
  <si>
    <t>1 월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</si>
  <si>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</si>
  <si>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</si>
  <si>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</si>
  <si>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</si>
  <si>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</si>
  <si>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</si>
  <si>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</si>
  <si>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</si>
  <si>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</si>
  <si>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</si>
  <si>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</si>
  <si>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 xml:space="preserve">  주 : 1) 이륜자동차 미포함.</t>
  </si>
  <si>
    <t>2018년 수치는 최종 누계값임</t>
  </si>
  <si>
    <t xml:space="preserve">     2018년 수치는 최종 누계값임</t>
  </si>
  <si>
    <t>자료 : 도시과</t>
  </si>
  <si>
    <t>자료 : 도시과</t>
  </si>
  <si>
    <t>1-1. 자동차 연료 종류별 자동차 등록현황</t>
  </si>
  <si>
    <t xml:space="preserve">Registered Motor Vehicles </t>
  </si>
  <si>
    <t>1-1. 자동차 연료 종류별 등록</t>
  </si>
  <si>
    <t>by car fuel type in Gun</t>
  </si>
  <si>
    <t>Unit : each</t>
  </si>
  <si>
    <t>연별
Year</t>
  </si>
  <si>
    <r>
      <t>합  계</t>
    </r>
    <r>
      <rPr>
        <vertAlign val="superscript"/>
        <sz val="10"/>
        <rFont val="맑은 고딕"/>
        <family val="3"/>
        <charset val="129"/>
      </rPr>
      <t xml:space="preserve">1)
</t>
    </r>
    <r>
      <rPr>
        <sz val="10"/>
        <rFont val="맑은 고딕"/>
        <family val="3"/>
        <charset val="129"/>
      </rPr>
      <t xml:space="preserve">Total </t>
    </r>
  </si>
  <si>
    <t>승 용 차
Passenger cars</t>
  </si>
  <si>
    <t xml:space="preserve">승 합 차
Buses </t>
  </si>
  <si>
    <t xml:space="preserve">CNG
Compressed Natural Gas
</t>
  </si>
  <si>
    <t>휘발유
Gasoline</t>
  </si>
  <si>
    <t>경유
Diese</t>
  </si>
  <si>
    <t>LPG
Liquified Petroleum Gas</t>
  </si>
  <si>
    <t>전기
Electronic</t>
  </si>
  <si>
    <r>
      <t>하이
브리드</t>
    </r>
    <r>
      <rPr>
        <vertAlign val="superscript"/>
        <sz val="10"/>
        <rFont val="맑은 고딕"/>
        <family val="3"/>
        <charset val="129"/>
      </rPr>
      <t xml:space="preserve">2)
</t>
    </r>
    <r>
      <rPr>
        <sz val="10"/>
        <rFont val="맑은 고딕"/>
        <family val="3"/>
        <charset val="129"/>
      </rPr>
      <t>Hybrid</t>
    </r>
  </si>
  <si>
    <t>수소
Hydrogen</t>
  </si>
  <si>
    <t>기타연료
Other fuel</t>
  </si>
  <si>
    <t xml:space="preserve">CNG
Compressed Natural Gas
</t>
  </si>
  <si>
    <t>LPG
Liquified Petroleum Gas</t>
  </si>
  <si>
    <t>전기
Electronic</t>
  </si>
  <si>
    <t>수소
Hydrogen</t>
  </si>
  <si>
    <t>기타연료
Other fuel</t>
  </si>
  <si>
    <t>경유
Diese</t>
  </si>
  <si>
    <t>전기
Electronic</t>
  </si>
  <si>
    <t xml:space="preserve"> 주 : 1) 이륜자동차 미포함  Excluding Motorcycle
        2) 하이브리드 : LPG+전기, 휘발유+전기, 경유+전기, CNG+전기</t>
  </si>
  <si>
    <t xml:space="preserve"> 자료 : 「자동차등록현황」국토교통부 자동차정책과, 종합민원과</t>
  </si>
  <si>
    <t>2. 업 종 별  운 수 업 체</t>
  </si>
  <si>
    <t>Transportation Companies, by Type of Business</t>
  </si>
  <si>
    <t>단위 : 업체수, 대</t>
  </si>
  <si>
    <t>unit : number, each</t>
  </si>
  <si>
    <t>연   별</t>
  </si>
  <si>
    <t>계(Total)</t>
  </si>
  <si>
    <t>시외버스
(Inter-city buses)</t>
  </si>
  <si>
    <t>시내버스
(Intra-city buses)</t>
  </si>
  <si>
    <t>농어촌버스
(Rural buses)</t>
  </si>
  <si>
    <t>택시(업체)
(Tax
(Company))</t>
  </si>
  <si>
    <t>개인택시
(Private taxi)</t>
  </si>
  <si>
    <t>업체수</t>
  </si>
  <si>
    <t>대수</t>
  </si>
  <si>
    <t>전세버스
(Chartered buses)</t>
  </si>
  <si>
    <t>일반화물
(General cargo)</t>
  </si>
  <si>
    <t>개별화물
(Individual cargo)</t>
  </si>
  <si>
    <t>용달화물
(업체)
(Delivery cargo)</t>
  </si>
  <si>
    <t>특수여객
(Funeral buses)</t>
  </si>
  <si>
    <t>대수</t>
  </si>
  <si>
    <t>자료 : 도시과</t>
  </si>
  <si>
    <t>3. 영업용자동차 업종별 수송</t>
  </si>
  <si>
    <t>Transportation of Commercial Motor Vehicles,by Type of Business</t>
  </si>
  <si>
    <t>계      
Total</t>
  </si>
  <si>
    <t>여객                Passenger</t>
  </si>
  <si>
    <t>시내버스
   Inter-city buses</t>
  </si>
  <si>
    <t>시외버스  
 Intra-city buses</t>
  </si>
  <si>
    <t>택   시
Taxi</t>
  </si>
  <si>
    <t xml:space="preserve">전 세
Chartered car              </t>
  </si>
  <si>
    <t>연  별</t>
  </si>
  <si>
    <t>등록대수</t>
  </si>
  <si>
    <t>수송인원</t>
  </si>
  <si>
    <t>Number of</t>
  </si>
  <si>
    <t>Number of</t>
  </si>
  <si>
    <t>cars</t>
  </si>
  <si>
    <t>passengers</t>
  </si>
  <si>
    <t xml:space="preserve"> Transportation, Tourism and 
Information Telecommunications</t>
  </si>
  <si>
    <t>계    
Total</t>
  </si>
  <si>
    <t>화           물             Freight</t>
  </si>
  <si>
    <t xml:space="preserve">일 반
General cargo   </t>
  </si>
  <si>
    <t xml:space="preserve">개 별
Individual cargo      </t>
  </si>
  <si>
    <t>용 달   
Delivery cargo</t>
  </si>
  <si>
    <t>수 송 량</t>
  </si>
  <si>
    <t>Volume of</t>
  </si>
  <si>
    <t>traffic</t>
  </si>
  <si>
    <t>4. 천연가스버스 현황</t>
  </si>
  <si>
    <t>CNG Buses</t>
  </si>
  <si>
    <t>단위 : 대, %</t>
  </si>
  <si>
    <t>unit : each, %</t>
  </si>
  <si>
    <t xml:space="preserve">연  별
 </t>
  </si>
  <si>
    <t>총 버스 대수(A)
Total buses</t>
  </si>
  <si>
    <t>천연가스(CNG) 버스 대수(B)
CNG buses</t>
  </si>
  <si>
    <t>당해연도 보급대수
Supply buses in current year</t>
  </si>
  <si>
    <t>보급률
Supply rate</t>
  </si>
  <si>
    <t xml:space="preserve">
2012</t>
  </si>
  <si>
    <t xml:space="preserve">   주 : 보급률=(B)/(A)*100</t>
  </si>
  <si>
    <t xml:space="preserve"> 자료 : 도시과</t>
  </si>
  <si>
    <t>5. 자전거도로현황</t>
  </si>
  <si>
    <t xml:space="preserve">  Bicycle Paths</t>
  </si>
  <si>
    <t>단위 : 개수, km</t>
  </si>
  <si>
    <t>연   별</t>
  </si>
  <si>
    <t>계
Total</t>
  </si>
  <si>
    <t>자전거전용도로
Exclusive bicycle path</t>
  </si>
  <si>
    <t>자전거보행자겸용도로
Bicycle &amp; pedestrian path</t>
  </si>
  <si>
    <t>자전거전용차로
Exclusive bicycle lane</t>
  </si>
  <si>
    <t>노선수
No. of paths</t>
  </si>
  <si>
    <t>길이
Length</t>
  </si>
  <si>
    <t>노선수</t>
  </si>
  <si>
    <t>길이</t>
  </si>
  <si>
    <t>…</t>
  </si>
  <si>
    <t xml:space="preserve">   주 : 자전거도로는 편도기준(양방향인 경우 각각 인정)</t>
  </si>
  <si>
    <t>6. 주   차   장</t>
  </si>
  <si>
    <t>Parking Lot</t>
  </si>
  <si>
    <t>단위 : 개소, 면</t>
  </si>
  <si>
    <t>unit : place, plane</t>
  </si>
  <si>
    <t>합    계</t>
  </si>
  <si>
    <t>노 상   Street parking</t>
  </si>
  <si>
    <t>노 외  Non-street parking</t>
  </si>
  <si>
    <t xml:space="preserve">부   설  </t>
  </si>
  <si>
    <t>Grand total</t>
  </si>
  <si>
    <t xml:space="preserve"> 유료   Toll</t>
  </si>
  <si>
    <t xml:space="preserve"> 무료   Free</t>
  </si>
  <si>
    <t xml:space="preserve">공영  Public  </t>
  </si>
  <si>
    <t xml:space="preserve"> 민영  Private </t>
  </si>
  <si>
    <t>Attached to buildings</t>
  </si>
  <si>
    <t>개  소</t>
  </si>
  <si>
    <t>면  수</t>
  </si>
  <si>
    <t>읍면별</t>
  </si>
  <si>
    <t>Number</t>
  </si>
  <si>
    <t>Space</t>
  </si>
  <si>
    <t>홍천읍</t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</si>
  <si>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</si>
  <si>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</si>
  <si>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</si>
  <si>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</si>
  <si>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</si>
  <si>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</si>
  <si>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</si>
  <si>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</si>
  <si>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</si>
  <si>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7. 관광사업체 등록</t>
  </si>
  <si>
    <t>7. 관광사업체 등록(속)</t>
  </si>
  <si>
    <t>Registration of Tourist Service Establishments</t>
  </si>
  <si>
    <t>Registration of Tourist Service Establishments(Cont'd)</t>
  </si>
  <si>
    <t>단위 : 개소</t>
  </si>
  <si>
    <t>unit : place</t>
  </si>
  <si>
    <t>여행업   Travel agencies</t>
  </si>
  <si>
    <t xml:space="preserve">관 광 숙 박 업       Tourist accommodations </t>
  </si>
  <si>
    <t>카지노업</t>
  </si>
  <si>
    <t xml:space="preserve"> 유원시설업    Recreational Facilities</t>
  </si>
  <si>
    <t>관광편의시설업  Tourist convenience facilities</t>
  </si>
  <si>
    <t>일  반</t>
  </si>
  <si>
    <t>국  외</t>
  </si>
  <si>
    <t>국 내</t>
  </si>
  <si>
    <t>국내외</t>
  </si>
  <si>
    <t xml:space="preserve">호텔업   </t>
  </si>
  <si>
    <t>휴향콘도</t>
  </si>
  <si>
    <t>종합유원</t>
  </si>
  <si>
    <t>일반유원</t>
  </si>
  <si>
    <t>기타유원</t>
  </si>
  <si>
    <t>관광</t>
  </si>
  <si>
    <t>관광극장</t>
  </si>
  <si>
    <t>외국인전용</t>
  </si>
  <si>
    <t>미니엄업</t>
  </si>
  <si>
    <t>시설업</t>
  </si>
  <si>
    <t>시설업</t>
  </si>
  <si>
    <t>유흥음식점업</t>
  </si>
  <si>
    <t>연   별</t>
  </si>
  <si>
    <t>가  족</t>
  </si>
  <si>
    <t>관광호텔업</t>
  </si>
  <si>
    <t xml:space="preserve"> Recrea-</t>
  </si>
  <si>
    <t>General</t>
  </si>
  <si>
    <t>Other</t>
  </si>
  <si>
    <t>Amusement</t>
  </si>
  <si>
    <t>Entertainmetn</t>
  </si>
  <si>
    <t>호텔업</t>
  </si>
  <si>
    <t>tional</t>
  </si>
  <si>
    <t>Restaurants</t>
  </si>
  <si>
    <t>Theatre</t>
  </si>
  <si>
    <t xml:space="preserve"> Transportation, Tourism and 
Information Telecommunications</t>
  </si>
  <si>
    <t>Family</t>
  </si>
  <si>
    <t>Tourist</t>
  </si>
  <si>
    <t>Other</t>
  </si>
  <si>
    <t>condo-</t>
  </si>
  <si>
    <t>Complex</t>
  </si>
  <si>
    <t xml:space="preserve">for </t>
  </si>
  <si>
    <t>Business for</t>
  </si>
  <si>
    <t>Exclusive to</t>
  </si>
  <si>
    <t>General</t>
  </si>
  <si>
    <t>Overseas</t>
  </si>
  <si>
    <t>Domestic</t>
  </si>
  <si>
    <t>hotel</t>
  </si>
  <si>
    <t>hotels</t>
  </si>
  <si>
    <t>minium</t>
  </si>
  <si>
    <t>Casino</t>
  </si>
  <si>
    <t>Facilities</t>
  </si>
  <si>
    <t>Tourists</t>
  </si>
  <si>
    <t>Foreigners</t>
  </si>
  <si>
    <t>관광객이용시설업    Tourist entertainment facilities</t>
  </si>
  <si>
    <t>국제회의업</t>
  </si>
  <si>
    <t>관광편의시설업  Tourist convenience facilities</t>
  </si>
  <si>
    <t>전     문</t>
  </si>
  <si>
    <t>종합휴양업</t>
  </si>
  <si>
    <t>야영장업
Campgrounds</t>
  </si>
  <si>
    <t>관         광</t>
  </si>
  <si>
    <t>관    광</t>
  </si>
  <si>
    <t>외국인관광</t>
  </si>
  <si>
    <t>Organizing International Meeting</t>
  </si>
  <si>
    <t>관  광</t>
  </si>
  <si>
    <t>시내순환</t>
  </si>
  <si>
    <t>한  옥</t>
  </si>
  <si>
    <t>외국인</t>
  </si>
  <si>
    <t>휴양업</t>
  </si>
  <si>
    <t>유람선업</t>
  </si>
  <si>
    <t>공연장업</t>
  </si>
  <si>
    <t>도시민박업</t>
  </si>
  <si>
    <t>시 설 업</t>
  </si>
  <si>
    <t>기 획 업</t>
  </si>
  <si>
    <t>식당업</t>
  </si>
  <si>
    <t>관광업</t>
  </si>
  <si>
    <t>사진업</t>
  </si>
  <si>
    <t>펜션업</t>
  </si>
  <si>
    <t>궤도업</t>
  </si>
  <si>
    <t>관광도시</t>
  </si>
  <si>
    <t>(로프웨이)</t>
  </si>
  <si>
    <t>민박업</t>
  </si>
  <si>
    <t>Special</t>
  </si>
  <si>
    <t>Performing</t>
  </si>
  <si>
    <t>Guesthouses/</t>
  </si>
  <si>
    <t>Tourists</t>
  </si>
  <si>
    <t>City</t>
  </si>
  <si>
    <t>Tourism</t>
  </si>
  <si>
    <t>Guest house</t>
  </si>
  <si>
    <t>recreation</t>
  </si>
  <si>
    <t>Tourist</t>
  </si>
  <si>
    <t>arts for</t>
  </si>
  <si>
    <t xml:space="preserve">B&amp;Bs for Foreign </t>
  </si>
  <si>
    <t xml:space="preserve"> Recrea-</t>
  </si>
  <si>
    <t>Circle</t>
  </si>
  <si>
    <t>Photo-</t>
  </si>
  <si>
    <t>Loafway</t>
  </si>
  <si>
    <t>Korean-style</t>
  </si>
  <si>
    <t>for</t>
  </si>
  <si>
    <t>services</t>
  </si>
  <si>
    <t>cruises</t>
  </si>
  <si>
    <t>tourist</t>
  </si>
  <si>
    <t xml:space="preserve">Tourists </t>
  </si>
  <si>
    <t>Facilities</t>
  </si>
  <si>
    <t>Planning</t>
  </si>
  <si>
    <t>tional</t>
  </si>
  <si>
    <t>graphy</t>
  </si>
  <si>
    <t>Pension</t>
  </si>
  <si>
    <t>house experience</t>
  </si>
  <si>
    <t>foreign tourists</t>
  </si>
  <si>
    <t>자료 : 관광과</t>
  </si>
  <si>
    <t>8. 주요 관광지 방문객수</t>
  </si>
  <si>
    <t>Number of Visitors</t>
  </si>
  <si>
    <t>단위 : 명</t>
  </si>
  <si>
    <t>Unit : person</t>
  </si>
  <si>
    <t>연   별</t>
  </si>
  <si>
    <t>집계관광지수</t>
  </si>
  <si>
    <t>방   문   객   수       Visitors</t>
  </si>
  <si>
    <t>Number of Tourist</t>
  </si>
  <si>
    <t>유료 관광지   Paid tourist attractions</t>
  </si>
  <si>
    <t>무료 관광지</t>
  </si>
  <si>
    <t>계</t>
  </si>
  <si>
    <r>
      <t>내국인</t>
    </r>
    <r>
      <rPr>
        <sz val="10"/>
        <rFont val="돋움"/>
        <family val="3"/>
        <charset val="129"/>
      </rPr>
      <t/>
    </r>
  </si>
  <si>
    <t xml:space="preserve"> 외국인 </t>
  </si>
  <si>
    <t>월   별</t>
  </si>
  <si>
    <t>Attractions</t>
  </si>
  <si>
    <t>Total</t>
  </si>
  <si>
    <t>Domestic</t>
  </si>
  <si>
    <t>Foreign</t>
  </si>
  <si>
    <t>Free tourist attractions</t>
  </si>
  <si>
    <t>…</t>
  </si>
  <si>
    <t xml:space="preserve"> 주  : 주요 관광지만을 대상으로 방문객수를 중복 집계하였기에 실제 방문객수와 차이가 있을수 있음</t>
  </si>
  <si>
    <t>14. 지정(법정) 관광지 현황 및 방문객수</t>
  </si>
  <si>
    <t>Designation of Tourist Attractions 
and Their Visitors</t>
  </si>
  <si>
    <t>단위 : ㎢, 명</t>
  </si>
  <si>
    <t>Unit : ㎢, person</t>
  </si>
  <si>
    <t>위치</t>
  </si>
  <si>
    <t>지정일자</t>
  </si>
  <si>
    <t>조성면적</t>
  </si>
  <si>
    <t>방   문   객   수       Tourists</t>
  </si>
  <si>
    <t>Date of</t>
  </si>
  <si>
    <t>내국인</t>
  </si>
  <si>
    <t>외국인</t>
  </si>
  <si>
    <t>관광지별</t>
  </si>
  <si>
    <t>Location</t>
  </si>
  <si>
    <t>designation</t>
  </si>
  <si>
    <t>Area</t>
  </si>
  <si>
    <t>Domestic</t>
  </si>
  <si>
    <t>팔봉산</t>
  </si>
  <si>
    <t>홍천군 서면</t>
  </si>
  <si>
    <t>홍천온천</t>
  </si>
  <si>
    <t>홍천군 북방면</t>
  </si>
  <si>
    <t>자료 : 관광과</t>
  </si>
  <si>
    <t>9. 지정(법정) 관광지 현황(개황)</t>
  </si>
  <si>
    <t>Designation of Tourist Atrractions(Summary)</t>
  </si>
  <si>
    <t>연    별</t>
  </si>
  <si>
    <t>계</t>
  </si>
  <si>
    <t>국  립  공  원</t>
  </si>
  <si>
    <t>도  립  공  원</t>
  </si>
  <si>
    <t>Total</t>
  </si>
  <si>
    <t xml:space="preserve">National </t>
  </si>
  <si>
    <t xml:space="preserve">Provincial </t>
  </si>
  <si>
    <t>면  적</t>
  </si>
  <si>
    <t xml:space="preserve">개  소 </t>
  </si>
  <si>
    <t>Place</t>
  </si>
  <si>
    <t>Area</t>
  </si>
  <si>
    <t>Place</t>
  </si>
  <si>
    <t>Area</t>
  </si>
  <si>
    <t>군  립  공  원</t>
  </si>
  <si>
    <t xml:space="preserve">관    광    지 </t>
  </si>
  <si>
    <t>관  광  단  지</t>
  </si>
  <si>
    <t>County park</t>
  </si>
  <si>
    <t>Public tourist resort</t>
  </si>
  <si>
    <t>Tourist resort</t>
  </si>
  <si>
    <t>관광지별</t>
  </si>
  <si>
    <t>관광지명</t>
  </si>
  <si>
    <t>위치</t>
  </si>
  <si>
    <t>지정일자</t>
  </si>
  <si>
    <t>면적</t>
  </si>
  <si>
    <t>특색</t>
  </si>
  <si>
    <t>팔봉산</t>
  </si>
  <si>
    <t>홍천</t>
  </si>
  <si>
    <t>80. 5. 28</t>
  </si>
  <si>
    <t>등산</t>
  </si>
  <si>
    <t>홍천온천</t>
  </si>
  <si>
    <t>홍천온천</t>
  </si>
  <si>
    <t>96. 9. 10</t>
  </si>
  <si>
    <t>온천욕</t>
  </si>
  <si>
    <t>홍천비발디파크</t>
  </si>
  <si>
    <t>홍천비발디파크</t>
  </si>
  <si>
    <t>08.11.21</t>
  </si>
  <si>
    <t>스키장,유원시설</t>
  </si>
  <si>
    <r>
      <t>무릉도원</t>
    </r>
    <r>
      <rPr>
        <sz val="8"/>
        <color theme="1"/>
        <rFont val="맑은 고딕"/>
        <family val="3"/>
        <charset val="129"/>
      </rPr>
      <t>1)</t>
    </r>
  </si>
  <si>
    <t>무릉도원</t>
  </si>
  <si>
    <t>춘천, 홍천</t>
  </si>
  <si>
    <t>09.09.25</t>
  </si>
  <si>
    <t>골프장</t>
  </si>
  <si>
    <t>참고) 관광지 : 팔봉산, 홍천온천 / 관광단지 : 홍천비발디파크, 무릉도원</t>
  </si>
  <si>
    <t>주석 1) 무릉도원은 춘천과 홍천에 걸쳐있는 지역으로 면적은 춘천+홍천을 합친 면적임</t>
  </si>
  <si>
    <t>10. 우 편 물 취 급</t>
  </si>
  <si>
    <t>10. 우 편 물 취 급(속)</t>
  </si>
  <si>
    <t>Handling of Postal Matters</t>
  </si>
  <si>
    <t>Handling of Postal Matters(Cont'd)</t>
  </si>
  <si>
    <t xml:space="preserve">단위 : 국내/천통, 국제/천통 </t>
  </si>
  <si>
    <t>unit : domestic/1,000 letters, international/1,000 letters</t>
  </si>
  <si>
    <t>unit : domestic/1,000 letters, international/1,000 letters</t>
  </si>
  <si>
    <t>연    별</t>
  </si>
  <si>
    <t xml:space="preserve">국                     내                          Domestic      </t>
  </si>
  <si>
    <t xml:space="preserve">국                    제                         International      </t>
  </si>
  <si>
    <t xml:space="preserve">  총  계    Total</t>
  </si>
  <si>
    <t>일   반   General mail</t>
  </si>
  <si>
    <t>특   수     Special mail</t>
  </si>
  <si>
    <t>소   포     Parcel</t>
  </si>
  <si>
    <t xml:space="preserve">총  계      </t>
  </si>
  <si>
    <t xml:space="preserve">일   반   </t>
  </si>
  <si>
    <t xml:space="preserve">특   수     </t>
  </si>
  <si>
    <t xml:space="preserve">소   포    </t>
  </si>
  <si>
    <t>접  수</t>
  </si>
  <si>
    <t>배  달</t>
  </si>
  <si>
    <t>Receipt</t>
  </si>
  <si>
    <t>Delivery</t>
  </si>
  <si>
    <t>자료 : 홍천우체국</t>
  </si>
  <si>
    <t>12. 우 편 요 금 수 입</t>
  </si>
  <si>
    <t>Receipts from Postal Charges</t>
  </si>
  <si>
    <t>단위 : 천원</t>
  </si>
  <si>
    <t>unit : 1,000won</t>
  </si>
  <si>
    <t>계      Total</t>
  </si>
  <si>
    <t>일   반    General mail</t>
  </si>
  <si>
    <t>특  수 Special mail</t>
  </si>
  <si>
    <t>국  내</t>
  </si>
  <si>
    <t>국  제</t>
  </si>
  <si>
    <t>International</t>
  </si>
  <si>
    <t>자료 : 홍천우체국</t>
  </si>
  <si>
    <r>
      <t>자전거우선도로</t>
    </r>
    <r>
      <rPr>
        <sz val="8"/>
        <color theme="1"/>
        <rFont val="맑은 고딕"/>
        <family val="3"/>
        <charset val="129"/>
      </rPr>
      <t xml:space="preserve"> </t>
    </r>
    <r>
      <rPr>
        <sz val="10"/>
        <color theme="1"/>
        <rFont val="맑은 고딕"/>
        <family val="3"/>
        <charset val="129"/>
      </rPr>
      <t xml:space="preserve">
Bicycle priority path</t>
    </r>
    <phoneticPr fontId="196" type="noConversion"/>
  </si>
  <si>
    <t>여행업</t>
    <phoneticPr fontId="196" type="noConversion"/>
  </si>
  <si>
    <t>기타호텔업</t>
    <phoneticPr fontId="196" type="noConversion"/>
  </si>
  <si>
    <t>유흥업</t>
    <phoneticPr fontId="196" type="noConversion"/>
  </si>
  <si>
    <t>체험업</t>
    <phoneticPr fontId="196" type="noConversion"/>
  </si>
  <si>
    <t>단위 : 대수, 여객/명, 화물/톤</t>
    <phoneticPr fontId="196" type="noConversion"/>
  </si>
  <si>
    <t>unit : each, passenger/person, freight/ton</t>
    <phoneticPr fontId="196" type="noConversion"/>
  </si>
  <si>
    <t>unit : number, km</t>
    <phoneticPr fontId="196" type="noConversion"/>
  </si>
  <si>
    <t>단위 :개소, ㎢</t>
    <phoneticPr fontId="196" type="noConversion"/>
  </si>
  <si>
    <t>unit : place, ㎢</t>
    <phoneticPr fontId="196" type="noConversion"/>
  </si>
  <si>
    <r>
      <t>화 물 차</t>
    </r>
    <r>
      <rPr>
        <vertAlign val="superscript"/>
        <sz val="9"/>
        <rFont val="굴림"/>
        <family val="3"/>
        <charset val="129"/>
      </rPr>
      <t xml:space="preserve">
</t>
    </r>
    <r>
      <rPr>
        <sz val="9"/>
        <rFont val="굴림"/>
        <family val="3"/>
        <charset val="129"/>
      </rPr>
      <t xml:space="preserve">Trucks </t>
    </r>
    <phoneticPr fontId="199" type="noConversion"/>
  </si>
  <si>
    <t>특 수 차
Special cars</t>
    <phoneticPr fontId="200" type="noConversion"/>
  </si>
  <si>
    <t xml:space="preserve">CNG
Compressed Natural Gas
</t>
    <phoneticPr fontId="201" type="noConversion"/>
  </si>
  <si>
    <t>휘발유
Gasoline</t>
    <phoneticPr fontId="201" type="noConversion"/>
  </si>
  <si>
    <t>경유
Diese</t>
    <phoneticPr fontId="201" type="noConversion"/>
  </si>
  <si>
    <t>LPG
Liquified Petroleum Gas</t>
    <phoneticPr fontId="201" type="noConversion"/>
  </si>
  <si>
    <t>전기
Electronic</t>
    <phoneticPr fontId="201" type="noConversion"/>
  </si>
  <si>
    <r>
      <t>하이
브리드</t>
    </r>
    <r>
      <rPr>
        <vertAlign val="superscript"/>
        <sz val="9"/>
        <rFont val="굴림"/>
        <family val="3"/>
        <charset val="129"/>
      </rPr>
      <t xml:space="preserve">2)
</t>
    </r>
    <r>
      <rPr>
        <sz val="9"/>
        <rFont val="굴림"/>
        <family val="3"/>
        <charset val="129"/>
      </rPr>
      <t>Hybrid</t>
    </r>
    <phoneticPr fontId="201" type="noConversion"/>
  </si>
  <si>
    <t>수소
Hydrogen</t>
    <phoneticPr fontId="201" type="noConversion"/>
  </si>
  <si>
    <t>기타연료
Other fuel</t>
    <phoneticPr fontId="201" type="noConversion"/>
  </si>
  <si>
    <t>이륜차
Motorcycle</t>
    <phoneticPr fontId="196" type="noConversion"/>
  </si>
  <si>
    <t>-</t>
  </si>
  <si>
    <t>Resort 
complexes</t>
    <phoneticPr fontId="19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</si>
</sst>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* #,##0_-;\-* #,##0_-;_-* &quot;-&quot;_-;_-@_-"/>
    <numFmt numFmtId="178" formatCode="_-* #,##0.0_-;\-* #,##0.0_-;_-* &quot;-&quot;_-;_-@_-"/>
    <numFmt numFmtId="179" formatCode="_-* #,##0.0_-;\-* #,##0.0_-;_-* &quot;-&quot;?_-;_-@_-"/>
    <numFmt numFmtId="180" formatCode="#,##0.0_ "/>
    <numFmt numFmtId="181" formatCode="#,##0_ "/>
    <numFmt numFmtId="182" formatCode="_-* #,##0.000_-;\-* #,##0.000_-;_-* &quot;-&quot;_-;_-@_-"/>
    <numFmt numFmtId="183" formatCode="#,##0_);[Red]\(#,##0\)"/>
    <numFmt numFmtId="184" formatCode="_-* #,##0.000_-;\-* #,##0.000_-;_-* &quot;-&quot;???_-;_-@_-"/>
    <numFmt numFmtId="185" formatCode="0_);[Red]\(0\)"/>
    <numFmt numFmtId="186" formatCode="_ * #,##0.00_ ;_ * \-#,##0.00_ ;_ * &quot;-&quot;_ ;_ @_ "/>
    <numFmt numFmtId="187" formatCode="#,##0.000_ "/>
    <numFmt numFmtId="188" formatCode="_ * #,##0.0_ ;_ * \-#,##0.0_ ;_ * &quot;-&quot;_ ;_ @_ "/>
    <numFmt numFmtId="189" formatCode="_ &quot;₩&quot;* #,##0_ ;_ &quot;₩&quot;* \-#,##0_ ;_ &quot;₩&quot;* &quot;-&quot;_ ;_ @_ "/>
    <numFmt numFmtId="190" formatCode="&quot;₩&quot;#,##0.00;[Red]&quot;₩&quot;\-#,##0.00"/>
    <numFmt numFmtId="191" formatCode="&quot;$&quot;#,##0_);[Red]\(&quot;$&quot;#,##0\)"/>
    <numFmt numFmtId="192" formatCode="&quot;₩&quot;#,##0;[Red]&quot;₩&quot;\-#,##0"/>
    <numFmt numFmtId="193" formatCode="_ &quot;₩&quot;* #,##0.00_ ;_ &quot;₩&quot;* \-#,##0.00_ ;_ &quot;₩&quot;* &quot;-&quot;??_ ;_ @_ "/>
    <numFmt numFmtId="194" formatCode="&quot;$&quot;#,##0.00_);[Red]\(&quot;$&quot;#,##0.00\)"/>
    <numFmt numFmtId="195" formatCode="#,##0;[Red]&quot;-&quot;#,##0"/>
    <numFmt numFmtId="196" formatCode="#,##0.00;[Red]&quot;-&quot;#,##0.00"/>
    <numFmt numFmtId="197" formatCode="_ * #,##0.00_ ;_ * \-#,##0.00_ ;_ * &quot;-&quot;??_ ;_ @_ "/>
    <numFmt numFmtId="198" formatCode="#,##0;&quot;₩&quot;&quot;₩&quot;&quot;₩&quot;&quot;₩&quot;\(#,##0&quot;₩&quot;&quot;₩&quot;&quot;₩&quot;&quot;₩&quot;\)"/>
    <numFmt numFmtId="199" formatCode="_(&quot;$&quot;* #,##0_);_(&quot;$&quot;* \(#,##0\);_(&quot;$&quot;* &quot;-&quot;_);_(@_)"/>
    <numFmt numFmtId="200" formatCode="_(&quot;$&quot;* #,##0.00_);_(&quot;$&quot;* \(#,##0.00\);_(&quot;$&quot;* &quot;-&quot;??_);_(@_)"/>
    <numFmt numFmtId="201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2" formatCode="_-* #,##0\ _D_M_-;\-* #,##0\ _D_M_-;_-* &quot;-&quot;\ _D_M_-;_-@_-"/>
    <numFmt numFmtId="203" formatCode="_-* #,##0.00\ _D_M_-;\-* #,##0.00\ _D_M_-;_-* &quot;-&quot;??\ _D_M_-;_-@_-"/>
    <numFmt numFmtId="204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5" formatCode="_(* #,##0_);_(* \(#,##0\);_(* &quot;-&quot;_);_(@_)"/>
    <numFmt numFmtId="206" formatCode="_(* #,##0.00_);_(* \(#,##0.00\);_(* &quot;-&quot;??_);_(@_)"/>
    <numFmt numFmtId="207" formatCode="#,##0.000_);&quot;₩&quot;&quot;₩&quot;&quot;₩&quot;&quot;₩&quot;\(#,##0.000&quot;₩&quot;&quot;₩&quot;&quot;₩&quot;&quot;₩&quot;\)"/>
    <numFmt numFmtId="208" formatCode="_-* #,##0\ &quot;DM&quot;_-;\-* #,##0\ &quot;DM&quot;_-;_-* &quot;-&quot;\ &quot;DM&quot;_-;_-@_-"/>
    <numFmt numFmtId="209" formatCode="_-* #,##0.00\ &quot;DM&quot;_-;\-* #,##0.00\ &quot;DM&quot;_-;_-* &quot;-&quot;??\ &quot;DM&quot;_-;_-@_-"/>
    <numFmt numFmtId="210" formatCode="_ * #,##0.0_ ;_ * \-#,##0.0_ ;_ * &quot;-&quot;??_ ;_ @_ "/>
    <numFmt numFmtId="211" formatCode="#,##0.0"/>
    <numFmt numFmtId="212" formatCode="_-* #,##0.00_-;\-* #,##0.00_-;_-* &quot;-&quot;?_-;_-@_-"/>
    <numFmt numFmtId="213" formatCode="0.00000"/>
    <numFmt numFmtId="214" formatCode="0.000000"/>
  </numFmts>
  <fonts count="207">
    <font>
      <sz val="12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2"/>
      <name val="바탕체"/>
      <family val="1"/>
      <charset val="129"/>
    </font>
    <font>
      <sz val="1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25"/>
      <name val="맑은 고딕"/>
      <family val="3"/>
      <charset val="129"/>
      <scheme val="major"/>
    </font>
    <font>
      <sz val="10"/>
      <name val="HY중고딕"/>
      <family val="1"/>
      <charset val="129"/>
    </font>
    <font>
      <b/>
      <sz val="20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바탕체"/>
      <family val="1"/>
      <charset val="129"/>
    </font>
    <font>
      <sz val="12"/>
      <color rgb="FF000000"/>
      <name val="바탕체"/>
      <family val="1"/>
      <charset val="129"/>
    </font>
    <font>
      <sz val="12"/>
      <name val="???"/>
      <family val="1"/>
    </font>
    <font>
      <sz val="11"/>
      <color indexed="8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9"/>
      <color theme="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rgb="FFFFFFFF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color rgb="FF000000"/>
      <name val="한컴바탕"/>
      <family val="1"/>
      <charset val="129"/>
    </font>
    <font>
      <sz val="10"/>
      <name val="Geneva"/>
    </font>
    <font>
      <sz val="10"/>
      <color rgb="FF000000"/>
      <name val="한컴바탕"/>
      <family val="1"/>
      <charset val="129"/>
    </font>
    <font>
      <sz val="11"/>
      <color indexed="2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name val="μ¸¿o"/>
      <family val="3"/>
      <charset val="129"/>
    </font>
    <font>
      <sz val="11"/>
      <color rgb="FF000000"/>
      <name val="한컴바탕"/>
      <family val="1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1"/>
      <color rgb="FF000000"/>
      <name val="돋움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13"/>
      <name val="맑은 고딕"/>
      <family val="3"/>
      <charset val="129"/>
    </font>
    <font>
      <b/>
      <sz val="10"/>
      <name val="Helv"/>
    </font>
    <font>
      <b/>
      <sz val="10"/>
      <color rgb="FF000000"/>
      <name val="한컴바탕"/>
      <family val="1"/>
      <charset val="129"/>
    </font>
    <font>
      <b/>
      <sz val="11"/>
      <color indexed="9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0"/>
      <name val="Arial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name val="MS Serif"/>
      <family val="1"/>
    </font>
    <font>
      <sz val="12"/>
      <name val="Arial"/>
      <family val="2"/>
    </font>
    <font>
      <sz val="12"/>
      <color rgb="FF000000"/>
      <name val="Arial"/>
      <family val="2"/>
    </font>
    <font>
      <sz val="10"/>
      <color indexed="16"/>
      <name val="MS Serif"/>
      <family val="1"/>
    </font>
    <font>
      <sz val="10"/>
      <color rgb="FF800000"/>
      <name val="한컴바탕"/>
      <family val="1"/>
      <charset val="129"/>
    </font>
    <font>
      <i/>
      <sz val="11"/>
      <color indexed="23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rgb="FF008000"/>
      <name val="맑은 고딕"/>
      <family val="3"/>
      <charset val="129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name val="Helv"/>
    </font>
    <font>
      <b/>
      <sz val="12"/>
      <color rgb="FF000000"/>
      <name val="한컴바탕"/>
      <family val="1"/>
      <charset val="129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sz val="15"/>
      <color indexed="56"/>
      <name val="맑은 고딕"/>
      <family val="3"/>
      <charset val="129"/>
    </font>
    <font>
      <b/>
      <sz val="15"/>
      <color indexed="18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3"/>
      <color indexed="18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18"/>
      <name val="맑은 고딕"/>
      <family val="3"/>
      <charset val="129"/>
    </font>
    <font>
      <b/>
      <sz val="18"/>
      <name val="Arial"/>
      <family val="2"/>
    </font>
    <font>
      <b/>
      <sz val="18"/>
      <color rgb="FF000000"/>
      <name val="Arial"/>
      <family val="2"/>
    </font>
    <font>
      <sz val="11"/>
      <color indexed="62"/>
      <name val="맑은 고딕"/>
      <family val="3"/>
      <charset val="129"/>
    </font>
    <font>
      <sz val="11"/>
      <color rgb="FF333399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13"/>
      <name val="맑은 고딕"/>
      <family val="3"/>
      <charset val="129"/>
    </font>
    <font>
      <b/>
      <sz val="11"/>
      <name val="Helv"/>
    </font>
    <font>
      <b/>
      <sz val="11"/>
      <color rgb="FF000000"/>
      <name val="한컴바탕"/>
      <family val="1"/>
      <charset val="129"/>
    </font>
    <font>
      <sz val="11"/>
      <color indexed="60"/>
      <name val="맑은 고딕"/>
      <family val="3"/>
      <charset val="129"/>
    </font>
    <font>
      <sz val="11"/>
      <color indexed="16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sz val="10"/>
      <color rgb="FF000000"/>
      <name val="Arial"/>
      <family val="2"/>
    </font>
    <font>
      <b/>
      <sz val="18"/>
      <color indexed="56"/>
      <name val="맑은 고딕"/>
      <family val="3"/>
      <charset val="129"/>
    </font>
    <font>
      <b/>
      <sz val="18"/>
      <color indexed="1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9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  <scheme val="minor"/>
    </font>
    <font>
      <b/>
      <sz val="11"/>
      <color indexed="1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b/>
      <sz val="1"/>
      <color indexed="8"/>
      <name val="Courier"/>
      <family val="3"/>
    </font>
    <font>
      <b/>
      <sz val="1"/>
      <color rgb="FF000000"/>
      <name val="한컴바탕"/>
      <family val="1"/>
      <charset val="129"/>
    </font>
    <font>
      <sz val="11"/>
      <name val="HY신명조"/>
      <family val="1"/>
      <charset val="129"/>
    </font>
    <font>
      <sz val="9"/>
      <color rgb="FF9C0006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"/>
      <color rgb="FF000000"/>
      <name val="한컴바탕"/>
      <family val="1"/>
      <charset val="129"/>
    </font>
    <font>
      <sz val="10"/>
      <color rgb="FF000000"/>
      <name val="바탕체"/>
      <family val="1"/>
      <charset val="129"/>
    </font>
    <font>
      <sz val="9"/>
      <color indexed="19"/>
      <name val="맑은 고딕"/>
      <family val="3"/>
      <charset val="129"/>
    </font>
    <font>
      <sz val="11"/>
      <color indexed="19"/>
      <name val="맑은 고딕"/>
      <family val="3"/>
      <charset val="129"/>
      <scheme val="minor"/>
    </font>
    <font>
      <sz val="11"/>
      <color indexed="19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sz val="11"/>
      <name val="뼻뮝"/>
      <family val="3"/>
      <charset val="129"/>
    </font>
    <font>
      <i/>
      <sz val="9"/>
      <color rgb="FF7F7F7F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</font>
    <font>
      <b/>
      <sz val="9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rgb="FFFFFFFF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9"/>
      <color indexed="10"/>
      <name val="맑은 고딕"/>
      <family val="3"/>
      <charset val="129"/>
    </font>
    <font>
      <sz val="11"/>
      <color indexed="1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rgb="FF3F3F76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</font>
    <font>
      <sz val="9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8"/>
      <color indexed="62"/>
      <name val="맑은 고딕"/>
      <family val="3"/>
      <charset val="129"/>
      <scheme val="major"/>
    </font>
    <font>
      <b/>
      <sz val="13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sz val="9"/>
      <color rgb="FF006100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</font>
    <font>
      <sz val="9"/>
      <color indexed="17"/>
      <name val="맑은 고딕"/>
      <family val="3"/>
      <charset val="129"/>
    </font>
    <font>
      <sz val="13"/>
      <name val="견고딕"/>
      <family val="1"/>
      <charset val="129"/>
    </font>
    <font>
      <sz val="13"/>
      <color rgb="FF000000"/>
      <name val="한컴바탕"/>
      <family val="1"/>
      <charset val="129"/>
    </font>
    <font>
      <b/>
      <sz val="9"/>
      <color rgb="FF3F3F3F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2"/>
      <color rgb="FF000000"/>
      <name val="굴림체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8"/>
      <color theme="1"/>
      <name val="굴림"/>
      <family val="3"/>
      <charset val="129"/>
    </font>
    <font>
      <sz val="10"/>
      <name val="Arial Narrow"/>
      <family val="2"/>
    </font>
    <font>
      <u/>
      <sz val="11"/>
      <color theme="10"/>
      <name val="맑은 고딕"/>
      <family val="3"/>
      <charset val="129"/>
      <scheme val="minor"/>
    </font>
    <font>
      <sz val="12"/>
      <name val="바탕체"/>
      <family val="1"/>
      <charset val="129"/>
    </font>
    <font>
      <vertAlign val="superscript"/>
      <sz val="10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vertAlign val="superscript"/>
      <sz val="10"/>
      <name val="맑은 고딕"/>
      <family val="3"/>
      <charset val="129"/>
    </font>
    <font>
      <sz val="10"/>
      <name val="맑은 고딕"/>
      <family val="3"/>
      <charset val="129"/>
    </font>
    <font>
      <sz val="8"/>
      <color theme="1"/>
      <name val="맑은 고딕"/>
      <family val="3"/>
      <charset val="129"/>
    </font>
    <font>
      <sz val="10"/>
      <name val="돋움"/>
      <family val="3"/>
      <charset val="129"/>
    </font>
    <font>
      <sz val="8"/>
      <name val="바탕체"/>
      <family val="1"/>
      <charset val="129"/>
    </font>
    <font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10"/>
      <name val="돋움체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0"/>
      <color rgb="FFF00000"/>
      <name val="맑은 고딕"/>
      <family val="3"/>
      <charset val="129"/>
    </font>
    <font>
      <sz val="10"/>
      <color rgb="FFF00000"/>
      <name val="맑은 고딕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10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rgb="FFCCCCFF"/>
        <bgColor indexed="64"/>
      </patternFill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rgb="FFCCFFCC"/>
        <bgColor indexed="64"/>
      </patternFill>
    </fill>
    <fill>
      <patternFill patternType="solid">
        <fgColor indexed="46"/>
      </patternFill>
    </fill>
    <fill>
      <patternFill patternType="solid">
        <fgColor rgb="FFCC99FF"/>
        <bgColor indexed="64"/>
      </patternFill>
    </fill>
    <fill>
      <patternFill patternType="solid">
        <fgColor indexed="27"/>
      </patternFill>
    </fill>
    <fill>
      <patternFill patternType="solid">
        <fgColor indexed="41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theme="4" tint="0.79995117038483843"/>
        <bgColor indexed="65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theme="5" tint="0.79995117038483843"/>
        <bgColor indexed="65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theme="6" tint="0.79995117038483843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rgb="FFDBEEF3"/>
        <bgColor indexed="64"/>
      </patternFill>
    </fill>
    <fill>
      <patternFill patternType="solid">
        <fgColor theme="9" tint="0.79995117038483843"/>
        <bgColor indexed="65"/>
      </patternFill>
    </fill>
    <fill>
      <patternFill patternType="solid">
        <fgColor indexed="24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indexed="11"/>
      </patternFill>
    </fill>
    <fill>
      <patternFill patternType="solid">
        <fgColor rgb="FF00FF00"/>
        <bgColor indexed="64"/>
      </patternFill>
    </fill>
    <fill>
      <patternFill patternType="solid">
        <f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6B8B7"/>
        <bgColor indexed="64"/>
      </patternFill>
    </fill>
    <fill>
      <patternFill patternType="solid">
        <fgColor indexed="43"/>
      </patternFill>
    </fill>
    <fill>
      <patternFill patternType="solid">
        <fgColor rgb="FFD7E4BC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0"/>
      </patternFill>
    </fill>
    <fill>
      <patternFill patternType="solid">
        <fgColor rgb="FF0066CC"/>
        <bgColor indexed="64"/>
      </patternFill>
    </fill>
    <fill>
      <patternFill patternType="solid">
        <fgColor indexed="36"/>
      </patternFill>
    </fill>
    <fill>
      <patternFill patternType="solid">
        <fgColor rgb="FF800080"/>
        <bgColor indexed="64"/>
      </patternFill>
    </fill>
    <fill>
      <patternFill patternType="solid">
        <fgColor indexed="49"/>
      </patternFill>
    </fill>
    <fill>
      <patternFill patternType="solid">
        <fgColor rgb="FF33CCCC"/>
        <bgColor indexed="64"/>
      </patternFill>
    </fill>
    <fill>
      <patternFill patternType="solid">
        <fgColor indexed="52"/>
      </patternFill>
    </fill>
    <fill>
      <patternFill patternType="solid">
        <fgColor theme="4" tint="0.39994506668294322"/>
        <bgColor indexed="65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theme="5" tint="0.39994506668294322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theme="6" tint="0.39994506668294322"/>
        <bgColor indexed="65"/>
      </patternFill>
    </fill>
    <fill>
      <patternFill patternType="solid">
        <fgColor theme="7" tint="0.39994506668294322"/>
        <bgColor indexed="65"/>
      </patternFill>
    </fill>
    <fill>
      <patternFill patternType="solid">
        <fgColor theme="8" tint="0.39994506668294322"/>
        <bgColor indexed="65"/>
      </patternFill>
    </fill>
    <fill>
      <patternFill patternType="solid">
        <fgColor theme="9" tint="0.39994506668294322"/>
        <bgColor indexed="65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  <fill>
      <patternFill patternType="solid">
        <fgColor indexed="10"/>
      </patternFill>
    </fill>
    <fill>
      <patternFill patternType="solid">
        <fgColor rgb="FFFF0000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</patternFill>
    </fill>
    <fill>
      <patternFill patternType="solid">
        <fgColor rgb="FFC0C0C0"/>
        <bgColor indexed="64"/>
      </patternFill>
    </fill>
    <fill>
      <patternFill patternType="solid">
        <fgColor indexed="55"/>
      </patternFill>
    </fill>
    <fill>
      <patternFill patternType="solid">
        <fgColor rgb="FF96969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56"/>
      </patternFill>
    </fill>
    <fill>
      <patternFill patternType="solid">
        <fgColor indexed="56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4BACC6"/>
        <bgColor indexed="64"/>
      </patternFill>
    </fill>
    <fill>
      <patternFill patternType="solid">
        <fgColor theme="9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  <fill>
      <patternFill patternType="solid">
        <fgColor rgb="FFA5A5A5"/>
      </patternFill>
    </fill>
    <fill>
      <patternFill patternType="solid">
        <fgColor rgb="FFA5A5A5"/>
        <bgColor indexed="64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3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theme="4" tint="0.399945066682943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uble">
        <color indexed="64"/>
      </top>
      <bottom/>
      <diagonal/>
    </border>
  </borders>
  <cellStyleXfs count="2747">
    <xf numFmtId="0" fontId="0" fillId="0" borderId="0"/>
    <xf numFmtId="0" fontId="189" fillId="0" borderId="0"/>
    <xf numFmtId="0" fontId="34" fillId="0" borderId="0">
      <alignment vertical="center"/>
    </xf>
    <xf numFmtId="0" fontId="34" fillId="0" borderId="0">
      <alignment vertical="center"/>
    </xf>
    <xf numFmtId="0" fontId="189" fillId="0" borderId="0"/>
    <xf numFmtId="0" fontId="189" fillId="0" borderId="0"/>
    <xf numFmtId="0" fontId="35" fillId="0" borderId="0"/>
    <xf numFmtId="176" fontId="189" fillId="0" borderId="0" applyFont="0" applyFill="0" applyBorder="0" applyAlignment="0" applyProtection="0"/>
    <xf numFmtId="0" fontId="189" fillId="0" borderId="0"/>
    <xf numFmtId="176" fontId="189" fillId="0" borderId="0" applyProtection="0"/>
    <xf numFmtId="176" fontId="189" fillId="0" borderId="0" applyFont="0" applyFill="0" applyBorder="0" applyAlignment="0" applyProtection="0"/>
    <xf numFmtId="176" fontId="189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189" fillId="0" borderId="0"/>
    <xf numFmtId="186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9" fontId="189" fillId="0" borderId="0" applyFont="0" applyFill="0" applyBorder="0" applyAlignment="0" applyProtection="0"/>
    <xf numFmtId="176" fontId="189" fillId="0" borderId="0" applyFont="0" applyFill="0" applyBorder="0" applyAlignment="0" applyProtection="0"/>
    <xf numFmtId="0" fontId="189" fillId="0" borderId="0"/>
    <xf numFmtId="0" fontId="36" fillId="0" borderId="0"/>
    <xf numFmtId="0" fontId="37" fillId="0" borderId="0"/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>
      <alignment vertical="center"/>
    </xf>
    <xf numFmtId="0" fontId="39" fillId="7" borderId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>
      <alignment vertical="center"/>
    </xf>
    <xf numFmtId="0" fontId="39" fillId="9" borderId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>
      <alignment vertical="center"/>
    </xf>
    <xf numFmtId="0" fontId="39" fillId="11" borderId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>
      <alignment vertical="center"/>
    </xf>
    <xf numFmtId="0" fontId="39" fillId="13" borderId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>
      <alignment vertical="center"/>
    </xf>
    <xf numFmtId="0" fontId="39" fillId="15" borderId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>
      <alignment vertical="center"/>
    </xf>
    <xf numFmtId="0" fontId="39" fillId="17" borderId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9" fillId="19" borderId="0">
      <alignment vertical="center"/>
    </xf>
    <xf numFmtId="0" fontId="2" fillId="20" borderId="0" applyNumberFormat="0" applyBorder="0" applyAlignment="0" applyProtection="0">
      <alignment vertical="center"/>
    </xf>
    <xf numFmtId="0" fontId="41" fillId="19" borderId="0">
      <alignment vertical="center"/>
    </xf>
    <xf numFmtId="0" fontId="40" fillId="20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9" fillId="19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9" fillId="22" borderId="0">
      <alignment vertical="center"/>
    </xf>
    <xf numFmtId="0" fontId="2" fillId="23" borderId="0" applyNumberFormat="0" applyBorder="0" applyAlignment="0" applyProtection="0">
      <alignment vertical="center"/>
    </xf>
    <xf numFmtId="0" fontId="41" fillId="22" borderId="0">
      <alignment vertical="center"/>
    </xf>
    <xf numFmtId="0" fontId="40" fillId="23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9" fillId="22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26" borderId="0" applyNumberFormat="0" applyBorder="0" applyAlignment="0" applyProtection="0">
      <alignment vertical="center"/>
    </xf>
    <xf numFmtId="0" fontId="41" fillId="25" borderId="0">
      <alignment vertical="center"/>
    </xf>
    <xf numFmtId="0" fontId="40" fillId="26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9" fillId="27" borderId="0">
      <alignment vertical="center"/>
    </xf>
    <xf numFmtId="0" fontId="2" fillId="28" borderId="0" applyNumberFormat="0" applyBorder="0" applyAlignment="0" applyProtection="0">
      <alignment vertical="center"/>
    </xf>
    <xf numFmtId="0" fontId="41" fillId="27" borderId="0">
      <alignment vertical="center"/>
    </xf>
    <xf numFmtId="0" fontId="40" fillId="28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9" fillId="27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9" fillId="30" borderId="0">
      <alignment vertical="center"/>
    </xf>
    <xf numFmtId="0" fontId="41" fillId="30" borderId="0">
      <alignment vertical="center"/>
    </xf>
    <xf numFmtId="0" fontId="42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9" fillId="3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31" borderId="0" applyNumberFormat="0" applyBorder="0" applyAlignment="0" applyProtection="0">
      <alignment vertical="center"/>
    </xf>
    <xf numFmtId="0" fontId="41" fillId="25" borderId="0">
      <alignment vertical="center"/>
    </xf>
    <xf numFmtId="0" fontId="40" fillId="31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32" borderId="0">
      <alignment vertical="center"/>
    </xf>
    <xf numFmtId="0" fontId="39" fillId="32" borderId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33" borderId="0">
      <alignment vertical="center"/>
    </xf>
    <xf numFmtId="0" fontId="39" fillId="33" borderId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>
      <alignment vertical="center"/>
    </xf>
    <xf numFmtId="0" fontId="39" fillId="35" borderId="0">
      <alignment vertical="center"/>
    </xf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>
      <alignment vertical="center"/>
    </xf>
    <xf numFmtId="0" fontId="39" fillId="13" borderId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32" borderId="0">
      <alignment vertical="center"/>
    </xf>
    <xf numFmtId="0" fontId="39" fillId="32" borderId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9" fillId="37" borderId="0">
      <alignment vertical="center"/>
    </xf>
    <xf numFmtId="0" fontId="39" fillId="37" borderId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9" fillId="38" borderId="0">
      <alignment vertical="center"/>
    </xf>
    <xf numFmtId="0" fontId="2" fillId="39" borderId="0" applyNumberFormat="0" applyBorder="0" applyAlignment="0" applyProtection="0">
      <alignment vertical="center"/>
    </xf>
    <xf numFmtId="0" fontId="41" fillId="38" borderId="0">
      <alignment vertical="center"/>
    </xf>
    <xf numFmtId="0" fontId="40" fillId="3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9" fillId="38" borderId="0">
      <alignment vertical="center"/>
    </xf>
    <xf numFmtId="0" fontId="2" fillId="3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39" fillId="41" borderId="0">
      <alignment vertical="center"/>
    </xf>
    <xf numFmtId="0" fontId="41" fillId="41" borderId="0">
      <alignment vertical="center"/>
    </xf>
    <xf numFmtId="0" fontId="42" fillId="21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39" fillId="41" borderId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39" fillId="43" borderId="0">
      <alignment vertical="center"/>
    </xf>
    <xf numFmtId="0" fontId="2" fillId="44" borderId="0" applyNumberFormat="0" applyBorder="0" applyAlignment="0" applyProtection="0">
      <alignment vertical="center"/>
    </xf>
    <xf numFmtId="0" fontId="41" fillId="43" borderId="0">
      <alignment vertical="center"/>
    </xf>
    <xf numFmtId="0" fontId="40" fillId="44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39" fillId="43" borderId="0">
      <alignment vertical="center"/>
    </xf>
    <xf numFmtId="0" fontId="2" fillId="44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9" fillId="45" borderId="0">
      <alignment vertical="center"/>
    </xf>
    <xf numFmtId="0" fontId="2" fillId="46" borderId="0" applyNumberFormat="0" applyBorder="0" applyAlignment="0" applyProtection="0">
      <alignment vertical="center"/>
    </xf>
    <xf numFmtId="0" fontId="41" fillId="45" borderId="0">
      <alignment vertical="center"/>
    </xf>
    <xf numFmtId="0" fontId="40" fillId="46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9" fillId="45" borderId="0">
      <alignment vertical="center"/>
    </xf>
    <xf numFmtId="0" fontId="2" fillId="4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9" fillId="38" borderId="0">
      <alignment vertical="center"/>
    </xf>
    <xf numFmtId="0" fontId="2" fillId="47" borderId="0" applyNumberFormat="0" applyBorder="0" applyAlignment="0" applyProtection="0">
      <alignment vertical="center"/>
    </xf>
    <xf numFmtId="0" fontId="41" fillId="38" borderId="0">
      <alignment vertical="center"/>
    </xf>
    <xf numFmtId="0" fontId="40" fillId="47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9" fillId="38" borderId="0">
      <alignment vertical="center"/>
    </xf>
    <xf numFmtId="0" fontId="2" fillId="4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48" borderId="0" applyNumberFormat="0" applyBorder="0" applyAlignment="0" applyProtection="0">
      <alignment vertical="center"/>
    </xf>
    <xf numFmtId="0" fontId="41" fillId="25" borderId="0">
      <alignment vertical="center"/>
    </xf>
    <xf numFmtId="0" fontId="40" fillId="48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9" fillId="25" borderId="0">
      <alignment vertical="center"/>
    </xf>
    <xf numFmtId="0" fontId="2" fillId="4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4" fillId="50" borderId="0">
      <alignment vertical="center"/>
    </xf>
    <xf numFmtId="0" fontId="44" fillId="50" borderId="0">
      <alignment vertical="center"/>
    </xf>
    <xf numFmtId="0" fontId="43" fillId="49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33" borderId="0">
      <alignment vertical="center"/>
    </xf>
    <xf numFmtId="0" fontId="44" fillId="33" borderId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>
      <alignment vertical="center"/>
    </xf>
    <xf numFmtId="0" fontId="44" fillId="35" borderId="0">
      <alignment vertical="center"/>
    </xf>
    <xf numFmtId="0" fontId="43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4" fillId="52" borderId="0">
      <alignment vertical="center"/>
    </xf>
    <xf numFmtId="0" fontId="44" fillId="52" borderId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4" fillId="54" borderId="0">
      <alignment vertical="center"/>
    </xf>
    <xf numFmtId="0" fontId="44" fillId="54" borderId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4" fillId="37" borderId="0">
      <alignment vertical="center"/>
    </xf>
    <xf numFmtId="0" fontId="44" fillId="37" borderId="0">
      <alignment vertical="center"/>
    </xf>
    <xf numFmtId="0" fontId="43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4" fillId="38" borderId="0">
      <alignment vertical="center"/>
    </xf>
    <xf numFmtId="0" fontId="46" fillId="56" borderId="0" applyNumberFormat="0" applyBorder="0" applyAlignment="0" applyProtection="0">
      <alignment vertical="center"/>
    </xf>
    <xf numFmtId="0" fontId="47" fillId="38" borderId="0">
      <alignment vertical="center"/>
    </xf>
    <xf numFmtId="0" fontId="45" fillId="56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4" fillId="38" borderId="0">
      <alignment vertical="center"/>
    </xf>
    <xf numFmtId="0" fontId="46" fillId="56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4" fillId="58" borderId="0">
      <alignment vertical="center"/>
    </xf>
    <xf numFmtId="0" fontId="46" fillId="59" borderId="0" applyNumberFormat="0" applyBorder="0" applyAlignment="0" applyProtection="0">
      <alignment vertical="center"/>
    </xf>
    <xf numFmtId="0" fontId="47" fillId="58" borderId="0">
      <alignment vertical="center"/>
    </xf>
    <xf numFmtId="0" fontId="45" fillId="59" borderId="0" applyNumberFormat="0" applyBorder="0" applyAlignment="0" applyProtection="0">
      <alignment vertical="center"/>
    </xf>
    <xf numFmtId="0" fontId="48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4" fillId="58" borderId="0">
      <alignment vertical="center"/>
    </xf>
    <xf numFmtId="0" fontId="46" fillId="59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4" fillId="60" borderId="0">
      <alignment vertical="center"/>
    </xf>
    <xf numFmtId="0" fontId="46" fillId="61" borderId="0" applyNumberFormat="0" applyBorder="0" applyAlignment="0" applyProtection="0">
      <alignment vertical="center"/>
    </xf>
    <xf numFmtId="0" fontId="47" fillId="60" borderId="0">
      <alignment vertical="center"/>
    </xf>
    <xf numFmtId="0" fontId="45" fillId="61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4" fillId="60" borderId="0">
      <alignment vertical="center"/>
    </xf>
    <xf numFmtId="0" fontId="46" fillId="61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4" fillId="45" borderId="0">
      <alignment vertical="center"/>
    </xf>
    <xf numFmtId="0" fontId="46" fillId="62" borderId="0" applyNumberFormat="0" applyBorder="0" applyAlignment="0" applyProtection="0">
      <alignment vertical="center"/>
    </xf>
    <xf numFmtId="0" fontId="47" fillId="45" borderId="0">
      <alignment vertical="center"/>
    </xf>
    <xf numFmtId="0" fontId="45" fillId="62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4" fillId="45" borderId="0">
      <alignment vertical="center"/>
    </xf>
    <xf numFmtId="0" fontId="46" fillId="62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4" fillId="38" borderId="0">
      <alignment vertical="center"/>
    </xf>
    <xf numFmtId="0" fontId="46" fillId="63" borderId="0" applyNumberFormat="0" applyBorder="0" applyAlignment="0" applyProtection="0">
      <alignment vertical="center"/>
    </xf>
    <xf numFmtId="0" fontId="47" fillId="38" borderId="0">
      <alignment vertical="center"/>
    </xf>
    <xf numFmtId="0" fontId="45" fillId="6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4" fillId="38" borderId="0">
      <alignment vertical="center"/>
    </xf>
    <xf numFmtId="0" fontId="46" fillId="6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4" fillId="22" borderId="0">
      <alignment vertical="center"/>
    </xf>
    <xf numFmtId="0" fontId="46" fillId="64" borderId="0" applyNumberFormat="0" applyBorder="0" applyAlignment="0" applyProtection="0">
      <alignment vertical="center"/>
    </xf>
    <xf numFmtId="0" fontId="47" fillId="22" borderId="0">
      <alignment vertical="center"/>
    </xf>
    <xf numFmtId="0" fontId="45" fillId="64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4" fillId="22" borderId="0">
      <alignment vertical="center"/>
    </xf>
    <xf numFmtId="0" fontId="46" fillId="64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4" fillId="66" borderId="0">
      <alignment vertical="center"/>
    </xf>
    <xf numFmtId="0" fontId="44" fillId="66" borderId="0">
      <alignment vertical="center"/>
    </xf>
    <xf numFmtId="0" fontId="43" fillId="6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4" fillId="68" borderId="0">
      <alignment vertical="center"/>
    </xf>
    <xf numFmtId="0" fontId="44" fillId="68" borderId="0">
      <alignment vertical="center"/>
    </xf>
    <xf numFmtId="0" fontId="43" fillId="67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4" fillId="70" borderId="0">
      <alignment vertical="center"/>
    </xf>
    <xf numFmtId="0" fontId="44" fillId="70" borderId="0">
      <alignment vertical="center"/>
    </xf>
    <xf numFmtId="0" fontId="43" fillId="69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4" fillId="52" borderId="0">
      <alignment vertical="center"/>
    </xf>
    <xf numFmtId="0" fontId="44" fillId="52" borderId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4" fillId="54" borderId="0">
      <alignment vertical="center"/>
    </xf>
    <xf numFmtId="0" fontId="44" fillId="54" borderId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0" fontId="44" fillId="71" borderId="0">
      <alignment vertical="center"/>
    </xf>
    <xf numFmtId="0" fontId="44" fillId="71" borderId="0">
      <alignment vertical="center"/>
    </xf>
    <xf numFmtId="0" fontId="43" fillId="57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190" fontId="49" fillId="0" borderId="0" applyFont="0" applyFill="0" applyBorder="0" applyAlignment="0" applyProtection="0"/>
    <xf numFmtId="190" fontId="50" fillId="0" borderId="0" applyFont="0" applyFill="0" applyBorder="0" applyAlignment="0" applyProtection="0"/>
    <xf numFmtId="189" fontId="51" fillId="0" borderId="0" applyFont="0" applyFill="0" applyBorder="0" applyAlignment="0" applyProtection="0"/>
    <xf numFmtId="190" fontId="50" fillId="0" borderId="0" applyFont="0" applyFill="0" applyBorder="0" applyAlignment="0" applyProtection="0"/>
    <xf numFmtId="189" fontId="51" fillId="0" borderId="0" applyFont="0" applyFill="0" applyBorder="0" applyAlignment="0" applyProtection="0"/>
    <xf numFmtId="190" fontId="52" fillId="0" borderId="0" applyFont="0" applyFill="0" applyBorder="0" applyAlignment="0" applyProtection="0"/>
    <xf numFmtId="190" fontId="53" fillId="0" borderId="0" applyFont="0" applyFill="0" applyBorder="0" applyAlignment="0" applyProtection="0"/>
    <xf numFmtId="190" fontId="54" fillId="0" borderId="0"/>
    <xf numFmtId="190" fontId="54" fillId="0" borderId="0"/>
    <xf numFmtId="190" fontId="54" fillId="0" borderId="0"/>
    <xf numFmtId="190" fontId="54" fillId="0" borderId="0"/>
    <xf numFmtId="191" fontId="55" fillId="0" borderId="0" applyFont="0" applyFill="0" applyBorder="0" applyAlignment="0" applyProtection="0"/>
    <xf numFmtId="191" fontId="55" fillId="0" borderId="0" applyFont="0" applyFill="0" applyBorder="0" applyAlignment="0" applyProtection="0"/>
    <xf numFmtId="191" fontId="56" fillId="0" borderId="0"/>
    <xf numFmtId="191" fontId="56" fillId="0" borderId="0"/>
    <xf numFmtId="191" fontId="56" fillId="0" borderId="0"/>
    <xf numFmtId="191" fontId="56" fillId="0" borderId="0"/>
    <xf numFmtId="191" fontId="55" fillId="0" borderId="0" applyFont="0" applyFill="0" applyBorder="0" applyAlignment="0" applyProtection="0"/>
    <xf numFmtId="191" fontId="55" fillId="0" borderId="0" applyFont="0" applyFill="0" applyBorder="0" applyAlignment="0" applyProtection="0"/>
    <xf numFmtId="191" fontId="56" fillId="0" borderId="0"/>
    <xf numFmtId="191" fontId="56" fillId="0" borderId="0"/>
    <xf numFmtId="191" fontId="56" fillId="0" borderId="0"/>
    <xf numFmtId="191" fontId="56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189" fontId="52" fillId="0" borderId="0" applyFont="0" applyFill="0" applyBorder="0" applyAlignment="0" applyProtection="0"/>
    <xf numFmtId="189" fontId="53" fillId="0" borderId="0" applyFont="0" applyFill="0" applyBorder="0" applyAlignment="0" applyProtection="0"/>
    <xf numFmtId="189" fontId="54" fillId="0" borderId="0"/>
    <xf numFmtId="189" fontId="54" fillId="0" borderId="0"/>
    <xf numFmtId="189" fontId="54" fillId="0" borderId="0"/>
    <xf numFmtId="189" fontId="54" fillId="0" borderId="0"/>
    <xf numFmtId="192" fontId="49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1" fillId="0" borderId="0" applyFont="0" applyFill="0" applyBorder="0" applyAlignment="0" applyProtection="0"/>
    <xf numFmtId="192" fontId="50" fillId="0" borderId="0" applyFont="0" applyFill="0" applyBorder="0" applyAlignment="0" applyProtection="0"/>
    <xf numFmtId="193" fontId="51" fillId="0" borderId="0" applyFont="0" applyFill="0" applyBorder="0" applyAlignment="0" applyProtection="0"/>
    <xf numFmtId="192" fontId="52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4" fillId="0" borderId="0"/>
    <xf numFmtId="192" fontId="54" fillId="0" borderId="0"/>
    <xf numFmtId="192" fontId="54" fillId="0" borderId="0"/>
    <xf numFmtId="192" fontId="54" fillId="0" borderId="0"/>
    <xf numFmtId="194" fontId="55" fillId="0" borderId="0" applyFont="0" applyFill="0" applyBorder="0" applyAlignment="0" applyProtection="0"/>
    <xf numFmtId="194" fontId="55" fillId="0" borderId="0" applyFont="0" applyFill="0" applyBorder="0" applyAlignment="0" applyProtection="0"/>
    <xf numFmtId="194" fontId="56" fillId="0" borderId="0"/>
    <xf numFmtId="194" fontId="56" fillId="0" borderId="0"/>
    <xf numFmtId="194" fontId="56" fillId="0" borderId="0"/>
    <xf numFmtId="194" fontId="56" fillId="0" borderId="0"/>
    <xf numFmtId="194" fontId="55" fillId="0" borderId="0" applyFont="0" applyFill="0" applyBorder="0" applyAlignment="0" applyProtection="0"/>
    <xf numFmtId="194" fontId="55" fillId="0" borderId="0" applyFont="0" applyFill="0" applyBorder="0" applyAlignment="0" applyProtection="0"/>
    <xf numFmtId="194" fontId="56" fillId="0" borderId="0"/>
    <xf numFmtId="194" fontId="56" fillId="0" borderId="0"/>
    <xf numFmtId="194" fontId="56" fillId="0" borderId="0"/>
    <xf numFmtId="194" fontId="56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193" fontId="52" fillId="0" borderId="0" applyFont="0" applyFill="0" applyBorder="0" applyAlignment="0" applyProtection="0"/>
    <xf numFmtId="193" fontId="53" fillId="0" borderId="0" applyFont="0" applyFill="0" applyBorder="0" applyAlignment="0" applyProtection="0"/>
    <xf numFmtId="193" fontId="54" fillId="0" borderId="0"/>
    <xf numFmtId="193" fontId="54" fillId="0" borderId="0"/>
    <xf numFmtId="193" fontId="54" fillId="0" borderId="0"/>
    <xf numFmtId="193" fontId="54" fillId="0" borderId="0"/>
    <xf numFmtId="193" fontId="52" fillId="0" borderId="0" applyFont="0" applyFill="0" applyBorder="0" applyAlignment="0" applyProtection="0"/>
    <xf numFmtId="193" fontId="53" fillId="0" borderId="0" applyFont="0" applyFill="0" applyBorder="0" applyAlignment="0" applyProtection="0"/>
    <xf numFmtId="193" fontId="54" fillId="0" borderId="0"/>
    <xf numFmtId="193" fontId="54" fillId="0" borderId="0"/>
    <xf numFmtId="193" fontId="54" fillId="0" borderId="0"/>
    <xf numFmtId="193" fontId="54" fillId="0" borderId="0"/>
    <xf numFmtId="0" fontId="52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195" fontId="49" fillId="0" borderId="0" applyFont="0" applyFill="0" applyBorder="0" applyAlignment="0" applyProtection="0"/>
    <xf numFmtId="195" fontId="50" fillId="0" borderId="0" applyFont="0" applyFill="0" applyBorder="0" applyAlignment="0" applyProtection="0"/>
    <xf numFmtId="176" fontId="51" fillId="0" borderId="0" applyFont="0" applyFill="0" applyBorder="0" applyAlignment="0" applyProtection="0"/>
    <xf numFmtId="195" fontId="50" fillId="0" borderId="0" applyFont="0" applyFill="0" applyBorder="0" applyAlignment="0" applyProtection="0"/>
    <xf numFmtId="176" fontId="51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4" fillId="0" borderId="0"/>
    <xf numFmtId="38" fontId="54" fillId="0" borderId="0"/>
    <xf numFmtId="38" fontId="54" fillId="0" borderId="0"/>
    <xf numFmtId="38" fontId="54" fillId="0" borderId="0"/>
    <xf numFmtId="176" fontId="52" fillId="0" borderId="0" applyFont="0" applyFill="0" applyBorder="0" applyAlignment="0" applyProtection="0"/>
    <xf numFmtId="176" fontId="53" fillId="0" borderId="0" applyFont="0" applyFill="0" applyBorder="0" applyAlignment="0" applyProtection="0"/>
    <xf numFmtId="176" fontId="54" fillId="0" borderId="0"/>
    <xf numFmtId="176" fontId="54" fillId="0" borderId="0"/>
    <xf numFmtId="176" fontId="54" fillId="0" borderId="0"/>
    <xf numFmtId="176" fontId="54" fillId="0" borderId="0"/>
    <xf numFmtId="196" fontId="49" fillId="0" borderId="0" applyFont="0" applyFill="0" applyBorder="0" applyAlignment="0" applyProtection="0"/>
    <xf numFmtId="196" fontId="50" fillId="0" borderId="0" applyFont="0" applyFill="0" applyBorder="0" applyAlignment="0" applyProtection="0"/>
    <xf numFmtId="197" fontId="51" fillId="0" borderId="0" applyFont="0" applyFill="0" applyBorder="0" applyAlignment="0" applyProtection="0"/>
    <xf numFmtId="196" fontId="50" fillId="0" borderId="0" applyFont="0" applyFill="0" applyBorder="0" applyAlignment="0" applyProtection="0"/>
    <xf numFmtId="197" fontId="51" fillId="0" borderId="0" applyFont="0" applyFill="0" applyBorder="0" applyAlignment="0" applyProtection="0"/>
    <xf numFmtId="40" fontId="52" fillId="0" borderId="0" applyFont="0" applyFill="0" applyBorder="0" applyAlignment="0" applyProtection="0"/>
    <xf numFmtId="40" fontId="53" fillId="0" borderId="0" applyFont="0" applyFill="0" applyBorder="0" applyAlignment="0" applyProtection="0"/>
    <xf numFmtId="40" fontId="54" fillId="0" borderId="0"/>
    <xf numFmtId="40" fontId="54" fillId="0" borderId="0"/>
    <xf numFmtId="40" fontId="54" fillId="0" borderId="0"/>
    <xf numFmtId="40" fontId="54" fillId="0" borderId="0"/>
    <xf numFmtId="197" fontId="52" fillId="0" borderId="0" applyFont="0" applyFill="0" applyBorder="0" applyAlignment="0" applyProtection="0"/>
    <xf numFmtId="197" fontId="53" fillId="0" borderId="0" applyFont="0" applyFill="0" applyBorder="0" applyAlignment="0" applyProtection="0"/>
    <xf numFmtId="197" fontId="54" fillId="0" borderId="0"/>
    <xf numFmtId="197" fontId="54" fillId="0" borderId="0"/>
    <xf numFmtId="197" fontId="54" fillId="0" borderId="0"/>
    <xf numFmtId="197" fontId="54" fillId="0" borderId="0"/>
    <xf numFmtId="197" fontId="52" fillId="0" borderId="0" applyFont="0" applyFill="0" applyBorder="0" applyAlignment="0" applyProtection="0"/>
    <xf numFmtId="197" fontId="53" fillId="0" borderId="0" applyFont="0" applyFill="0" applyBorder="0" applyAlignment="0" applyProtection="0"/>
    <xf numFmtId="197" fontId="54" fillId="0" borderId="0"/>
    <xf numFmtId="197" fontId="54" fillId="0" borderId="0"/>
    <xf numFmtId="197" fontId="54" fillId="0" borderId="0"/>
    <xf numFmtId="197" fontId="54" fillId="0" borderId="0"/>
    <xf numFmtId="0" fontId="52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8" fillId="9" borderId="0">
      <alignment vertical="center"/>
    </xf>
    <xf numFmtId="0" fontId="58" fillId="9" borderId="0">
      <alignment vertical="center"/>
    </xf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2" fillId="0" borderId="0"/>
    <xf numFmtId="0" fontId="49" fillId="0" borderId="0"/>
    <xf numFmtId="0" fontId="50" fillId="0" borderId="0"/>
    <xf numFmtId="0" fontId="51" fillId="0" borderId="0"/>
    <xf numFmtId="0" fontId="50" fillId="0" borderId="0"/>
    <xf numFmtId="0" fontId="53" fillId="0" borderId="0"/>
    <xf numFmtId="0" fontId="59" fillId="0" borderId="0"/>
    <xf numFmtId="0" fontId="5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52" fillId="0" borderId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9" fillId="0" borderId="0"/>
    <xf numFmtId="0" fontId="5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1" fillId="0" borderId="0"/>
    <xf numFmtId="0" fontId="6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2" fillId="0" borderId="0"/>
    <xf numFmtId="0" fontId="5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4" fillId="0" borderId="0" applyFill="0" applyBorder="0" applyAlignment="0"/>
    <xf numFmtId="0" fontId="63" fillId="0" borderId="0"/>
    <xf numFmtId="0" fontId="64" fillId="72" borderId="39" applyNumberFormat="0" applyAlignment="0" applyProtection="0">
      <alignment vertical="center"/>
    </xf>
    <xf numFmtId="0" fontId="64" fillId="72" borderId="39" applyNumberFormat="0" applyAlignment="0" applyProtection="0">
      <alignment vertical="center"/>
    </xf>
    <xf numFmtId="0" fontId="65" fillId="73" borderId="40">
      <alignment vertical="center"/>
    </xf>
    <xf numFmtId="0" fontId="65" fillId="73" borderId="40">
      <alignment vertical="center"/>
    </xf>
    <xf numFmtId="0" fontId="64" fillId="72" borderId="39" applyNumberFormat="0" applyAlignment="0" applyProtection="0">
      <alignment vertical="center"/>
    </xf>
    <xf numFmtId="0" fontId="64" fillId="72" borderId="39" applyNumberFormat="0" applyAlignment="0" applyProtection="0">
      <alignment vertical="center"/>
    </xf>
    <xf numFmtId="0" fontId="64" fillId="72" borderId="39" applyNumberFormat="0" applyAlignment="0" applyProtection="0">
      <alignment vertical="center"/>
    </xf>
    <xf numFmtId="0" fontId="64" fillId="72" borderId="39" applyNumberFormat="0" applyAlignment="0" applyProtection="0">
      <alignment vertical="center"/>
    </xf>
    <xf numFmtId="0" fontId="66" fillId="0" borderId="0"/>
    <xf numFmtId="0" fontId="67" fillId="0" borderId="0"/>
    <xf numFmtId="0" fontId="68" fillId="74" borderId="41" applyNumberFormat="0" applyAlignment="0" applyProtection="0">
      <alignment vertical="center"/>
    </xf>
    <xf numFmtId="0" fontId="68" fillId="74" borderId="41" applyNumberFormat="0" applyAlignment="0" applyProtection="0">
      <alignment vertical="center"/>
    </xf>
    <xf numFmtId="0" fontId="69" fillId="75" borderId="42">
      <alignment vertical="center"/>
    </xf>
    <xf numFmtId="0" fontId="69" fillId="75" borderId="42">
      <alignment vertical="center"/>
    </xf>
    <xf numFmtId="0" fontId="68" fillId="74" borderId="41" applyNumberFormat="0" applyAlignment="0" applyProtection="0">
      <alignment vertical="center"/>
    </xf>
    <xf numFmtId="0" fontId="68" fillId="74" borderId="41" applyNumberFormat="0" applyAlignment="0" applyProtection="0">
      <alignment vertical="center"/>
    </xf>
    <xf numFmtId="0" fontId="68" fillId="74" borderId="41" applyNumberFormat="0" applyAlignment="0" applyProtection="0">
      <alignment vertical="center"/>
    </xf>
    <xf numFmtId="0" fontId="68" fillId="74" borderId="41" applyNumberFormat="0" applyAlignment="0" applyProtection="0">
      <alignment vertical="center"/>
    </xf>
    <xf numFmtId="176" fontId="70" fillId="0" borderId="0" applyFont="0" applyFill="0" applyBorder="0" applyAlignment="0" applyProtection="0"/>
    <xf numFmtId="198" fontId="71" fillId="0" borderId="0"/>
    <xf numFmtId="198" fontId="72" fillId="0" borderId="0"/>
    <xf numFmtId="197" fontId="70" fillId="0" borderId="0" applyFont="0" applyFill="0" applyBorder="0" applyAlignment="0" applyProtection="0"/>
    <xf numFmtId="0" fontId="73" fillId="0" borderId="0" applyNumberFormat="0" applyAlignment="0">
      <alignment horizontal="left"/>
    </xf>
    <xf numFmtId="0" fontId="56" fillId="0" borderId="0">
      <alignment horizontal="left"/>
    </xf>
    <xf numFmtId="199" fontId="70" fillId="0" borderId="0" applyFont="0" applyFill="0" applyBorder="0" applyAlignment="0" applyProtection="0"/>
    <xf numFmtId="200" fontId="70" fillId="0" borderId="0" applyFont="0" applyFill="0" applyBorder="0" applyAlignment="0" applyProtection="0"/>
    <xf numFmtId="201" fontId="71" fillId="0" borderId="0"/>
    <xf numFmtId="201" fontId="72" fillId="0" borderId="0"/>
    <xf numFmtId="0" fontId="74" fillId="0" borderId="0" applyFill="0" applyBorder="0" applyAlignment="0" applyProtection="0"/>
    <xf numFmtId="0" fontId="75" fillId="0" borderId="0"/>
    <xf numFmtId="202" fontId="70" fillId="0" borderId="0" applyFont="0" applyFill="0" applyBorder="0" applyAlignment="0" applyProtection="0"/>
    <xf numFmtId="203" fontId="70" fillId="0" borderId="0" applyFont="0" applyFill="0" applyBorder="0" applyAlignment="0" applyProtection="0"/>
    <xf numFmtId="204" fontId="71" fillId="0" borderId="0"/>
    <xf numFmtId="204" fontId="72" fillId="0" borderId="0"/>
    <xf numFmtId="0" fontId="76" fillId="0" borderId="0" applyNumberFormat="0" applyAlignment="0">
      <alignment horizontal="left"/>
    </xf>
    <xf numFmtId="0" fontId="77" fillId="0" borderId="0">
      <alignment horizontal="left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2" fontId="74" fillId="0" borderId="0" applyFill="0" applyBorder="0" applyAlignment="0" applyProtection="0"/>
    <xf numFmtId="2" fontId="75" fillId="0" borderId="0"/>
    <xf numFmtId="0" fontId="80" fillId="10" borderId="0" applyNumberFormat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0" fontId="81" fillId="11" borderId="0">
      <alignment vertical="center"/>
    </xf>
    <xf numFmtId="0" fontId="81" fillId="11" borderId="0">
      <alignment vertical="center"/>
    </xf>
    <xf numFmtId="0" fontId="80" fillId="10" borderId="0" applyNumberFormat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38" fontId="82" fillId="76" borderId="0" applyNumberFormat="0" applyBorder="0" applyAlignment="0" applyProtection="0"/>
    <xf numFmtId="38" fontId="83" fillId="73" borderId="0"/>
    <xf numFmtId="0" fontId="84" fillId="0" borderId="0">
      <alignment horizontal="left"/>
    </xf>
    <xf numFmtId="0" fontId="85" fillId="0" borderId="0">
      <alignment horizontal="left"/>
    </xf>
    <xf numFmtId="0" fontId="86" fillId="0" borderId="43" applyNumberFormat="0" applyAlignment="0" applyProtection="0">
      <alignment horizontal="left" vertical="center"/>
    </xf>
    <xf numFmtId="0" fontId="87" fillId="0" borderId="43">
      <alignment horizontal="left" vertical="center"/>
    </xf>
    <xf numFmtId="0" fontId="86" fillId="0" borderId="32">
      <alignment horizontal="left" vertical="center"/>
    </xf>
    <xf numFmtId="0" fontId="87" fillId="0" borderId="32">
      <alignment horizontal="left" vertical="center"/>
    </xf>
    <xf numFmtId="0" fontId="88" fillId="0" borderId="44" applyNumberFormat="0" applyFill="0" applyAlignment="0" applyProtection="0">
      <alignment vertical="center"/>
    </xf>
    <xf numFmtId="0" fontId="88" fillId="0" borderId="44" applyNumberFormat="0" applyFill="0" applyAlignment="0" applyProtection="0">
      <alignment vertical="center"/>
    </xf>
    <xf numFmtId="0" fontId="89" fillId="0" borderId="45">
      <alignment vertical="center"/>
    </xf>
    <xf numFmtId="0" fontId="89" fillId="0" borderId="45">
      <alignment vertical="center"/>
    </xf>
    <xf numFmtId="0" fontId="88" fillId="0" borderId="44" applyNumberFormat="0" applyFill="0" applyAlignment="0" applyProtection="0">
      <alignment vertical="center"/>
    </xf>
    <xf numFmtId="0" fontId="88" fillId="0" borderId="44" applyNumberFormat="0" applyFill="0" applyAlignment="0" applyProtection="0">
      <alignment vertical="center"/>
    </xf>
    <xf numFmtId="0" fontId="88" fillId="0" borderId="44" applyNumberFormat="0" applyFill="0" applyAlignment="0" applyProtection="0">
      <alignment vertical="center"/>
    </xf>
    <xf numFmtId="0" fontId="88" fillId="0" borderId="44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1" fillId="0" borderId="47">
      <alignment vertical="center"/>
    </xf>
    <xf numFmtId="0" fontId="91" fillId="0" borderId="47">
      <alignment vertical="center"/>
    </xf>
    <xf numFmtId="0" fontId="90" fillId="0" borderId="46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3" fillId="0" borderId="49">
      <alignment vertical="center"/>
    </xf>
    <xf numFmtId="0" fontId="93" fillId="0" borderId="49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0" borderId="0">
      <alignment vertical="center"/>
    </xf>
    <xf numFmtId="0" fontId="93" fillId="0" borderId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4" fillId="0" borderId="0" applyNumberFormat="0" applyFill="0" applyBorder="0" applyAlignment="0" applyProtection="0"/>
    <xf numFmtId="0" fontId="95" fillId="0" borderId="0"/>
    <xf numFmtId="0" fontId="86" fillId="0" borderId="0" applyNumberFormat="0" applyFill="0" applyBorder="0" applyAlignment="0" applyProtection="0"/>
    <xf numFmtId="0" fontId="87" fillId="0" borderId="0"/>
    <xf numFmtId="0" fontId="96" fillId="16" borderId="39" applyNumberFormat="0" applyAlignment="0" applyProtection="0">
      <alignment vertical="center"/>
    </xf>
    <xf numFmtId="10" fontId="82" fillId="25" borderId="22" applyNumberFormat="0" applyBorder="0" applyAlignment="0" applyProtection="0"/>
    <xf numFmtId="10" fontId="83" fillId="77" borderId="22"/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7" fillId="17" borderId="40">
      <alignment vertical="center"/>
    </xf>
    <xf numFmtId="0" fontId="96" fillId="16" borderId="39" applyNumberFormat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0" fontId="99" fillId="0" borderId="51">
      <alignment vertical="center"/>
    </xf>
    <xf numFmtId="0" fontId="99" fillId="0" borderId="51">
      <alignment vertical="center"/>
    </xf>
    <xf numFmtId="0" fontId="98" fillId="0" borderId="50" applyNumberFormat="0" applyFill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205" fontId="70" fillId="0" borderId="0" applyFont="0" applyFill="0" applyBorder="0" applyAlignment="0" applyProtection="0"/>
    <xf numFmtId="206" fontId="70" fillId="0" borderId="0" applyFont="0" applyFill="0" applyBorder="0" applyAlignment="0" applyProtection="0"/>
    <xf numFmtId="0" fontId="100" fillId="0" borderId="52"/>
    <xf numFmtId="0" fontId="101" fillId="0" borderId="52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102" fillId="42" borderId="0" applyNumberFormat="0" applyBorder="0" applyAlignment="0" applyProtection="0">
      <alignment vertical="center"/>
    </xf>
    <xf numFmtId="0" fontId="102" fillId="42" borderId="0" applyNumberFormat="0" applyBorder="0" applyAlignment="0" applyProtection="0">
      <alignment vertical="center"/>
    </xf>
    <xf numFmtId="0" fontId="103" fillId="78" borderId="0">
      <alignment vertical="center"/>
    </xf>
    <xf numFmtId="0" fontId="103" fillId="78" borderId="0">
      <alignment vertical="center"/>
    </xf>
    <xf numFmtId="0" fontId="102" fillId="42" borderId="0" applyNumberFormat="0" applyBorder="0" applyAlignment="0" applyProtection="0">
      <alignment vertical="center"/>
    </xf>
    <xf numFmtId="0" fontId="102" fillId="42" borderId="0" applyNumberFormat="0" applyBorder="0" applyAlignment="0" applyProtection="0">
      <alignment vertical="center"/>
    </xf>
    <xf numFmtId="0" fontId="102" fillId="42" borderId="0" applyNumberFormat="0" applyBorder="0" applyAlignment="0" applyProtection="0">
      <alignment vertical="center"/>
    </xf>
    <xf numFmtId="0" fontId="102" fillId="42" borderId="0" applyNumberFormat="0" applyBorder="0" applyAlignment="0" applyProtection="0">
      <alignment vertical="center"/>
    </xf>
    <xf numFmtId="207" fontId="34" fillId="0" borderId="0"/>
    <xf numFmtId="207" fontId="63" fillId="0" borderId="0"/>
    <xf numFmtId="0" fontId="70" fillId="0" borderId="0"/>
    <xf numFmtId="0" fontId="34" fillId="24" borderId="53" applyNumberFormat="0" applyFont="0" applyAlignment="0" applyProtection="0">
      <alignment vertical="center"/>
    </xf>
    <xf numFmtId="0" fontId="63" fillId="77" borderId="54">
      <alignment vertical="center"/>
    </xf>
    <xf numFmtId="0" fontId="104" fillId="72" borderId="55" applyNumberFormat="0" applyAlignment="0" applyProtection="0">
      <alignment vertical="center"/>
    </xf>
    <xf numFmtId="0" fontId="104" fillId="72" borderId="55" applyNumberFormat="0" applyAlignment="0" applyProtection="0">
      <alignment vertical="center"/>
    </xf>
    <xf numFmtId="0" fontId="105" fillId="73" borderId="56">
      <alignment vertical="center"/>
    </xf>
    <xf numFmtId="0" fontId="105" fillId="73" borderId="56">
      <alignment vertical="center"/>
    </xf>
    <xf numFmtId="0" fontId="104" fillId="72" borderId="55" applyNumberFormat="0" applyAlignment="0" applyProtection="0">
      <alignment vertical="center"/>
    </xf>
    <xf numFmtId="0" fontId="104" fillId="72" borderId="55" applyNumberFormat="0" applyAlignment="0" applyProtection="0">
      <alignment vertical="center"/>
    </xf>
    <xf numFmtId="0" fontId="104" fillId="72" borderId="55" applyNumberFormat="0" applyAlignment="0" applyProtection="0">
      <alignment vertical="center"/>
    </xf>
    <xf numFmtId="0" fontId="104" fillId="72" borderId="55" applyNumberFormat="0" applyAlignment="0" applyProtection="0">
      <alignment vertical="center"/>
    </xf>
    <xf numFmtId="10" fontId="70" fillId="0" borderId="0" applyFont="0" applyFill="0" applyBorder="0" applyAlignment="0" applyProtection="0"/>
    <xf numFmtId="10" fontId="106" fillId="0" borderId="0"/>
    <xf numFmtId="0" fontId="70" fillId="0" borderId="0"/>
    <xf numFmtId="0" fontId="100" fillId="0" borderId="0"/>
    <xf numFmtId="0" fontId="101" fillId="0" borderId="0"/>
    <xf numFmtId="0" fontId="107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108" fillId="0" borderId="0">
      <alignment vertical="center"/>
    </xf>
    <xf numFmtId="0" fontId="108" fillId="0" borderId="0">
      <alignment vertical="center"/>
    </xf>
    <xf numFmtId="0" fontId="107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0" fontId="110" fillId="0" borderId="58">
      <alignment vertical="center"/>
    </xf>
    <xf numFmtId="0" fontId="110" fillId="0" borderId="58">
      <alignment vertical="center"/>
    </xf>
    <xf numFmtId="0" fontId="109" fillId="0" borderId="57" applyNumberFormat="0" applyFill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208" fontId="70" fillId="0" borderId="0" applyFont="0" applyFill="0" applyBorder="0" applyAlignment="0" applyProtection="0"/>
    <xf numFmtId="209" fontId="70" fillId="0" borderId="0" applyFont="0" applyFill="0" applyBorder="0" applyAlignment="0" applyProtection="0"/>
    <xf numFmtId="0" fontId="111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2" fillId="0" borderId="0">
      <alignment vertical="center"/>
    </xf>
    <xf numFmtId="0" fontId="112" fillId="0" borderId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45" fillId="79" borderId="0" applyNumberFormat="0" applyBorder="0" applyAlignment="0" applyProtection="0">
      <alignment vertical="center"/>
    </xf>
    <xf numFmtId="0" fontId="46" fillId="79" borderId="0" applyNumberFormat="0" applyBorder="0" applyAlignment="0" applyProtection="0">
      <alignment vertical="center"/>
    </xf>
    <xf numFmtId="0" fontId="44" fillId="80" borderId="0">
      <alignment vertical="center"/>
    </xf>
    <xf numFmtId="0" fontId="46" fillId="81" borderId="0" applyNumberFormat="0" applyBorder="0" applyAlignment="0" applyProtection="0">
      <alignment vertical="center"/>
    </xf>
    <xf numFmtId="0" fontId="47" fillId="80" borderId="0">
      <alignment vertical="center"/>
    </xf>
    <xf numFmtId="0" fontId="45" fillId="81" borderId="0" applyNumberFormat="0" applyBorder="0" applyAlignment="0" applyProtection="0">
      <alignment vertical="center"/>
    </xf>
    <xf numFmtId="0" fontId="48" fillId="79" borderId="0" applyNumberFormat="0" applyBorder="0" applyAlignment="0" applyProtection="0">
      <alignment vertical="center"/>
    </xf>
    <xf numFmtId="0" fontId="46" fillId="79" borderId="0" applyNumberFormat="0" applyBorder="0" applyAlignment="0" applyProtection="0">
      <alignment vertical="center"/>
    </xf>
    <xf numFmtId="0" fontId="44" fillId="80" borderId="0">
      <alignment vertical="center"/>
    </xf>
    <xf numFmtId="0" fontId="46" fillId="81" borderId="0" applyNumberFormat="0" applyBorder="0" applyAlignment="0" applyProtection="0">
      <alignment vertical="center"/>
    </xf>
    <xf numFmtId="0" fontId="46" fillId="79" borderId="0" applyNumberFormat="0" applyBorder="0" applyAlignment="0" applyProtection="0">
      <alignment vertical="center"/>
    </xf>
    <xf numFmtId="0" fontId="46" fillId="79" borderId="0" applyNumberFormat="0" applyBorder="0" applyAlignment="0" applyProtection="0">
      <alignment vertical="center"/>
    </xf>
    <xf numFmtId="0" fontId="45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4" fillId="58" borderId="0">
      <alignment vertical="center"/>
    </xf>
    <xf numFmtId="0" fontId="46" fillId="82" borderId="0" applyNumberFormat="0" applyBorder="0" applyAlignment="0" applyProtection="0">
      <alignment vertical="center"/>
    </xf>
    <xf numFmtId="0" fontId="47" fillId="58" borderId="0">
      <alignment vertical="center"/>
    </xf>
    <xf numFmtId="0" fontId="45" fillId="82" borderId="0" applyNumberFormat="0" applyBorder="0" applyAlignment="0" applyProtection="0">
      <alignment vertical="center"/>
    </xf>
    <xf numFmtId="0" fontId="48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4" fillId="58" borderId="0">
      <alignment vertical="center"/>
    </xf>
    <xf numFmtId="0" fontId="46" fillId="82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6" fillId="57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4" fillId="60" borderId="0">
      <alignment vertical="center"/>
    </xf>
    <xf numFmtId="0" fontId="46" fillId="83" borderId="0" applyNumberFormat="0" applyBorder="0" applyAlignment="0" applyProtection="0">
      <alignment vertical="center"/>
    </xf>
    <xf numFmtId="0" fontId="47" fillId="60" borderId="0">
      <alignment vertical="center"/>
    </xf>
    <xf numFmtId="0" fontId="45" fillId="83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4" fillId="60" borderId="0">
      <alignment vertical="center"/>
    </xf>
    <xf numFmtId="0" fontId="46" fillId="83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5" fillId="84" borderId="0" applyNumberFormat="0" applyBorder="0" applyAlignment="0" applyProtection="0">
      <alignment vertical="center"/>
    </xf>
    <xf numFmtId="0" fontId="46" fillId="84" borderId="0" applyNumberFormat="0" applyBorder="0" applyAlignment="0" applyProtection="0">
      <alignment vertical="center"/>
    </xf>
    <xf numFmtId="0" fontId="44" fillId="85" borderId="0">
      <alignment vertical="center"/>
    </xf>
    <xf numFmtId="0" fontId="46" fillId="86" borderId="0" applyNumberFormat="0" applyBorder="0" applyAlignment="0" applyProtection="0">
      <alignment vertical="center"/>
    </xf>
    <xf numFmtId="0" fontId="47" fillId="85" borderId="0">
      <alignment vertical="center"/>
    </xf>
    <xf numFmtId="0" fontId="45" fillId="86" borderId="0" applyNumberFormat="0" applyBorder="0" applyAlignment="0" applyProtection="0">
      <alignment vertical="center"/>
    </xf>
    <xf numFmtId="0" fontId="48" fillId="84" borderId="0" applyNumberFormat="0" applyBorder="0" applyAlignment="0" applyProtection="0">
      <alignment vertical="center"/>
    </xf>
    <xf numFmtId="0" fontId="46" fillId="84" borderId="0" applyNumberFormat="0" applyBorder="0" applyAlignment="0" applyProtection="0">
      <alignment vertical="center"/>
    </xf>
    <xf numFmtId="0" fontId="44" fillId="85" borderId="0">
      <alignment vertical="center"/>
    </xf>
    <xf numFmtId="0" fontId="46" fillId="86" borderId="0" applyNumberFormat="0" applyBorder="0" applyAlignment="0" applyProtection="0">
      <alignment vertical="center"/>
    </xf>
    <xf numFmtId="0" fontId="46" fillId="84" borderId="0" applyNumberFormat="0" applyBorder="0" applyAlignment="0" applyProtection="0">
      <alignment vertical="center"/>
    </xf>
    <xf numFmtId="0" fontId="46" fillId="84" borderId="0" applyNumberFormat="0" applyBorder="0" applyAlignment="0" applyProtection="0">
      <alignment vertical="center"/>
    </xf>
    <xf numFmtId="0" fontId="45" fillId="87" borderId="0" applyNumberFormat="0" applyBorder="0" applyAlignment="0" applyProtection="0">
      <alignment vertical="center"/>
    </xf>
    <xf numFmtId="0" fontId="46" fillId="87" borderId="0" applyNumberFormat="0" applyBorder="0" applyAlignment="0" applyProtection="0">
      <alignment vertical="center"/>
    </xf>
    <xf numFmtId="0" fontId="44" fillId="88" borderId="0">
      <alignment vertical="center"/>
    </xf>
    <xf numFmtId="0" fontId="47" fillId="88" borderId="0">
      <alignment vertical="center"/>
    </xf>
    <xf numFmtId="0" fontId="46" fillId="87" borderId="0" applyNumberFormat="0" applyBorder="0" applyAlignment="0" applyProtection="0">
      <alignment vertical="center"/>
    </xf>
    <xf numFmtId="0" fontId="44" fillId="88" borderId="0">
      <alignment vertical="center"/>
    </xf>
    <xf numFmtId="0" fontId="46" fillId="87" borderId="0" applyNumberFormat="0" applyBorder="0" applyAlignment="0" applyProtection="0">
      <alignment vertical="center"/>
    </xf>
    <xf numFmtId="0" fontId="46" fillId="87" borderId="0" applyNumberFormat="0" applyBorder="0" applyAlignment="0" applyProtection="0">
      <alignment vertical="center"/>
    </xf>
    <xf numFmtId="0" fontId="45" fillId="67" borderId="0" applyNumberFormat="0" applyBorder="0" applyAlignment="0" applyProtection="0">
      <alignment vertical="center"/>
    </xf>
    <xf numFmtId="0" fontId="46" fillId="67" borderId="0" applyNumberFormat="0" applyBorder="0" applyAlignment="0" applyProtection="0">
      <alignment vertical="center"/>
    </xf>
    <xf numFmtId="0" fontId="44" fillId="71" borderId="0">
      <alignment vertical="center"/>
    </xf>
    <xf numFmtId="0" fontId="46" fillId="89" borderId="0" applyNumberFormat="0" applyBorder="0" applyAlignment="0" applyProtection="0">
      <alignment vertical="center"/>
    </xf>
    <xf numFmtId="0" fontId="47" fillId="71" borderId="0">
      <alignment vertical="center"/>
    </xf>
    <xf numFmtId="0" fontId="45" fillId="89" borderId="0" applyNumberFormat="0" applyBorder="0" applyAlignment="0" applyProtection="0">
      <alignment vertical="center"/>
    </xf>
    <xf numFmtId="0" fontId="48" fillId="67" borderId="0" applyNumberFormat="0" applyBorder="0" applyAlignment="0" applyProtection="0">
      <alignment vertical="center"/>
    </xf>
    <xf numFmtId="0" fontId="46" fillId="67" borderId="0" applyNumberFormat="0" applyBorder="0" applyAlignment="0" applyProtection="0">
      <alignment vertical="center"/>
    </xf>
    <xf numFmtId="0" fontId="44" fillId="71" borderId="0">
      <alignment vertical="center"/>
    </xf>
    <xf numFmtId="0" fontId="46" fillId="89" borderId="0" applyNumberFormat="0" applyBorder="0" applyAlignment="0" applyProtection="0">
      <alignment vertical="center"/>
    </xf>
    <xf numFmtId="0" fontId="46" fillId="67" borderId="0" applyNumberFormat="0" applyBorder="0" applyAlignment="0" applyProtection="0">
      <alignment vertical="center"/>
    </xf>
    <xf numFmtId="0" fontId="46" fillId="67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4" fillId="0" borderId="0" applyNumberFormat="0" applyFill="0" applyBorder="0" applyAlignment="0" applyProtection="0">
      <alignment vertical="center"/>
    </xf>
    <xf numFmtId="0" fontId="112" fillId="0" borderId="0">
      <alignment vertical="center"/>
    </xf>
    <xf numFmtId="0" fontId="113" fillId="0" borderId="0">
      <alignment vertical="center"/>
    </xf>
    <xf numFmtId="0" fontId="114" fillId="0" borderId="0" applyNumberFormat="0" applyFill="0" applyBorder="0" applyAlignment="0" applyProtection="0">
      <alignment vertical="center"/>
    </xf>
    <xf numFmtId="0" fontId="112" fillId="0" borderId="0">
      <alignment vertical="center"/>
    </xf>
    <xf numFmtId="0" fontId="114" fillId="0" borderId="0" applyNumberFormat="0" applyFill="0" applyBorder="0" applyAlignment="0" applyProtection="0">
      <alignment vertical="center"/>
    </xf>
    <xf numFmtId="0" fontId="114" fillId="0" borderId="0" applyNumberFormat="0" applyFill="0" applyBorder="0" applyAlignment="0" applyProtection="0">
      <alignment vertical="center"/>
    </xf>
    <xf numFmtId="0" fontId="115" fillId="90" borderId="59" applyNumberFormat="0" applyAlignment="0" applyProtection="0">
      <alignment vertical="center"/>
    </xf>
    <xf numFmtId="0" fontId="116" fillId="90" borderId="59" applyNumberFormat="0" applyAlignment="0" applyProtection="0">
      <alignment vertical="center"/>
    </xf>
    <xf numFmtId="0" fontId="117" fillId="91" borderId="59">
      <alignment vertical="center"/>
    </xf>
    <xf numFmtId="0" fontId="118" fillId="92" borderId="59" applyNumberFormat="0" applyAlignment="0" applyProtection="0">
      <alignment vertical="center"/>
    </xf>
    <xf numFmtId="0" fontId="115" fillId="91" borderId="59">
      <alignment vertical="center"/>
    </xf>
    <xf numFmtId="0" fontId="119" fillId="92" borderId="59" applyNumberFormat="0" applyAlignment="0" applyProtection="0">
      <alignment vertical="center"/>
    </xf>
    <xf numFmtId="0" fontId="115" fillId="90" borderId="39" applyNumberFormat="0" applyAlignment="0" applyProtection="0">
      <alignment vertical="center"/>
    </xf>
    <xf numFmtId="0" fontId="116" fillId="90" borderId="59" applyNumberFormat="0" applyAlignment="0" applyProtection="0">
      <alignment vertical="center"/>
    </xf>
    <xf numFmtId="0" fontId="117" fillId="91" borderId="59">
      <alignment vertical="center"/>
    </xf>
    <xf numFmtId="0" fontId="118" fillId="92" borderId="59" applyNumberFormat="0" applyAlignment="0" applyProtection="0">
      <alignment vertical="center"/>
    </xf>
    <xf numFmtId="0" fontId="116" fillId="90" borderId="59" applyNumberFormat="0" applyAlignment="0" applyProtection="0">
      <alignment vertical="center"/>
    </xf>
    <xf numFmtId="0" fontId="116" fillId="90" borderId="59" applyNumberFormat="0" applyAlignment="0" applyProtection="0">
      <alignment vertical="center"/>
    </xf>
    <xf numFmtId="0" fontId="34" fillId="0" borderId="0">
      <protection locked="0"/>
    </xf>
    <xf numFmtId="0" fontId="63" fillId="0" borderId="0">
      <protection locked="0"/>
    </xf>
    <xf numFmtId="0" fontId="120" fillId="0" borderId="0">
      <protection locked="0"/>
    </xf>
    <xf numFmtId="0" fontId="121" fillId="0" borderId="0">
      <protection locked="0"/>
    </xf>
    <xf numFmtId="0" fontId="120" fillId="0" borderId="0">
      <protection locked="0"/>
    </xf>
    <xf numFmtId="0" fontId="121" fillId="0" borderId="0">
      <protection locked="0"/>
    </xf>
    <xf numFmtId="0" fontId="122" fillId="0" borderId="0" applyFill="0" applyBorder="0" applyProtection="0">
      <alignment horizontal="left" shrinkToFit="1"/>
    </xf>
    <xf numFmtId="0" fontId="60" fillId="0" borderId="0">
      <alignment horizontal="left" shrinkToFit="1"/>
    </xf>
    <xf numFmtId="0" fontId="123" fillId="12" borderId="0" applyNumberFormat="0" applyBorder="0" applyAlignment="0" applyProtection="0">
      <alignment vertical="center"/>
    </xf>
    <xf numFmtId="0" fontId="124" fillId="12" borderId="0" applyNumberFormat="0" applyBorder="0" applyAlignment="0" applyProtection="0">
      <alignment vertical="center"/>
    </xf>
    <xf numFmtId="0" fontId="125" fillId="9" borderId="0">
      <alignment vertical="center"/>
    </xf>
    <xf numFmtId="0" fontId="124" fillId="93" borderId="0" applyNumberFormat="0" applyBorder="0" applyAlignment="0" applyProtection="0">
      <alignment vertical="center"/>
    </xf>
    <xf numFmtId="0" fontId="123" fillId="9" borderId="0">
      <alignment vertical="center"/>
    </xf>
    <xf numFmtId="0" fontId="123" fillId="93" borderId="0" applyNumberFormat="0" applyBorder="0" applyAlignment="0" applyProtection="0">
      <alignment vertical="center"/>
    </xf>
    <xf numFmtId="0" fontId="126" fillId="12" borderId="0" applyNumberFormat="0" applyBorder="0" applyAlignment="0" applyProtection="0">
      <alignment vertical="center"/>
    </xf>
    <xf numFmtId="0" fontId="124" fillId="12" borderId="0" applyNumberFormat="0" applyBorder="0" applyAlignment="0" applyProtection="0">
      <alignment vertical="center"/>
    </xf>
    <xf numFmtId="0" fontId="125" fillId="9" borderId="0">
      <alignment vertical="center"/>
    </xf>
    <xf numFmtId="0" fontId="124" fillId="93" borderId="0" applyNumberFormat="0" applyBorder="0" applyAlignment="0" applyProtection="0">
      <alignment vertical="center"/>
    </xf>
    <xf numFmtId="0" fontId="124" fillId="12" borderId="0" applyNumberFormat="0" applyBorder="0" applyAlignment="0" applyProtection="0">
      <alignment vertical="center"/>
    </xf>
    <xf numFmtId="0" fontId="124" fillId="12" borderId="0" applyNumberFormat="0" applyBorder="0" applyAlignment="0" applyProtection="0">
      <alignment vertical="center"/>
    </xf>
    <xf numFmtId="0" fontId="127" fillId="0" borderId="0">
      <protection locked="0"/>
    </xf>
    <xf numFmtId="0" fontId="128" fillId="0" borderId="0">
      <protection locked="0"/>
    </xf>
    <xf numFmtId="0" fontId="127" fillId="0" borderId="0">
      <protection locked="0"/>
    </xf>
    <xf numFmtId="0" fontId="128" fillId="0" borderId="0">
      <protection locked="0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42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9" fillId="77" borderId="60">
      <alignment vertical="center"/>
    </xf>
    <xf numFmtId="0" fontId="39" fillId="77" borderId="60">
      <alignment vertical="center"/>
    </xf>
    <xf numFmtId="0" fontId="38" fillId="24" borderId="53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42" fillId="24" borderId="53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9" fillId="77" borderId="6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24" borderId="53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38" fillId="94" borderId="60" applyNumberFormat="0" applyFont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4" fillId="0" borderId="0" applyFont="0" applyFill="0" applyBorder="0" applyAlignment="0" applyProtection="0">
      <alignment vertical="center"/>
    </xf>
    <xf numFmtId="9" fontId="63" fillId="0" borderId="0">
      <alignment vertical="center"/>
    </xf>
    <xf numFmtId="9" fontId="129" fillId="0" borderId="0"/>
    <xf numFmtId="9" fontId="189" fillId="0" borderId="0" applyFont="0" applyFill="0" applyBorder="0" applyAlignment="0" applyProtection="0"/>
    <xf numFmtId="9" fontId="36" fillId="0" borderId="0"/>
    <xf numFmtId="9" fontId="39" fillId="0" borderId="0">
      <alignment vertical="center"/>
    </xf>
    <xf numFmtId="0" fontId="130" fillId="95" borderId="0" applyNumberFormat="0" applyBorder="0" applyAlignment="0" applyProtection="0">
      <alignment vertical="center"/>
    </xf>
    <xf numFmtId="0" fontId="131" fillId="95" borderId="0" applyNumberFormat="0" applyBorder="0" applyAlignment="0" applyProtection="0">
      <alignment vertical="center"/>
    </xf>
    <xf numFmtId="0" fontId="132" fillId="96" borderId="0">
      <alignment vertical="center"/>
    </xf>
    <xf numFmtId="0" fontId="133" fillId="95" borderId="0" applyNumberFormat="0" applyBorder="0" applyAlignment="0" applyProtection="0">
      <alignment vertical="center"/>
    </xf>
    <xf numFmtId="0" fontId="130" fillId="96" borderId="0">
      <alignment vertical="center"/>
    </xf>
    <xf numFmtId="0" fontId="134" fillId="95" borderId="0" applyNumberFormat="0" applyBorder="0" applyAlignment="0" applyProtection="0">
      <alignment vertical="center"/>
    </xf>
    <xf numFmtId="0" fontId="130" fillId="42" borderId="0" applyNumberFormat="0" applyBorder="0" applyAlignment="0" applyProtection="0">
      <alignment vertical="center"/>
    </xf>
    <xf numFmtId="0" fontId="131" fillId="95" borderId="0" applyNumberFormat="0" applyBorder="0" applyAlignment="0" applyProtection="0">
      <alignment vertical="center"/>
    </xf>
    <xf numFmtId="0" fontId="132" fillId="96" borderId="0">
      <alignment vertical="center"/>
    </xf>
    <xf numFmtId="0" fontId="133" fillId="95" borderId="0" applyNumberFormat="0" applyBorder="0" applyAlignment="0" applyProtection="0">
      <alignment vertical="center"/>
    </xf>
    <xf numFmtId="0" fontId="131" fillId="95" borderId="0" applyNumberFormat="0" applyBorder="0" applyAlignment="0" applyProtection="0">
      <alignment vertical="center"/>
    </xf>
    <xf numFmtId="0" fontId="131" fillId="95" borderId="0" applyNumberFormat="0" applyBorder="0" applyAlignment="0" applyProtection="0">
      <alignment vertical="center"/>
    </xf>
    <xf numFmtId="0" fontId="135" fillId="0" borderId="0"/>
    <xf numFmtId="0" fontId="136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8" fillId="0" borderId="0">
      <alignment vertical="center"/>
    </xf>
    <xf numFmtId="0" fontId="136" fillId="0" borderId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8" fillId="0" borderId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9" fillId="97" borderId="61" applyNumberFormat="0" applyAlignment="0" applyProtection="0">
      <alignment vertical="center"/>
    </xf>
    <xf numFmtId="0" fontId="140" fillId="97" borderId="61" applyNumberFormat="0" applyAlignment="0" applyProtection="0">
      <alignment vertical="center"/>
    </xf>
    <xf numFmtId="0" fontId="69" fillId="98" borderId="61">
      <alignment vertical="center"/>
    </xf>
    <xf numFmtId="0" fontId="141" fillId="98" borderId="61">
      <alignment vertical="center"/>
    </xf>
    <xf numFmtId="0" fontId="142" fillId="74" borderId="41" applyNumberFormat="0" applyAlignment="0" applyProtection="0">
      <alignment vertical="center"/>
    </xf>
    <xf numFmtId="0" fontId="140" fillId="97" borderId="61" applyNumberFormat="0" applyAlignment="0" applyProtection="0">
      <alignment vertical="center"/>
    </xf>
    <xf numFmtId="0" fontId="69" fillId="98" borderId="61">
      <alignment vertical="center"/>
    </xf>
    <xf numFmtId="0" fontId="140" fillId="97" borderId="61" applyNumberFormat="0" applyAlignment="0" applyProtection="0">
      <alignment vertical="center"/>
    </xf>
    <xf numFmtId="0" fontId="140" fillId="97" borderId="61" applyNumberFormat="0" applyAlignment="0" applyProtection="0">
      <alignment vertical="center"/>
    </xf>
    <xf numFmtId="0" fontId="34" fillId="0" borderId="0">
      <alignment vertical="center"/>
    </xf>
    <xf numFmtId="0" fontId="63" fillId="0" borderId="0">
      <alignment vertical="center"/>
    </xf>
    <xf numFmtId="179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63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176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129" fillId="0" borderId="0"/>
    <xf numFmtId="176" fontId="35" fillId="0" borderId="0" applyFont="0" applyFill="0" applyBorder="0" applyAlignment="0" applyProtection="0"/>
    <xf numFmtId="176" fontId="129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76" fontId="129" fillId="0" borderId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129" fillId="0" borderId="0"/>
    <xf numFmtId="188" fontId="35" fillId="0" borderId="0" applyFont="0" applyFill="0" applyBorder="0" applyAlignment="0" applyProtection="0"/>
    <xf numFmtId="188" fontId="129" fillId="0" borderId="0"/>
    <xf numFmtId="188" fontId="35" fillId="0" borderId="0" applyFont="0" applyFill="0" applyBorder="0" applyAlignment="0" applyProtection="0"/>
    <xf numFmtId="188" fontId="129" fillId="0" borderId="0"/>
    <xf numFmtId="188" fontId="35" fillId="0" borderId="0" applyFont="0" applyFill="0" applyBorder="0" applyAlignment="0" applyProtection="0"/>
    <xf numFmtId="188" fontId="129" fillId="0" borderId="0"/>
    <xf numFmtId="176" fontId="189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176" fontId="73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210" fontId="189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9" fillId="0" borderId="0">
      <alignment vertical="center"/>
    </xf>
    <xf numFmtId="41" fontId="39" fillId="0" borderId="0">
      <alignment vertical="center"/>
    </xf>
    <xf numFmtId="41" fontId="106" fillId="0" borderId="0"/>
    <xf numFmtId="211" fontId="129" fillId="0" borderId="0"/>
    <xf numFmtId="211" fontId="35" fillId="0" borderId="0" applyFont="0" applyFill="0" applyBorder="0" applyAlignment="0" applyProtection="0"/>
    <xf numFmtId="176" fontId="189" fillId="0" borderId="0" applyFont="0" applyFill="0" applyBorder="0" applyAlignment="0" applyProtection="0"/>
    <xf numFmtId="176" fontId="189" fillId="0" borderId="0" applyFont="0" applyFill="0" applyBorder="0" applyAlignment="0" applyProtection="0"/>
    <xf numFmtId="176" fontId="36" fillId="0" borderId="0"/>
    <xf numFmtId="0" fontId="189" fillId="0" borderId="0" applyFont="0" applyFill="0" applyBorder="0" applyAlignment="0" applyProtection="0"/>
    <xf numFmtId="0" fontId="36" fillId="0" borderId="0"/>
    <xf numFmtId="211" fontId="129" fillId="0" borderId="0"/>
    <xf numFmtId="211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79" fontId="129" fillId="0" borderId="0"/>
    <xf numFmtId="179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129" fillId="0" borderId="0"/>
    <xf numFmtId="41" fontId="38" fillId="0" borderId="0" applyFont="0" applyFill="0" applyBorder="0" applyAlignment="0" applyProtection="0">
      <alignment vertical="center"/>
    </xf>
    <xf numFmtId="41" fontId="39" fillId="0" borderId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189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36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36" fillId="0" borderId="0"/>
    <xf numFmtId="41" fontId="34" fillId="0" borderId="0" applyFont="0" applyFill="0" applyBorder="0" applyAlignment="0" applyProtection="0"/>
    <xf numFmtId="41" fontId="63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76" fontId="35" fillId="0" borderId="0" applyFont="0" applyFill="0" applyBorder="0" applyAlignment="0" applyProtection="0"/>
    <xf numFmtId="188" fontId="73" fillId="0" borderId="0" applyFont="0" applyFill="0" applyBorder="0" applyAlignment="0" applyProtection="0"/>
    <xf numFmtId="210" fontId="56" fillId="0" borderId="0"/>
    <xf numFmtId="188" fontId="56" fillId="0" borderId="0"/>
    <xf numFmtId="41" fontId="38" fillId="0" borderId="0" applyFont="0" applyFill="0" applyBorder="0" applyAlignment="0" applyProtection="0">
      <alignment vertical="center"/>
    </xf>
    <xf numFmtId="41" fontId="39" fillId="0" borderId="0">
      <alignment vertical="center"/>
    </xf>
    <xf numFmtId="41" fontId="34" fillId="0" borderId="0" applyFont="0" applyFill="0" applyBorder="0" applyAlignment="0" applyProtection="0">
      <alignment vertical="center"/>
    </xf>
    <xf numFmtId="41" fontId="63" fillId="0" borderId="0">
      <alignment vertical="center"/>
    </xf>
    <xf numFmtId="205" fontId="34" fillId="0" borderId="0" applyFont="0" applyFill="0" applyBorder="0" applyAlignment="0" applyProtection="0">
      <alignment vertical="center"/>
    </xf>
    <xf numFmtId="205" fontId="63" fillId="0" borderId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9" fillId="0" borderId="0">
      <alignment vertical="center"/>
    </xf>
    <xf numFmtId="41" fontId="39" fillId="0" borderId="0">
      <alignment vertical="center"/>
    </xf>
    <xf numFmtId="176" fontId="35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63" fillId="0" borderId="0"/>
    <xf numFmtId="41" fontId="34" fillId="0" borderId="0" applyFont="0" applyFill="0" applyBorder="0" applyAlignment="0" applyProtection="0"/>
    <xf numFmtId="41" fontId="63" fillId="0" borderId="0"/>
    <xf numFmtId="41" fontId="34" fillId="0" borderId="0" applyFont="0" applyFill="0" applyBorder="0" applyAlignment="0" applyProtection="0"/>
    <xf numFmtId="41" fontId="63" fillId="0" borderId="0"/>
    <xf numFmtId="41" fontId="34" fillId="0" borderId="0" applyFont="0" applyFill="0" applyBorder="0" applyAlignment="0" applyProtection="0"/>
    <xf numFmtId="41" fontId="63" fillId="0" borderId="0"/>
    <xf numFmtId="181" fontId="189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88" fontId="189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36" fillId="0" borderId="0"/>
    <xf numFmtId="212" fontId="129" fillId="0" borderId="0"/>
    <xf numFmtId="212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29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86" fontId="189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36" fillId="0" borderId="0"/>
    <xf numFmtId="0" fontId="189" fillId="0" borderId="0" applyFont="0" applyFill="0" applyBorder="0" applyAlignment="0" applyProtection="0"/>
    <xf numFmtId="0" fontId="36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88" fontId="73" fillId="0" borderId="0" applyFont="0" applyFill="0" applyBorder="0" applyAlignment="0" applyProtection="0"/>
    <xf numFmtId="0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205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212" fontId="35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63" fillId="0" borderId="0"/>
    <xf numFmtId="41" fontId="34" fillId="0" borderId="0" applyFont="0" applyFill="0" applyBorder="0" applyAlignment="0" applyProtection="0"/>
    <xf numFmtId="41" fontId="63" fillId="0" borderId="0"/>
    <xf numFmtId="41" fontId="34" fillId="0" borderId="0" applyFont="0" applyFill="0" applyBorder="0" applyAlignment="0" applyProtection="0"/>
    <xf numFmtId="41" fontId="63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41" fontId="143" fillId="0" borderId="0" applyFont="0" applyFill="0" applyBorder="0" applyAlignment="0" applyProtection="0">
      <alignment vertical="center"/>
    </xf>
    <xf numFmtId="181" fontId="35" fillId="0" borderId="0" applyFont="0" applyFill="0" applyBorder="0" applyAlignment="0" applyProtection="0"/>
    <xf numFmtId="179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36" fillId="0" borderId="0"/>
    <xf numFmtId="41" fontId="34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36" fillId="0" borderId="0"/>
    <xf numFmtId="212" fontId="35" fillId="0" borderId="0" applyFont="0" applyFill="0" applyBorder="0" applyAlignment="0" applyProtection="0"/>
    <xf numFmtId="212" fontId="129" fillId="0" borderId="0"/>
    <xf numFmtId="188" fontId="129" fillId="0" borderId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129" fillId="0" borderId="0"/>
    <xf numFmtId="188" fontId="35" fillId="0" borderId="0" applyFont="0" applyFill="0" applyBorder="0" applyAlignment="0" applyProtection="0"/>
    <xf numFmtId="188" fontId="129" fillId="0" borderId="0"/>
    <xf numFmtId="0" fontId="35" fillId="0" borderId="0" applyFont="0" applyFill="0" applyBorder="0" applyAlignment="0" applyProtection="0"/>
    <xf numFmtId="0" fontId="129" fillId="0" borderId="0"/>
    <xf numFmtId="0" fontId="189" fillId="0" borderId="0" applyFont="0" applyFill="0" applyBorder="0" applyAlignment="0" applyProtection="0"/>
    <xf numFmtId="0" fontId="36" fillId="0" borderId="0"/>
    <xf numFmtId="41" fontId="34" fillId="0" borderId="0" applyFont="0" applyFill="0" applyBorder="0" applyAlignment="0" applyProtection="0">
      <alignment vertical="center"/>
    </xf>
    <xf numFmtId="212" fontId="35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189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36" fillId="0" borderId="0"/>
    <xf numFmtId="179" fontId="129" fillId="0" borderId="0"/>
    <xf numFmtId="179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186" fontId="189" fillId="0" borderId="0" applyFont="0" applyFill="0" applyBorder="0" applyAlignment="0" applyProtection="0"/>
    <xf numFmtId="186" fontId="36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211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63" fillId="0" borderId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186" fontId="189" fillId="0" borderId="0" applyFont="0" applyFill="0" applyBorder="0" applyAlignment="0" applyProtection="0"/>
    <xf numFmtId="188" fontId="189" fillId="0" borderId="0" applyFont="0" applyFill="0" applyBorder="0" applyAlignment="0" applyProtection="0"/>
    <xf numFmtId="179" fontId="35" fillId="0" borderId="0" applyFont="0" applyFill="0" applyBorder="0" applyAlignment="0" applyProtection="0"/>
    <xf numFmtId="188" fontId="189" fillId="0" borderId="0" applyFont="0" applyFill="0" applyBorder="0" applyAlignment="0" applyProtection="0"/>
    <xf numFmtId="188" fontId="36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189" fillId="0" borderId="0" applyFont="0" applyFill="0" applyBorder="0" applyAlignment="0" applyProtection="0"/>
    <xf numFmtId="0" fontId="36" fillId="0" borderId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188" fontId="189" fillId="0" borderId="0" applyFont="0" applyFill="0" applyBorder="0" applyAlignment="0" applyProtection="0"/>
    <xf numFmtId="179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179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0" fontId="144" fillId="0" borderId="62" applyNumberFormat="0" applyFill="0" applyAlignment="0" applyProtection="0">
      <alignment vertical="center"/>
    </xf>
    <xf numFmtId="0" fontId="145" fillId="0" borderId="62" applyNumberFormat="0" applyFill="0" applyAlignment="0" applyProtection="0">
      <alignment vertical="center"/>
    </xf>
    <xf numFmtId="0" fontId="111" fillId="0" borderId="62">
      <alignment vertical="center"/>
    </xf>
    <xf numFmtId="0" fontId="146" fillId="0" borderId="63" applyNumberFormat="0" applyFill="0" applyAlignment="0" applyProtection="0">
      <alignment vertical="center"/>
    </xf>
    <xf numFmtId="0" fontId="144" fillId="0" borderId="62">
      <alignment vertical="center"/>
    </xf>
    <xf numFmtId="0" fontId="147" fillId="0" borderId="63" applyNumberFormat="0" applyFill="0" applyAlignment="0" applyProtection="0">
      <alignment vertical="center"/>
    </xf>
    <xf numFmtId="0" fontId="144" fillId="0" borderId="62" applyNumberFormat="0" applyFill="0" applyAlignment="0" applyProtection="0">
      <alignment vertical="center"/>
    </xf>
    <xf numFmtId="0" fontId="145" fillId="0" borderId="62" applyNumberFormat="0" applyFill="0" applyAlignment="0" applyProtection="0">
      <alignment vertical="center"/>
    </xf>
    <xf numFmtId="0" fontId="111" fillId="0" borderId="62">
      <alignment vertical="center"/>
    </xf>
    <xf numFmtId="0" fontId="146" fillId="0" borderId="63" applyNumberFormat="0" applyFill="0" applyAlignment="0" applyProtection="0">
      <alignment vertical="center"/>
    </xf>
    <xf numFmtId="0" fontId="145" fillId="0" borderId="62" applyNumberFormat="0" applyFill="0" applyAlignment="0" applyProtection="0">
      <alignment vertical="center"/>
    </xf>
    <xf numFmtId="0" fontId="145" fillId="0" borderId="62" applyNumberFormat="0" applyFill="0" applyAlignment="0" applyProtection="0">
      <alignment vertical="center"/>
    </xf>
    <xf numFmtId="0" fontId="148" fillId="0" borderId="64" applyNumberFormat="0" applyFill="0" applyAlignment="0" applyProtection="0">
      <alignment vertical="center"/>
    </xf>
    <xf numFmtId="0" fontId="149" fillId="0" borderId="64" applyNumberFormat="0" applyFill="0" applyAlignment="0" applyProtection="0">
      <alignment vertical="center"/>
    </xf>
    <xf numFmtId="0" fontId="110" fillId="0" borderId="64">
      <alignment vertical="center"/>
    </xf>
    <xf numFmtId="0" fontId="149" fillId="0" borderId="65" applyNumberFormat="0" applyFill="0" applyAlignment="0" applyProtection="0">
      <alignment vertical="center"/>
    </xf>
    <xf numFmtId="0" fontId="150" fillId="0" borderId="64">
      <alignment vertical="center"/>
    </xf>
    <xf numFmtId="0" fontId="148" fillId="0" borderId="65" applyNumberFormat="0" applyFill="0" applyAlignment="0" applyProtection="0">
      <alignment vertical="center"/>
    </xf>
    <xf numFmtId="0" fontId="151" fillId="0" borderId="64" applyNumberFormat="0" applyFill="0" applyAlignment="0" applyProtection="0">
      <alignment vertical="center"/>
    </xf>
    <xf numFmtId="0" fontId="149" fillId="0" borderId="64" applyNumberFormat="0" applyFill="0" applyAlignment="0" applyProtection="0">
      <alignment vertical="center"/>
    </xf>
    <xf numFmtId="0" fontId="110" fillId="0" borderId="64">
      <alignment vertical="center"/>
    </xf>
    <xf numFmtId="0" fontId="149" fillId="0" borderId="65" applyNumberFormat="0" applyFill="0" applyAlignment="0" applyProtection="0">
      <alignment vertical="center"/>
    </xf>
    <xf numFmtId="0" fontId="149" fillId="0" borderId="64" applyNumberFormat="0" applyFill="0" applyAlignment="0" applyProtection="0">
      <alignment vertical="center"/>
    </xf>
    <xf numFmtId="0" fontId="149" fillId="0" borderId="64" applyNumberFormat="0" applyFill="0" applyAlignment="0" applyProtection="0">
      <alignment vertical="center"/>
    </xf>
    <xf numFmtId="0" fontId="152" fillId="42" borderId="59" applyNumberFormat="0" applyAlignment="0" applyProtection="0">
      <alignment vertical="center"/>
    </xf>
    <xf numFmtId="0" fontId="153" fillId="42" borderId="59" applyNumberFormat="0" applyAlignment="0" applyProtection="0">
      <alignment vertical="center"/>
    </xf>
    <xf numFmtId="0" fontId="154" fillId="17" borderId="59">
      <alignment vertical="center"/>
    </xf>
    <xf numFmtId="0" fontId="153" fillId="99" borderId="59" applyNumberFormat="0" applyAlignment="0" applyProtection="0">
      <alignment vertical="center"/>
    </xf>
    <xf numFmtId="0" fontId="152" fillId="17" borderId="59">
      <alignment vertical="center"/>
    </xf>
    <xf numFmtId="0" fontId="152" fillId="99" borderId="59" applyNumberFormat="0" applyAlignment="0" applyProtection="0">
      <alignment vertical="center"/>
    </xf>
    <xf numFmtId="0" fontId="155" fillId="42" borderId="39" applyNumberFormat="0" applyAlignment="0" applyProtection="0">
      <alignment vertical="center"/>
    </xf>
    <xf numFmtId="0" fontId="153" fillId="42" borderId="59" applyNumberFormat="0" applyAlignment="0" applyProtection="0">
      <alignment vertical="center"/>
    </xf>
    <xf numFmtId="0" fontId="154" fillId="17" borderId="59">
      <alignment vertical="center"/>
    </xf>
    <xf numFmtId="0" fontId="153" fillId="99" borderId="59" applyNumberFormat="0" applyAlignment="0" applyProtection="0">
      <alignment vertical="center"/>
    </xf>
    <xf numFmtId="0" fontId="153" fillId="42" borderId="59" applyNumberFormat="0" applyAlignment="0" applyProtection="0">
      <alignment vertical="center"/>
    </xf>
    <xf numFmtId="0" fontId="153" fillId="42" borderId="59" applyNumberFormat="0" applyAlignment="0" applyProtection="0">
      <alignment vertical="center"/>
    </xf>
    <xf numFmtId="4" fontId="127" fillId="0" borderId="0">
      <protection locked="0"/>
    </xf>
    <xf numFmtId="4" fontId="128" fillId="0" borderId="0">
      <protection locked="0"/>
    </xf>
    <xf numFmtId="0" fontId="34" fillId="0" borderId="0">
      <protection locked="0"/>
    </xf>
    <xf numFmtId="0" fontId="63" fillId="0" borderId="0">
      <protection locked="0"/>
    </xf>
    <xf numFmtId="0" fontId="156" fillId="0" borderId="66" applyNumberFormat="0" applyFill="0" applyAlignment="0" applyProtection="0">
      <alignment vertical="center"/>
    </xf>
    <xf numFmtId="0" fontId="157" fillId="0" borderId="66" applyNumberFormat="0" applyFill="0" applyAlignment="0" applyProtection="0">
      <alignment vertical="center"/>
    </xf>
    <xf numFmtId="0" fontId="156" fillId="0" borderId="66">
      <alignment vertical="center"/>
    </xf>
    <xf numFmtId="0" fontId="158" fillId="0" borderId="67" applyNumberFormat="0" applyFill="0" applyAlignment="0" applyProtection="0">
      <alignment vertical="center"/>
    </xf>
    <xf numFmtId="0" fontId="156" fillId="0" borderId="66">
      <alignment vertical="center"/>
    </xf>
    <xf numFmtId="0" fontId="159" fillId="0" borderId="67" applyNumberFormat="0" applyFill="0" applyAlignment="0" applyProtection="0">
      <alignment vertical="center"/>
    </xf>
    <xf numFmtId="0" fontId="156" fillId="0" borderId="66" applyNumberFormat="0" applyFill="0" applyAlignment="0" applyProtection="0">
      <alignment vertical="center"/>
    </xf>
    <xf numFmtId="0" fontId="157" fillId="0" borderId="66" applyNumberFormat="0" applyFill="0" applyAlignment="0" applyProtection="0">
      <alignment vertical="center"/>
    </xf>
    <xf numFmtId="0" fontId="156" fillId="0" borderId="66">
      <alignment vertical="center"/>
    </xf>
    <xf numFmtId="0" fontId="158" fillId="0" borderId="67" applyNumberFormat="0" applyFill="0" applyAlignment="0" applyProtection="0">
      <alignment vertical="center"/>
    </xf>
    <xf numFmtId="0" fontId="157" fillId="0" borderId="66" applyNumberFormat="0" applyFill="0" applyAlignment="0" applyProtection="0">
      <alignment vertical="center"/>
    </xf>
    <xf numFmtId="0" fontId="157" fillId="0" borderId="66" applyNumberFormat="0" applyFill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1" fillId="0" borderId="68" applyNumberFormat="0" applyFill="0" applyAlignment="0" applyProtection="0">
      <alignment vertical="center"/>
    </xf>
    <xf numFmtId="0" fontId="162" fillId="0" borderId="68" applyNumberFormat="0" applyFill="0" applyAlignment="0" applyProtection="0">
      <alignment vertical="center"/>
    </xf>
    <xf numFmtId="0" fontId="161" fillId="0" borderId="68">
      <alignment vertical="center"/>
    </xf>
    <xf numFmtId="0" fontId="163" fillId="0" borderId="69" applyNumberFormat="0" applyFill="0" applyAlignment="0" applyProtection="0">
      <alignment vertical="center"/>
    </xf>
    <xf numFmtId="0" fontId="161" fillId="0" borderId="68">
      <alignment vertical="center"/>
    </xf>
    <xf numFmtId="0" fontId="164" fillId="0" borderId="69" applyNumberFormat="0" applyFill="0" applyAlignment="0" applyProtection="0">
      <alignment vertical="center"/>
    </xf>
    <xf numFmtId="0" fontId="161" fillId="0" borderId="68" applyNumberFormat="0" applyFill="0" applyAlignment="0" applyProtection="0">
      <alignment vertical="center"/>
    </xf>
    <xf numFmtId="0" fontId="162" fillId="0" borderId="68" applyNumberFormat="0" applyFill="0" applyAlignment="0" applyProtection="0">
      <alignment vertical="center"/>
    </xf>
    <xf numFmtId="0" fontId="161" fillId="0" borderId="68">
      <alignment vertical="center"/>
    </xf>
    <xf numFmtId="0" fontId="163" fillId="0" borderId="69" applyNumberFormat="0" applyFill="0" applyAlignment="0" applyProtection="0">
      <alignment vertical="center"/>
    </xf>
    <xf numFmtId="0" fontId="162" fillId="0" borderId="68" applyNumberFormat="0" applyFill="0" applyAlignment="0" applyProtection="0">
      <alignment vertical="center"/>
    </xf>
    <xf numFmtId="0" fontId="162" fillId="0" borderId="68" applyNumberFormat="0" applyFill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5" fillId="0" borderId="70" applyNumberFormat="0" applyFill="0" applyAlignment="0" applyProtection="0">
      <alignment vertical="center"/>
    </xf>
    <xf numFmtId="0" fontId="166" fillId="0" borderId="70" applyNumberFormat="0" applyFill="0" applyAlignment="0" applyProtection="0">
      <alignment vertical="center"/>
    </xf>
    <xf numFmtId="0" fontId="165" fillId="0" borderId="70">
      <alignment vertical="center"/>
    </xf>
    <xf numFmtId="0" fontId="167" fillId="0" borderId="71" applyNumberFormat="0" applyFill="0" applyAlignment="0" applyProtection="0">
      <alignment vertical="center"/>
    </xf>
    <xf numFmtId="0" fontId="165" fillId="0" borderId="70">
      <alignment vertical="center"/>
    </xf>
    <xf numFmtId="0" fontId="168" fillId="0" borderId="71" applyNumberFormat="0" applyFill="0" applyAlignment="0" applyProtection="0">
      <alignment vertical="center"/>
    </xf>
    <xf numFmtId="0" fontId="165" fillId="0" borderId="70" applyNumberFormat="0" applyFill="0" applyAlignment="0" applyProtection="0">
      <alignment vertical="center"/>
    </xf>
    <xf numFmtId="0" fontId="166" fillId="0" borderId="70" applyNumberFormat="0" applyFill="0" applyAlignment="0" applyProtection="0">
      <alignment vertical="center"/>
    </xf>
    <xf numFmtId="0" fontId="165" fillId="0" borderId="70">
      <alignment vertical="center"/>
    </xf>
    <xf numFmtId="0" fontId="167" fillId="0" borderId="71" applyNumberFormat="0" applyFill="0" applyAlignment="0" applyProtection="0">
      <alignment vertical="center"/>
    </xf>
    <xf numFmtId="0" fontId="166" fillId="0" borderId="70" applyNumberFormat="0" applyFill="0" applyAlignment="0" applyProtection="0">
      <alignment vertical="center"/>
    </xf>
    <xf numFmtId="0" fontId="166" fillId="0" borderId="70" applyNumberFormat="0" applyFill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5" fillId="0" borderId="0" applyNumberFormat="0" applyFill="0" applyBorder="0" applyAlignment="0" applyProtection="0">
      <alignment vertical="center"/>
    </xf>
    <xf numFmtId="0" fontId="166" fillId="0" borderId="0" applyNumberFormat="0" applyFill="0" applyBorder="0" applyAlignment="0" applyProtection="0">
      <alignment vertical="center"/>
    </xf>
    <xf numFmtId="0" fontId="165" fillId="0" borderId="0">
      <alignment vertical="center"/>
    </xf>
    <xf numFmtId="0" fontId="167" fillId="0" borderId="0" applyNumberFormat="0" applyFill="0" applyBorder="0" applyAlignment="0" applyProtection="0">
      <alignment vertical="center"/>
    </xf>
    <xf numFmtId="0" fontId="165" fillId="0" borderId="0">
      <alignment vertical="center"/>
    </xf>
    <xf numFmtId="0" fontId="168" fillId="0" borderId="0" applyNumberFormat="0" applyFill="0" applyBorder="0" applyAlignment="0" applyProtection="0">
      <alignment vertical="center"/>
    </xf>
    <xf numFmtId="0" fontId="165" fillId="0" borderId="0" applyNumberFormat="0" applyFill="0" applyBorder="0" applyAlignment="0" applyProtection="0">
      <alignment vertical="center"/>
    </xf>
    <xf numFmtId="0" fontId="166" fillId="0" borderId="0" applyNumberFormat="0" applyFill="0" applyBorder="0" applyAlignment="0" applyProtection="0">
      <alignment vertical="center"/>
    </xf>
    <xf numFmtId="0" fontId="165" fillId="0" borderId="0">
      <alignment vertical="center"/>
    </xf>
    <xf numFmtId="0" fontId="167" fillId="0" borderId="0" applyNumberFormat="0" applyFill="0" applyBorder="0" applyAlignment="0" applyProtection="0">
      <alignment vertical="center"/>
    </xf>
    <xf numFmtId="0" fontId="166" fillId="0" borderId="0" applyNumberFormat="0" applyFill="0" applyBorder="0" applyAlignment="0" applyProtection="0">
      <alignment vertical="center"/>
    </xf>
    <xf numFmtId="0" fontId="166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17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17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60" fillId="0" borderId="0" applyNumberFormat="0" applyFill="0" applyBorder="0" applyAlignment="0" applyProtection="0">
      <alignment vertical="center"/>
    </xf>
    <xf numFmtId="0" fontId="171" fillId="14" borderId="0" applyNumberFormat="0" applyBorder="0" applyAlignment="0" applyProtection="0">
      <alignment vertical="center"/>
    </xf>
    <xf numFmtId="0" fontId="172" fillId="14" borderId="0" applyNumberFormat="0" applyBorder="0" applyAlignment="0" applyProtection="0">
      <alignment vertical="center"/>
    </xf>
    <xf numFmtId="0" fontId="173" fillId="38" borderId="0">
      <alignment vertical="center"/>
    </xf>
    <xf numFmtId="0" fontId="172" fillId="100" borderId="0" applyNumberFormat="0" applyBorder="0" applyAlignment="0" applyProtection="0">
      <alignment vertical="center"/>
    </xf>
    <xf numFmtId="0" fontId="171" fillId="38" borderId="0">
      <alignment vertical="center"/>
    </xf>
    <xf numFmtId="0" fontId="171" fillId="100" borderId="0" applyNumberFormat="0" applyBorder="0" applyAlignment="0" applyProtection="0">
      <alignment vertical="center"/>
    </xf>
    <xf numFmtId="0" fontId="174" fillId="14" borderId="0" applyNumberFormat="0" applyBorder="0" applyAlignment="0" applyProtection="0">
      <alignment vertical="center"/>
    </xf>
    <xf numFmtId="0" fontId="172" fillId="14" borderId="0" applyNumberFormat="0" applyBorder="0" applyAlignment="0" applyProtection="0">
      <alignment vertical="center"/>
    </xf>
    <xf numFmtId="0" fontId="173" fillId="38" borderId="0">
      <alignment vertical="center"/>
    </xf>
    <xf numFmtId="0" fontId="172" fillId="100" borderId="0" applyNumberFormat="0" applyBorder="0" applyAlignment="0" applyProtection="0">
      <alignment vertical="center"/>
    </xf>
    <xf numFmtId="0" fontId="172" fillId="14" borderId="0" applyNumberFormat="0" applyBorder="0" applyAlignment="0" applyProtection="0">
      <alignment vertical="center"/>
    </xf>
    <xf numFmtId="0" fontId="172" fillId="14" borderId="0" applyNumberFormat="0" applyBorder="0" applyAlignment="0" applyProtection="0">
      <alignment vertical="center"/>
    </xf>
    <xf numFmtId="0" fontId="175" fillId="0" borderId="0" applyNumberFormat="0" applyFill="0" applyBorder="0" applyProtection="0">
      <alignment horizontal="left" wrapText="1" readingOrder="1"/>
    </xf>
    <xf numFmtId="0" fontId="176" fillId="0" borderId="0">
      <alignment horizontal="left" wrapText="1"/>
    </xf>
    <xf numFmtId="0" fontId="177" fillId="90" borderId="72" applyNumberFormat="0" applyAlignment="0" applyProtection="0">
      <alignment vertical="center"/>
    </xf>
    <xf numFmtId="0" fontId="178" fillId="90" borderId="72" applyNumberFormat="0" applyAlignment="0" applyProtection="0">
      <alignment vertical="center"/>
    </xf>
    <xf numFmtId="0" fontId="179" fillId="91" borderId="72">
      <alignment vertical="center"/>
    </xf>
    <xf numFmtId="0" fontId="178" fillId="92" borderId="72" applyNumberFormat="0" applyAlignment="0" applyProtection="0">
      <alignment vertical="center"/>
    </xf>
    <xf numFmtId="0" fontId="177" fillId="91" borderId="72">
      <alignment vertical="center"/>
    </xf>
    <xf numFmtId="0" fontId="177" fillId="92" borderId="72" applyNumberFormat="0" applyAlignment="0" applyProtection="0">
      <alignment vertical="center"/>
    </xf>
    <xf numFmtId="0" fontId="180" fillId="90" borderId="55" applyNumberFormat="0" applyAlignment="0" applyProtection="0">
      <alignment vertical="center"/>
    </xf>
    <xf numFmtId="0" fontId="178" fillId="90" borderId="72" applyNumberFormat="0" applyAlignment="0" applyProtection="0">
      <alignment vertical="center"/>
    </xf>
    <xf numFmtId="0" fontId="179" fillId="91" borderId="72">
      <alignment vertical="center"/>
    </xf>
    <xf numFmtId="0" fontId="178" fillId="92" borderId="72" applyNumberFormat="0" applyAlignment="0" applyProtection="0">
      <alignment vertical="center"/>
    </xf>
    <xf numFmtId="0" fontId="178" fillId="90" borderId="72" applyNumberFormat="0" applyAlignment="0" applyProtection="0">
      <alignment vertical="center"/>
    </xf>
    <xf numFmtId="0" fontId="178" fillId="90" borderId="72" applyNumberFormat="0" applyAlignment="0" applyProtection="0">
      <alignment vertical="center"/>
    </xf>
    <xf numFmtId="176" fontId="181" fillId="0" borderId="0" applyFont="0" applyFill="0" applyBorder="0" applyAlignment="0" applyProtection="0"/>
    <xf numFmtId="0" fontId="34" fillId="0" borderId="0" applyFont="0" applyFill="0" applyBorder="0" applyAlignment="0" applyProtection="0"/>
    <xf numFmtId="42" fontId="34" fillId="0" borderId="0" applyFont="0" applyFill="0" applyBorder="0" applyAlignment="0" applyProtection="0">
      <alignment vertical="center"/>
    </xf>
    <xf numFmtId="0" fontId="129" fillId="0" borderId="0"/>
    <xf numFmtId="0" fontId="35" fillId="0" borderId="0" applyFont="0" applyFill="0" applyBorder="0" applyAlignment="0" applyProtection="0"/>
    <xf numFmtId="42" fontId="38" fillId="0" borderId="0" applyFont="0" applyFill="0" applyBorder="0" applyAlignment="0" applyProtection="0">
      <alignment vertical="center"/>
    </xf>
    <xf numFmtId="42" fontId="39" fillId="0" borderId="0">
      <alignment vertical="center"/>
    </xf>
    <xf numFmtId="42" fontId="189" fillId="0" borderId="0" applyFont="0" applyFill="0" applyBorder="0" applyAlignment="0" applyProtection="0">
      <alignment vertical="center"/>
    </xf>
    <xf numFmtId="213" fontId="182" fillId="0" borderId="0">
      <protection locked="0"/>
    </xf>
    <xf numFmtId="213" fontId="183" fillId="0" borderId="0">
      <protection locked="0"/>
    </xf>
    <xf numFmtId="0" fontId="2" fillId="0" borderId="0">
      <alignment vertical="center"/>
    </xf>
    <xf numFmtId="0" fontId="184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0" borderId="0"/>
    <xf numFmtId="0" fontId="35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>
      <alignment vertical="center"/>
    </xf>
    <xf numFmtId="0" fontId="185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34" fillId="0" borderId="0"/>
    <xf numFmtId="0" fontId="2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184" fillId="0" borderId="0">
      <alignment vertical="center"/>
    </xf>
    <xf numFmtId="0" fontId="38" fillId="0" borderId="0">
      <alignment vertical="center"/>
    </xf>
    <xf numFmtId="0" fontId="34" fillId="0" borderId="0">
      <alignment vertical="center"/>
    </xf>
    <xf numFmtId="0" fontId="63" fillId="0" borderId="0">
      <alignment vertical="center"/>
    </xf>
    <xf numFmtId="0" fontId="34" fillId="0" borderId="0">
      <alignment vertical="center"/>
    </xf>
    <xf numFmtId="0" fontId="35" fillId="0" borderId="0"/>
    <xf numFmtId="0" fontId="34" fillId="0" borderId="0">
      <alignment vertical="center"/>
    </xf>
    <xf numFmtId="0" fontId="63" fillId="0" borderId="0">
      <alignment vertical="center"/>
    </xf>
    <xf numFmtId="0" fontId="34" fillId="0" borderId="0">
      <alignment vertical="center"/>
    </xf>
    <xf numFmtId="0" fontId="63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184" fillId="0" borderId="0">
      <alignment vertical="center"/>
    </xf>
    <xf numFmtId="0" fontId="35" fillId="0" borderId="0"/>
    <xf numFmtId="0" fontId="35" fillId="0" borderId="0"/>
    <xf numFmtId="0" fontId="129" fillId="0" borderId="0"/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36" fillId="0" borderId="0"/>
    <xf numFmtId="0" fontId="35" fillId="0" borderId="0"/>
    <xf numFmtId="0" fontId="189" fillId="0" borderId="0"/>
    <xf numFmtId="0" fontId="34" fillId="0" borderId="0"/>
    <xf numFmtId="0" fontId="2" fillId="0" borderId="0">
      <alignment vertical="center"/>
    </xf>
    <xf numFmtId="0" fontId="2" fillId="0" borderId="0">
      <alignment vertical="center"/>
    </xf>
    <xf numFmtId="0" fontId="34" fillId="0" borderId="0">
      <alignment vertical="center"/>
    </xf>
    <xf numFmtId="0" fontId="34" fillId="0" borderId="0"/>
    <xf numFmtId="0" fontId="73" fillId="0" borderId="0"/>
    <xf numFmtId="0" fontId="34" fillId="0" borderId="0">
      <alignment vertical="center"/>
    </xf>
    <xf numFmtId="0" fontId="63" fillId="0" borderId="0">
      <alignment vertical="center"/>
    </xf>
    <xf numFmtId="0" fontId="56" fillId="0" borderId="0"/>
    <xf numFmtId="0" fontId="70" fillId="0" borderId="0"/>
    <xf numFmtId="0" fontId="34" fillId="0" borderId="0"/>
    <xf numFmtId="0" fontId="63" fillId="0" borderId="0"/>
    <xf numFmtId="0" fontId="2" fillId="0" borderId="0">
      <alignment vertical="center"/>
    </xf>
    <xf numFmtId="0" fontId="39" fillId="0" borderId="0">
      <alignment vertical="center"/>
    </xf>
    <xf numFmtId="0" fontId="34" fillId="0" borderId="0"/>
    <xf numFmtId="0" fontId="63" fillId="0" borderId="0"/>
    <xf numFmtId="0" fontId="34" fillId="0" borderId="0"/>
    <xf numFmtId="0" fontId="63" fillId="0" borderId="0"/>
    <xf numFmtId="0" fontId="35" fillId="0" borderId="0"/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9" fillId="0" borderId="0"/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34" fillId="0" borderId="0">
      <alignment vertical="center"/>
    </xf>
    <xf numFmtId="0" fontId="189" fillId="0" borderId="0"/>
    <xf numFmtId="0" fontId="35" fillId="0" borderId="0"/>
    <xf numFmtId="0" fontId="2" fillId="0" borderId="0">
      <alignment vertical="center"/>
    </xf>
    <xf numFmtId="0" fontId="2" fillId="0" borderId="0">
      <alignment vertical="center"/>
    </xf>
    <xf numFmtId="0" fontId="34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185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2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6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35" fillId="0" borderId="0"/>
    <xf numFmtId="0" fontId="2" fillId="0" borderId="0">
      <alignment vertical="center"/>
    </xf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184" fillId="0" borderId="0">
      <alignment vertical="center"/>
    </xf>
    <xf numFmtId="0" fontId="38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34" fillId="0" borderId="0"/>
    <xf numFmtId="0" fontId="63" fillId="0" borderId="0"/>
    <xf numFmtId="0" fontId="34" fillId="0" borderId="0"/>
    <xf numFmtId="0" fontId="63" fillId="0" borderId="0"/>
    <xf numFmtId="0" fontId="34" fillId="0" borderId="0"/>
    <xf numFmtId="0" fontId="63" fillId="0" borderId="0"/>
    <xf numFmtId="0" fontId="184" fillId="0" borderId="0">
      <alignment vertical="center"/>
    </xf>
    <xf numFmtId="0" fontId="73" fillId="0" borderId="0"/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7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184" fillId="0" borderId="0">
      <alignment vertical="center"/>
    </xf>
    <xf numFmtId="0" fontId="70" fillId="0" borderId="0"/>
    <xf numFmtId="0" fontId="3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2" fillId="0" borderId="0">
      <alignment vertical="center"/>
    </xf>
    <xf numFmtId="0" fontId="184" fillId="0" borderId="0">
      <alignment vertical="center"/>
    </xf>
    <xf numFmtId="0" fontId="2" fillId="0" borderId="0">
      <alignment vertical="center"/>
    </xf>
    <xf numFmtId="0" fontId="34" fillId="0" borderId="0"/>
    <xf numFmtId="0" fontId="63" fillId="0" borderId="0"/>
    <xf numFmtId="0" fontId="184" fillId="0" borderId="0">
      <alignment vertical="center"/>
    </xf>
    <xf numFmtId="0" fontId="34" fillId="0" borderId="0"/>
    <xf numFmtId="0" fontId="34" fillId="0" borderId="0">
      <alignment vertical="center"/>
    </xf>
    <xf numFmtId="0" fontId="38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34" fillId="0" borderId="0"/>
    <xf numFmtId="0" fontId="184" fillId="0" borderId="0">
      <alignment vertical="center"/>
    </xf>
    <xf numFmtId="0" fontId="34" fillId="0" borderId="0"/>
    <xf numFmtId="0" fontId="34" fillId="0" borderId="0"/>
    <xf numFmtId="0" fontId="184" fillId="0" borderId="0">
      <alignment vertical="center"/>
    </xf>
    <xf numFmtId="0" fontId="34" fillId="0" borderId="0"/>
    <xf numFmtId="0" fontId="34" fillId="0" borderId="0"/>
    <xf numFmtId="0" fontId="2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184" fillId="0" borderId="0">
      <alignment vertical="center"/>
    </xf>
    <xf numFmtId="0" fontId="38" fillId="0" borderId="0">
      <alignment vertical="center"/>
    </xf>
    <xf numFmtId="0" fontId="184" fillId="0" borderId="0">
      <alignment vertical="center"/>
    </xf>
    <xf numFmtId="0" fontId="34" fillId="0" borderId="0"/>
    <xf numFmtId="0" fontId="34" fillId="0" borderId="0"/>
    <xf numFmtId="0" fontId="184" fillId="0" borderId="0">
      <alignment vertical="center"/>
    </xf>
    <xf numFmtId="0" fontId="34" fillId="0" borderId="0"/>
    <xf numFmtId="0" fontId="34" fillId="0" borderId="0"/>
    <xf numFmtId="0" fontId="184" fillId="0" borderId="0">
      <alignment vertical="center"/>
    </xf>
    <xf numFmtId="0" fontId="185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2" fillId="0" borderId="0">
      <alignment vertical="center"/>
    </xf>
    <xf numFmtId="0" fontId="34" fillId="0" borderId="0"/>
    <xf numFmtId="0" fontId="63" fillId="0" borderId="0"/>
    <xf numFmtId="0" fontId="2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39" fillId="0" borderId="0">
      <alignment vertical="center"/>
    </xf>
    <xf numFmtId="0" fontId="184" fillId="0" borderId="0">
      <alignment vertical="center"/>
    </xf>
    <xf numFmtId="0" fontId="38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184" fillId="0" borderId="0">
      <alignment vertical="center"/>
    </xf>
    <xf numFmtId="0" fontId="34" fillId="0" borderId="0"/>
    <xf numFmtId="0" fontId="184" fillId="0" borderId="0">
      <alignment vertical="center"/>
    </xf>
    <xf numFmtId="0" fontId="34" fillId="0" borderId="0"/>
    <xf numFmtId="0" fontId="188" fillId="0" borderId="0" applyNumberFormat="0" applyFill="0" applyBorder="0" applyAlignment="0" applyProtection="0">
      <alignment vertical="center"/>
    </xf>
    <xf numFmtId="0" fontId="127" fillId="0" borderId="73">
      <protection locked="0"/>
    </xf>
    <xf numFmtId="0" fontId="128" fillId="0" borderId="73">
      <protection locked="0"/>
    </xf>
    <xf numFmtId="214" fontId="182" fillId="0" borderId="0">
      <protection locked="0"/>
    </xf>
    <xf numFmtId="214" fontId="183" fillId="0" borderId="0">
      <protection locked="0"/>
    </xf>
    <xf numFmtId="188" fontId="182" fillId="0" borderId="0">
      <protection locked="0"/>
    </xf>
    <xf numFmtId="188" fontId="183" fillId="0" borderId="0">
      <protection locked="0"/>
    </xf>
    <xf numFmtId="0" fontId="38" fillId="6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65" borderId="0" applyNumberFormat="0" applyBorder="0" applyAlignment="0" applyProtection="0">
      <alignment vertical="center"/>
    </xf>
    <xf numFmtId="0" fontId="43" fillId="67" borderId="0" applyNumberFormat="0" applyBorder="0" applyAlignment="0" applyProtection="0">
      <alignment vertical="center"/>
    </xf>
    <xf numFmtId="0" fontId="43" fillId="69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64" fillId="72" borderId="39" applyNumberFormat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34" fillId="24" borderId="53" applyNumberFormat="0" applyFont="0" applyAlignment="0" applyProtection="0">
      <alignment vertical="center"/>
    </xf>
    <xf numFmtId="0" fontId="102" fillId="42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68" fillId="74" borderId="41" applyNumberFormat="0" applyAlignment="0" applyProtection="0">
      <alignment vertical="center"/>
    </xf>
    <xf numFmtId="0" fontId="98" fillId="0" borderId="50" applyNumberFormat="0" applyFill="0" applyAlignment="0" applyProtection="0">
      <alignment vertical="center"/>
    </xf>
    <xf numFmtId="0" fontId="109" fillId="0" borderId="57" applyNumberFormat="0" applyFill="0" applyAlignment="0" applyProtection="0">
      <alignment vertical="center"/>
    </xf>
    <xf numFmtId="0" fontId="96" fillId="16" borderId="39" applyNumberFormat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88" fillId="0" borderId="44" applyNumberFormat="0" applyFill="0" applyAlignment="0" applyProtection="0">
      <alignment vertical="center"/>
    </xf>
    <xf numFmtId="0" fontId="90" fillId="0" borderId="46" applyNumberFormat="0" applyFill="0" applyAlignment="0" applyProtection="0">
      <alignment vertical="center"/>
    </xf>
    <xf numFmtId="0" fontId="92" fillId="0" borderId="48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80" fillId="10" borderId="0" applyNumberFormat="0" applyBorder="0" applyAlignment="0" applyProtection="0">
      <alignment vertical="center"/>
    </xf>
    <xf numFmtId="0" fontId="104" fillId="72" borderId="55" applyNumberFormat="0" applyAlignment="0" applyProtection="0">
      <alignment vertical="center"/>
    </xf>
  </cellStyleXfs>
  <cellXfs count="753">
    <xf numFmtId="0" fontId="0" fillId="0" borderId="0" xfId="0"/>
    <xf numFmtId="0" fontId="1" fillId="0" borderId="0" xfId="1" applyFont="1" applyFill="1" applyAlignment="1">
      <alignment vertical="top"/>
    </xf>
    <xf numFmtId="0" fontId="1" fillId="0" borderId="0" xfId="1" applyFont="1" applyFill="1" applyAlignment="1">
      <alignment vertical="center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/>
    <xf numFmtId="0" fontId="1" fillId="0" borderId="0" xfId="1" applyFont="1" applyFill="1" applyBorder="1"/>
    <xf numFmtId="0" fontId="5" fillId="0" borderId="0" xfId="1" applyFont="1" applyFill="1"/>
    <xf numFmtId="0" fontId="0" fillId="0" borderId="0" xfId="0" applyAlignment="1"/>
    <xf numFmtId="0" fontId="6" fillId="0" borderId="0" xfId="0" applyFont="1" applyAlignment="1"/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8" fillId="0" borderId="0" xfId="2" applyFont="1" applyFill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/>
    <xf numFmtId="0" fontId="11" fillId="0" borderId="0" xfId="3" applyFont="1" applyFill="1">
      <alignment vertical="center"/>
    </xf>
    <xf numFmtId="0" fontId="12" fillId="0" borderId="0" xfId="3" applyFont="1">
      <alignment vertical="center"/>
    </xf>
    <xf numFmtId="0" fontId="10" fillId="0" borderId="0" xfId="1" applyFont="1" applyFill="1" applyAlignment="1">
      <alignment vertical="top"/>
    </xf>
    <xf numFmtId="0" fontId="10" fillId="0" borderId="0" xfId="1" applyFont="1" applyFill="1" applyAlignment="1">
      <alignment vertical="center"/>
    </xf>
    <xf numFmtId="0" fontId="8" fillId="0" borderId="0" xfId="1" applyFont="1" applyFill="1"/>
    <xf numFmtId="0" fontId="13" fillId="0" borderId="0" xfId="1" applyFont="1" applyFill="1"/>
    <xf numFmtId="0" fontId="10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13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/>
    <xf numFmtId="0" fontId="13" fillId="0" borderId="0" xfId="0" applyFont="1" applyFill="1" applyAlignment="1"/>
    <xf numFmtId="0" fontId="8" fillId="0" borderId="0" xfId="0" applyFont="1" applyFill="1" applyAlignment="1"/>
    <xf numFmtId="0" fontId="14" fillId="0" borderId="0" xfId="4" applyFont="1" applyFill="1" applyAlignment="1">
      <alignment vertical="top"/>
    </xf>
    <xf numFmtId="0" fontId="15" fillId="0" borderId="0" xfId="4" applyFont="1" applyFill="1" applyAlignment="1">
      <alignment vertical="center"/>
    </xf>
    <xf numFmtId="0" fontId="16" fillId="0" borderId="0" xfId="4" applyFont="1" applyFill="1" applyAlignment="1">
      <alignment horizontal="center" vertical="center"/>
    </xf>
    <xf numFmtId="0" fontId="17" fillId="0" borderId="0" xfId="4" applyFont="1" applyFill="1" applyAlignment="1">
      <alignment vertical="center"/>
    </xf>
    <xf numFmtId="0" fontId="16" fillId="0" borderId="0" xfId="4" applyFont="1" applyFill="1" applyAlignment="1">
      <alignment vertical="center"/>
    </xf>
    <xf numFmtId="0" fontId="16" fillId="0" borderId="0" xfId="4" applyFont="1" applyFill="1"/>
    <xf numFmtId="0" fontId="18" fillId="0" borderId="0" xfId="0" applyFont="1" applyFill="1"/>
    <xf numFmtId="0" fontId="18" fillId="0" borderId="0" xfId="5" applyFont="1"/>
    <xf numFmtId="0" fontId="19" fillId="0" borderId="0" xfId="6" applyFont="1" applyAlignment="1">
      <alignment horizontal="centerContinuous" wrapText="1" shrinkToFit="1"/>
    </xf>
    <xf numFmtId="0" fontId="18" fillId="0" borderId="0" xfId="5" applyFont="1" applyAlignment="1">
      <alignment horizontal="centerContinuous" shrinkToFit="1"/>
    </xf>
    <xf numFmtId="0" fontId="20" fillId="0" borderId="0" xfId="6" applyFont="1" applyAlignment="1">
      <alignment horizontal="centerContinuous" wrapText="1"/>
    </xf>
    <xf numFmtId="0" fontId="18" fillId="0" borderId="0" xfId="5" applyFont="1" applyAlignment="1">
      <alignment horizontal="centerContinuous"/>
    </xf>
    <xf numFmtId="0" fontId="1" fillId="0" borderId="0" xfId="1" applyFont="1" applyFill="1"/>
    <xf numFmtId="0" fontId="1" fillId="0" borderId="0" xfId="1" applyFont="1" applyFill="1" applyAlignment="1">
      <alignment horizontal="right" vertical="top"/>
    </xf>
    <xf numFmtId="0" fontId="2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top"/>
    </xf>
    <xf numFmtId="0" fontId="21" fillId="0" borderId="0" xfId="1" applyFont="1" applyFill="1" applyAlignment="1">
      <alignment horizontal="centerContinuous" vertical="center"/>
    </xf>
    <xf numFmtId="0" fontId="1" fillId="0" borderId="0" xfId="1" applyFont="1" applyFill="1" applyAlignment="1">
      <alignment horizontal="centerContinuous" vertical="center"/>
    </xf>
    <xf numFmtId="0" fontId="1" fillId="0" borderId="0" xfId="1" applyFont="1" applyFill="1" applyAlignment="1">
      <alignment horizontal="centerContinuous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Continuous" vertical="center"/>
    </xf>
    <xf numFmtId="0" fontId="1" fillId="2" borderId="3" xfId="1" applyFont="1" applyFill="1" applyBorder="1" applyAlignment="1">
      <alignment horizontal="centerContinuous" vertical="center"/>
    </xf>
    <xf numFmtId="0" fontId="1" fillId="2" borderId="1" xfId="1" applyFont="1" applyFill="1" applyBorder="1" applyAlignment="1">
      <alignment horizontal="centerContinuous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" fillId="2" borderId="10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/>
    </xf>
    <xf numFmtId="176" fontId="1" fillId="0" borderId="0" xfId="7" applyFont="1" applyFill="1" applyAlignment="1">
      <alignment horizontal="right"/>
    </xf>
    <xf numFmtId="176" fontId="1" fillId="0" borderId="0" xfId="7" applyFont="1" applyFill="1" applyAlignment="1" applyProtection="1">
      <alignment horizontal="right"/>
    </xf>
    <xf numFmtId="0" fontId="1" fillId="0" borderId="4" xfId="1" applyFont="1" applyFill="1" applyBorder="1" applyAlignment="1">
      <alignment horizontal="center" wrapText="1"/>
    </xf>
    <xf numFmtId="176" fontId="1" fillId="0" borderId="0" xfId="1" applyNumberFormat="1" applyFont="1" applyFill="1"/>
    <xf numFmtId="176" fontId="1" fillId="3" borderId="0" xfId="7" applyFont="1" applyFill="1" applyAlignment="1">
      <alignment horizontal="right"/>
    </xf>
    <xf numFmtId="176" fontId="1" fillId="4" borderId="0" xfId="7" applyFont="1" applyFill="1" applyAlignment="1" applyProtection="1">
      <alignment horizontal="right"/>
    </xf>
    <xf numFmtId="176" fontId="1" fillId="3" borderId="0" xfId="7" applyFont="1" applyFill="1" applyAlignment="1" applyProtection="1">
      <alignment horizontal="right"/>
    </xf>
    <xf numFmtId="176" fontId="1" fillId="4" borderId="0" xfId="7" applyFont="1" applyFill="1" applyBorder="1" applyAlignment="1" applyProtection="1">
      <alignment horizontal="right"/>
    </xf>
    <xf numFmtId="0" fontId="3" fillId="0" borderId="4" xfId="1" applyFont="1" applyFill="1" applyBorder="1" applyAlignment="1">
      <alignment horizontal="center"/>
    </xf>
    <xf numFmtId="176" fontId="3" fillId="3" borderId="0" xfId="7" applyFont="1" applyFill="1" applyAlignment="1">
      <alignment horizontal="right"/>
    </xf>
    <xf numFmtId="176" fontId="3" fillId="0" borderId="0" xfId="1" applyNumberFormat="1" applyFont="1" applyFill="1"/>
    <xf numFmtId="0" fontId="1" fillId="0" borderId="11" xfId="1" applyFont="1" applyFill="1" applyBorder="1" applyAlignment="1">
      <alignment horizontal="center"/>
    </xf>
    <xf numFmtId="176" fontId="1" fillId="0" borderId="12" xfId="7" applyFont="1" applyFill="1" applyBorder="1" applyAlignment="1">
      <alignment horizontal="right"/>
    </xf>
    <xf numFmtId="176" fontId="1" fillId="0" borderId="11" xfId="7" applyFont="1" applyFill="1" applyBorder="1" applyAlignment="1">
      <alignment horizontal="right"/>
    </xf>
    <xf numFmtId="176" fontId="1" fillId="0" borderId="11" xfId="7" applyFont="1" applyFill="1" applyBorder="1" applyAlignment="1" applyProtection="1">
      <alignment horizontal="right"/>
    </xf>
    <xf numFmtId="0" fontId="1" fillId="0" borderId="0" xfId="1" applyFont="1" applyFill="1" applyBorder="1" applyAlignment="1">
      <alignment horizontal="center"/>
    </xf>
    <xf numFmtId="176" fontId="1" fillId="0" borderId="0" xfId="7" applyFont="1" applyFill="1" applyBorder="1" applyAlignment="1">
      <alignment horizontal="right"/>
    </xf>
    <xf numFmtId="176" fontId="1" fillId="0" borderId="0" xfId="7" applyFont="1" applyFill="1" applyBorder="1" applyAlignment="1" applyProtection="1">
      <alignment horizontal="right"/>
    </xf>
    <xf numFmtId="0" fontId="5" fillId="0" borderId="0" xfId="1" applyFont="1" applyFill="1" applyBorder="1" applyAlignment="1">
      <alignment horizontal="right"/>
    </xf>
    <xf numFmtId="0" fontId="5" fillId="0" borderId="0" xfId="1" applyFont="1" applyFill="1" applyBorder="1" applyAlignment="1"/>
    <xf numFmtId="176" fontId="5" fillId="0" borderId="0" xfId="1" applyNumberFormat="1" applyFont="1" applyFill="1"/>
    <xf numFmtId="0" fontId="23" fillId="0" borderId="0" xfId="8" applyFont="1" applyFill="1" applyAlignment="1" applyProtection="1">
      <alignment horizontal="center" vertical="center"/>
    </xf>
    <xf numFmtId="0" fontId="24" fillId="0" borderId="11" xfId="0" applyFont="1" applyFill="1" applyBorder="1" applyAlignment="1">
      <alignment vertical="center"/>
    </xf>
    <xf numFmtId="0" fontId="24" fillId="0" borderId="11" xfId="0" applyFont="1" applyFill="1" applyBorder="1" applyAlignment="1">
      <alignment horizontal="right" vertical="center"/>
    </xf>
    <xf numFmtId="0" fontId="13" fillId="0" borderId="5" xfId="8" applyFont="1" applyFill="1" applyBorder="1" applyAlignment="1" applyProtection="1">
      <alignment horizontal="center"/>
    </xf>
    <xf numFmtId="41" fontId="10" fillId="0" borderId="0" xfId="0" applyNumberFormat="1" applyFont="1" applyFill="1" applyBorder="1" applyAlignment="1"/>
    <xf numFmtId="176" fontId="10" fillId="5" borderId="0" xfId="10" applyFont="1" applyFill="1" applyBorder="1" applyAlignment="1"/>
    <xf numFmtId="176" fontId="10" fillId="0" borderId="8" xfId="7" applyFont="1" applyBorder="1" applyAlignment="1"/>
    <xf numFmtId="176" fontId="10" fillId="5" borderId="4" xfId="10" applyFont="1" applyFill="1" applyBorder="1" applyAlignment="1"/>
    <xf numFmtId="176" fontId="10" fillId="0" borderId="0" xfId="7" applyFont="1" applyBorder="1" applyAlignment="1"/>
    <xf numFmtId="41" fontId="13" fillId="0" borderId="0" xfId="0" applyNumberFormat="1" applyFont="1" applyFill="1" applyBorder="1" applyAlignment="1"/>
    <xf numFmtId="176" fontId="13" fillId="5" borderId="0" xfId="7" applyFont="1" applyFill="1" applyBorder="1" applyAlignment="1"/>
    <xf numFmtId="176" fontId="13" fillId="0" borderId="8" xfId="7" applyFont="1" applyFill="1" applyBorder="1" applyAlignment="1"/>
    <xf numFmtId="176" fontId="13" fillId="5" borderId="4" xfId="7" applyFont="1" applyFill="1" applyBorder="1" applyAlignment="1"/>
    <xf numFmtId="176" fontId="13" fillId="0" borderId="0" xfId="7" applyFont="1" applyFill="1" applyBorder="1" applyAlignment="1"/>
    <xf numFmtId="0" fontId="10" fillId="0" borderId="0" xfId="8" applyFont="1" applyFill="1" applyBorder="1" applyAlignment="1" applyProtection="1">
      <alignment horizontal="center"/>
    </xf>
    <xf numFmtId="41" fontId="10" fillId="0" borderId="0" xfId="0" applyNumberFormat="1" applyFont="1" applyBorder="1" applyAlignment="1">
      <alignment vertical="center"/>
    </xf>
    <xf numFmtId="176" fontId="10" fillId="0" borderId="0" xfId="7" applyFont="1" applyBorder="1" applyAlignment="1">
      <alignment vertical="center"/>
    </xf>
    <xf numFmtId="0" fontId="11" fillId="0" borderId="0" xfId="2" applyFont="1">
      <alignment vertical="center"/>
    </xf>
    <xf numFmtId="0" fontId="10" fillId="0" borderId="0" xfId="2" applyFont="1" applyFill="1" applyAlignment="1">
      <alignment vertical="top"/>
    </xf>
    <xf numFmtId="0" fontId="10" fillId="0" borderId="0" xfId="1" applyFont="1" applyFill="1" applyAlignment="1">
      <alignment horizontal="right" vertical="top"/>
    </xf>
    <xf numFmtId="0" fontId="25" fillId="0" borderId="0" xfId="2" applyFont="1" applyFill="1" applyAlignment="1" applyProtection="1">
      <alignment horizontal="centerContinuous" vertical="center"/>
    </xf>
    <xf numFmtId="0" fontId="10" fillId="0" borderId="0" xfId="2" applyFont="1" applyFill="1" applyAlignment="1">
      <alignment horizontal="centerContinuous" vertical="center"/>
    </xf>
    <xf numFmtId="0" fontId="26" fillId="0" borderId="0" xfId="2" applyFont="1" applyFill="1" applyAlignment="1" applyProtection="1">
      <alignment horizontal="centerContinuous"/>
    </xf>
    <xf numFmtId="0" fontId="7" fillId="0" borderId="0" xfId="2" applyFont="1" applyFill="1" applyAlignment="1" applyProtection="1">
      <alignment horizontal="centerContinuous"/>
    </xf>
    <xf numFmtId="0" fontId="8" fillId="0" borderId="0" xfId="2" applyFont="1" applyFill="1" applyAlignment="1" applyProtection="1">
      <alignment horizontal="left"/>
    </xf>
    <xf numFmtId="0" fontId="8" fillId="0" borderId="0" xfId="2" applyFont="1" applyFill="1" applyProtection="1">
      <alignment vertical="center"/>
    </xf>
    <xf numFmtId="0" fontId="8" fillId="0" borderId="0" xfId="2" applyFont="1" applyFill="1" applyAlignment="1" applyProtection="1">
      <alignment horizontal="right" vertical="center"/>
    </xf>
    <xf numFmtId="0" fontId="10" fillId="2" borderId="2" xfId="2" applyFont="1" applyFill="1" applyBorder="1" applyAlignment="1" applyProtection="1">
      <alignment horizontal="centerContinuous" vertical="center"/>
    </xf>
    <xf numFmtId="0" fontId="10" fillId="2" borderId="3" xfId="2" applyFont="1" applyFill="1" applyBorder="1" applyAlignment="1" applyProtection="1">
      <alignment horizontal="centerContinuous" vertical="center" wrapText="1"/>
    </xf>
    <xf numFmtId="0" fontId="10" fillId="2" borderId="30" xfId="2" applyFont="1" applyFill="1" applyBorder="1" applyAlignment="1" applyProtection="1">
      <alignment horizontal="centerContinuous" vertical="center" wrapText="1"/>
    </xf>
    <xf numFmtId="0" fontId="10" fillId="2" borderId="4" xfId="2" applyFont="1" applyFill="1" applyBorder="1" applyAlignment="1" applyProtection="1">
      <alignment horizontal="center" vertical="center"/>
    </xf>
    <xf numFmtId="0" fontId="10" fillId="2" borderId="8" xfId="2" applyFont="1" applyFill="1" applyBorder="1" applyAlignment="1" applyProtection="1">
      <alignment horizontal="center" vertical="center"/>
    </xf>
    <xf numFmtId="0" fontId="10" fillId="2" borderId="0" xfId="2" applyFont="1" applyFill="1" applyBorder="1" applyAlignment="1" applyProtection="1">
      <alignment horizontal="center" vertical="center"/>
    </xf>
    <xf numFmtId="0" fontId="10" fillId="2" borderId="12" xfId="2" applyFont="1" applyFill="1" applyBorder="1" applyAlignment="1" applyProtection="1">
      <alignment horizontal="center" vertical="center"/>
    </xf>
    <xf numFmtId="0" fontId="10" fillId="2" borderId="9" xfId="2" applyFont="1" applyFill="1" applyBorder="1" applyAlignment="1" applyProtection="1">
      <alignment horizontal="center" vertical="center"/>
    </xf>
    <xf numFmtId="0" fontId="10" fillId="2" borderId="22" xfId="2" applyFont="1" applyFill="1" applyBorder="1" applyAlignment="1" applyProtection="1">
      <alignment horizontal="center" vertical="center"/>
    </xf>
    <xf numFmtId="0" fontId="10" fillId="2" borderId="23" xfId="2" applyFont="1" applyFill="1" applyBorder="1" applyAlignment="1" applyProtection="1">
      <alignment horizontal="center" vertical="center"/>
    </xf>
    <xf numFmtId="0" fontId="10" fillId="0" borderId="4" xfId="2" applyFont="1" applyFill="1" applyBorder="1" applyAlignment="1" applyProtection="1">
      <alignment horizontal="center"/>
    </xf>
    <xf numFmtId="176" fontId="10" fillId="0" borderId="0" xfId="11" applyFont="1" applyFill="1" applyBorder="1" applyAlignment="1" applyProtection="1">
      <alignment horizontal="center"/>
    </xf>
    <xf numFmtId="41" fontId="10" fillId="0" borderId="0" xfId="12" applyFont="1" applyFill="1" applyBorder="1" applyAlignment="1" applyProtection="1">
      <alignment horizontal="center"/>
    </xf>
    <xf numFmtId="177" fontId="10" fillId="0" borderId="0" xfId="12" applyNumberFormat="1" applyFont="1" applyFill="1" applyBorder="1" applyAlignment="1"/>
    <xf numFmtId="0" fontId="13" fillId="0" borderId="4" xfId="2" applyFont="1" applyFill="1" applyBorder="1" applyAlignment="1" applyProtection="1">
      <alignment horizontal="center"/>
    </xf>
    <xf numFmtId="176" fontId="13" fillId="0" borderId="0" xfId="11" applyFont="1" applyFill="1" applyBorder="1" applyAlignment="1" applyProtection="1">
      <alignment horizontal="center"/>
    </xf>
    <xf numFmtId="41" fontId="13" fillId="5" borderId="0" xfId="12" applyFont="1" applyFill="1" applyBorder="1" applyAlignment="1" applyProtection="1">
      <alignment horizontal="center"/>
    </xf>
    <xf numFmtId="177" fontId="13" fillId="5" borderId="0" xfId="12" applyNumberFormat="1" applyFont="1" applyFill="1" applyBorder="1" applyAlignment="1"/>
    <xf numFmtId="0" fontId="13" fillId="0" borderId="9" xfId="2" applyFont="1" applyFill="1" applyBorder="1" applyAlignment="1" applyProtection="1">
      <alignment horizontal="center"/>
    </xf>
    <xf numFmtId="176" fontId="13" fillId="0" borderId="11" xfId="11" applyFont="1" applyFill="1" applyBorder="1" applyAlignment="1" applyProtection="1">
      <alignment horizontal="center"/>
    </xf>
    <xf numFmtId="41" fontId="13" fillId="0" borderId="11" xfId="12" applyFont="1" applyFill="1" applyBorder="1" applyAlignment="1" applyProtection="1">
      <alignment horizontal="center"/>
    </xf>
    <xf numFmtId="177" fontId="13" fillId="0" borderId="11" xfId="12" applyNumberFormat="1" applyFont="1" applyFill="1" applyBorder="1" applyAlignment="1"/>
    <xf numFmtId="0" fontId="10" fillId="0" borderId="0" xfId="2" applyFont="1" applyFill="1">
      <alignment vertical="center"/>
    </xf>
    <xf numFmtId="0" fontId="10" fillId="0" borderId="0" xfId="2" applyFont="1" applyFill="1" applyBorder="1">
      <alignment vertical="center"/>
    </xf>
    <xf numFmtId="0" fontId="10" fillId="2" borderId="30" xfId="2" applyFont="1" applyFill="1" applyBorder="1" applyAlignment="1" applyProtection="1">
      <alignment horizontal="centerContinuous" vertical="center"/>
    </xf>
    <xf numFmtId="0" fontId="10" fillId="2" borderId="2" xfId="2" applyFont="1" applyFill="1" applyBorder="1" applyAlignment="1" applyProtection="1">
      <alignment horizontal="centerContinuous" vertical="center" wrapText="1"/>
    </xf>
    <xf numFmtId="0" fontId="10" fillId="2" borderId="8" xfId="2" applyFont="1" applyFill="1" applyBorder="1" applyAlignment="1" applyProtection="1">
      <alignment horizontal="centerContinuous" vertical="center"/>
    </xf>
    <xf numFmtId="0" fontId="10" fillId="2" borderId="0" xfId="2" applyFont="1" applyFill="1" applyBorder="1" applyAlignment="1" applyProtection="1">
      <alignment horizontal="centerContinuous" vertical="center"/>
    </xf>
    <xf numFmtId="0" fontId="10" fillId="2" borderId="11" xfId="2" applyFont="1" applyFill="1" applyBorder="1" applyAlignment="1" applyProtection="1">
      <alignment horizontal="centerContinuous" vertical="center"/>
    </xf>
    <xf numFmtId="0" fontId="10" fillId="0" borderId="0" xfId="2" applyFont="1" applyFill="1" applyBorder="1" applyAlignment="1" applyProtection="1">
      <alignment horizontal="center"/>
    </xf>
    <xf numFmtId="41" fontId="10" fillId="0" borderId="8" xfId="12" applyFont="1" applyFill="1" applyBorder="1" applyAlignment="1" applyProtection="1">
      <alignment horizontal="center"/>
    </xf>
    <xf numFmtId="0" fontId="13" fillId="0" borderId="0" xfId="2" applyFont="1" applyFill="1" applyBorder="1" applyAlignment="1" applyProtection="1">
      <alignment horizontal="center"/>
    </xf>
    <xf numFmtId="41" fontId="13" fillId="5" borderId="8" xfId="12" applyFont="1" applyFill="1" applyBorder="1" applyAlignment="1" applyProtection="1">
      <alignment horizontal="center"/>
    </xf>
    <xf numFmtId="0" fontId="9" fillId="0" borderId="11" xfId="2" applyFont="1" applyFill="1" applyBorder="1" applyAlignment="1" applyProtection="1">
      <alignment horizontal="center"/>
    </xf>
    <xf numFmtId="41" fontId="9" fillId="0" borderId="12" xfId="12" applyFont="1" applyFill="1" applyBorder="1" applyAlignment="1" applyProtection="1">
      <alignment horizontal="center"/>
    </xf>
    <xf numFmtId="41" fontId="9" fillId="0" borderId="11" xfId="12" applyFont="1" applyFill="1" applyBorder="1" applyAlignment="1" applyProtection="1">
      <alignment horizontal="center"/>
    </xf>
    <xf numFmtId="177" fontId="9" fillId="0" borderId="11" xfId="12" applyNumberFormat="1" applyFont="1" applyFill="1" applyBorder="1" applyAlignment="1"/>
    <xf numFmtId="0" fontId="9" fillId="0" borderId="0" xfId="2" applyFont="1" applyFill="1" applyBorder="1" applyAlignment="1" applyProtection="1">
      <alignment horizontal="center"/>
    </xf>
    <xf numFmtId="41" fontId="9" fillId="0" borderId="0" xfId="12" applyFont="1" applyFill="1" applyBorder="1" applyAlignment="1" applyProtection="1">
      <alignment horizontal="center"/>
    </xf>
    <xf numFmtId="177" fontId="9" fillId="0" borderId="0" xfId="12" applyNumberFormat="1" applyFont="1" applyFill="1" applyBorder="1" applyAlignment="1"/>
    <xf numFmtId="0" fontId="22" fillId="0" borderId="0" xfId="2" applyFont="1" applyFill="1" applyProtection="1">
      <alignment vertical="center"/>
    </xf>
    <xf numFmtId="0" fontId="8" fillId="0" borderId="0" xfId="2" applyFont="1" applyFill="1" applyBorder="1" applyProtection="1">
      <alignment vertical="center"/>
    </xf>
    <xf numFmtId="0" fontId="10" fillId="0" borderId="0" xfId="0" applyFont="1" applyFill="1"/>
    <xf numFmtId="0" fontId="27" fillId="0" borderId="0" xfId="0" applyFont="1" applyFill="1" applyAlignment="1">
      <alignment horizontal="centerContinuous" vertical="center" shrinkToFit="1"/>
    </xf>
    <xf numFmtId="0" fontId="10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Continuous" vertical="center" wrapText="1"/>
    </xf>
    <xf numFmtId="0" fontId="8" fillId="2" borderId="22" xfId="0" applyFont="1" applyFill="1" applyBorder="1" applyAlignment="1">
      <alignment horizontal="centerContinuous" vertical="center"/>
    </xf>
    <xf numFmtId="0" fontId="8" fillId="2" borderId="12" xfId="0" applyFont="1" applyFill="1" applyBorder="1" applyAlignment="1">
      <alignment horizontal="centerContinuous" vertical="center" wrapText="1"/>
    </xf>
    <xf numFmtId="0" fontId="8" fillId="2" borderId="10" xfId="0" applyFont="1" applyFill="1" applyBorder="1" applyAlignment="1">
      <alignment horizontal="centerContinuous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176" fontId="8" fillId="0" borderId="0" xfId="7" applyFont="1" applyFill="1" applyAlignment="1">
      <alignment horizontal="right"/>
    </xf>
    <xf numFmtId="176" fontId="8" fillId="0" borderId="0" xfId="7" applyFont="1" applyFill="1" applyAlignment="1" applyProtection="1">
      <alignment horizontal="right"/>
    </xf>
    <xf numFmtId="0" fontId="8" fillId="0" borderId="4" xfId="0" applyFont="1" applyFill="1" applyBorder="1" applyAlignment="1">
      <alignment horizontal="center"/>
    </xf>
    <xf numFmtId="176" fontId="8" fillId="0" borderId="8" xfId="7" applyFont="1" applyFill="1" applyBorder="1" applyAlignment="1">
      <alignment horizontal="right"/>
    </xf>
    <xf numFmtId="176" fontId="8" fillId="0" borderId="0" xfId="7" applyFont="1" applyFill="1" applyBorder="1" applyAlignment="1">
      <alignment horizontal="right"/>
    </xf>
    <xf numFmtId="176" fontId="8" fillId="0" borderId="0" xfId="7" applyFont="1" applyFill="1" applyBorder="1" applyAlignment="1" applyProtection="1">
      <alignment horizontal="right"/>
    </xf>
    <xf numFmtId="176" fontId="5" fillId="0" borderId="0" xfId="7" applyFont="1" applyFill="1" applyBorder="1" applyAlignment="1">
      <alignment horizontal="right"/>
    </xf>
    <xf numFmtId="176" fontId="8" fillId="0" borderId="0" xfId="0" applyNumberFormat="1" applyFont="1" applyFill="1"/>
    <xf numFmtId="0" fontId="9" fillId="0" borderId="4" xfId="0" applyFont="1" applyFill="1" applyBorder="1" applyAlignment="1">
      <alignment horizontal="center"/>
    </xf>
    <xf numFmtId="176" fontId="9" fillId="0" borderId="8" xfId="7" applyFont="1" applyFill="1" applyBorder="1" applyAlignment="1">
      <alignment horizontal="right"/>
    </xf>
    <xf numFmtId="176" fontId="9" fillId="0" borderId="0" xfId="7" applyFont="1" applyFill="1" applyBorder="1" applyAlignment="1">
      <alignment horizontal="right"/>
    </xf>
    <xf numFmtId="176" fontId="9" fillId="5" borderId="0" xfId="7" applyFont="1" applyFill="1" applyBorder="1" applyAlignment="1">
      <alignment horizontal="right"/>
    </xf>
    <xf numFmtId="176" fontId="9" fillId="5" borderId="0" xfId="7" applyFont="1" applyFill="1" applyBorder="1" applyAlignment="1" applyProtection="1">
      <alignment horizontal="right"/>
    </xf>
    <xf numFmtId="176" fontId="28" fillId="5" borderId="0" xfId="7" applyFont="1" applyFill="1" applyBorder="1" applyAlignment="1">
      <alignment horizontal="right"/>
    </xf>
    <xf numFmtId="176" fontId="9" fillId="0" borderId="0" xfId="0" applyNumberFormat="1" applyFont="1" applyFill="1"/>
    <xf numFmtId="0" fontId="8" fillId="0" borderId="9" xfId="0" applyFont="1" applyFill="1" applyBorder="1" applyAlignment="1">
      <alignment horizontal="center"/>
    </xf>
    <xf numFmtId="176" fontId="8" fillId="0" borderId="11" xfId="7" applyFont="1" applyFill="1" applyBorder="1" applyAlignment="1">
      <alignment horizontal="right"/>
    </xf>
    <xf numFmtId="176" fontId="8" fillId="0" borderId="11" xfId="7" applyFont="1" applyFill="1" applyBorder="1" applyAlignment="1" applyProtection="1">
      <alignment horizontal="right"/>
    </xf>
    <xf numFmtId="0" fontId="8" fillId="0" borderId="11" xfId="0" applyFont="1" applyFill="1" applyBorder="1"/>
    <xf numFmtId="0" fontId="8" fillId="0" borderId="36" xfId="0" applyFont="1" applyFill="1" applyBorder="1" applyAlignment="1">
      <alignment horizontal="center"/>
    </xf>
    <xf numFmtId="176" fontId="8" fillId="0" borderId="36" xfId="7" applyFont="1" applyFill="1" applyBorder="1" applyAlignment="1">
      <alignment horizontal="right"/>
    </xf>
    <xf numFmtId="176" fontId="8" fillId="0" borderId="36" xfId="7" applyFont="1" applyFill="1" applyBorder="1" applyAlignment="1" applyProtection="1">
      <alignment horizontal="right"/>
    </xf>
    <xf numFmtId="0" fontId="8" fillId="0" borderId="36" xfId="0" applyFont="1" applyFill="1" applyBorder="1"/>
    <xf numFmtId="176" fontId="8" fillId="0" borderId="0" xfId="7" applyNumberFormat="1" applyFont="1" applyFill="1" applyAlignment="1" applyProtection="1">
      <alignment horizontal="right"/>
    </xf>
    <xf numFmtId="176" fontId="8" fillId="0" borderId="0" xfId="7" applyNumberFormat="1" applyFont="1" applyFill="1" applyAlignment="1" applyProtection="1">
      <alignment horizontal="right" shrinkToFit="1"/>
    </xf>
    <xf numFmtId="176" fontId="8" fillId="0" borderId="0" xfId="7" applyFont="1" applyFill="1" applyAlignment="1" applyProtection="1">
      <alignment horizontal="right" shrinkToFit="1"/>
    </xf>
    <xf numFmtId="176" fontId="5" fillId="0" borderId="0" xfId="7" applyFont="1" applyFill="1" applyBorder="1" applyAlignment="1" applyProtection="1">
      <alignment horizontal="right"/>
    </xf>
    <xf numFmtId="176" fontId="9" fillId="0" borderId="0" xfId="7" applyFont="1" applyFill="1" applyBorder="1" applyAlignment="1" applyProtection="1">
      <alignment horizontal="right"/>
    </xf>
    <xf numFmtId="0" fontId="9" fillId="0" borderId="9" xfId="0" applyFont="1" applyFill="1" applyBorder="1" applyAlignment="1">
      <alignment horizontal="center"/>
    </xf>
    <xf numFmtId="176" fontId="9" fillId="0" borderId="11" xfId="7" applyFont="1" applyFill="1" applyBorder="1" applyAlignment="1" applyProtection="1">
      <alignment horizontal="right"/>
    </xf>
    <xf numFmtId="0" fontId="9" fillId="0" borderId="11" xfId="0" applyFont="1" applyFill="1" applyBorder="1"/>
    <xf numFmtId="0" fontId="9" fillId="0" borderId="0" xfId="0" applyFont="1" applyFill="1" applyBorder="1" applyAlignment="1">
      <alignment horizontal="center"/>
    </xf>
    <xf numFmtId="0" fontId="29" fillId="0" borderId="0" xfId="0" applyFont="1" applyFill="1"/>
    <xf numFmtId="0" fontId="11" fillId="0" borderId="0" xfId="3" applyFont="1">
      <alignment vertical="center"/>
    </xf>
    <xf numFmtId="0" fontId="20" fillId="0" borderId="0" xfId="3" applyFont="1" applyAlignment="1">
      <alignment horizontal="centerContinuous" vertical="center"/>
    </xf>
    <xf numFmtId="0" fontId="30" fillId="0" borderId="0" xfId="3" applyFont="1" applyAlignment="1">
      <alignment horizontal="centerContinuous" vertical="center"/>
    </xf>
    <xf numFmtId="0" fontId="14" fillId="0" borderId="0" xfId="3" applyFont="1" applyAlignment="1"/>
    <xf numFmtId="0" fontId="10" fillId="0" borderId="0" xfId="3" applyFont="1" applyBorder="1" applyAlignment="1">
      <alignment horizontal="right" vertical="center"/>
    </xf>
    <xf numFmtId="0" fontId="14" fillId="0" borderId="0" xfId="3" applyFont="1" applyAlignment="1">
      <alignment horizontal="right" vertical="center"/>
    </xf>
    <xf numFmtId="0" fontId="10" fillId="0" borderId="4" xfId="3" applyFont="1" applyFill="1" applyBorder="1" applyAlignment="1">
      <alignment horizontal="center" wrapText="1"/>
    </xf>
    <xf numFmtId="0" fontId="10" fillId="0" borderId="4" xfId="3" applyFont="1" applyFill="1" applyBorder="1" applyAlignment="1">
      <alignment horizontal="center"/>
    </xf>
    <xf numFmtId="41" fontId="10" fillId="0" borderId="0" xfId="3" applyNumberFormat="1" applyFont="1" applyFill="1" applyBorder="1" applyAlignment="1">
      <alignment horizontal="center"/>
    </xf>
    <xf numFmtId="178" fontId="10" fillId="0" borderId="0" xfId="3" applyNumberFormat="1" applyFont="1" applyFill="1" applyBorder="1" applyAlignment="1">
      <alignment horizontal="center"/>
    </xf>
    <xf numFmtId="0" fontId="13" fillId="0" borderId="4" xfId="3" applyFont="1" applyFill="1" applyBorder="1" applyAlignment="1">
      <alignment horizontal="center"/>
    </xf>
    <xf numFmtId="41" fontId="13" fillId="5" borderId="0" xfId="3" applyNumberFormat="1" applyFont="1" applyFill="1" applyBorder="1" applyAlignment="1">
      <alignment horizontal="center"/>
    </xf>
    <xf numFmtId="0" fontId="8" fillId="0" borderId="9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8" fillId="0" borderId="0" xfId="3" applyFont="1" applyBorder="1">
      <alignment vertical="center"/>
    </xf>
    <xf numFmtId="0" fontId="11" fillId="0" borderId="0" xfId="3" applyFont="1" applyBorder="1">
      <alignment vertical="center"/>
    </xf>
    <xf numFmtId="0" fontId="20" fillId="0" borderId="0" xfId="3" applyFont="1" applyBorder="1" applyAlignment="1">
      <alignment horizontal="centerContinuous" vertical="center"/>
    </xf>
    <xf numFmtId="0" fontId="30" fillId="0" borderId="0" xfId="3" applyFont="1" applyBorder="1" applyAlignment="1">
      <alignment horizontal="centerContinuous" vertical="center"/>
    </xf>
    <xf numFmtId="0" fontId="14" fillId="0" borderId="0" xfId="3" applyFont="1" applyBorder="1" applyAlignment="1"/>
    <xf numFmtId="0" fontId="8" fillId="0" borderId="0" xfId="3" applyFont="1">
      <alignment vertical="center"/>
    </xf>
    <xf numFmtId="0" fontId="10" fillId="0" borderId="4" xfId="3" applyNumberFormat="1" applyFont="1" applyFill="1" applyBorder="1" applyAlignment="1">
      <alignment horizontal="center"/>
    </xf>
    <xf numFmtId="41" fontId="10" fillId="0" borderId="8" xfId="3" applyNumberFormat="1" applyFont="1" applyBorder="1" applyAlignment="1">
      <alignment horizontal="right" wrapText="1"/>
    </xf>
    <xf numFmtId="179" fontId="10" fillId="0" borderId="0" xfId="3" applyNumberFormat="1" applyFont="1" applyBorder="1" applyAlignment="1">
      <alignment horizontal="centerContinuous"/>
    </xf>
    <xf numFmtId="41" fontId="10" fillId="0" borderId="0" xfId="3" applyNumberFormat="1" applyFont="1" applyBorder="1" applyAlignment="1">
      <alignment horizontal="centerContinuous"/>
    </xf>
    <xf numFmtId="178" fontId="10" fillId="0" borderId="0" xfId="3" applyNumberFormat="1" applyFont="1" applyBorder="1" applyAlignment="1">
      <alignment horizontal="centerContinuous"/>
    </xf>
    <xf numFmtId="180" fontId="10" fillId="0" borderId="0" xfId="3" applyNumberFormat="1" applyFont="1" applyBorder="1" applyAlignment="1"/>
    <xf numFmtId="41" fontId="10" fillId="0" borderId="0" xfId="3" applyNumberFormat="1" applyFont="1" applyBorder="1" applyAlignment="1">
      <alignment horizontal="right"/>
    </xf>
    <xf numFmtId="180" fontId="10" fillId="0" borderId="0" xfId="3" applyNumberFormat="1" applyFont="1" applyBorder="1" applyAlignment="1">
      <alignment horizontal="right"/>
    </xf>
    <xf numFmtId="179" fontId="10" fillId="0" borderId="0" xfId="3" applyNumberFormat="1" applyFont="1" applyFill="1" applyBorder="1" applyAlignment="1">
      <alignment horizontal="center"/>
    </xf>
    <xf numFmtId="41" fontId="10" fillId="0" borderId="0" xfId="3" applyNumberFormat="1" applyFont="1" applyFill="1" applyBorder="1" applyAlignment="1">
      <alignment horizontal="right"/>
    </xf>
    <xf numFmtId="179" fontId="10" fillId="0" borderId="0" xfId="3" applyNumberFormat="1" applyFont="1" applyFill="1" applyBorder="1" applyAlignment="1">
      <alignment horizontal="right"/>
    </xf>
    <xf numFmtId="0" fontId="8" fillId="0" borderId="0" xfId="3" applyFont="1" applyFill="1">
      <alignment vertical="center"/>
    </xf>
    <xf numFmtId="0" fontId="10" fillId="0" borderId="0" xfId="3" applyNumberFormat="1" applyFont="1" applyFill="1" applyBorder="1" applyAlignment="1">
      <alignment horizontal="right"/>
    </xf>
    <xf numFmtId="181" fontId="13" fillId="0" borderId="0" xfId="3" applyNumberFormat="1" applyFont="1" applyFill="1" applyBorder="1" applyAlignment="1">
      <alignment horizontal="right"/>
    </xf>
    <xf numFmtId="180" fontId="13" fillId="0" borderId="0" xfId="3" applyNumberFormat="1" applyFont="1" applyFill="1" applyBorder="1" applyAlignment="1">
      <alignment horizontal="right"/>
    </xf>
    <xf numFmtId="178" fontId="13" fillId="5" borderId="0" xfId="3" applyNumberFormat="1" applyFont="1" applyFill="1" applyBorder="1" applyAlignment="1">
      <alignment horizontal="center"/>
    </xf>
    <xf numFmtId="179" fontId="13" fillId="5" borderId="0" xfId="3" applyNumberFormat="1" applyFont="1" applyFill="1" applyBorder="1" applyAlignment="1">
      <alignment horizontal="center"/>
    </xf>
    <xf numFmtId="0" fontId="8" fillId="0" borderId="11" xfId="3" applyFont="1" applyBorder="1" applyAlignment="1">
      <alignment horizontal="center" vertical="center"/>
    </xf>
    <xf numFmtId="0" fontId="22" fillId="0" borderId="0" xfId="3" applyFont="1" applyBorder="1">
      <alignment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vertical="top"/>
    </xf>
    <xf numFmtId="0" fontId="25" fillId="0" borderId="0" xfId="1" applyFont="1" applyFill="1" applyAlignment="1" applyProtection="1">
      <alignment horizontal="centerContinuous" vertical="center"/>
    </xf>
    <xf numFmtId="0" fontId="10" fillId="0" borderId="0" xfId="1" applyFont="1" applyFill="1" applyAlignment="1">
      <alignment horizontal="centerContinuous" vertical="center"/>
    </xf>
    <xf numFmtId="0" fontId="18" fillId="0" borderId="0" xfId="1" applyFont="1" applyFill="1" applyAlignment="1">
      <alignment horizontal="centerContinuous" vertical="center"/>
    </xf>
    <xf numFmtId="0" fontId="25" fillId="0" borderId="0" xfId="1" applyFont="1" applyFill="1" applyAlignment="1" applyProtection="1">
      <alignment horizontal="centerContinuous"/>
    </xf>
    <xf numFmtId="0" fontId="10" fillId="0" borderId="0" xfId="1" applyFont="1" applyFill="1" applyAlignment="1" applyProtection="1">
      <alignment horizontal="centerContinuous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 applyProtection="1">
      <alignment horizontal="left"/>
    </xf>
    <xf numFmtId="0" fontId="8" fillId="0" borderId="0" xfId="1" applyFont="1" applyFill="1" applyProtection="1"/>
    <xf numFmtId="0" fontId="8" fillId="0" borderId="0" xfId="1" applyFont="1" applyFill="1" applyAlignment="1" applyProtection="1">
      <alignment horizontal="right"/>
    </xf>
    <xf numFmtId="0" fontId="8" fillId="0" borderId="0" xfId="1" applyFont="1" applyFill="1" applyBorder="1"/>
    <xf numFmtId="0" fontId="10" fillId="2" borderId="1" xfId="1" applyFont="1" applyFill="1" applyBorder="1" applyAlignment="1" applyProtection="1">
      <alignment horizontal="center" vertical="center"/>
    </xf>
    <xf numFmtId="0" fontId="10" fillId="2" borderId="3" xfId="1" applyFont="1" applyFill="1" applyBorder="1" applyAlignment="1" applyProtection="1">
      <alignment horizontal="centerContinuous" vertical="center"/>
    </xf>
    <xf numFmtId="0" fontId="10" fillId="2" borderId="1" xfId="1" applyFont="1" applyFill="1" applyBorder="1" applyAlignment="1" applyProtection="1">
      <alignment horizontal="centerContinuous" vertical="center"/>
    </xf>
    <xf numFmtId="0" fontId="18" fillId="2" borderId="2" xfId="1" applyFont="1" applyFill="1" applyBorder="1" applyAlignment="1">
      <alignment horizontal="centerContinuous" vertical="center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Continuous" vertical="center"/>
    </xf>
    <xf numFmtId="0" fontId="10" fillId="2" borderId="9" xfId="1" applyFont="1" applyFill="1" applyBorder="1" applyAlignment="1" applyProtection="1">
      <alignment horizontal="centerContinuous" vertical="center"/>
    </xf>
    <xf numFmtId="0" fontId="10" fillId="2" borderId="31" xfId="1" applyFont="1" applyFill="1" applyBorder="1" applyAlignment="1" applyProtection="1">
      <alignment horizontal="centerContinuous" vertical="center"/>
    </xf>
    <xf numFmtId="0" fontId="10" fillId="2" borderId="11" xfId="1" applyFont="1" applyFill="1" applyBorder="1" applyAlignment="1" applyProtection="1">
      <alignment horizontal="centerContinuous" vertical="center"/>
    </xf>
    <xf numFmtId="0" fontId="10" fillId="2" borderId="10" xfId="1" applyFont="1" applyFill="1" applyBorder="1" applyAlignment="1" applyProtection="1">
      <alignment horizontal="centerContinuous" vertical="center"/>
    </xf>
    <xf numFmtId="0" fontId="10" fillId="2" borderId="11" xfId="1" applyFont="1" applyFill="1" applyBorder="1" applyAlignment="1" applyProtection="1">
      <alignment horizontal="left" vertical="center"/>
    </xf>
    <xf numFmtId="0" fontId="10" fillId="2" borderId="12" xfId="1" applyFont="1" applyFill="1" applyBorder="1" applyAlignment="1" applyProtection="1">
      <alignment horizontal="centerContinuous" vertical="center"/>
    </xf>
    <xf numFmtId="0" fontId="10" fillId="2" borderId="6" xfId="1" applyFont="1" applyFill="1" applyBorder="1" applyAlignment="1" applyProtection="1">
      <alignment horizontal="center" vertical="center"/>
    </xf>
    <xf numFmtId="0" fontId="10" fillId="2" borderId="7" xfId="1" applyFont="1" applyFill="1" applyBorder="1" applyAlignment="1" applyProtection="1">
      <alignment horizontal="center" vertical="center"/>
    </xf>
    <xf numFmtId="0" fontId="10" fillId="2" borderId="37" xfId="1" applyFont="1" applyFill="1" applyBorder="1" applyAlignment="1" applyProtection="1">
      <alignment horizontal="center" vertical="center"/>
    </xf>
    <xf numFmtId="0" fontId="10" fillId="2" borderId="9" xfId="1" applyFont="1" applyFill="1" applyBorder="1" applyAlignment="1" applyProtection="1">
      <alignment horizontal="center" vertical="center"/>
    </xf>
    <xf numFmtId="0" fontId="10" fillId="2" borderId="10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4" xfId="1" applyFont="1" applyFill="1" applyBorder="1" applyAlignment="1" applyProtection="1">
      <alignment horizontal="center"/>
    </xf>
    <xf numFmtId="176" fontId="10" fillId="0" borderId="0" xfId="7" applyNumberFormat="1" applyFont="1" applyFill="1" applyAlignment="1" applyProtection="1">
      <alignment horizontal="right"/>
    </xf>
    <xf numFmtId="176" fontId="10" fillId="0" borderId="0" xfId="7" applyFont="1" applyFill="1" applyBorder="1" applyAlignment="1" applyProtection="1">
      <alignment horizontal="right"/>
    </xf>
    <xf numFmtId="176" fontId="10" fillId="0" borderId="0" xfId="7" applyFont="1" applyFill="1" applyAlignment="1" applyProtection="1">
      <alignment horizontal="right"/>
    </xf>
    <xf numFmtId="0" fontId="10" fillId="0" borderId="4" xfId="1" applyFont="1" applyFill="1" applyBorder="1" applyAlignment="1">
      <alignment horizontal="distributed"/>
    </xf>
    <xf numFmtId="176" fontId="10" fillId="3" borderId="0" xfId="7" applyNumberFormat="1" applyFont="1" applyFill="1" applyAlignment="1" applyProtection="1">
      <alignment horizontal="right"/>
    </xf>
    <xf numFmtId="176" fontId="13" fillId="4" borderId="0" xfId="7" applyNumberFormat="1" applyFont="1" applyFill="1" applyAlignment="1" applyProtection="1">
      <alignment horizontal="right"/>
    </xf>
    <xf numFmtId="176" fontId="10" fillId="4" borderId="0" xfId="7" applyNumberFormat="1" applyFont="1" applyFill="1" applyAlignment="1" applyProtection="1">
      <alignment horizontal="right"/>
      <protection locked="0"/>
    </xf>
    <xf numFmtId="0" fontId="13" fillId="0" borderId="4" xfId="1" applyFont="1" applyFill="1" applyBorder="1" applyAlignment="1" applyProtection="1">
      <alignment horizontal="center"/>
    </xf>
    <xf numFmtId="176" fontId="13" fillId="3" borderId="0" xfId="7" applyNumberFormat="1" applyFont="1" applyFill="1" applyAlignment="1" applyProtection="1">
      <alignment horizontal="right"/>
    </xf>
    <xf numFmtId="176" fontId="13" fillId="0" borderId="0" xfId="7" applyFont="1" applyFill="1" applyBorder="1" applyAlignment="1" applyProtection="1">
      <alignment horizontal="right"/>
    </xf>
    <xf numFmtId="176" fontId="13" fillId="0" borderId="0" xfId="7" applyFont="1" applyFill="1" applyAlignment="1" applyProtection="1">
      <alignment horizontal="right"/>
    </xf>
    <xf numFmtId="176" fontId="10" fillId="4" borderId="0" xfId="7" applyNumberFormat="1" applyFont="1" applyFill="1" applyAlignment="1" applyProtection="1">
      <alignment horizontal="right"/>
    </xf>
    <xf numFmtId="0" fontId="10" fillId="0" borderId="11" xfId="1" applyFont="1" applyFill="1" applyBorder="1" applyAlignment="1" applyProtection="1">
      <alignment horizontal="center" vertical="center"/>
    </xf>
    <xf numFmtId="176" fontId="10" fillId="0" borderId="12" xfId="7" applyNumberFormat="1" applyFont="1" applyFill="1" applyBorder="1" applyAlignment="1" applyProtection="1">
      <alignment horizontal="right" vertical="center"/>
    </xf>
    <xf numFmtId="176" fontId="10" fillId="0" borderId="11" xfId="7" applyNumberFormat="1" applyFont="1" applyFill="1" applyBorder="1" applyAlignment="1" applyProtection="1">
      <alignment horizontal="right" vertical="center"/>
    </xf>
    <xf numFmtId="176" fontId="10" fillId="0" borderId="11" xfId="7" applyNumberFormat="1" applyFont="1" applyFill="1" applyBorder="1" applyAlignment="1" applyProtection="1">
      <alignment horizontal="right" vertical="center"/>
      <protection locked="0"/>
    </xf>
    <xf numFmtId="176" fontId="10" fillId="0" borderId="11" xfId="7" applyNumberFormat="1" applyFont="1" applyFill="1" applyBorder="1" applyAlignment="1" applyProtection="1">
      <alignment horizontal="right"/>
    </xf>
    <xf numFmtId="0" fontId="10" fillId="0" borderId="0" xfId="1" applyFont="1" applyFill="1" applyBorder="1" applyAlignment="1" applyProtection="1">
      <alignment horizontal="center" vertical="center"/>
    </xf>
    <xf numFmtId="176" fontId="10" fillId="0" borderId="0" xfId="7" applyNumberFormat="1" applyFont="1" applyFill="1" applyBorder="1" applyAlignment="1" applyProtection="1">
      <alignment horizontal="right" vertical="center"/>
    </xf>
    <xf numFmtId="176" fontId="10" fillId="0" borderId="0" xfId="7" applyNumberFormat="1" applyFont="1" applyFill="1" applyBorder="1" applyAlignment="1" applyProtection="1">
      <alignment horizontal="right" vertical="center"/>
      <protection locked="0"/>
    </xf>
    <xf numFmtId="176" fontId="10" fillId="0" borderId="0" xfId="7" applyNumberFormat="1" applyFont="1" applyFill="1" applyBorder="1" applyAlignment="1" applyProtection="1">
      <alignment horizontal="right"/>
    </xf>
    <xf numFmtId="176" fontId="8" fillId="0" borderId="0" xfId="7" applyNumberFormat="1" applyFont="1" applyFill="1" applyBorder="1" applyAlignment="1" applyProtection="1">
      <alignment horizontal="right" vertical="center"/>
    </xf>
    <xf numFmtId="176" fontId="8" fillId="0" borderId="0" xfId="7" applyNumberFormat="1" applyFont="1" applyFill="1" applyBorder="1" applyAlignment="1" applyProtection="1">
      <alignment horizontal="right" vertical="center"/>
      <protection locked="0"/>
    </xf>
    <xf numFmtId="176" fontId="8" fillId="0" borderId="0" xfId="7" applyNumberFormat="1" applyFont="1" applyFill="1" applyBorder="1" applyAlignment="1" applyProtection="1">
      <alignment horizontal="right"/>
    </xf>
    <xf numFmtId="176" fontId="22" fillId="0" borderId="0" xfId="7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Alignment="1">
      <alignment vertical="center"/>
    </xf>
    <xf numFmtId="0" fontId="29" fillId="0" borderId="0" xfId="1" applyFont="1" applyFill="1"/>
    <xf numFmtId="0" fontId="25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Continuous" vertical="center"/>
    </xf>
    <xf numFmtId="0" fontId="10" fillId="2" borderId="30" xfId="0" applyFont="1" applyFill="1" applyBorder="1" applyAlignment="1">
      <alignment horizontal="centerContinuous" vertical="center"/>
    </xf>
    <xf numFmtId="0" fontId="10" fillId="2" borderId="33" xfId="0" applyFont="1" applyFill="1" applyBorder="1" applyAlignment="1">
      <alignment horizontal="centerContinuous" vertical="center"/>
    </xf>
    <xf numFmtId="0" fontId="10" fillId="2" borderId="34" xfId="0" applyFont="1" applyFill="1" applyBorder="1" applyAlignment="1">
      <alignment horizontal="centerContinuous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Continuous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10" fillId="2" borderId="5" xfId="0" applyFont="1" applyFill="1" applyBorder="1" applyAlignment="1">
      <alignment horizontal="centerContinuous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Continuous" vertical="top"/>
    </xf>
    <xf numFmtId="0" fontId="1" fillId="2" borderId="5" xfId="0" applyFont="1" applyFill="1" applyBorder="1" applyAlignment="1">
      <alignment horizontal="centerContinuous" vertical="center"/>
    </xf>
    <xf numFmtId="0" fontId="10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Continuous" vertical="center" shrinkToFi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10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Continuous" vertical="center"/>
    </xf>
    <xf numFmtId="0" fontId="10" fillId="2" borderId="11" xfId="0" applyFont="1" applyFill="1" applyBorder="1" applyAlignment="1">
      <alignment horizontal="centerContinuous" vertical="center" shrinkToFit="1"/>
    </xf>
    <xf numFmtId="0" fontId="10" fillId="0" borderId="4" xfId="0" applyFont="1" applyFill="1" applyBorder="1" applyAlignment="1">
      <alignment horizontal="center"/>
    </xf>
    <xf numFmtId="176" fontId="10" fillId="0" borderId="0" xfId="7" applyFont="1" applyFill="1" applyAlignment="1">
      <alignment horizontal="right"/>
    </xf>
    <xf numFmtId="176" fontId="10" fillId="0" borderId="0" xfId="7" applyFont="1" applyFill="1" applyBorder="1" applyAlignment="1">
      <alignment horizontal="right"/>
    </xf>
    <xf numFmtId="176" fontId="10" fillId="0" borderId="0" xfId="7" applyFont="1" applyFill="1" applyBorder="1" applyAlignment="1">
      <alignment horizontal="centerContinuous"/>
    </xf>
    <xf numFmtId="41" fontId="10" fillId="0" borderId="0" xfId="0" applyNumberFormat="1" applyFont="1" applyFill="1" applyAlignment="1">
      <alignment horizontal="centerContinuous"/>
    </xf>
    <xf numFmtId="0" fontId="13" fillId="0" borderId="4" xfId="0" applyFont="1" applyFill="1" applyBorder="1" applyAlignment="1">
      <alignment horizontal="center"/>
    </xf>
    <xf numFmtId="176" fontId="13" fillId="5" borderId="0" xfId="7" applyFont="1" applyFill="1" applyAlignment="1">
      <alignment horizontal="right"/>
    </xf>
    <xf numFmtId="176" fontId="13" fillId="5" borderId="0" xfId="7" applyFont="1" applyFill="1" applyBorder="1" applyAlignment="1">
      <alignment horizontal="right"/>
    </xf>
    <xf numFmtId="176" fontId="13" fillId="5" borderId="0" xfId="7" applyFont="1" applyFill="1" applyBorder="1" applyAlignment="1">
      <alignment horizontal="centerContinuous"/>
    </xf>
    <xf numFmtId="41" fontId="13" fillId="5" borderId="0" xfId="0" applyNumberFormat="1" applyFont="1" applyFill="1" applyAlignment="1">
      <alignment horizontal="centerContinuous"/>
    </xf>
    <xf numFmtId="0" fontId="13" fillId="0" borderId="9" xfId="0" applyFont="1" applyFill="1" applyBorder="1" applyAlignment="1">
      <alignment horizontal="center"/>
    </xf>
    <xf numFmtId="176" fontId="13" fillId="0" borderId="11" xfId="7" applyFont="1" applyFill="1" applyBorder="1" applyAlignment="1">
      <alignment horizontal="right"/>
    </xf>
    <xf numFmtId="0" fontId="13" fillId="0" borderId="11" xfId="0" applyFont="1" applyFill="1" applyBorder="1"/>
    <xf numFmtId="0" fontId="13" fillId="0" borderId="0" xfId="0" applyFont="1" applyFill="1" applyBorder="1" applyAlignment="1">
      <alignment horizontal="center"/>
    </xf>
    <xf numFmtId="176" fontId="13" fillId="0" borderId="0" xfId="7" applyFont="1" applyFill="1" applyAlignment="1">
      <alignment horizontal="right"/>
    </xf>
    <xf numFmtId="176" fontId="13" fillId="0" borderId="0" xfId="7" applyFont="1" applyFill="1" applyBorder="1" applyAlignment="1">
      <alignment horizontal="right"/>
    </xf>
    <xf numFmtId="0" fontId="10" fillId="2" borderId="3" xfId="0" applyFont="1" applyFill="1" applyBorder="1" applyAlignment="1">
      <alignment horizontal="centerContinuous" vertical="center"/>
    </xf>
    <xf numFmtId="0" fontId="10" fillId="2" borderId="8" xfId="0" applyFont="1" applyFill="1" applyBorder="1" applyAlignment="1">
      <alignment horizontal="centerContinuous" vertical="center" shrinkToFit="1"/>
    </xf>
    <xf numFmtId="0" fontId="10" fillId="2" borderId="8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vertical="center"/>
    </xf>
    <xf numFmtId="0" fontId="10" fillId="2" borderId="5" xfId="0" applyFont="1" applyFill="1" applyBorder="1" applyAlignment="1">
      <alignment horizontal="centerContinuous" vertical="center" shrinkToFit="1"/>
    </xf>
    <xf numFmtId="0" fontId="10" fillId="2" borderId="0" xfId="0" applyFont="1" applyFill="1" applyBorder="1" applyAlignment="1">
      <alignment horizontal="center" vertical="center" shrinkToFit="1"/>
    </xf>
    <xf numFmtId="0" fontId="10" fillId="2" borderId="0" xfId="0" applyFont="1" applyFill="1" applyBorder="1" applyAlignment="1">
      <alignment horizontal="centerContinuous" vertical="center" shrinkToFit="1"/>
    </xf>
    <xf numFmtId="0" fontId="10" fillId="2" borderId="12" xfId="0" applyFont="1" applyFill="1" applyBorder="1" applyAlignment="1">
      <alignment horizontal="centerContinuous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176" fontId="10" fillId="0" borderId="8" xfId="7" applyFont="1" applyFill="1" applyBorder="1" applyAlignment="1"/>
    <xf numFmtId="176" fontId="10" fillId="0" borderId="0" xfId="7" applyFont="1" applyFill="1" applyBorder="1" applyAlignment="1"/>
    <xf numFmtId="182" fontId="10" fillId="0" borderId="0" xfId="0" applyNumberFormat="1" applyFont="1" applyFill="1"/>
    <xf numFmtId="41" fontId="10" fillId="0" borderId="0" xfId="0" applyNumberFormat="1" applyFont="1" applyFill="1"/>
    <xf numFmtId="176" fontId="13" fillId="5" borderId="8" xfId="7" applyFont="1" applyFill="1" applyBorder="1" applyAlignment="1"/>
    <xf numFmtId="41" fontId="13" fillId="5" borderId="0" xfId="0" applyNumberFormat="1" applyFont="1" applyFill="1"/>
    <xf numFmtId="0" fontId="10" fillId="0" borderId="11" xfId="0" applyFont="1" applyFill="1" applyBorder="1" applyAlignment="1">
      <alignment horizontal="center"/>
    </xf>
    <xf numFmtId="176" fontId="10" fillId="0" borderId="12" xfId="7" applyFont="1" applyFill="1" applyBorder="1" applyAlignment="1" applyProtection="1">
      <alignment horizontal="right"/>
    </xf>
    <xf numFmtId="176" fontId="10" fillId="0" borderId="11" xfId="7" applyFont="1" applyFill="1" applyBorder="1" applyAlignment="1" applyProtection="1">
      <alignment horizontal="right"/>
    </xf>
    <xf numFmtId="0" fontId="10" fillId="0" borderId="11" xfId="0" applyFont="1" applyFill="1" applyBorder="1"/>
    <xf numFmtId="0" fontId="10" fillId="0" borderId="0" xfId="0" applyFont="1" applyFill="1" applyBorder="1" applyAlignment="1">
      <alignment horizontal="center"/>
    </xf>
    <xf numFmtId="0" fontId="22" fillId="0" borderId="0" xfId="0" applyFont="1" applyFill="1"/>
    <xf numFmtId="0" fontId="32" fillId="0" borderId="0" xfId="0" applyFont="1" applyFill="1"/>
    <xf numFmtId="0" fontId="8" fillId="0" borderId="0" xfId="13" applyFont="1" applyFill="1" applyAlignment="1" applyProtection="1">
      <alignment horizontal="right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>
      <alignment horizontal="centerContinuous" vertical="center"/>
    </xf>
    <xf numFmtId="0" fontId="10" fillId="2" borderId="32" xfId="0" applyFont="1" applyFill="1" applyBorder="1" applyAlignment="1">
      <alignment horizontal="centerContinuous" vertical="center"/>
    </xf>
    <xf numFmtId="0" fontId="10" fillId="2" borderId="13" xfId="0" applyFont="1" applyFill="1" applyBorder="1" applyAlignment="1">
      <alignment horizontal="centerContinuous" vertical="center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 applyProtection="1">
      <alignment horizontal="center" vertical="center"/>
    </xf>
    <xf numFmtId="0" fontId="10" fillId="0" borderId="0" xfId="0" applyFont="1" applyFill="1" applyAlignment="1">
      <alignment horizontal="right"/>
    </xf>
    <xf numFmtId="176" fontId="13" fillId="0" borderId="0" xfId="0" applyNumberFormat="1" applyFont="1" applyFill="1" applyAlignment="1"/>
    <xf numFmtId="176" fontId="10" fillId="0" borderId="0" xfId="7" applyFont="1" applyFill="1" applyAlignment="1"/>
    <xf numFmtId="0" fontId="10" fillId="0" borderId="0" xfId="0" applyNumberFormat="1" applyFont="1" applyFill="1" applyBorder="1" applyAlignment="1">
      <alignment horizontal="center"/>
    </xf>
    <xf numFmtId="176" fontId="10" fillId="0" borderId="0" xfId="0" applyNumberFormat="1" applyFont="1" applyFill="1" applyAlignment="1"/>
    <xf numFmtId="0" fontId="10" fillId="4" borderId="0" xfId="0" applyFont="1" applyFill="1" applyBorder="1" applyAlignment="1">
      <alignment horizontal="center"/>
    </xf>
    <xf numFmtId="176" fontId="10" fillId="3" borderId="0" xfId="7" applyFont="1" applyFill="1" applyAlignment="1" applyProtection="1">
      <alignment horizontal="right"/>
    </xf>
    <xf numFmtId="183" fontId="10" fillId="4" borderId="0" xfId="7" applyNumberFormat="1" applyFont="1" applyFill="1" applyBorder="1" applyAlignment="1" applyProtection="1">
      <alignment horizontal="right"/>
    </xf>
    <xf numFmtId="176" fontId="10" fillId="4" borderId="0" xfId="7" applyFont="1" applyFill="1"/>
    <xf numFmtId="183" fontId="10" fillId="4" borderId="0" xfId="7" applyNumberFormat="1" applyFont="1" applyFill="1" applyBorder="1" applyAlignment="1">
      <alignment horizontal="right"/>
    </xf>
    <xf numFmtId="183" fontId="10" fillId="4" borderId="0" xfId="7" applyNumberFormat="1" applyFont="1" applyFill="1" applyBorder="1" applyAlignment="1" applyProtection="1">
      <alignment horizontal="right"/>
      <protection locked="0"/>
    </xf>
    <xf numFmtId="183" fontId="10" fillId="4" borderId="0" xfId="0" applyNumberFormat="1" applyFont="1" applyFill="1" applyBorder="1" applyAlignment="1"/>
    <xf numFmtId="0" fontId="13" fillId="3" borderId="0" xfId="0" applyNumberFormat="1" applyFont="1" applyFill="1" applyBorder="1" applyAlignment="1">
      <alignment horizontal="center"/>
    </xf>
    <xf numFmtId="176" fontId="13" fillId="3" borderId="0" xfId="7" applyFont="1" applyFill="1" applyAlignment="1" applyProtection="1">
      <alignment horizontal="right"/>
    </xf>
    <xf numFmtId="176" fontId="13" fillId="3" borderId="0" xfId="0" applyNumberFormat="1" applyFont="1" applyFill="1" applyAlignment="1"/>
    <xf numFmtId="0" fontId="13" fillId="0" borderId="0" xfId="0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183" fontId="10" fillId="5" borderId="0" xfId="7" applyNumberFormat="1" applyFont="1" applyFill="1" applyBorder="1" applyAlignment="1" applyProtection="1">
      <alignment horizontal="right"/>
    </xf>
    <xf numFmtId="176" fontId="10" fillId="5" borderId="0" xfId="7" applyFont="1" applyFill="1"/>
    <xf numFmtId="183" fontId="10" fillId="5" borderId="0" xfId="7" applyNumberFormat="1" applyFont="1" applyFill="1" applyBorder="1" applyAlignment="1">
      <alignment horizontal="right"/>
    </xf>
    <xf numFmtId="183" fontId="10" fillId="5" borderId="0" xfId="7" applyNumberFormat="1" applyFont="1" applyFill="1" applyBorder="1" applyAlignment="1" applyProtection="1">
      <alignment horizontal="right"/>
      <protection locked="0"/>
    </xf>
    <xf numFmtId="183" fontId="10" fillId="5" borderId="0" xfId="0" applyNumberFormat="1" applyFont="1" applyFill="1" applyBorder="1" applyAlignment="1"/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176" fontId="8" fillId="0" borderId="0" xfId="7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/>
    <xf numFmtId="0" fontId="21" fillId="0" borderId="0" xfId="13" applyFont="1" applyFill="1" applyAlignment="1" applyProtection="1">
      <alignment horizontal="center" wrapText="1"/>
    </xf>
    <xf numFmtId="0" fontId="21" fillId="0" borderId="0" xfId="13" applyFont="1" applyFill="1" applyAlignment="1" applyProtection="1">
      <alignment horizontal="center"/>
    </xf>
    <xf numFmtId="0" fontId="5" fillId="0" borderId="0" xfId="13" applyFont="1" applyFill="1" applyAlignment="1" applyProtection="1">
      <alignment horizontal="left"/>
    </xf>
    <xf numFmtId="0" fontId="5" fillId="0" borderId="0" xfId="13" applyFont="1" applyFill="1" applyAlignment="1" applyProtection="1">
      <alignment horizontal="right"/>
    </xf>
    <xf numFmtId="0" fontId="1" fillId="2" borderId="1" xfId="13" applyFont="1" applyFill="1" applyBorder="1" applyAlignment="1" applyProtection="1">
      <alignment horizontal="center" vertical="center"/>
    </xf>
    <xf numFmtId="0" fontId="1" fillId="2" borderId="30" xfId="13" applyFont="1" applyFill="1" applyBorder="1" applyAlignment="1" applyProtection="1">
      <alignment horizontal="center" vertical="center"/>
    </xf>
    <xf numFmtId="0" fontId="1" fillId="2" borderId="2" xfId="13" applyFont="1" applyFill="1" applyBorder="1" applyAlignment="1" applyProtection="1">
      <alignment horizontal="center" vertical="center"/>
    </xf>
    <xf numFmtId="0" fontId="1" fillId="2" borderId="4" xfId="13" applyFont="1" applyFill="1" applyBorder="1" applyAlignment="1" applyProtection="1">
      <alignment horizontal="center" vertical="center"/>
    </xf>
    <xf numFmtId="0" fontId="1" fillId="2" borderId="5" xfId="13" applyFont="1" applyFill="1" applyBorder="1" applyAlignment="1" applyProtection="1">
      <alignment horizontal="center" vertical="center"/>
    </xf>
    <xf numFmtId="0" fontId="1" fillId="2" borderId="0" xfId="13" applyFont="1" applyFill="1" applyBorder="1" applyAlignment="1" applyProtection="1">
      <alignment horizontal="center" vertical="center"/>
    </xf>
    <xf numFmtId="0" fontId="1" fillId="2" borderId="8" xfId="13" applyFont="1" applyFill="1" applyBorder="1" applyAlignment="1" applyProtection="1">
      <alignment vertical="center"/>
    </xf>
    <xf numFmtId="0" fontId="1" fillId="2" borderId="6" xfId="13" applyFont="1" applyFill="1" applyBorder="1" applyAlignment="1" applyProtection="1">
      <alignment horizontal="center" vertical="center"/>
    </xf>
    <xf numFmtId="0" fontId="1" fillId="2" borderId="9" xfId="13" applyFont="1" applyFill="1" applyBorder="1" applyAlignment="1" applyProtection="1">
      <alignment horizontal="center" vertical="center"/>
    </xf>
    <xf numFmtId="0" fontId="1" fillId="2" borderId="10" xfId="13" applyFont="1" applyFill="1" applyBorder="1" applyAlignment="1" applyProtection="1">
      <alignment horizontal="center" vertical="center"/>
    </xf>
    <xf numFmtId="0" fontId="1" fillId="2" borderId="11" xfId="13" applyFont="1" applyFill="1" applyBorder="1" applyAlignment="1" applyProtection="1">
      <alignment horizontal="center" vertical="center"/>
    </xf>
    <xf numFmtId="0" fontId="1" fillId="2" borderId="12" xfId="13" applyFont="1" applyFill="1" applyBorder="1" applyAlignment="1" applyProtection="1">
      <alignment horizontal="center" vertical="center"/>
    </xf>
    <xf numFmtId="0" fontId="3" fillId="0" borderId="0" xfId="13" applyFont="1" applyFill="1" applyBorder="1" applyAlignment="1" applyProtection="1">
      <alignment horizontal="center"/>
    </xf>
    <xf numFmtId="41" fontId="3" fillId="5" borderId="8" xfId="13" applyNumberFormat="1" applyFont="1" applyFill="1" applyBorder="1" applyAlignment="1" applyProtection="1">
      <alignment horizontal="center"/>
      <protection locked="0"/>
    </xf>
    <xf numFmtId="14" fontId="3" fillId="5" borderId="0" xfId="13" applyNumberFormat="1" applyFont="1" applyFill="1" applyBorder="1" applyAlignment="1" applyProtection="1">
      <alignment horizontal="center"/>
      <protection locked="0"/>
    </xf>
    <xf numFmtId="184" fontId="3" fillId="5" borderId="0" xfId="13" applyNumberFormat="1" applyFont="1" applyFill="1" applyBorder="1" applyAlignment="1" applyProtection="1">
      <alignment horizontal="center"/>
      <protection locked="0"/>
    </xf>
    <xf numFmtId="41" fontId="3" fillId="0" borderId="0" xfId="14" applyNumberFormat="1" applyFont="1" applyFill="1" applyBorder="1" applyAlignment="1" applyProtection="1">
      <alignment horizontal="right"/>
    </xf>
    <xf numFmtId="41" fontId="3" fillId="5" borderId="0" xfId="14" applyNumberFormat="1" applyFont="1" applyFill="1" applyBorder="1" applyAlignment="1" applyProtection="1">
      <alignment horizontal="right"/>
      <protection locked="0"/>
    </xf>
    <xf numFmtId="41" fontId="3" fillId="5" borderId="4" xfId="14" applyNumberFormat="1" applyFont="1" applyFill="1" applyBorder="1" applyAlignment="1" applyProtection="1">
      <alignment horizontal="right"/>
      <protection locked="0"/>
    </xf>
    <xf numFmtId="0" fontId="1" fillId="0" borderId="0" xfId="13" applyFont="1" applyFill="1" applyBorder="1" applyAlignment="1" applyProtection="1">
      <alignment horizontal="center"/>
    </xf>
    <xf numFmtId="41" fontId="1" fillId="0" borderId="0" xfId="14" applyNumberFormat="1" applyFont="1" applyFill="1" applyBorder="1" applyAlignment="1" applyProtection="1">
      <alignment horizontal="right"/>
    </xf>
    <xf numFmtId="41" fontId="1" fillId="5" borderId="8" xfId="13" applyNumberFormat="1" applyFont="1" applyFill="1" applyBorder="1" applyAlignment="1" applyProtection="1">
      <alignment horizontal="center"/>
      <protection locked="0"/>
    </xf>
    <xf numFmtId="14" fontId="1" fillId="5" borderId="0" xfId="13" applyNumberFormat="1" applyFont="1" applyFill="1" applyBorder="1" applyAlignment="1" applyProtection="1">
      <alignment horizontal="center"/>
      <protection locked="0"/>
    </xf>
    <xf numFmtId="184" fontId="1" fillId="5" borderId="0" xfId="13" applyNumberFormat="1" applyFont="1" applyFill="1" applyBorder="1" applyAlignment="1" applyProtection="1">
      <alignment horizontal="center"/>
      <protection locked="0"/>
    </xf>
    <xf numFmtId="41" fontId="1" fillId="5" borderId="0" xfId="14" applyNumberFormat="1" applyFont="1" applyFill="1" applyBorder="1" applyAlignment="1" applyProtection="1">
      <alignment horizontal="right"/>
      <protection locked="0"/>
    </xf>
    <xf numFmtId="41" fontId="1" fillId="5" borderId="4" xfId="14" applyNumberFormat="1" applyFont="1" applyFill="1" applyBorder="1" applyAlignment="1" applyProtection="1">
      <alignment horizontal="right"/>
      <protection locked="0"/>
    </xf>
    <xf numFmtId="0" fontId="10" fillId="0" borderId="11" xfId="8" applyFont="1" applyFill="1" applyBorder="1" applyAlignment="1" applyProtection="1">
      <alignment horizontal="left" vertical="center"/>
    </xf>
    <xf numFmtId="0" fontId="32" fillId="0" borderId="12" xfId="8" applyFont="1" applyFill="1" applyBorder="1" applyAlignment="1" applyProtection="1">
      <alignment horizontal="center" vertical="center"/>
    </xf>
    <xf numFmtId="0" fontId="1" fillId="0" borderId="11" xfId="8" applyNumberFormat="1" applyFont="1" applyFill="1" applyBorder="1" applyAlignment="1" applyProtection="1">
      <alignment horizontal="center" vertical="center"/>
    </xf>
    <xf numFmtId="0" fontId="1" fillId="0" borderId="11" xfId="8" applyFont="1" applyFill="1" applyBorder="1" applyAlignment="1" applyProtection="1">
      <alignment horizontal="center" vertical="center"/>
    </xf>
    <xf numFmtId="176" fontId="1" fillId="0" borderId="11" xfId="15" applyNumberFormat="1" applyFont="1" applyFill="1" applyBorder="1" applyAlignment="1" applyProtection="1">
      <alignment horizontal="right" vertical="center"/>
    </xf>
    <xf numFmtId="176" fontId="1" fillId="0" borderId="9" xfId="15" applyNumberFormat="1" applyFont="1" applyFill="1" applyBorder="1" applyAlignment="1" applyProtection="1">
      <alignment horizontal="right" vertical="center"/>
    </xf>
    <xf numFmtId="0" fontId="10" fillId="0" borderId="0" xfId="8" applyFont="1" applyFill="1" applyBorder="1" applyAlignment="1" applyProtection="1">
      <alignment horizontal="left" vertical="center"/>
    </xf>
    <xf numFmtId="0" fontId="32" fillId="0" borderId="0" xfId="8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0" fontId="1" fillId="0" borderId="0" xfId="8" applyFont="1" applyFill="1" applyBorder="1" applyAlignment="1" applyProtection="1">
      <alignment horizontal="center" vertical="center"/>
    </xf>
    <xf numFmtId="176" fontId="1" fillId="0" borderId="0" xfId="15" applyNumberFormat="1" applyFont="1" applyFill="1" applyBorder="1" applyAlignment="1" applyProtection="1">
      <alignment horizontal="right" vertical="center"/>
    </xf>
    <xf numFmtId="0" fontId="15" fillId="0" borderId="0" xfId="4" applyFont="1" applyFill="1" applyAlignment="1">
      <alignment horizontal="center"/>
    </xf>
    <xf numFmtId="0" fontId="15" fillId="0" borderId="0" xfId="4" applyFont="1" applyFill="1"/>
    <xf numFmtId="0" fontId="20" fillId="0" borderId="0" xfId="4" applyFont="1" applyFill="1" applyAlignment="1" applyProtection="1">
      <alignment horizontal="centerContinuous" vertical="center"/>
    </xf>
    <xf numFmtId="0" fontId="1" fillId="0" borderId="0" xfId="8" applyFont="1" applyFill="1" applyAlignment="1" applyProtection="1">
      <alignment horizontal="left"/>
    </xf>
    <xf numFmtId="0" fontId="5" fillId="0" borderId="0" xfId="8" applyFont="1" applyFill="1" applyProtection="1"/>
    <xf numFmtId="0" fontId="1" fillId="0" borderId="0" xfId="8" applyFont="1" applyFill="1" applyAlignment="1" applyProtection="1">
      <alignment horizontal="right"/>
    </xf>
    <xf numFmtId="0" fontId="1" fillId="2" borderId="3" xfId="8" applyFont="1" applyFill="1" applyBorder="1" applyAlignment="1" applyProtection="1">
      <alignment horizontal="centerContinuous" vertical="center"/>
    </xf>
    <xf numFmtId="0" fontId="1" fillId="2" borderId="1" xfId="8" applyFont="1" applyFill="1" applyBorder="1" applyAlignment="1" applyProtection="1">
      <alignment horizontal="centerContinuous" vertical="center"/>
    </xf>
    <xf numFmtId="0" fontId="1" fillId="2" borderId="2" xfId="8" applyFont="1" applyFill="1" applyBorder="1" applyAlignment="1" applyProtection="1">
      <alignment horizontal="centerContinuous" vertical="center"/>
    </xf>
    <xf numFmtId="0" fontId="1" fillId="2" borderId="12" xfId="8" applyFont="1" applyFill="1" applyBorder="1" applyAlignment="1" applyProtection="1">
      <alignment horizontal="centerContinuous" vertical="center"/>
    </xf>
    <xf numFmtId="0" fontId="1" fillId="2" borderId="9" xfId="8" applyFont="1" applyFill="1" applyBorder="1" applyAlignment="1" applyProtection="1">
      <alignment horizontal="centerContinuous" vertical="center"/>
    </xf>
    <xf numFmtId="0" fontId="1" fillId="2" borderId="11" xfId="8" applyFont="1" applyFill="1" applyBorder="1" applyAlignment="1" applyProtection="1">
      <alignment horizontal="centerContinuous" vertical="center"/>
    </xf>
    <xf numFmtId="0" fontId="1" fillId="2" borderId="6" xfId="8" applyFont="1" applyFill="1" applyBorder="1" applyAlignment="1" applyProtection="1">
      <alignment horizontal="center" vertical="center"/>
    </xf>
    <xf numFmtId="0" fontId="1" fillId="2" borderId="7" xfId="8" applyFont="1" applyFill="1" applyBorder="1" applyAlignment="1" applyProtection="1">
      <alignment horizontal="center" vertical="center"/>
    </xf>
    <xf numFmtId="0" fontId="1" fillId="2" borderId="10" xfId="8" applyFont="1" applyFill="1" applyBorder="1" applyAlignment="1" applyProtection="1">
      <alignment horizontal="center" vertical="center"/>
    </xf>
    <xf numFmtId="0" fontId="1" fillId="2" borderId="12" xfId="8" applyFont="1" applyFill="1" applyBorder="1" applyAlignment="1" applyProtection="1">
      <alignment horizontal="center" vertical="center"/>
    </xf>
    <xf numFmtId="0" fontId="1" fillId="0" borderId="4" xfId="8" applyFont="1" applyFill="1" applyBorder="1" applyAlignment="1" applyProtection="1">
      <alignment horizontal="center"/>
    </xf>
    <xf numFmtId="43" fontId="1" fillId="0" borderId="0" xfId="16" applyNumberFormat="1" applyFont="1" applyFill="1" applyBorder="1" applyAlignment="1" applyProtection="1">
      <alignment horizontal="right"/>
    </xf>
    <xf numFmtId="43" fontId="1" fillId="0" borderId="0" xfId="17" applyNumberFormat="1" applyFont="1" applyFill="1" applyBorder="1" applyAlignment="1" applyProtection="1">
      <alignment horizontal="right"/>
    </xf>
    <xf numFmtId="0" fontId="3" fillId="0" borderId="4" xfId="8" applyFont="1" applyFill="1" applyBorder="1" applyAlignment="1" applyProtection="1">
      <alignment horizontal="center"/>
    </xf>
    <xf numFmtId="185" fontId="3" fillId="5" borderId="0" xfId="16" applyNumberFormat="1" applyFont="1" applyFill="1" applyBorder="1" applyAlignment="1" applyProtection="1">
      <alignment horizontal="right"/>
    </xf>
    <xf numFmtId="184" fontId="3" fillId="5" borderId="0" xfId="16" applyNumberFormat="1" applyFont="1" applyFill="1" applyBorder="1" applyAlignment="1" applyProtection="1">
      <alignment horizontal="right"/>
    </xf>
    <xf numFmtId="43" fontId="3" fillId="5" borderId="0" xfId="16" applyNumberFormat="1" applyFont="1" applyFill="1" applyBorder="1" applyAlignment="1" applyProtection="1">
      <alignment horizontal="right"/>
    </xf>
    <xf numFmtId="43" fontId="3" fillId="5" borderId="0" xfId="17" applyNumberFormat="1" applyFont="1" applyFill="1" applyBorder="1" applyAlignment="1" applyProtection="1">
      <alignment horizontal="right"/>
    </xf>
    <xf numFmtId="0" fontId="1" fillId="0" borderId="9" xfId="8" applyFont="1" applyFill="1" applyBorder="1" applyAlignment="1" applyProtection="1">
      <alignment horizontal="center"/>
      <protection locked="0"/>
    </xf>
    <xf numFmtId="176" fontId="1" fillId="0" borderId="11" xfId="16" applyNumberFormat="1" applyFont="1" applyFill="1" applyBorder="1" applyAlignment="1" applyProtection="1">
      <alignment horizontal="right"/>
      <protection locked="0"/>
    </xf>
    <xf numFmtId="186" fontId="1" fillId="0" borderId="11" xfId="16" applyNumberFormat="1" applyFont="1" applyFill="1" applyBorder="1" applyAlignment="1" applyProtection="1">
      <alignment horizontal="right"/>
      <protection locked="0"/>
    </xf>
    <xf numFmtId="0" fontId="1" fillId="0" borderId="0" xfId="8" applyFont="1" applyFill="1" applyAlignment="1" applyProtection="1">
      <alignment horizontal="center"/>
      <protection locked="0"/>
    </xf>
    <xf numFmtId="176" fontId="1" fillId="0" borderId="0" xfId="16" applyNumberFormat="1" applyFont="1" applyFill="1" applyProtection="1">
      <protection locked="0"/>
    </xf>
    <xf numFmtId="176" fontId="1" fillId="2" borderId="3" xfId="16" applyNumberFormat="1" applyFont="1" applyFill="1" applyBorder="1" applyAlignment="1" applyProtection="1">
      <alignment horizontal="centerContinuous"/>
    </xf>
    <xf numFmtId="176" fontId="1" fillId="2" borderId="1" xfId="16" applyNumberFormat="1" applyFont="1" applyFill="1" applyBorder="1" applyAlignment="1" applyProtection="1">
      <alignment horizontal="centerContinuous"/>
    </xf>
    <xf numFmtId="176" fontId="1" fillId="2" borderId="2" xfId="16" applyNumberFormat="1" applyFont="1" applyFill="1" applyBorder="1" applyAlignment="1" applyProtection="1">
      <alignment horizontal="centerContinuous"/>
    </xf>
    <xf numFmtId="176" fontId="1" fillId="2" borderId="12" xfId="16" applyNumberFormat="1" applyFont="1" applyFill="1" applyBorder="1" applyAlignment="1" applyProtection="1">
      <alignment horizontal="centerContinuous"/>
    </xf>
    <xf numFmtId="176" fontId="1" fillId="2" borderId="9" xfId="16" applyNumberFormat="1" applyFont="1" applyFill="1" applyBorder="1" applyAlignment="1" applyProtection="1">
      <alignment horizontal="centerContinuous"/>
    </xf>
    <xf numFmtId="176" fontId="1" fillId="2" borderId="11" xfId="16" applyNumberFormat="1" applyFont="1" applyFill="1" applyBorder="1" applyAlignment="1" applyProtection="1">
      <alignment horizontal="centerContinuous"/>
    </xf>
    <xf numFmtId="176" fontId="1" fillId="2" borderId="6" xfId="16" applyNumberFormat="1" applyFont="1" applyFill="1" applyBorder="1" applyAlignment="1" applyProtection="1">
      <alignment horizontal="center"/>
    </xf>
    <xf numFmtId="176" fontId="1" fillId="2" borderId="7" xfId="16" applyNumberFormat="1" applyFont="1" applyFill="1" applyBorder="1" applyAlignment="1" applyProtection="1">
      <alignment horizontal="center"/>
    </xf>
    <xf numFmtId="176" fontId="1" fillId="2" borderId="10" xfId="16" applyNumberFormat="1" applyFont="1" applyFill="1" applyBorder="1" applyAlignment="1" applyProtection="1">
      <alignment horizontal="center"/>
    </xf>
    <xf numFmtId="176" fontId="1" fillId="2" borderId="12" xfId="16" applyNumberFormat="1" applyFont="1" applyFill="1" applyBorder="1" applyAlignment="1" applyProtection="1">
      <alignment horizontal="center"/>
    </xf>
    <xf numFmtId="41" fontId="1" fillId="0" borderId="0" xfId="17" applyNumberFormat="1" applyFont="1" applyFill="1" applyBorder="1" applyProtection="1"/>
    <xf numFmtId="184" fontId="1" fillId="0" borderId="0" xfId="17" applyNumberFormat="1" applyFont="1" applyFill="1" applyBorder="1" applyProtection="1"/>
    <xf numFmtId="0" fontId="1" fillId="0" borderId="22" xfId="8" applyFont="1" applyFill="1" applyBorder="1" applyAlignment="1" applyProtection="1">
      <alignment horizontal="center"/>
    </xf>
    <xf numFmtId="43" fontId="1" fillId="4" borderId="22" xfId="16" applyNumberFormat="1" applyFont="1" applyFill="1" applyBorder="1" applyAlignment="1" applyProtection="1">
      <alignment horizontal="center"/>
    </xf>
    <xf numFmtId="41" fontId="1" fillId="4" borderId="22" xfId="17" applyNumberFormat="1" applyFont="1" applyFill="1" applyBorder="1" applyAlignment="1" applyProtection="1">
      <alignment horizontal="center"/>
    </xf>
    <xf numFmtId="184" fontId="1" fillId="4" borderId="22" xfId="17" applyNumberFormat="1" applyFont="1" applyFill="1" applyBorder="1" applyAlignment="1" applyProtection="1">
      <alignment horizontal="center"/>
    </xf>
    <xf numFmtId="0" fontId="1" fillId="0" borderId="37" xfId="8" applyFont="1" applyFill="1" applyBorder="1" applyAlignment="1" applyProtection="1">
      <alignment horizontal="center"/>
    </xf>
    <xf numFmtId="43" fontId="1" fillId="4" borderId="0" xfId="16" applyNumberFormat="1" applyFont="1" applyFill="1" applyBorder="1" applyAlignment="1" applyProtection="1">
      <alignment horizontal="right"/>
    </xf>
    <xf numFmtId="41" fontId="1" fillId="4" borderId="0" xfId="17" applyNumberFormat="1" applyFont="1" applyFill="1" applyBorder="1" applyProtection="1"/>
    <xf numFmtId="184" fontId="1" fillId="4" borderId="0" xfId="17" applyNumberFormat="1" applyFont="1" applyFill="1" applyBorder="1" applyProtection="1"/>
    <xf numFmtId="0" fontId="1" fillId="0" borderId="4" xfId="8" applyFont="1" applyFill="1" applyBorder="1" applyAlignment="1" applyProtection="1">
      <alignment horizontal="center"/>
      <protection locked="0"/>
    </xf>
    <xf numFmtId="41" fontId="3" fillId="5" borderId="0" xfId="17" applyNumberFormat="1" applyFont="1" applyFill="1" applyBorder="1" applyProtection="1"/>
    <xf numFmtId="184" fontId="3" fillId="5" borderId="0" xfId="17" applyNumberFormat="1" applyFont="1" applyFill="1" applyBorder="1" applyProtection="1"/>
    <xf numFmtId="43" fontId="1" fillId="4" borderId="6" xfId="16" applyNumberFormat="1" applyFont="1" applyFill="1" applyBorder="1" applyAlignment="1" applyProtection="1">
      <alignment horizontal="right"/>
    </xf>
    <xf numFmtId="41" fontId="1" fillId="4" borderId="6" xfId="17" applyNumberFormat="1" applyFont="1" applyFill="1" applyBorder="1" applyProtection="1"/>
    <xf numFmtId="184" fontId="1" fillId="4" borderId="5" xfId="17" applyNumberFormat="1" applyFont="1" applyFill="1" applyBorder="1" applyProtection="1"/>
    <xf numFmtId="43" fontId="1" fillId="4" borderId="5" xfId="16" applyNumberFormat="1" applyFont="1" applyFill="1" applyBorder="1" applyAlignment="1" applyProtection="1">
      <alignment horizontal="right"/>
    </xf>
    <xf numFmtId="41" fontId="1" fillId="4" borderId="5" xfId="17" applyNumberFormat="1" applyFont="1" applyFill="1" applyBorder="1" applyProtection="1"/>
    <xf numFmtId="43" fontId="1" fillId="4" borderId="10" xfId="16" applyNumberFormat="1" applyFont="1" applyFill="1" applyBorder="1" applyAlignment="1" applyProtection="1">
      <alignment horizontal="right"/>
    </xf>
    <xf numFmtId="41" fontId="1" fillId="4" borderId="10" xfId="17" applyNumberFormat="1" applyFont="1" applyFill="1" applyBorder="1" applyProtection="1"/>
    <xf numFmtId="184" fontId="1" fillId="4" borderId="10" xfId="17" applyNumberFormat="1" applyFont="1" applyFill="1" applyBorder="1" applyProtection="1"/>
    <xf numFmtId="0" fontId="1" fillId="0" borderId="0" xfId="8" applyFont="1" applyFill="1" applyBorder="1" applyAlignment="1" applyProtection="1">
      <alignment horizontal="center"/>
      <protection locked="0"/>
    </xf>
    <xf numFmtId="176" fontId="1" fillId="0" borderId="0" xfId="16" applyNumberFormat="1" applyFont="1" applyFill="1" applyBorder="1" applyProtection="1">
      <protection locked="0"/>
    </xf>
    <xf numFmtId="186" fontId="1" fillId="0" borderId="0" xfId="16" applyNumberFormat="1" applyFont="1" applyFill="1" applyBorder="1" applyProtection="1">
      <protection locked="0"/>
    </xf>
    <xf numFmtId="187" fontId="1" fillId="0" borderId="0" xfId="16" applyNumberFormat="1" applyFont="1" applyFill="1" applyBorder="1" applyProtection="1">
      <protection locked="0"/>
    </xf>
    <xf numFmtId="176" fontId="1" fillId="0" borderId="0" xfId="16" applyNumberFormat="1" applyFont="1" applyFill="1" applyBorder="1" applyAlignment="1" applyProtection="1">
      <alignment horizontal="left"/>
      <protection locked="0"/>
    </xf>
    <xf numFmtId="186" fontId="1" fillId="0" borderId="0" xfId="16" applyNumberFormat="1" applyFont="1" applyFill="1" applyBorder="1" applyAlignment="1" applyProtection="1">
      <alignment horizontal="left"/>
      <protection locked="0"/>
    </xf>
    <xf numFmtId="0" fontId="5" fillId="0" borderId="0" xfId="8" applyFont="1" applyFill="1" applyBorder="1" applyAlignment="1" applyProtection="1">
      <alignment horizontal="left"/>
      <protection locked="0"/>
    </xf>
    <xf numFmtId="0" fontId="5" fillId="0" borderId="0" xfId="8" applyFont="1" applyFill="1" applyAlignment="1" applyProtection="1"/>
    <xf numFmtId="0" fontId="14" fillId="0" borderId="0" xfId="4" applyFont="1" applyFill="1" applyAlignment="1">
      <alignment horizontal="center"/>
    </xf>
    <xf numFmtId="0" fontId="18" fillId="0" borderId="0" xfId="0" applyFont="1"/>
    <xf numFmtId="0" fontId="25" fillId="0" borderId="0" xfId="0" applyFont="1" applyFill="1" applyAlignment="1" applyProtection="1">
      <alignment horizontal="centerContinuous" vertical="center"/>
    </xf>
    <xf numFmtId="0" fontId="10" fillId="0" borderId="0" xfId="0" applyFont="1" applyFill="1" applyAlignment="1" applyProtection="1">
      <alignment horizontal="centerContinuous" vertical="center"/>
    </xf>
    <xf numFmtId="0" fontId="10" fillId="0" borderId="0" xfId="0" applyFont="1" applyFill="1" applyAlignment="1" applyProtection="1">
      <alignment horizontal="centerContinuous"/>
    </xf>
    <xf numFmtId="0" fontId="8" fillId="0" borderId="0" xfId="0" applyFont="1" applyFill="1" applyAlignment="1" applyProtection="1">
      <alignment horizontal="left"/>
    </xf>
    <xf numFmtId="0" fontId="8" fillId="0" borderId="0" xfId="0" applyFont="1" applyFill="1" applyProtection="1"/>
    <xf numFmtId="0" fontId="8" fillId="0" borderId="0" xfId="0" applyFont="1" applyFill="1" applyAlignment="1" applyProtection="1">
      <alignment horizontal="right"/>
    </xf>
    <xf numFmtId="0" fontId="8" fillId="2" borderId="2" xfId="0" applyFont="1" applyFill="1" applyBorder="1" applyAlignment="1" applyProtection="1">
      <alignment horizontal="centerContinuous" vertical="center"/>
    </xf>
    <xf numFmtId="0" fontId="8" fillId="2" borderId="34" xfId="0" applyFont="1" applyFill="1" applyBorder="1" applyAlignment="1" applyProtection="1">
      <alignment horizontal="centerContinuous" vertical="center"/>
    </xf>
    <xf numFmtId="0" fontId="8" fillId="2" borderId="13" xfId="0" applyFont="1" applyFill="1" applyBorder="1" applyAlignment="1" applyProtection="1">
      <alignment horizontal="centerContinuous" vertical="center"/>
    </xf>
    <xf numFmtId="0" fontId="8" fillId="2" borderId="37" xfId="0" applyFont="1" applyFill="1" applyBorder="1" applyAlignment="1" applyProtection="1">
      <alignment horizontal="centerContinuous" vertical="center"/>
    </xf>
    <xf numFmtId="0" fontId="8" fillId="2" borderId="6" xfId="0" applyFont="1" applyFill="1" applyBorder="1" applyAlignment="1" applyProtection="1">
      <alignment horizontal="centerContinuous" vertical="center"/>
    </xf>
    <xf numFmtId="0" fontId="8" fillId="2" borderId="32" xfId="0" applyFont="1" applyFill="1" applyBorder="1" applyAlignment="1" applyProtection="1">
      <alignment horizontal="centerContinuous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37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/>
    </xf>
    <xf numFmtId="176" fontId="8" fillId="0" borderId="0" xfId="7" applyFont="1" applyFill="1" applyBorder="1" applyAlignment="1" applyProtection="1">
      <alignment horizontal="center"/>
    </xf>
    <xf numFmtId="176" fontId="8" fillId="0" borderId="0" xfId="7" applyNumberFormat="1" applyFont="1" applyFill="1" applyBorder="1" applyAlignment="1" applyProtection="1">
      <alignment horizontal="center"/>
    </xf>
    <xf numFmtId="41" fontId="8" fillId="0" borderId="0" xfId="18" applyNumberFormat="1" applyFont="1" applyFill="1" applyBorder="1" applyAlignment="1" applyProtection="1">
      <alignment horizontal="center"/>
    </xf>
    <xf numFmtId="41" fontId="8" fillId="0" borderId="0" xfId="19" applyNumberFormat="1" applyFont="1" applyFill="1" applyBorder="1" applyAlignment="1" applyProtection="1">
      <protection locked="0"/>
    </xf>
    <xf numFmtId="0" fontId="9" fillId="0" borderId="4" xfId="0" applyFont="1" applyFill="1" applyBorder="1" applyAlignment="1" applyProtection="1">
      <alignment horizontal="center"/>
    </xf>
    <xf numFmtId="41" fontId="9" fillId="0" borderId="0" xfId="18" applyNumberFormat="1" applyFont="1" applyFill="1" applyBorder="1" applyAlignment="1" applyProtection="1">
      <alignment horizontal="center"/>
    </xf>
    <xf numFmtId="41" fontId="9" fillId="5" borderId="0" xfId="19" applyNumberFormat="1" applyFont="1" applyFill="1" applyBorder="1" applyAlignment="1" applyProtection="1">
      <protection locked="0"/>
    </xf>
    <xf numFmtId="0" fontId="9" fillId="0" borderId="9" xfId="0" applyFont="1" applyFill="1" applyBorder="1" applyAlignment="1" applyProtection="1">
      <alignment horizontal="center"/>
    </xf>
    <xf numFmtId="176" fontId="9" fillId="0" borderId="11" xfId="7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176" fontId="8" fillId="0" borderId="12" xfId="7" applyFont="1" applyFill="1" applyBorder="1" applyAlignment="1" applyProtection="1">
      <alignment horizontal="center"/>
    </xf>
    <xf numFmtId="176" fontId="8" fillId="0" borderId="11" xfId="7" applyFont="1" applyFill="1" applyBorder="1" applyAlignment="1" applyProtection="1">
      <alignment horizontal="center"/>
    </xf>
    <xf numFmtId="177" fontId="8" fillId="0" borderId="11" xfId="7" applyNumberFormat="1" applyFont="1" applyFill="1" applyBorder="1" applyAlignment="1"/>
    <xf numFmtId="0" fontId="9" fillId="0" borderId="0" xfId="0" applyFont="1" applyFill="1" applyBorder="1" applyAlignment="1" applyProtection="1">
      <alignment horizontal="center"/>
    </xf>
    <xf numFmtId="176" fontId="9" fillId="0" borderId="0" xfId="7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177" fontId="8" fillId="0" borderId="0" xfId="7" applyNumberFormat="1" applyFont="1" applyFill="1" applyBorder="1" applyAlignment="1"/>
    <xf numFmtId="0" fontId="8" fillId="0" borderId="0" xfId="0" applyFont="1" applyFill="1" applyBorder="1" applyAlignment="1">
      <alignment vertical="center"/>
    </xf>
    <xf numFmtId="0" fontId="33" fillId="0" borderId="0" xfId="0" applyFont="1" applyFill="1"/>
    <xf numFmtId="0" fontId="25" fillId="0" borderId="0" xfId="0" applyFont="1" applyFill="1" applyAlignment="1" applyProtection="1">
      <alignment horizontal="centerContinuous"/>
    </xf>
    <xf numFmtId="0" fontId="8" fillId="2" borderId="3" xfId="0" applyFont="1" applyFill="1" applyBorder="1" applyAlignment="1" applyProtection="1">
      <alignment horizontal="centerContinuous" vertical="center"/>
    </xf>
    <xf numFmtId="0" fontId="8" fillId="2" borderId="35" xfId="0" applyFont="1" applyFill="1" applyBorder="1" applyAlignment="1" applyProtection="1">
      <alignment horizontal="centerContinuous" vertical="center"/>
    </xf>
    <xf numFmtId="0" fontId="8" fillId="0" borderId="4" xfId="0" applyFont="1" applyFill="1" applyBorder="1" applyAlignment="1" applyProtection="1">
      <alignment horizontal="center" wrapText="1"/>
    </xf>
    <xf numFmtId="41" fontId="8" fillId="0" borderId="8" xfId="0" applyNumberFormat="1" applyFont="1" applyFill="1" applyBorder="1" applyProtection="1"/>
    <xf numFmtId="41" fontId="8" fillId="0" borderId="0" xfId="0" applyNumberFormat="1" applyFont="1" applyFill="1" applyBorder="1" applyProtection="1"/>
    <xf numFmtId="41" fontId="10" fillId="0" borderId="0" xfId="13" applyNumberFormat="1" applyFont="1" applyFill="1" applyBorder="1" applyProtection="1">
      <protection locked="0"/>
    </xf>
    <xf numFmtId="41" fontId="9" fillId="0" borderId="8" xfId="0" applyNumberFormat="1" applyFont="1" applyFill="1" applyBorder="1" applyProtection="1"/>
    <xf numFmtId="41" fontId="9" fillId="0" borderId="0" xfId="0" applyNumberFormat="1" applyFont="1" applyFill="1" applyBorder="1" applyProtection="1"/>
    <xf numFmtId="41" fontId="13" fillId="5" borderId="0" xfId="13" applyNumberFormat="1" applyFont="1" applyFill="1" applyBorder="1" applyProtection="1">
      <protection locked="0"/>
    </xf>
    <xf numFmtId="181" fontId="8" fillId="0" borderId="12" xfId="0" applyNumberFormat="1" applyFont="1" applyFill="1" applyBorder="1"/>
    <xf numFmtId="188" fontId="8" fillId="0" borderId="11" xfId="0" applyNumberFormat="1" applyFont="1" applyFill="1" applyBorder="1"/>
    <xf numFmtId="181" fontId="8" fillId="0" borderId="11" xfId="0" applyNumberFormat="1" applyFont="1" applyFill="1" applyBorder="1"/>
    <xf numFmtId="181" fontId="8" fillId="0" borderId="0" xfId="0" applyNumberFormat="1" applyFont="1" applyFill="1" applyBorder="1"/>
    <xf numFmtId="188" fontId="8" fillId="0" borderId="0" xfId="0" applyNumberFormat="1" applyFont="1" applyFill="1" applyBorder="1"/>
    <xf numFmtId="0" fontId="8" fillId="0" borderId="0" xfId="0" applyFont="1" applyFill="1" applyBorder="1" applyProtection="1"/>
    <xf numFmtId="0" fontId="10" fillId="2" borderId="6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Border="1" applyAlignment="1"/>
    <xf numFmtId="0" fontId="8" fillId="0" borderId="0" xfId="3" applyFont="1" applyBorder="1" applyAlignment="1">
      <alignment vertical="center"/>
    </xf>
    <xf numFmtId="176" fontId="13" fillId="0" borderId="0" xfId="7" applyNumberFormat="1" applyFont="1" applyFill="1" applyAlignment="1" applyProtection="1">
      <alignment horizontal="right"/>
    </xf>
    <xf numFmtId="0" fontId="10" fillId="2" borderId="8" xfId="0" applyFont="1" applyFill="1" applyBorder="1" applyAlignment="1">
      <alignment horizontal="centerContinuous" vertical="center"/>
    </xf>
    <xf numFmtId="0" fontId="10" fillId="2" borderId="12" xfId="0" applyFont="1" applyFill="1" applyBorder="1" applyAlignment="1">
      <alignment horizontal="centerContinuous" vertical="center"/>
    </xf>
    <xf numFmtId="185" fontId="10" fillId="0" borderId="0" xfId="16" applyNumberFormat="1" applyFont="1" applyFill="1" applyBorder="1" applyAlignment="1" applyProtection="1">
      <alignment horizontal="right"/>
    </xf>
    <xf numFmtId="184" fontId="10" fillId="0" borderId="0" xfId="16" applyNumberFormat="1" applyFont="1" applyFill="1" applyBorder="1" applyAlignment="1" applyProtection="1">
      <alignment horizontal="right"/>
    </xf>
    <xf numFmtId="0" fontId="8" fillId="0" borderId="0" xfId="8" applyFont="1" applyFill="1" applyBorder="1" applyAlignment="1" applyProtection="1">
      <alignment horizontal="left"/>
      <protection locked="0"/>
    </xf>
    <xf numFmtId="0" fontId="8" fillId="0" borderId="0" xfId="8" applyFont="1" applyFill="1" applyAlignment="1" applyProtection="1"/>
    <xf numFmtId="0" fontId="24" fillId="0" borderId="0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/>
    </xf>
    <xf numFmtId="0" fontId="197" fillId="101" borderId="13" xfId="0" applyFont="1" applyFill="1" applyBorder="1" applyAlignment="1">
      <alignment vertical="center" wrapText="1"/>
    </xf>
    <xf numFmtId="49" fontId="197" fillId="101" borderId="6" xfId="0" applyNumberFormat="1" applyFont="1" applyFill="1" applyBorder="1" applyAlignment="1">
      <alignment horizontal="center" vertical="center" wrapText="1"/>
    </xf>
    <xf numFmtId="49" fontId="197" fillId="101" borderId="5" xfId="0" applyNumberFormat="1" applyFont="1" applyFill="1" applyBorder="1" applyAlignment="1">
      <alignment horizontal="center" vertical="center" wrapText="1"/>
    </xf>
    <xf numFmtId="49" fontId="197" fillId="101" borderId="10" xfId="0" applyNumberFormat="1" applyFont="1" applyFill="1" applyBorder="1" applyAlignment="1">
      <alignment horizontal="center" vertical="center" wrapText="1"/>
    </xf>
    <xf numFmtId="41" fontId="202" fillId="43" borderId="0" xfId="12" applyFont="1" applyFill="1" applyBorder="1" applyAlignment="1" applyProtection="1">
      <alignment horizontal="center"/>
    </xf>
    <xf numFmtId="177" fontId="202" fillId="43" borderId="0" xfId="12" applyNumberFormat="1" applyFont="1" applyFill="1" applyBorder="1" applyAlignment="1"/>
    <xf numFmtId="176" fontId="202" fillId="0" borderId="0" xfId="7" applyNumberFormat="1" applyFont="1" applyFill="1" applyAlignment="1" applyProtection="1">
      <alignment horizontal="right"/>
    </xf>
    <xf numFmtId="176" fontId="203" fillId="0" borderId="0" xfId="7" applyNumberFormat="1" applyFont="1" applyFill="1" applyAlignment="1">
      <alignment horizontal="right"/>
    </xf>
    <xf numFmtId="176" fontId="203" fillId="0" borderId="0" xfId="7" applyNumberFormat="1" applyFont="1" applyFill="1" applyAlignment="1" applyProtection="1">
      <alignment horizontal="right"/>
    </xf>
    <xf numFmtId="0" fontId="0" fillId="5" borderId="0" xfId="0" applyFill="1"/>
    <xf numFmtId="176" fontId="32" fillId="0" borderId="0" xfId="7" applyFont="1" applyFill="1" applyAlignment="1">
      <alignment horizontal="right"/>
    </xf>
    <xf numFmtId="176" fontId="32" fillId="5" borderId="0" xfId="7" applyFont="1" applyFill="1" applyAlignment="1" applyProtection="1">
      <alignment horizontal="right"/>
    </xf>
    <xf numFmtId="0" fontId="32" fillId="0" borderId="4" xfId="1" applyFont="1" applyFill="1" applyBorder="1" applyAlignment="1">
      <alignment horizontal="center"/>
    </xf>
    <xf numFmtId="176" fontId="32" fillId="5" borderId="0" xfId="7" applyFont="1" applyFill="1" applyBorder="1" applyAlignment="1" applyProtection="1">
      <alignment horizontal="right"/>
    </xf>
    <xf numFmtId="0" fontId="204" fillId="0" borderId="4" xfId="1" applyFont="1" applyFill="1" applyBorder="1" applyAlignment="1">
      <alignment horizontal="center"/>
    </xf>
    <xf numFmtId="176" fontId="204" fillId="0" borderId="0" xfId="7" applyFont="1" applyFill="1" applyAlignment="1">
      <alignment horizontal="right"/>
    </xf>
    <xf numFmtId="176" fontId="32" fillId="5" borderId="0" xfId="10" applyFont="1" applyFill="1" applyBorder="1" applyAlignment="1"/>
    <xf numFmtId="176" fontId="204" fillId="5" borderId="0" xfId="7" applyFont="1" applyFill="1" applyBorder="1" applyAlignment="1"/>
    <xf numFmtId="176" fontId="32" fillId="5" borderId="4" xfId="10" applyFont="1" applyFill="1" applyBorder="1" applyAlignment="1"/>
    <xf numFmtId="176" fontId="204" fillId="5" borderId="4" xfId="7" applyFont="1" applyFill="1" applyBorder="1" applyAlignment="1"/>
    <xf numFmtId="176" fontId="204" fillId="102" borderId="0" xfId="7" applyFont="1" applyFill="1" applyAlignment="1">
      <alignment horizontal="right"/>
    </xf>
    <xf numFmtId="176" fontId="13" fillId="102" borderId="0" xfId="7" applyFont="1" applyFill="1" applyAlignment="1">
      <alignment horizontal="right"/>
    </xf>
    <xf numFmtId="176" fontId="32" fillId="102" borderId="0" xfId="7" applyFont="1" applyFill="1" applyAlignment="1">
      <alignment horizontal="right"/>
    </xf>
    <xf numFmtId="0" fontId="32" fillId="2" borderId="5" xfId="0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176" fontId="32" fillId="0" borderId="0" xfId="7" applyFont="1" applyFill="1" applyBorder="1" applyAlignment="1">
      <alignment horizontal="right"/>
    </xf>
    <xf numFmtId="176" fontId="204" fillId="5" borderId="0" xfId="7" applyFont="1" applyFill="1" applyBorder="1" applyAlignment="1">
      <alignment horizontal="right"/>
    </xf>
    <xf numFmtId="0" fontId="5" fillId="0" borderId="13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center"/>
    </xf>
    <xf numFmtId="176" fontId="10" fillId="2" borderId="14" xfId="9" applyFont="1" applyFill="1" applyBorder="1" applyAlignment="1">
      <alignment horizontal="center" vertical="center" wrapText="1"/>
    </xf>
    <xf numFmtId="176" fontId="10" fillId="2" borderId="20" xfId="9" applyFont="1" applyFill="1" applyBorder="1" applyAlignment="1">
      <alignment horizontal="center" vertical="center" wrapText="1"/>
    </xf>
    <xf numFmtId="176" fontId="10" fillId="2" borderId="27" xfId="9" applyFont="1" applyFill="1" applyBorder="1" applyAlignment="1">
      <alignment horizontal="center" vertical="center" wrapText="1"/>
    </xf>
    <xf numFmtId="0" fontId="197" fillId="101" borderId="7" xfId="0" applyFont="1" applyFill="1" applyBorder="1" applyAlignment="1">
      <alignment horizontal="center" vertical="center" wrapText="1"/>
    </xf>
    <xf numFmtId="0" fontId="197" fillId="101" borderId="13" xfId="0" applyFont="1" applyFill="1" applyBorder="1" applyAlignment="1">
      <alignment horizontal="center" vertical="center" wrapText="1"/>
    </xf>
    <xf numFmtId="0" fontId="197" fillId="101" borderId="32" xfId="0" applyFont="1" applyFill="1" applyBorder="1" applyAlignment="1">
      <alignment horizontal="center" vertical="center" wrapText="1"/>
    </xf>
    <xf numFmtId="49" fontId="197" fillId="101" borderId="6" xfId="0" applyNumberFormat="1" applyFont="1" applyFill="1" applyBorder="1" applyAlignment="1">
      <alignment horizontal="center" vertical="center" wrapText="1"/>
    </xf>
    <xf numFmtId="49" fontId="197" fillId="101" borderId="5" xfId="0" applyNumberFormat="1" applyFont="1" applyFill="1" applyBorder="1" applyAlignment="1">
      <alignment horizontal="center" vertical="center" wrapText="1"/>
    </xf>
    <xf numFmtId="49" fontId="197" fillId="101" borderId="1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49" fontId="10" fillId="2" borderId="22" xfId="0" applyNumberFormat="1" applyFont="1" applyFill="1" applyBorder="1" applyAlignment="1">
      <alignment horizontal="center" vertical="center" wrapText="1"/>
    </xf>
    <xf numFmtId="49" fontId="10" fillId="2" borderId="22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3" xfId="0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49" fontId="10" fillId="2" borderId="26" xfId="0" applyNumberFormat="1" applyFont="1" applyFill="1" applyBorder="1" applyAlignment="1">
      <alignment horizontal="center" vertical="center"/>
    </xf>
    <xf numFmtId="49" fontId="10" fillId="2" borderId="29" xfId="0" applyNumberFormat="1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23" fillId="0" borderId="0" xfId="8" applyFont="1" applyFill="1" applyAlignment="1" applyProtection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49" fontId="10" fillId="2" borderId="25" xfId="0" applyNumberFormat="1" applyFont="1" applyFill="1" applyBorder="1" applyAlignment="1">
      <alignment horizontal="center" vertical="center"/>
    </xf>
    <xf numFmtId="49" fontId="10" fillId="2" borderId="28" xfId="0" applyNumberFormat="1" applyFont="1" applyFill="1" applyBorder="1" applyAlignment="1">
      <alignment horizontal="center" vertical="center"/>
    </xf>
    <xf numFmtId="177" fontId="10" fillId="0" borderId="0" xfId="12" applyNumberFormat="1" applyFont="1" applyFill="1" applyBorder="1" applyAlignment="1">
      <alignment horizontal="center"/>
    </xf>
    <xf numFmtId="0" fontId="10" fillId="2" borderId="32" xfId="2" applyFont="1" applyFill="1" applyBorder="1" applyAlignment="1" applyProtection="1">
      <alignment horizontal="center" vertical="center"/>
    </xf>
    <xf numFmtId="41" fontId="10" fillId="0" borderId="13" xfId="12" applyFont="1" applyFill="1" applyBorder="1" applyAlignment="1" applyProtection="1">
      <alignment horizontal="center"/>
    </xf>
    <xf numFmtId="41" fontId="10" fillId="0" borderId="0" xfId="12" applyFont="1" applyFill="1" applyBorder="1" applyAlignment="1" applyProtection="1">
      <alignment horizontal="center"/>
    </xf>
    <xf numFmtId="0" fontId="10" fillId="2" borderId="23" xfId="2" applyFont="1" applyFill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</xf>
    <xf numFmtId="0" fontId="10" fillId="2" borderId="3" xfId="2" applyFont="1" applyFill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center" vertical="center"/>
    </xf>
    <xf numFmtId="0" fontId="10" fillId="2" borderId="4" xfId="2" applyFont="1" applyFill="1" applyBorder="1" applyAlignment="1" applyProtection="1">
      <alignment horizontal="center" vertical="center"/>
    </xf>
    <xf numFmtId="0" fontId="10" fillId="2" borderId="9" xfId="2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shrinkToFit="1"/>
    </xf>
    <xf numFmtId="0" fontId="8" fillId="2" borderId="23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shrinkToFi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0" fillId="2" borderId="8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41" fontId="10" fillId="0" borderId="0" xfId="3" applyNumberFormat="1" applyFont="1" applyBorder="1" applyAlignment="1">
      <alignment horizontal="center"/>
    </xf>
    <xf numFmtId="41" fontId="10" fillId="0" borderId="0" xfId="3" applyNumberFormat="1" applyFont="1" applyFill="1" applyBorder="1" applyAlignment="1">
      <alignment horizontal="center"/>
    </xf>
    <xf numFmtId="41" fontId="13" fillId="5" borderId="0" xfId="3" applyNumberFormat="1" applyFont="1" applyFill="1" applyBorder="1" applyAlignment="1">
      <alignment horizontal="center"/>
    </xf>
    <xf numFmtId="0" fontId="10" fillId="2" borderId="22" xfId="3" applyFont="1" applyFill="1" applyBorder="1" applyAlignment="1">
      <alignment horizontal="center" vertical="center"/>
    </xf>
    <xf numFmtId="0" fontId="10" fillId="2" borderId="35" xfId="3" applyFont="1" applyFill="1" applyBorder="1" applyAlignment="1">
      <alignment horizontal="center" vertical="center"/>
    </xf>
    <xf numFmtId="0" fontId="10" fillId="2" borderId="31" xfId="3" applyFont="1" applyFill="1" applyBorder="1" applyAlignment="1">
      <alignment horizontal="center" vertical="center"/>
    </xf>
    <xf numFmtId="0" fontId="10" fillId="2" borderId="38" xfId="3" applyFont="1" applyFill="1" applyBorder="1" applyAlignment="1">
      <alignment horizontal="center" vertical="center" wrapText="1"/>
    </xf>
    <xf numFmtId="0" fontId="10" fillId="2" borderId="22" xfId="3" applyFont="1" applyFill="1" applyBorder="1" applyAlignment="1">
      <alignment horizontal="center" vertical="center" wrapText="1"/>
    </xf>
    <xf numFmtId="0" fontId="1" fillId="2" borderId="38" xfId="3" applyFont="1" applyFill="1" applyBorder="1" applyAlignment="1">
      <alignment horizontal="center" vertical="center" wrapText="1"/>
    </xf>
    <xf numFmtId="0" fontId="1" fillId="2" borderId="22" xfId="3" applyFont="1" applyFill="1" applyBorder="1" applyAlignment="1">
      <alignment horizontal="center" vertical="center"/>
    </xf>
    <xf numFmtId="41" fontId="10" fillId="0" borderId="8" xfId="3" applyNumberFormat="1" applyFont="1" applyFill="1" applyBorder="1" applyAlignment="1">
      <alignment horizontal="center"/>
    </xf>
    <xf numFmtId="0" fontId="10" fillId="2" borderId="35" xfId="3" applyFont="1" applyFill="1" applyBorder="1" applyAlignment="1">
      <alignment horizontal="center" vertical="center" wrapText="1"/>
    </xf>
    <xf numFmtId="41" fontId="10" fillId="0" borderId="8" xfId="3" applyNumberFormat="1" applyFont="1" applyBorder="1" applyAlignment="1">
      <alignment horizontal="center"/>
    </xf>
    <xf numFmtId="178" fontId="13" fillId="0" borderId="0" xfId="3" applyNumberFormat="1" applyFont="1" applyFill="1" applyBorder="1" applyAlignment="1">
      <alignment horizontal="center"/>
    </xf>
    <xf numFmtId="178" fontId="10" fillId="0" borderId="0" xfId="3" applyNumberFormat="1" applyFont="1" applyFill="1" applyBorder="1" applyAlignment="1">
      <alignment horizontal="center"/>
    </xf>
    <xf numFmtId="0" fontId="10" fillId="2" borderId="34" xfId="3" applyFont="1" applyFill="1" applyBorder="1" applyAlignment="1">
      <alignment horizontal="center" vertical="center" wrapText="1"/>
    </xf>
    <xf numFmtId="178" fontId="10" fillId="0" borderId="0" xfId="3" applyNumberFormat="1" applyFont="1" applyBorder="1" applyAlignment="1">
      <alignment horizontal="center"/>
    </xf>
    <xf numFmtId="0" fontId="10" fillId="2" borderId="6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center" vertical="center"/>
    </xf>
    <xf numFmtId="0" fontId="10" fillId="2" borderId="5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0" fillId="2" borderId="33" xfId="1" applyFont="1" applyFill="1" applyBorder="1" applyAlignment="1" applyProtection="1">
      <alignment horizontal="center" vertical="center"/>
    </xf>
    <xf numFmtId="0" fontId="10" fillId="2" borderId="34" xfId="1" applyFont="1" applyFill="1" applyBorder="1" applyAlignment="1" applyProtection="1">
      <alignment horizontal="center" vertical="center"/>
    </xf>
    <xf numFmtId="0" fontId="10" fillId="2" borderId="35" xfId="1" applyFont="1" applyFill="1" applyBorder="1" applyAlignment="1" applyProtection="1">
      <alignment horizontal="center" vertical="center"/>
    </xf>
    <xf numFmtId="0" fontId="10" fillId="2" borderId="23" xfId="1" applyFont="1" applyFill="1" applyBorder="1" applyAlignment="1" applyProtection="1">
      <alignment horizontal="center" vertical="center"/>
    </xf>
    <xf numFmtId="0" fontId="10" fillId="2" borderId="31" xfId="1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shrinkToFit="1"/>
    </xf>
    <xf numFmtId="0" fontId="31" fillId="2" borderId="12" xfId="0" applyFont="1" applyFill="1" applyBorder="1" applyAlignment="1">
      <alignment horizontal="center" vertical="center"/>
    </xf>
    <xf numFmtId="0" fontId="31" fillId="2" borderId="9" xfId="0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/>
    </xf>
    <xf numFmtId="0" fontId="32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21" fillId="0" borderId="0" xfId="13" applyFont="1" applyFill="1" applyAlignment="1" applyProtection="1">
      <alignment horizontal="center" vertical="center"/>
    </xf>
    <xf numFmtId="0" fontId="21" fillId="0" borderId="0" xfId="13" applyFont="1" applyFill="1" applyAlignment="1" applyProtection="1">
      <alignment horizontal="center" wrapText="1"/>
    </xf>
    <xf numFmtId="0" fontId="21" fillId="0" borderId="0" xfId="13" applyFont="1" applyFill="1" applyAlignment="1" applyProtection="1">
      <alignment horizontal="center"/>
    </xf>
    <xf numFmtId="0" fontId="1" fillId="2" borderId="3" xfId="13" applyFont="1" applyFill="1" applyBorder="1" applyAlignment="1" applyProtection="1">
      <alignment horizontal="center" vertical="center"/>
    </xf>
    <xf numFmtId="0" fontId="1" fillId="2" borderId="34" xfId="13" applyFont="1" applyFill="1" applyBorder="1" applyAlignment="1" applyProtection="1">
      <alignment horizontal="center" vertical="center"/>
    </xf>
    <xf numFmtId="0" fontId="1" fillId="2" borderId="35" xfId="13" applyFont="1" applyFill="1" applyBorder="1" applyAlignment="1" applyProtection="1">
      <alignment horizontal="center" vertical="center"/>
    </xf>
    <xf numFmtId="41" fontId="1" fillId="4" borderId="8" xfId="17" applyNumberFormat="1" applyFont="1" applyFill="1" applyBorder="1" applyAlignment="1" applyProtection="1">
      <alignment horizontal="center"/>
    </xf>
    <xf numFmtId="41" fontId="1" fillId="4" borderId="0" xfId="17" applyNumberFormat="1" applyFont="1" applyFill="1" applyBorder="1" applyAlignment="1" applyProtection="1">
      <alignment horizontal="center"/>
    </xf>
    <xf numFmtId="41" fontId="1" fillId="4" borderId="12" xfId="17" applyNumberFormat="1" applyFont="1" applyFill="1" applyBorder="1" applyAlignment="1" applyProtection="1">
      <alignment horizontal="center"/>
    </xf>
    <xf numFmtId="41" fontId="1" fillId="4" borderId="11" xfId="17" applyNumberFormat="1" applyFont="1" applyFill="1" applyBorder="1" applyAlignment="1" applyProtection="1">
      <alignment horizontal="center"/>
    </xf>
    <xf numFmtId="0" fontId="1" fillId="2" borderId="1" xfId="8" applyFont="1" applyFill="1" applyBorder="1" applyAlignment="1" applyProtection="1">
      <alignment horizontal="center" vertical="center"/>
    </xf>
    <xf numFmtId="0" fontId="1" fillId="2" borderId="4" xfId="8" applyFont="1" applyFill="1" applyBorder="1" applyAlignment="1" applyProtection="1">
      <alignment horizontal="center" vertical="center"/>
    </xf>
    <xf numFmtId="0" fontId="1" fillId="2" borderId="9" xfId="8" applyFont="1" applyFill="1" applyBorder="1" applyAlignment="1" applyProtection="1">
      <alignment horizontal="center" vertical="center"/>
    </xf>
    <xf numFmtId="41" fontId="1" fillId="4" borderId="23" xfId="17" applyNumberFormat="1" applyFont="1" applyFill="1" applyBorder="1" applyAlignment="1" applyProtection="1">
      <alignment horizontal="center"/>
    </xf>
    <xf numFmtId="41" fontId="1" fillId="4" borderId="31" xfId="17" applyNumberFormat="1" applyFont="1" applyFill="1" applyBorder="1" applyAlignment="1" applyProtection="1">
      <alignment horizontal="center"/>
    </xf>
    <xf numFmtId="41" fontId="1" fillId="4" borderId="7" xfId="17" applyNumberFormat="1" applyFont="1" applyFill="1" applyBorder="1" applyAlignment="1" applyProtection="1">
      <alignment horizontal="center"/>
    </xf>
    <xf numFmtId="41" fontId="1" fillId="4" borderId="13" xfId="17" applyNumberFormat="1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32" fillId="2" borderId="6" xfId="0" applyFont="1" applyFill="1" applyBorder="1" applyAlignment="1">
      <alignment horizontal="centerContinuous" vertical="center"/>
    </xf>
  </cellXfs>
  <cellStyles count="2747">
    <cellStyle name="??&amp;O?&amp;H?_x0008_??_x0007__x0001__x0001_" xfId="20"/>
    <cellStyle name="??&amp;O?&amp;H?_x0008_??_x0007__x0001__x0001_ 2" xfId="21"/>
    <cellStyle name="??_?.????" xfId="22"/>
    <cellStyle name="20% - Accent1" xfId="23"/>
    <cellStyle name="20% - Accent1 2" xfId="24"/>
    <cellStyle name="20% - Accent1 2 2" xfId="25"/>
    <cellStyle name="20% - Accent1 3" xfId="26"/>
    <cellStyle name="20% - Accent1 4" xfId="27"/>
    <cellStyle name="20% - Accent1 4 2" xfId="28"/>
    <cellStyle name="20% - Accent1 4 3" xfId="29"/>
    <cellStyle name="20% - Accent1_1) 도로시설물" xfId="30"/>
    <cellStyle name="20% - Accent2" xfId="31"/>
    <cellStyle name="20% - Accent2 2" xfId="32"/>
    <cellStyle name="20% - Accent2 2 2" xfId="33"/>
    <cellStyle name="20% - Accent2 3" xfId="34"/>
    <cellStyle name="20% - Accent2 4" xfId="35"/>
    <cellStyle name="20% - Accent2 4 2" xfId="36"/>
    <cellStyle name="20% - Accent2 4 3" xfId="37"/>
    <cellStyle name="20% - Accent2_1) 도로시설물" xfId="38"/>
    <cellStyle name="20% - Accent3" xfId="39"/>
    <cellStyle name="20% - Accent3 2" xfId="40"/>
    <cellStyle name="20% - Accent3 2 2" xfId="41"/>
    <cellStyle name="20% - Accent3 3" xfId="42"/>
    <cellStyle name="20% - Accent3 4" xfId="43"/>
    <cellStyle name="20% - Accent3 4 2" xfId="44"/>
    <cellStyle name="20% - Accent3 4 3" xfId="45"/>
    <cellStyle name="20% - Accent3_1) 도로시설물" xfId="46"/>
    <cellStyle name="20% - Accent4" xfId="47"/>
    <cellStyle name="20% - Accent4 2" xfId="48"/>
    <cellStyle name="20% - Accent4 2 2" xfId="49"/>
    <cellStyle name="20% - Accent4 3" xfId="50"/>
    <cellStyle name="20% - Accent4 4" xfId="51"/>
    <cellStyle name="20% - Accent4 4 2" xfId="52"/>
    <cellStyle name="20% - Accent4 4 3" xfId="53"/>
    <cellStyle name="20% - Accent4_1) 도로시설물" xfId="54"/>
    <cellStyle name="20% - Accent5" xfId="55"/>
    <cellStyle name="20% - Accent5 2" xfId="56"/>
    <cellStyle name="20% - Accent5 2 2" xfId="57"/>
    <cellStyle name="20% - Accent5 3" xfId="58"/>
    <cellStyle name="20% - Accent5 4" xfId="59"/>
    <cellStyle name="20% - Accent5 4 2" xfId="60"/>
    <cellStyle name="20% - Accent5 4 3" xfId="61"/>
    <cellStyle name="20% - Accent5_1) 도로시설물" xfId="62"/>
    <cellStyle name="20% - Accent6" xfId="63"/>
    <cellStyle name="20% - Accent6 2" xfId="64"/>
    <cellStyle name="20% - Accent6 2 2" xfId="65"/>
    <cellStyle name="20% - Accent6 3" xfId="66"/>
    <cellStyle name="20% - Accent6 4" xfId="67"/>
    <cellStyle name="20% - Accent6 4 2" xfId="68"/>
    <cellStyle name="20% - Accent6 4 3" xfId="69"/>
    <cellStyle name="20% - Accent6_1) 도로시설물" xfId="70"/>
    <cellStyle name="20% - 강조색1" xfId="2706" builtinId="30" customBuiltin="1"/>
    <cellStyle name="20% - 강조색1 2" xfId="71"/>
    <cellStyle name="20% - 강조색1 2 2" xfId="72"/>
    <cellStyle name="20% - 강조색1 2 2 2" xfId="73"/>
    <cellStyle name="20% - 강조색1 2 2 3" xfId="74"/>
    <cellStyle name="20% - 강조색1 2 3" xfId="75"/>
    <cellStyle name="20% - 강조색1 2 4" xfId="76"/>
    <cellStyle name="20% - 강조색1 2_1) 도로시설물" xfId="77"/>
    <cellStyle name="20% - 강조색1 3" xfId="78"/>
    <cellStyle name="20% - 강조색1 3 2" xfId="79"/>
    <cellStyle name="20% - 강조색1 3 3" xfId="80"/>
    <cellStyle name="20% - 강조색1 4" xfId="81"/>
    <cellStyle name="20% - 강조색1 4 2" xfId="82"/>
    <cellStyle name="20% - 강조색1 5" xfId="83"/>
    <cellStyle name="20% - 강조색2" xfId="2707" builtinId="34" customBuiltin="1"/>
    <cellStyle name="20% - 강조색2 2" xfId="84"/>
    <cellStyle name="20% - 강조색2 2 2" xfId="85"/>
    <cellStyle name="20% - 강조색2 2 2 2" xfId="86"/>
    <cellStyle name="20% - 강조색2 2 2 3" xfId="87"/>
    <cellStyle name="20% - 강조색2 2 3" xfId="88"/>
    <cellStyle name="20% - 강조색2 2 4" xfId="89"/>
    <cellStyle name="20% - 강조색2 2_1) 도로시설물" xfId="90"/>
    <cellStyle name="20% - 강조색2 3" xfId="91"/>
    <cellStyle name="20% - 강조색2 3 2" xfId="92"/>
    <cellStyle name="20% - 강조색2 3 3" xfId="93"/>
    <cellStyle name="20% - 강조색2 4" xfId="94"/>
    <cellStyle name="20% - 강조색2 4 2" xfId="95"/>
    <cellStyle name="20% - 강조색2 5" xfId="96"/>
    <cellStyle name="20% - 강조색3" xfId="2708" builtinId="38" customBuiltin="1"/>
    <cellStyle name="20% - 강조색3 2" xfId="97"/>
    <cellStyle name="20% - 강조색3 2 2" xfId="98"/>
    <cellStyle name="20% - 강조색3 2 2 2" xfId="99"/>
    <cellStyle name="20% - 강조색3 2 2 3" xfId="100"/>
    <cellStyle name="20% - 강조색3 2 3" xfId="101"/>
    <cellStyle name="20% - 강조색3 2 4" xfId="102"/>
    <cellStyle name="20% - 강조색3 2_1) 도로시설물" xfId="103"/>
    <cellStyle name="20% - 강조색3 3" xfId="104"/>
    <cellStyle name="20% - 강조색3 3 2" xfId="105"/>
    <cellStyle name="20% - 강조색3 3 3" xfId="106"/>
    <cellStyle name="20% - 강조색3 4" xfId="107"/>
    <cellStyle name="20% - 강조색3 4 2" xfId="108"/>
    <cellStyle name="20% - 강조색3 5" xfId="109"/>
    <cellStyle name="20% - 강조색4" xfId="2709" builtinId="42" customBuiltin="1"/>
    <cellStyle name="20% - 강조색4 2" xfId="110"/>
    <cellStyle name="20% - 강조색4 2 2" xfId="111"/>
    <cellStyle name="20% - 강조색4 2 2 2" xfId="112"/>
    <cellStyle name="20% - 강조색4 2 2 3" xfId="113"/>
    <cellStyle name="20% - 강조색4 2 3" xfId="114"/>
    <cellStyle name="20% - 강조색4 2 4" xfId="115"/>
    <cellStyle name="20% - 강조색4 2_1) 도로시설물" xfId="116"/>
    <cellStyle name="20% - 강조색4 3" xfId="117"/>
    <cellStyle name="20% - 강조색4 3 2" xfId="118"/>
    <cellStyle name="20% - 강조색4 3 3" xfId="119"/>
    <cellStyle name="20% - 강조색4 4" xfId="120"/>
    <cellStyle name="20% - 강조색4 4 2" xfId="121"/>
    <cellStyle name="20% - 강조색4 5" xfId="122"/>
    <cellStyle name="20% - 강조색5" xfId="2710" builtinId="46" customBuiltin="1"/>
    <cellStyle name="20% - 강조색5 2" xfId="123"/>
    <cellStyle name="20% - 강조색5 2 2" xfId="124"/>
    <cellStyle name="20% - 강조색5 2 2 2" xfId="125"/>
    <cellStyle name="20% - 강조색5 2 3" xfId="126"/>
    <cellStyle name="20% - 강조색5 2_12.보건 및 사회보장_" xfId="127"/>
    <cellStyle name="20% - 강조색5 3" xfId="128"/>
    <cellStyle name="20% - 강조색5 3 2" xfId="129"/>
    <cellStyle name="20% - 강조색5 4" xfId="130"/>
    <cellStyle name="20% - 강조색5 4 2" xfId="131"/>
    <cellStyle name="20% - 강조색5 5" xfId="132"/>
    <cellStyle name="20% - 강조색6" xfId="2711" builtinId="50" customBuiltin="1"/>
    <cellStyle name="20% - 강조색6 2" xfId="133"/>
    <cellStyle name="20% - 강조색6 2 2" xfId="134"/>
    <cellStyle name="20% - 강조색6 2 2 2" xfId="135"/>
    <cellStyle name="20% - 강조색6 2 2 3" xfId="136"/>
    <cellStyle name="20% - 강조색6 2 3" xfId="137"/>
    <cellStyle name="20% - 강조색6 2 4" xfId="138"/>
    <cellStyle name="20% - 강조색6 2_1) 도로시설물" xfId="139"/>
    <cellStyle name="20% - 강조색6 3" xfId="140"/>
    <cellStyle name="20% - 강조색6 3 2" xfId="141"/>
    <cellStyle name="20% - 강조색6 3 3" xfId="142"/>
    <cellStyle name="20% - 강조색6 4" xfId="143"/>
    <cellStyle name="20% - 강조색6 4 2" xfId="144"/>
    <cellStyle name="20% - 강조색6 5" xfId="145"/>
    <cellStyle name="40% - Accent1" xfId="146"/>
    <cellStyle name="40% - Accent1 2" xfId="147"/>
    <cellStyle name="40% - Accent1 2 2" xfId="148"/>
    <cellStyle name="40% - Accent1 3" xfId="149"/>
    <cellStyle name="40% - Accent1 4" xfId="150"/>
    <cellStyle name="40% - Accent1 4 2" xfId="151"/>
    <cellStyle name="40% - Accent1 4 3" xfId="152"/>
    <cellStyle name="40% - Accent1_1) 도로시설물" xfId="153"/>
    <cellStyle name="40% - Accent2" xfId="154"/>
    <cellStyle name="40% - Accent2 2" xfId="155"/>
    <cellStyle name="40% - Accent2 2 2" xfId="156"/>
    <cellStyle name="40% - Accent2 3" xfId="157"/>
    <cellStyle name="40% - Accent2 4" xfId="158"/>
    <cellStyle name="40% - Accent2 4 2" xfId="159"/>
    <cellStyle name="40% - Accent2 4 3" xfId="160"/>
    <cellStyle name="40% - Accent2_1) 도로시설물" xfId="161"/>
    <cellStyle name="40% - Accent3" xfId="162"/>
    <cellStyle name="40% - Accent3 2" xfId="163"/>
    <cellStyle name="40% - Accent3 2 2" xfId="164"/>
    <cellStyle name="40% - Accent3 3" xfId="165"/>
    <cellStyle name="40% - Accent3 4" xfId="166"/>
    <cellStyle name="40% - Accent3 4 2" xfId="167"/>
    <cellStyle name="40% - Accent3 4 3" xfId="168"/>
    <cellStyle name="40% - Accent3_1) 도로시설물" xfId="169"/>
    <cellStyle name="40% - Accent4" xfId="170"/>
    <cellStyle name="40% - Accent4 2" xfId="171"/>
    <cellStyle name="40% - Accent4 2 2" xfId="172"/>
    <cellStyle name="40% - Accent4 3" xfId="173"/>
    <cellStyle name="40% - Accent4 4" xfId="174"/>
    <cellStyle name="40% - Accent4 4 2" xfId="175"/>
    <cellStyle name="40% - Accent4 4 3" xfId="176"/>
    <cellStyle name="40% - Accent4_1) 도로시설물" xfId="177"/>
    <cellStyle name="40% - Accent5" xfId="178"/>
    <cellStyle name="40% - Accent5 2" xfId="179"/>
    <cellStyle name="40% - Accent5 2 2" xfId="180"/>
    <cellStyle name="40% - Accent5 3" xfId="181"/>
    <cellStyle name="40% - Accent5 4" xfId="182"/>
    <cellStyle name="40% - Accent5 4 2" xfId="183"/>
    <cellStyle name="40% - Accent5 4 3" xfId="184"/>
    <cellStyle name="40% - Accent5_1) 도로시설물" xfId="185"/>
    <cellStyle name="40% - Accent6" xfId="186"/>
    <cellStyle name="40% - Accent6 2" xfId="187"/>
    <cellStyle name="40% - Accent6 2 2" xfId="188"/>
    <cellStyle name="40% - Accent6 3" xfId="189"/>
    <cellStyle name="40% - Accent6 4" xfId="190"/>
    <cellStyle name="40% - Accent6 4 2" xfId="191"/>
    <cellStyle name="40% - Accent6 4 3" xfId="192"/>
    <cellStyle name="40% - Accent6_1) 도로시설물" xfId="193"/>
    <cellStyle name="40% - 강조색1" xfId="2712" builtinId="31" customBuiltin="1"/>
    <cellStyle name="40% - 강조색1 2" xfId="194"/>
    <cellStyle name="40% - 강조색1 2 2" xfId="195"/>
    <cellStyle name="40% - 강조색1 2 2 2" xfId="196"/>
    <cellStyle name="40% - 강조색1 2 2 3" xfId="197"/>
    <cellStyle name="40% - 강조색1 2 3" xfId="198"/>
    <cellStyle name="40% - 강조색1 2 4" xfId="199"/>
    <cellStyle name="40% - 강조색1 2_1) 도로시설물" xfId="200"/>
    <cellStyle name="40% - 강조색1 3" xfId="201"/>
    <cellStyle name="40% - 강조색1 3 2" xfId="202"/>
    <cellStyle name="40% - 강조색1 3 3" xfId="203"/>
    <cellStyle name="40% - 강조색1 4" xfId="204"/>
    <cellStyle name="40% - 강조색1 4 2" xfId="205"/>
    <cellStyle name="40% - 강조색1 5" xfId="206"/>
    <cellStyle name="40% - 강조색2" xfId="2713" builtinId="35" customBuiltin="1"/>
    <cellStyle name="40% - 강조색2 10" xfId="207"/>
    <cellStyle name="40% - 강조색2 10 2" xfId="208"/>
    <cellStyle name="40% - 강조색2 11" xfId="209"/>
    <cellStyle name="40% - 강조색2 11 2" xfId="210"/>
    <cellStyle name="40% - 강조색2 2" xfId="211"/>
    <cellStyle name="40% - 강조색2 2 2" xfId="212"/>
    <cellStyle name="40% - 강조색2 2 2 2" xfId="213"/>
    <cellStyle name="40% - 강조색2 2 3" xfId="214"/>
    <cellStyle name="40% - 강조색2 2_12.보건 및 사회보장_" xfId="215"/>
    <cellStyle name="40% - 강조색2 3" xfId="216"/>
    <cellStyle name="40% - 강조색2 3 2" xfId="217"/>
    <cellStyle name="40% - 강조색2 4" xfId="218"/>
    <cellStyle name="40% - 강조색2 5" xfId="219"/>
    <cellStyle name="40% - 강조색2 5 2" xfId="220"/>
    <cellStyle name="40% - 강조색2 6" xfId="221"/>
    <cellStyle name="40% - 강조색2 6 2" xfId="222"/>
    <cellStyle name="40% - 강조색2 7" xfId="223"/>
    <cellStyle name="40% - 강조색2 7 2" xfId="224"/>
    <cellStyle name="40% - 강조색2 8" xfId="225"/>
    <cellStyle name="40% - 강조색2 8 2" xfId="226"/>
    <cellStyle name="40% - 강조색2 9" xfId="227"/>
    <cellStyle name="40% - 강조색2 9 2" xfId="228"/>
    <cellStyle name="40% - 강조색3" xfId="2714" builtinId="39" customBuiltin="1"/>
    <cellStyle name="40% - 강조색3 2" xfId="229"/>
    <cellStyle name="40% - 강조색3 2 2" xfId="230"/>
    <cellStyle name="40% - 강조색3 2 2 2" xfId="231"/>
    <cellStyle name="40% - 강조색3 2 2 3" xfId="232"/>
    <cellStyle name="40% - 강조색3 2 3" xfId="233"/>
    <cellStyle name="40% - 강조색3 2 4" xfId="234"/>
    <cellStyle name="40% - 강조색3 2_1) 도로시설물" xfId="235"/>
    <cellStyle name="40% - 강조색3 3" xfId="236"/>
    <cellStyle name="40% - 강조색3 3 2" xfId="237"/>
    <cellStyle name="40% - 강조색3 3 3" xfId="238"/>
    <cellStyle name="40% - 강조색3 4" xfId="239"/>
    <cellStyle name="40% - 강조색3 4 2" xfId="240"/>
    <cellStyle name="40% - 강조색3 5" xfId="241"/>
    <cellStyle name="40% - 강조색4" xfId="2715" builtinId="43" customBuiltin="1"/>
    <cellStyle name="40% - 강조색4 2" xfId="242"/>
    <cellStyle name="40% - 강조색4 2 2" xfId="243"/>
    <cellStyle name="40% - 강조색4 2 2 2" xfId="244"/>
    <cellStyle name="40% - 강조색4 2 2 3" xfId="245"/>
    <cellStyle name="40% - 강조색4 2 3" xfId="246"/>
    <cellStyle name="40% - 강조색4 2 4" xfId="247"/>
    <cellStyle name="40% - 강조색4 2_1) 도로시설물" xfId="248"/>
    <cellStyle name="40% - 강조색4 3" xfId="249"/>
    <cellStyle name="40% - 강조색4 3 2" xfId="250"/>
    <cellStyle name="40% - 강조색4 3 3" xfId="251"/>
    <cellStyle name="40% - 강조색4 4" xfId="252"/>
    <cellStyle name="40% - 강조색4 4 2" xfId="253"/>
    <cellStyle name="40% - 강조색4 5" xfId="254"/>
    <cellStyle name="40% - 강조색5" xfId="2716" builtinId="47" customBuiltin="1"/>
    <cellStyle name="40% - 강조색5 2" xfId="255"/>
    <cellStyle name="40% - 강조색5 2 2" xfId="256"/>
    <cellStyle name="40% - 강조색5 2 2 2" xfId="257"/>
    <cellStyle name="40% - 강조색5 2 2 3" xfId="258"/>
    <cellStyle name="40% - 강조색5 2 3" xfId="259"/>
    <cellStyle name="40% - 강조색5 2 4" xfId="260"/>
    <cellStyle name="40% - 강조색5 2_1) 도로시설물" xfId="261"/>
    <cellStyle name="40% - 강조색5 3" xfId="262"/>
    <cellStyle name="40% - 강조색5 3 2" xfId="263"/>
    <cellStyle name="40% - 강조색5 3 3" xfId="264"/>
    <cellStyle name="40% - 강조색5 4" xfId="265"/>
    <cellStyle name="40% - 강조색5 4 2" xfId="266"/>
    <cellStyle name="40% - 강조색5 5" xfId="267"/>
    <cellStyle name="40% - 강조색6" xfId="2717" builtinId="51" customBuiltin="1"/>
    <cellStyle name="40% - 강조색6 2" xfId="268"/>
    <cellStyle name="40% - 강조색6 2 2" xfId="269"/>
    <cellStyle name="40% - 강조색6 2 2 2" xfId="270"/>
    <cellStyle name="40% - 강조색6 2 2 3" xfId="271"/>
    <cellStyle name="40% - 강조색6 2 3" xfId="272"/>
    <cellStyle name="40% - 강조색6 2 4" xfId="273"/>
    <cellStyle name="40% - 강조색6 2_1) 도로시설물" xfId="274"/>
    <cellStyle name="40% - 강조색6 3" xfId="275"/>
    <cellStyle name="40% - 강조색6 3 2" xfId="276"/>
    <cellStyle name="40% - 강조색6 3 3" xfId="277"/>
    <cellStyle name="40% - 강조색6 4" xfId="278"/>
    <cellStyle name="40% - 강조색6 4 2" xfId="279"/>
    <cellStyle name="40% - 강조색6 5" xfId="280"/>
    <cellStyle name="60% - Accent1" xfId="281"/>
    <cellStyle name="60% - Accent1 2" xfId="282"/>
    <cellStyle name="60% - Accent1 2 2" xfId="283"/>
    <cellStyle name="60% - Accent1 3" xfId="284"/>
    <cellStyle name="60% - Accent1 4" xfId="285"/>
    <cellStyle name="60% - Accent1 4 2" xfId="286"/>
    <cellStyle name="60% - Accent1 4 3" xfId="287"/>
    <cellStyle name="60% - Accent1_1) 도로시설물" xfId="288"/>
    <cellStyle name="60% - Accent2" xfId="289"/>
    <cellStyle name="60% - Accent2 2" xfId="290"/>
    <cellStyle name="60% - Accent2 2 2" xfId="291"/>
    <cellStyle name="60% - Accent2 3" xfId="292"/>
    <cellStyle name="60% - Accent2 4" xfId="293"/>
    <cellStyle name="60% - Accent2 4 2" xfId="294"/>
    <cellStyle name="60% - Accent2 4 3" xfId="295"/>
    <cellStyle name="60% - Accent2_1) 도로시설물" xfId="296"/>
    <cellStyle name="60% - Accent3" xfId="297"/>
    <cellStyle name="60% - Accent3 2" xfId="298"/>
    <cellStyle name="60% - Accent3 2 2" xfId="299"/>
    <cellStyle name="60% - Accent3 3" xfId="300"/>
    <cellStyle name="60% - Accent3 4" xfId="301"/>
    <cellStyle name="60% - Accent3 4 2" xfId="302"/>
    <cellStyle name="60% - Accent3 4 3" xfId="303"/>
    <cellStyle name="60% - Accent3_1) 도로시설물" xfId="304"/>
    <cellStyle name="60% - Accent4" xfId="305"/>
    <cellStyle name="60% - Accent4 2" xfId="306"/>
    <cellStyle name="60% - Accent4 2 2" xfId="307"/>
    <cellStyle name="60% - Accent4 3" xfId="308"/>
    <cellStyle name="60% - Accent4 4" xfId="309"/>
    <cellStyle name="60% - Accent4 4 2" xfId="310"/>
    <cellStyle name="60% - Accent4 4 3" xfId="311"/>
    <cellStyle name="60% - Accent4_1) 도로시설물" xfId="312"/>
    <cellStyle name="60% - Accent5" xfId="313"/>
    <cellStyle name="60% - Accent5 2" xfId="314"/>
    <cellStyle name="60% - Accent5 2 2" xfId="315"/>
    <cellStyle name="60% - Accent5 3" xfId="316"/>
    <cellStyle name="60% - Accent5 4" xfId="317"/>
    <cellStyle name="60% - Accent5 4 2" xfId="318"/>
    <cellStyle name="60% - Accent5 4 3" xfId="319"/>
    <cellStyle name="60% - Accent5_1) 도로시설물" xfId="320"/>
    <cellStyle name="60% - Accent6" xfId="321"/>
    <cellStyle name="60% - Accent6 2" xfId="322"/>
    <cellStyle name="60% - Accent6 2 2" xfId="323"/>
    <cellStyle name="60% - Accent6 3" xfId="324"/>
    <cellStyle name="60% - Accent6 4" xfId="325"/>
    <cellStyle name="60% - Accent6 4 2" xfId="326"/>
    <cellStyle name="60% - Accent6 4 3" xfId="327"/>
    <cellStyle name="60% - Accent6_1) 도로시설물" xfId="328"/>
    <cellStyle name="60% - 강조색1" xfId="2718" builtinId="32" customBuiltin="1"/>
    <cellStyle name="60% - 강조색1 2" xfId="329"/>
    <cellStyle name="60% - 강조색1 2 2" xfId="330"/>
    <cellStyle name="60% - 강조색1 2 2 2" xfId="331"/>
    <cellStyle name="60% - 강조색1 2 2 3" xfId="332"/>
    <cellStyle name="60% - 강조색1 2 3" xfId="333"/>
    <cellStyle name="60% - 강조색1 2 4" xfId="334"/>
    <cellStyle name="60% - 강조색1 2_1) 도로시설물" xfId="335"/>
    <cellStyle name="60% - 강조색1 3" xfId="336"/>
    <cellStyle name="60% - 강조색1 3 2" xfId="337"/>
    <cellStyle name="60% - 강조색1 3 3" xfId="338"/>
    <cellStyle name="60% - 강조색1 4" xfId="339"/>
    <cellStyle name="60% - 강조색1 5" xfId="340"/>
    <cellStyle name="60% - 강조색2" xfId="2719" builtinId="36" customBuiltin="1"/>
    <cellStyle name="60% - 강조색2 2" xfId="341"/>
    <cellStyle name="60% - 강조색2 2 2" xfId="342"/>
    <cellStyle name="60% - 강조색2 2 2 2" xfId="343"/>
    <cellStyle name="60% - 강조색2 2 2 3" xfId="344"/>
    <cellStyle name="60% - 강조색2 2 3" xfId="345"/>
    <cellStyle name="60% - 강조색2 2 4" xfId="346"/>
    <cellStyle name="60% - 강조색2 2_1) 도로시설물" xfId="347"/>
    <cellStyle name="60% - 강조색2 3" xfId="348"/>
    <cellStyle name="60% - 강조색2 3 2" xfId="349"/>
    <cellStyle name="60% - 강조색2 3 3" xfId="350"/>
    <cellStyle name="60% - 강조색2 4" xfId="351"/>
    <cellStyle name="60% - 강조색2 5" xfId="352"/>
    <cellStyle name="60% - 강조색3" xfId="2720" builtinId="40" customBuiltin="1"/>
    <cellStyle name="60% - 강조색3 2" xfId="353"/>
    <cellStyle name="60% - 강조색3 2 2" xfId="354"/>
    <cellStyle name="60% - 강조색3 2 2 2" xfId="355"/>
    <cellStyle name="60% - 강조색3 2 2 3" xfId="356"/>
    <cellStyle name="60% - 강조색3 2 3" xfId="357"/>
    <cellStyle name="60% - 강조색3 2 4" xfId="358"/>
    <cellStyle name="60% - 강조색3 2_1) 도로시설물" xfId="359"/>
    <cellStyle name="60% - 강조색3 3" xfId="360"/>
    <cellStyle name="60% - 강조색3 3 2" xfId="361"/>
    <cellStyle name="60% - 강조색3 3 3" xfId="362"/>
    <cellStyle name="60% - 강조색3 4" xfId="363"/>
    <cellStyle name="60% - 강조색3 5" xfId="364"/>
    <cellStyle name="60% - 강조색4" xfId="2721" builtinId="44" customBuiltin="1"/>
    <cellStyle name="60% - 강조색4 2" xfId="365"/>
    <cellStyle name="60% - 강조색4 2 2" xfId="366"/>
    <cellStyle name="60% - 강조색4 2 2 2" xfId="367"/>
    <cellStyle name="60% - 강조색4 2 2 3" xfId="368"/>
    <cellStyle name="60% - 강조색4 2 3" xfId="369"/>
    <cellStyle name="60% - 강조색4 2 4" xfId="370"/>
    <cellStyle name="60% - 강조색4 2_1) 도로시설물" xfId="371"/>
    <cellStyle name="60% - 강조색4 3" xfId="372"/>
    <cellStyle name="60% - 강조색4 3 2" xfId="373"/>
    <cellStyle name="60% - 강조색4 3 3" xfId="374"/>
    <cellStyle name="60% - 강조색4 4" xfId="375"/>
    <cellStyle name="60% - 강조색4 5" xfId="376"/>
    <cellStyle name="60% - 강조색5" xfId="2722" builtinId="48" customBuiltin="1"/>
    <cellStyle name="60% - 강조색5 2" xfId="377"/>
    <cellStyle name="60% - 강조색5 2 2" xfId="378"/>
    <cellStyle name="60% - 강조색5 2 2 2" xfId="379"/>
    <cellStyle name="60% - 강조색5 2 2 3" xfId="380"/>
    <cellStyle name="60% - 강조색5 2 3" xfId="381"/>
    <cellStyle name="60% - 강조색5 2 4" xfId="382"/>
    <cellStyle name="60% - 강조색5 2_1) 도로시설물" xfId="383"/>
    <cellStyle name="60% - 강조색5 3" xfId="384"/>
    <cellStyle name="60% - 강조색5 3 2" xfId="385"/>
    <cellStyle name="60% - 강조색5 3 3" xfId="386"/>
    <cellStyle name="60% - 강조색5 4" xfId="387"/>
    <cellStyle name="60% - 강조색5 5" xfId="388"/>
    <cellStyle name="60% - 강조색6" xfId="2723" builtinId="52" customBuiltin="1"/>
    <cellStyle name="60% - 강조색6 2" xfId="389"/>
    <cellStyle name="60% - 강조색6 2 2" xfId="390"/>
    <cellStyle name="60% - 강조색6 2 2 2" xfId="391"/>
    <cellStyle name="60% - 강조색6 2 2 3" xfId="392"/>
    <cellStyle name="60% - 강조색6 2 3" xfId="393"/>
    <cellStyle name="60% - 강조색6 2 4" xfId="394"/>
    <cellStyle name="60% - 강조색6 2_1) 도로시설물" xfId="395"/>
    <cellStyle name="60% - 강조색6 3" xfId="396"/>
    <cellStyle name="60% - 강조색6 3 2" xfId="397"/>
    <cellStyle name="60% - 강조색6 3 3" xfId="398"/>
    <cellStyle name="60% - 강조색6 4" xfId="399"/>
    <cellStyle name="60% - 강조색6 5" xfId="400"/>
    <cellStyle name="Accent1" xfId="401"/>
    <cellStyle name="Accent1 2" xfId="402"/>
    <cellStyle name="Accent1 2 2" xfId="403"/>
    <cellStyle name="Accent1 3" xfId="404"/>
    <cellStyle name="Accent1 4" xfId="405"/>
    <cellStyle name="Accent1 4 2" xfId="406"/>
    <cellStyle name="Accent1 4 3" xfId="407"/>
    <cellStyle name="Accent1_1) 도로시설물" xfId="408"/>
    <cellStyle name="Accent2" xfId="409"/>
    <cellStyle name="Accent2 2" xfId="410"/>
    <cellStyle name="Accent2 2 2" xfId="411"/>
    <cellStyle name="Accent2 3" xfId="412"/>
    <cellStyle name="Accent2 4" xfId="413"/>
    <cellStyle name="Accent2 4 2" xfId="414"/>
    <cellStyle name="Accent2 4 3" xfId="415"/>
    <cellStyle name="Accent2_1) 도로시설물" xfId="416"/>
    <cellStyle name="Accent3" xfId="417"/>
    <cellStyle name="Accent3 2" xfId="418"/>
    <cellStyle name="Accent3 2 2" xfId="419"/>
    <cellStyle name="Accent3 3" xfId="420"/>
    <cellStyle name="Accent3 4" xfId="421"/>
    <cellStyle name="Accent3 4 2" xfId="422"/>
    <cellStyle name="Accent3 4 3" xfId="423"/>
    <cellStyle name="Accent3_1) 도로시설물" xfId="424"/>
    <cellStyle name="Accent4" xfId="425"/>
    <cellStyle name="Accent4 2" xfId="426"/>
    <cellStyle name="Accent4 2 2" xfId="427"/>
    <cellStyle name="Accent4 3" xfId="428"/>
    <cellStyle name="Accent4 4" xfId="429"/>
    <cellStyle name="Accent4 4 2" xfId="430"/>
    <cellStyle name="Accent4 4 3" xfId="431"/>
    <cellStyle name="Accent4_1) 도로시설물" xfId="432"/>
    <cellStyle name="Accent5" xfId="433"/>
    <cellStyle name="Accent5 2" xfId="434"/>
    <cellStyle name="Accent5 2 2" xfId="435"/>
    <cellStyle name="Accent5 3" xfId="436"/>
    <cellStyle name="Accent5 4" xfId="437"/>
    <cellStyle name="Accent5 4 2" xfId="438"/>
    <cellStyle name="Accent5 4 3" xfId="439"/>
    <cellStyle name="Accent5_1) 도로시설물" xfId="440"/>
    <cellStyle name="Accent6" xfId="441"/>
    <cellStyle name="Accent6 2" xfId="442"/>
    <cellStyle name="Accent6 2 2" xfId="443"/>
    <cellStyle name="Accent6 3" xfId="444"/>
    <cellStyle name="Accent6 4" xfId="445"/>
    <cellStyle name="Accent6 4 2" xfId="446"/>
    <cellStyle name="Accent6 4 3" xfId="447"/>
    <cellStyle name="Accent6_1) 도로시설물" xfId="448"/>
    <cellStyle name="ÅëÈ­ [0]_¼ÕÀÍ¿¹»ê" xfId="449"/>
    <cellStyle name="AeE­ [0]_¼OAI¿¹≫e" xfId="450"/>
    <cellStyle name="ÅëÈ­ [0]_ÀÎ°Çºñ,¿ÜÁÖºñ" xfId="451"/>
    <cellStyle name="AeE­ [0]_AI°Cºn,μμ±Þºn" xfId="452"/>
    <cellStyle name="ÅëÈ­ [0]_laroux" xfId="453"/>
    <cellStyle name="AeE­ [0]_laroux_1" xfId="454"/>
    <cellStyle name="ÅëÈ­ [0]_laroux_1" xfId="455"/>
    <cellStyle name="AeE­ [0]_laroux_1 2" xfId="456"/>
    <cellStyle name="ÅëÈ­ [0]_laroux_1 2" xfId="457"/>
    <cellStyle name="AeE­ [0]_laroux_1 3" xfId="458"/>
    <cellStyle name="ÅëÈ­ [0]_laroux_1 3" xfId="459"/>
    <cellStyle name="AeE­ [0]_laroux_2" xfId="460"/>
    <cellStyle name="ÅëÈ­ [0]_laroux_2" xfId="461"/>
    <cellStyle name="AeE­ [0]_laroux_2 2" xfId="462"/>
    <cellStyle name="ÅëÈ­ [0]_laroux_2 2" xfId="463"/>
    <cellStyle name="AeE­ [0]_laroux_2 3" xfId="464"/>
    <cellStyle name="ÅëÈ­ [0]_laroux_2 3" xfId="465"/>
    <cellStyle name="AeE­ [0]_laroux_2_41-06농림16" xfId="466"/>
    <cellStyle name="ÅëÈ­ [0]_laroux_2_41-06농림16" xfId="467"/>
    <cellStyle name="AeE­ [0]_laroux_2_41-06농림16 2" xfId="468"/>
    <cellStyle name="ÅëÈ­ [0]_laroux_2_41-06농림16 2" xfId="469"/>
    <cellStyle name="AeE­ [0]_laroux_2_41-06농림16 3" xfId="470"/>
    <cellStyle name="ÅëÈ­ [0]_laroux_2_41-06농림16 3" xfId="471"/>
    <cellStyle name="AeE­ [0]_laroux_2_41-06농림41" xfId="472"/>
    <cellStyle name="ÅëÈ­ [0]_laroux_2_41-06농림41" xfId="473"/>
    <cellStyle name="AeE­ [0]_laroux_2_41-06농림41 2" xfId="474"/>
    <cellStyle name="ÅëÈ­ [0]_laroux_2_41-06농림41 2" xfId="475"/>
    <cellStyle name="AeE­ [0]_laroux_2_41-06농림41 3" xfId="476"/>
    <cellStyle name="ÅëÈ­ [0]_laroux_2_41-06농림41 3" xfId="477"/>
    <cellStyle name="AeE­ [0]_Sheet1" xfId="478"/>
    <cellStyle name="ÅëÈ­ [0]_Sheet1" xfId="479"/>
    <cellStyle name="AeE­ [0]_Sheet1 2" xfId="480"/>
    <cellStyle name="ÅëÈ­ [0]_Sheet1 2" xfId="481"/>
    <cellStyle name="AeE­ [0]_Sheet1 3" xfId="482"/>
    <cellStyle name="ÅëÈ­ [0]_Sheet1 3" xfId="483"/>
    <cellStyle name="ÅëÈ­_¼ÕÀÍ¿¹»ê" xfId="484"/>
    <cellStyle name="AeE­_¼OAI¿¹≫e" xfId="485"/>
    <cellStyle name="ÅëÈ­_ÀÎ°Çºñ,¿ÜÁÖºñ" xfId="486"/>
    <cellStyle name="AeE­_AI°Cºn,μμ±Þºn" xfId="487"/>
    <cellStyle name="ÅëÈ­_laroux" xfId="488"/>
    <cellStyle name="AeE­_laroux_1" xfId="489"/>
    <cellStyle name="ÅëÈ­_laroux_1" xfId="490"/>
    <cellStyle name="AeE­_laroux_1 2" xfId="491"/>
    <cellStyle name="ÅëÈ­_laroux_1 2" xfId="492"/>
    <cellStyle name="AeE­_laroux_1 3" xfId="493"/>
    <cellStyle name="ÅëÈ­_laroux_1 3" xfId="494"/>
    <cellStyle name="AeE­_laroux_2" xfId="495"/>
    <cellStyle name="ÅëÈ­_laroux_2" xfId="496"/>
    <cellStyle name="AeE­_laroux_2 2" xfId="497"/>
    <cellStyle name="ÅëÈ­_laroux_2 2" xfId="498"/>
    <cellStyle name="AeE­_laroux_2 3" xfId="499"/>
    <cellStyle name="ÅëÈ­_laroux_2 3" xfId="500"/>
    <cellStyle name="AeE­_laroux_2_41-06농림16" xfId="501"/>
    <cellStyle name="ÅëÈ­_laroux_2_41-06농림16" xfId="502"/>
    <cellStyle name="AeE­_laroux_2_41-06농림16 2" xfId="503"/>
    <cellStyle name="ÅëÈ­_laroux_2_41-06농림16 2" xfId="504"/>
    <cellStyle name="AeE­_laroux_2_41-06농림16 3" xfId="505"/>
    <cellStyle name="ÅëÈ­_laroux_2_41-06농림16 3" xfId="506"/>
    <cellStyle name="AeE­_laroux_2_41-06농림41" xfId="507"/>
    <cellStyle name="ÅëÈ­_laroux_2_41-06농림41" xfId="508"/>
    <cellStyle name="AeE­_laroux_2_41-06농림41 2" xfId="509"/>
    <cellStyle name="ÅëÈ­_laroux_2_41-06농림41 2" xfId="510"/>
    <cellStyle name="AeE­_laroux_2_41-06농림41 3" xfId="511"/>
    <cellStyle name="ÅëÈ­_laroux_2_41-06농림41 3" xfId="512"/>
    <cellStyle name="AeE­_Sheet1" xfId="513"/>
    <cellStyle name="ÅëÈ­_Sheet1" xfId="514"/>
    <cellStyle name="AeE­_Sheet1 2" xfId="515"/>
    <cellStyle name="ÅëÈ­_Sheet1 2" xfId="516"/>
    <cellStyle name="AeE­_Sheet1 3" xfId="517"/>
    <cellStyle name="ÅëÈ­_Sheet1 3" xfId="518"/>
    <cellStyle name="AeE­_Sheet1_41-06농림16" xfId="519"/>
    <cellStyle name="ÅëÈ­_Sheet1_41-06농림16" xfId="520"/>
    <cellStyle name="AeE­_Sheet1_41-06농림16 2" xfId="521"/>
    <cellStyle name="ÅëÈ­_Sheet1_41-06농림16 2" xfId="522"/>
    <cellStyle name="AeE­_Sheet1_41-06농림16 3" xfId="523"/>
    <cellStyle name="ÅëÈ­_Sheet1_41-06농림16 3" xfId="524"/>
    <cellStyle name="AeE­_Sheet1_41-06농림41" xfId="525"/>
    <cellStyle name="ÅëÈ­_Sheet1_41-06농림41" xfId="526"/>
    <cellStyle name="AeE­_Sheet1_41-06농림41 2" xfId="527"/>
    <cellStyle name="ÅëÈ­_Sheet1_41-06농림41 2" xfId="528"/>
    <cellStyle name="AeE­_Sheet1_41-06농림41 3" xfId="529"/>
    <cellStyle name="ÅëÈ­_Sheet1_41-06농림41 3" xfId="530"/>
    <cellStyle name="ÄÞ¸¶ [0]_¼ÕÀÍ¿¹»ê" xfId="531"/>
    <cellStyle name="AÞ¸¶ [0]_¼OAI¿¹≫e" xfId="532"/>
    <cellStyle name="ÄÞ¸¶ [0]_ÀÎ°Çºñ,¿ÜÁÖºñ" xfId="533"/>
    <cellStyle name="AÞ¸¶ [0]_AI°Cºn,μμ±Þºn" xfId="534"/>
    <cellStyle name="ÄÞ¸¶ [0]_laroux" xfId="535"/>
    <cellStyle name="AÞ¸¶ [0]_laroux_1" xfId="536"/>
    <cellStyle name="ÄÞ¸¶ [0]_laroux_1" xfId="537"/>
    <cellStyle name="AÞ¸¶ [0]_laroux_1 2" xfId="538"/>
    <cellStyle name="ÄÞ¸¶ [0]_laroux_1 2" xfId="539"/>
    <cellStyle name="AÞ¸¶ [0]_laroux_1 3" xfId="540"/>
    <cellStyle name="ÄÞ¸¶ [0]_laroux_1 3" xfId="541"/>
    <cellStyle name="AÞ¸¶ [0]_Sheet1" xfId="542"/>
    <cellStyle name="ÄÞ¸¶ [0]_Sheet1" xfId="543"/>
    <cellStyle name="AÞ¸¶ [0]_Sheet1 2" xfId="544"/>
    <cellStyle name="ÄÞ¸¶ [0]_Sheet1 2" xfId="545"/>
    <cellStyle name="AÞ¸¶ [0]_Sheet1 3" xfId="546"/>
    <cellStyle name="ÄÞ¸¶ [0]_Sheet1 3" xfId="547"/>
    <cellStyle name="ÄÞ¸¶_¼ÕÀÍ¿¹»ê" xfId="548"/>
    <cellStyle name="AÞ¸¶_¼OAI¿¹≫e" xfId="549"/>
    <cellStyle name="ÄÞ¸¶_ÀÎ°Çºñ,¿ÜÁÖºñ" xfId="550"/>
    <cellStyle name="AÞ¸¶_AI°Cºn,μμ±Þºn" xfId="551"/>
    <cellStyle name="ÄÞ¸¶_laroux" xfId="552"/>
    <cellStyle name="AÞ¸¶_laroux_1" xfId="553"/>
    <cellStyle name="ÄÞ¸¶_laroux_1" xfId="554"/>
    <cellStyle name="AÞ¸¶_laroux_1 2" xfId="555"/>
    <cellStyle name="ÄÞ¸¶_laroux_1 2" xfId="556"/>
    <cellStyle name="AÞ¸¶_laroux_1 3" xfId="557"/>
    <cellStyle name="ÄÞ¸¶_laroux_1 3" xfId="558"/>
    <cellStyle name="AÞ¸¶_Sheet1" xfId="559"/>
    <cellStyle name="ÄÞ¸¶_Sheet1" xfId="560"/>
    <cellStyle name="AÞ¸¶_Sheet1 2" xfId="561"/>
    <cellStyle name="ÄÞ¸¶_Sheet1 2" xfId="562"/>
    <cellStyle name="AÞ¸¶_Sheet1 3" xfId="563"/>
    <cellStyle name="ÄÞ¸¶_Sheet1 3" xfId="564"/>
    <cellStyle name="AÞ¸¶_Sheet1_41-06농림16" xfId="565"/>
    <cellStyle name="ÄÞ¸¶_Sheet1_41-06농림16" xfId="566"/>
    <cellStyle name="AÞ¸¶_Sheet1_41-06농림16 2" xfId="567"/>
    <cellStyle name="ÄÞ¸¶_Sheet1_41-06농림16 2" xfId="568"/>
    <cellStyle name="AÞ¸¶_Sheet1_41-06농림16 3" xfId="569"/>
    <cellStyle name="ÄÞ¸¶_Sheet1_41-06농림16 3" xfId="570"/>
    <cellStyle name="AÞ¸¶_Sheet1_41-06농림41" xfId="571"/>
    <cellStyle name="ÄÞ¸¶_Sheet1_41-06농림41" xfId="572"/>
    <cellStyle name="AÞ¸¶_Sheet1_41-06농림41 2" xfId="573"/>
    <cellStyle name="ÄÞ¸¶_Sheet1_41-06농림41 2" xfId="574"/>
    <cellStyle name="AÞ¸¶_Sheet1_41-06농림41 3" xfId="575"/>
    <cellStyle name="ÄÞ¸¶_Sheet1_41-06농림41 3" xfId="576"/>
    <cellStyle name="Bad" xfId="577"/>
    <cellStyle name="Bad 2" xfId="578"/>
    <cellStyle name="Bad 2 2" xfId="579"/>
    <cellStyle name="Bad 3" xfId="580"/>
    <cellStyle name="Bad 4" xfId="581"/>
    <cellStyle name="Bad 4 2" xfId="582"/>
    <cellStyle name="Bad 4 3" xfId="583"/>
    <cellStyle name="Bad_1) 도로시설물" xfId="584"/>
    <cellStyle name="C￥AØ_¿μ¾÷CoE² " xfId="585"/>
    <cellStyle name="Ç¥ÁØ_¼ÕÀÍ¿¹»ê" xfId="586"/>
    <cellStyle name="C￥AØ_¼OAI¿¹≫e" xfId="587"/>
    <cellStyle name="Ç¥ÁØ_ÀÎ°Çºñ,¿ÜÁÖºñ" xfId="588"/>
    <cellStyle name="C￥AØ_AI°Cºn,μμ±Þºn" xfId="589"/>
    <cellStyle name="Ç¥ÁØ_laroux" xfId="590"/>
    <cellStyle name="C￥AØ_laroux_1" xfId="591"/>
    <cellStyle name="Ç¥ÁØ_laroux_1" xfId="592"/>
    <cellStyle name="C￥AØ_laroux_1 2" xfId="593"/>
    <cellStyle name="Ç¥ÁØ_laroux_1 2" xfId="594"/>
    <cellStyle name="C￥AØ_laroux_1 3" xfId="595"/>
    <cellStyle name="Ç¥ÁØ_laroux_1 3" xfId="596"/>
    <cellStyle name="C￥AØ_laroux_1_Sheet1" xfId="597"/>
    <cellStyle name="Ç¥ÁØ_laroux_1_Sheet1" xfId="598"/>
    <cellStyle name="C￥AØ_laroux_1_Sheet1 2" xfId="599"/>
    <cellStyle name="Ç¥ÁØ_laroux_1_Sheet1 2" xfId="600"/>
    <cellStyle name="C￥AØ_laroux_1_Sheet1 3" xfId="601"/>
    <cellStyle name="Ç¥ÁØ_laroux_1_Sheet1 3" xfId="602"/>
    <cellStyle name="C￥AØ_laroux_2" xfId="603"/>
    <cellStyle name="Ç¥ÁØ_laroux_2" xfId="604"/>
    <cellStyle name="C￥AØ_laroux_2 2" xfId="605"/>
    <cellStyle name="Ç¥ÁØ_laroux_2 2" xfId="606"/>
    <cellStyle name="C￥AØ_laroux_2 3" xfId="607"/>
    <cellStyle name="Ç¥ÁØ_laroux_2 3" xfId="608"/>
    <cellStyle name="C￥AØ_laroux_2_Sheet1" xfId="609"/>
    <cellStyle name="Ç¥ÁØ_laroux_2_Sheet1" xfId="610"/>
    <cellStyle name="C￥AØ_laroux_2_Sheet1 2" xfId="611"/>
    <cellStyle name="Ç¥ÁØ_laroux_2_Sheet1 2" xfId="612"/>
    <cellStyle name="C￥AØ_laroux_2_Sheet1 3" xfId="613"/>
    <cellStyle name="Ç¥ÁØ_laroux_2_Sheet1 3" xfId="614"/>
    <cellStyle name="C￥AØ_laroux_3" xfId="615"/>
    <cellStyle name="Ç¥ÁØ_laroux_3" xfId="616"/>
    <cellStyle name="C￥AØ_laroux_3 2" xfId="617"/>
    <cellStyle name="Ç¥ÁØ_laroux_3 2" xfId="618"/>
    <cellStyle name="C￥AØ_laroux_3 3" xfId="619"/>
    <cellStyle name="Ç¥ÁØ_laroux_3 3" xfId="620"/>
    <cellStyle name="C￥AØ_laroux_4" xfId="621"/>
    <cellStyle name="Ç¥ÁØ_laroux_4" xfId="622"/>
    <cellStyle name="C￥AØ_laroux_4 2" xfId="623"/>
    <cellStyle name="Ç¥ÁØ_laroux_4 2" xfId="624"/>
    <cellStyle name="C￥AØ_laroux_4 3" xfId="625"/>
    <cellStyle name="Ç¥ÁØ_laroux_4 3" xfId="626"/>
    <cellStyle name="C￥AØ_laroux_Sheet1" xfId="627"/>
    <cellStyle name="Ç¥ÁØ_laroux_Sheet1" xfId="628"/>
    <cellStyle name="C￥AØ_laroux_Sheet1 2" xfId="629"/>
    <cellStyle name="Ç¥ÁØ_laroux_Sheet1 2" xfId="630"/>
    <cellStyle name="C￥AØ_laroux_Sheet1 3" xfId="631"/>
    <cellStyle name="Ç¥ÁØ_laroux_Sheet1 3" xfId="632"/>
    <cellStyle name="C￥AØ_Sheet1" xfId="633"/>
    <cellStyle name="Ç¥ÁØ_Sheet1" xfId="634"/>
    <cellStyle name="C￥AØ_Sheet1 2" xfId="635"/>
    <cellStyle name="Ç¥ÁØ_Sheet1 2" xfId="636"/>
    <cellStyle name="C￥AØ_Sheet1 3" xfId="637"/>
    <cellStyle name="Ç¥ÁØ_Sheet1 3" xfId="638"/>
    <cellStyle name="Calc Currency (0)" xfId="639"/>
    <cellStyle name="Calc Currency (0) 2" xfId="640"/>
    <cellStyle name="Calculation" xfId="641"/>
    <cellStyle name="Calculation 2" xfId="642"/>
    <cellStyle name="Calculation 2 2" xfId="643"/>
    <cellStyle name="Calculation 3" xfId="644"/>
    <cellStyle name="Calculation 4" xfId="645"/>
    <cellStyle name="Calculation 4 2" xfId="646"/>
    <cellStyle name="Calculation 4 3" xfId="647"/>
    <cellStyle name="Calculation_1) 도로시설물" xfId="648"/>
    <cellStyle name="category" xfId="649"/>
    <cellStyle name="category 2" xfId="650"/>
    <cellStyle name="Check Cell" xfId="651"/>
    <cellStyle name="Check Cell 2" xfId="652"/>
    <cellStyle name="Check Cell 2 2" xfId="653"/>
    <cellStyle name="Check Cell 3" xfId="654"/>
    <cellStyle name="Check Cell 4" xfId="655"/>
    <cellStyle name="Check Cell 4 2" xfId="656"/>
    <cellStyle name="Check Cell 4 3" xfId="657"/>
    <cellStyle name="Check Cell_1) 도로시설물" xfId="658"/>
    <cellStyle name="Comma [0]_ SG&amp;A Bridge " xfId="659"/>
    <cellStyle name="comma zerodec" xfId="660"/>
    <cellStyle name="comma zerodec 2" xfId="661"/>
    <cellStyle name="Comma_ SG&amp;A Bridge " xfId="662"/>
    <cellStyle name="Copied" xfId="663"/>
    <cellStyle name="Copied 2" xfId="664"/>
    <cellStyle name="Currency [0]_ SG&amp;A Bridge " xfId="665"/>
    <cellStyle name="Currency_ SG&amp;A Bridge " xfId="666"/>
    <cellStyle name="Currency1" xfId="667"/>
    <cellStyle name="Currency1 2" xfId="668"/>
    <cellStyle name="Date" xfId="669"/>
    <cellStyle name="Date 2" xfId="670"/>
    <cellStyle name="Dezimal [0]_laroux" xfId="671"/>
    <cellStyle name="Dezimal_laroux" xfId="672"/>
    <cellStyle name="Dollar (zero dec)" xfId="673"/>
    <cellStyle name="Dollar (zero dec) 2" xfId="674"/>
    <cellStyle name="Entered" xfId="675"/>
    <cellStyle name="Entered 2" xfId="676"/>
    <cellStyle name="Explanatory Text" xfId="677"/>
    <cellStyle name="Explanatory Text 2" xfId="678"/>
    <cellStyle name="Explanatory Text 2 2" xfId="679"/>
    <cellStyle name="Explanatory Text 3" xfId="680"/>
    <cellStyle name="Explanatory Text 4" xfId="681"/>
    <cellStyle name="Explanatory Text 4 2" xfId="682"/>
    <cellStyle name="Explanatory Text 4 3" xfId="683"/>
    <cellStyle name="Explanatory Text_1) 도로시설물" xfId="684"/>
    <cellStyle name="Fixed" xfId="685"/>
    <cellStyle name="Fixed 2" xfId="686"/>
    <cellStyle name="Good" xfId="687"/>
    <cellStyle name="Good 2" xfId="688"/>
    <cellStyle name="Good 2 2" xfId="689"/>
    <cellStyle name="Good 3" xfId="690"/>
    <cellStyle name="Good 4" xfId="691"/>
    <cellStyle name="Good 4 2" xfId="692"/>
    <cellStyle name="Good 4 3" xfId="693"/>
    <cellStyle name="Good_1) 도로시설물" xfId="694"/>
    <cellStyle name="Grey" xfId="695"/>
    <cellStyle name="Grey 2" xfId="696"/>
    <cellStyle name="HEADER" xfId="697"/>
    <cellStyle name="HEADER 2" xfId="698"/>
    <cellStyle name="Header1" xfId="699"/>
    <cellStyle name="Header1 2" xfId="700"/>
    <cellStyle name="Header2" xfId="701"/>
    <cellStyle name="Header2 2" xfId="702"/>
    <cellStyle name="Heading 1" xfId="703"/>
    <cellStyle name="Heading 1 2" xfId="704"/>
    <cellStyle name="Heading 1 2 2" xfId="705"/>
    <cellStyle name="Heading 1 3" xfId="706"/>
    <cellStyle name="Heading 1 4" xfId="707"/>
    <cellStyle name="Heading 1 4 2" xfId="708"/>
    <cellStyle name="Heading 1 4 3" xfId="709"/>
    <cellStyle name="Heading 1_1) 도로시설물" xfId="710"/>
    <cellStyle name="Heading 2" xfId="711"/>
    <cellStyle name="Heading 2 2" xfId="712"/>
    <cellStyle name="Heading 2 2 2" xfId="713"/>
    <cellStyle name="Heading 2 3" xfId="714"/>
    <cellStyle name="Heading 2 4" xfId="715"/>
    <cellStyle name="Heading 2 4 2" xfId="716"/>
    <cellStyle name="Heading 2 4 3" xfId="717"/>
    <cellStyle name="Heading 2_1) 도로시설물" xfId="718"/>
    <cellStyle name="Heading 3" xfId="719"/>
    <cellStyle name="Heading 3 2" xfId="720"/>
    <cellStyle name="Heading 3 2 2" xfId="721"/>
    <cellStyle name="Heading 3 3" xfId="722"/>
    <cellStyle name="Heading 3 4" xfId="723"/>
    <cellStyle name="Heading 3 4 2" xfId="724"/>
    <cellStyle name="Heading 3 4 3" xfId="725"/>
    <cellStyle name="Heading 3_1) 도로시설물" xfId="726"/>
    <cellStyle name="Heading 4" xfId="727"/>
    <cellStyle name="Heading 4 2" xfId="728"/>
    <cellStyle name="Heading 4 2 2" xfId="729"/>
    <cellStyle name="Heading 4 3" xfId="730"/>
    <cellStyle name="Heading 4 4" xfId="731"/>
    <cellStyle name="Heading 4 4 2" xfId="732"/>
    <cellStyle name="Heading 4 4 3" xfId="733"/>
    <cellStyle name="Heading 4_1) 도로시설물" xfId="734"/>
    <cellStyle name="HEADING1" xfId="735"/>
    <cellStyle name="HEADING1 2" xfId="736"/>
    <cellStyle name="HEADING2" xfId="737"/>
    <cellStyle name="HEADING2 2" xfId="738"/>
    <cellStyle name="Input" xfId="739"/>
    <cellStyle name="Input [yellow]" xfId="740"/>
    <cellStyle name="Input [yellow] 2" xfId="741"/>
    <cellStyle name="Input 10" xfId="742"/>
    <cellStyle name="Input 10 2" xfId="743"/>
    <cellStyle name="Input 11" xfId="744"/>
    <cellStyle name="Input 11 2" xfId="745"/>
    <cellStyle name="Input 12" xfId="746"/>
    <cellStyle name="Input 12 2" xfId="747"/>
    <cellStyle name="Input 13" xfId="748"/>
    <cellStyle name="Input 14" xfId="749"/>
    <cellStyle name="Input 15" xfId="750"/>
    <cellStyle name="Input 15 2" xfId="751"/>
    <cellStyle name="Input 15 3" xfId="752"/>
    <cellStyle name="Input 16" xfId="753"/>
    <cellStyle name="Input 16 2" xfId="754"/>
    <cellStyle name="Input 16 3" xfId="755"/>
    <cellStyle name="Input 17" xfId="756"/>
    <cellStyle name="Input 17 2" xfId="757"/>
    <cellStyle name="Input 17 3" xfId="758"/>
    <cellStyle name="Input 2" xfId="759"/>
    <cellStyle name="Input 2 2" xfId="760"/>
    <cellStyle name="Input 3" xfId="761"/>
    <cellStyle name="Input 3 2" xfId="762"/>
    <cellStyle name="Input 4" xfId="763"/>
    <cellStyle name="Input 4 2" xfId="764"/>
    <cellStyle name="Input 5" xfId="765"/>
    <cellStyle name="Input 5 2" xfId="766"/>
    <cellStyle name="Input 6" xfId="767"/>
    <cellStyle name="Input 6 2" xfId="768"/>
    <cellStyle name="Input 7" xfId="769"/>
    <cellStyle name="Input 7 2" xfId="770"/>
    <cellStyle name="Input 8" xfId="771"/>
    <cellStyle name="Input 8 2" xfId="772"/>
    <cellStyle name="Input 9" xfId="773"/>
    <cellStyle name="Input 9 2" xfId="774"/>
    <cellStyle name="Input_1) 도로시설물" xfId="775"/>
    <cellStyle name="Linked Cell" xfId="776"/>
    <cellStyle name="Linked Cell 2" xfId="777"/>
    <cellStyle name="Linked Cell 2 2" xfId="778"/>
    <cellStyle name="Linked Cell 3" xfId="779"/>
    <cellStyle name="Linked Cell 4" xfId="780"/>
    <cellStyle name="Linked Cell 4 2" xfId="781"/>
    <cellStyle name="Linked Cell 4 3" xfId="782"/>
    <cellStyle name="Linked Cell_1) 도로시설물" xfId="783"/>
    <cellStyle name="Milliers [0]_Arabian Spec" xfId="784"/>
    <cellStyle name="Milliers_Arabian Spec" xfId="785"/>
    <cellStyle name="Model" xfId="786"/>
    <cellStyle name="Model 2" xfId="787"/>
    <cellStyle name="Mon?aire [0]_Arabian Spec" xfId="788"/>
    <cellStyle name="Mon?aire_Arabian Spec" xfId="789"/>
    <cellStyle name="Neutral" xfId="790"/>
    <cellStyle name="Neutral 2" xfId="791"/>
    <cellStyle name="Neutral 2 2" xfId="792"/>
    <cellStyle name="Neutral 3" xfId="793"/>
    <cellStyle name="Neutral 4" xfId="794"/>
    <cellStyle name="Neutral 4 2" xfId="795"/>
    <cellStyle name="Neutral 4 3" xfId="796"/>
    <cellStyle name="Neutral_1) 도로시설물" xfId="797"/>
    <cellStyle name="Normal - Style1" xfId="798"/>
    <cellStyle name="Normal - Style1 2" xfId="799"/>
    <cellStyle name="Normal_ SG&amp;A Bridge " xfId="800"/>
    <cellStyle name="Note" xfId="801"/>
    <cellStyle name="Note 2" xfId="802"/>
    <cellStyle name="Output" xfId="803"/>
    <cellStyle name="Output 2" xfId="804"/>
    <cellStyle name="Output 2 2" xfId="805"/>
    <cellStyle name="Output 3" xfId="806"/>
    <cellStyle name="Output 4" xfId="807"/>
    <cellStyle name="Output 4 2" xfId="808"/>
    <cellStyle name="Output 4 3" xfId="809"/>
    <cellStyle name="Output_1) 도로시설물" xfId="810"/>
    <cellStyle name="Percent [2]" xfId="811"/>
    <cellStyle name="Percent [2] 2" xfId="812"/>
    <cellStyle name="Standard_laroux" xfId="813"/>
    <cellStyle name="subhead" xfId="814"/>
    <cellStyle name="subhead 2" xfId="815"/>
    <cellStyle name="Title" xfId="816"/>
    <cellStyle name="Title 2" xfId="817"/>
    <cellStyle name="Title 2 2" xfId="818"/>
    <cellStyle name="Title 3" xfId="819"/>
    <cellStyle name="Title 4" xfId="820"/>
    <cellStyle name="Title 4 2" xfId="821"/>
    <cellStyle name="Title 4 3" xfId="822"/>
    <cellStyle name="Title_1) 도로시설물" xfId="823"/>
    <cellStyle name="Total" xfId="824"/>
    <cellStyle name="Total 2" xfId="825"/>
    <cellStyle name="Total 2 2" xfId="826"/>
    <cellStyle name="Total 3" xfId="827"/>
    <cellStyle name="Total 4" xfId="828"/>
    <cellStyle name="Total 4 2" xfId="829"/>
    <cellStyle name="Total 4 3" xfId="830"/>
    <cellStyle name="Total_1) 도로시설물" xfId="831"/>
    <cellStyle name="W?rung [0]_laroux" xfId="832"/>
    <cellStyle name="W?rung_laroux" xfId="833"/>
    <cellStyle name="Warning Text" xfId="834"/>
    <cellStyle name="Warning Text 2" xfId="835"/>
    <cellStyle name="Warning Text 2 2" xfId="836"/>
    <cellStyle name="Warning Text 3" xfId="837"/>
    <cellStyle name="Warning Text 4" xfId="838"/>
    <cellStyle name="Warning Text 4 2" xfId="839"/>
    <cellStyle name="Warning Text 4 3" xfId="840"/>
    <cellStyle name="Warning Text_1) 도로시설물" xfId="841"/>
    <cellStyle name="강조색1" xfId="2724" builtinId="29" customBuiltin="1"/>
    <cellStyle name="강조색1 2" xfId="842"/>
    <cellStyle name="강조색1 2 2" xfId="843"/>
    <cellStyle name="강조색1 2 2 2" xfId="844"/>
    <cellStyle name="강조색1 2 2 3" xfId="845"/>
    <cellStyle name="강조색1 2 3" xfId="846"/>
    <cellStyle name="강조색1 2 4" xfId="847"/>
    <cellStyle name="강조색1 2_1) 도로시설물" xfId="848"/>
    <cellStyle name="강조색1 3" xfId="849"/>
    <cellStyle name="강조색1 3 2" xfId="850"/>
    <cellStyle name="강조색1 3 3" xfId="851"/>
    <cellStyle name="강조색1 4" xfId="852"/>
    <cellStyle name="강조색1 5" xfId="853"/>
    <cellStyle name="강조색2" xfId="2725" builtinId="33" customBuiltin="1"/>
    <cellStyle name="강조색2 2" xfId="854"/>
    <cellStyle name="강조색2 2 2" xfId="855"/>
    <cellStyle name="강조색2 2 2 2" xfId="856"/>
    <cellStyle name="강조색2 2 2 3" xfId="857"/>
    <cellStyle name="강조색2 2 3" xfId="858"/>
    <cellStyle name="강조색2 2 4" xfId="859"/>
    <cellStyle name="강조색2 2_1) 도로시설물" xfId="860"/>
    <cellStyle name="강조색2 3" xfId="861"/>
    <cellStyle name="강조색2 3 2" xfId="862"/>
    <cellStyle name="강조색2 3 3" xfId="863"/>
    <cellStyle name="강조색2 4" xfId="864"/>
    <cellStyle name="강조색2 5" xfId="865"/>
    <cellStyle name="강조색3" xfId="2726" builtinId="37" customBuiltin="1"/>
    <cellStyle name="강조색3 2" xfId="866"/>
    <cellStyle name="강조색3 2 2" xfId="867"/>
    <cellStyle name="강조색3 2 2 2" xfId="868"/>
    <cellStyle name="강조색3 2 2 3" xfId="869"/>
    <cellStyle name="강조색3 2 3" xfId="870"/>
    <cellStyle name="강조색3 2 4" xfId="871"/>
    <cellStyle name="강조색3 2_1) 도로시설물" xfId="872"/>
    <cellStyle name="강조색3 3" xfId="873"/>
    <cellStyle name="강조색3 3 2" xfId="874"/>
    <cellStyle name="강조색3 3 3" xfId="875"/>
    <cellStyle name="강조색3 4" xfId="876"/>
    <cellStyle name="강조색3 5" xfId="877"/>
    <cellStyle name="강조색4" xfId="2727" builtinId="41" customBuiltin="1"/>
    <cellStyle name="강조색4 2" xfId="878"/>
    <cellStyle name="강조색4 2 2" xfId="879"/>
    <cellStyle name="강조색4 2 2 2" xfId="880"/>
    <cellStyle name="강조색4 2 2 3" xfId="881"/>
    <cellStyle name="강조색4 2 3" xfId="882"/>
    <cellStyle name="강조색4 2 4" xfId="883"/>
    <cellStyle name="강조색4 2_1) 도로시설물" xfId="884"/>
    <cellStyle name="강조색4 3" xfId="885"/>
    <cellStyle name="강조색4 3 2" xfId="886"/>
    <cellStyle name="강조색4 3 3" xfId="887"/>
    <cellStyle name="강조색4 4" xfId="888"/>
    <cellStyle name="강조색4 5" xfId="889"/>
    <cellStyle name="강조색5" xfId="2728" builtinId="45" customBuiltin="1"/>
    <cellStyle name="강조색5 2" xfId="890"/>
    <cellStyle name="강조색5 2 2" xfId="891"/>
    <cellStyle name="강조색5 2 2 2" xfId="892"/>
    <cellStyle name="강조색5 2 3" xfId="893"/>
    <cellStyle name="강조색5 3" xfId="894"/>
    <cellStyle name="강조색5 3 2" xfId="895"/>
    <cellStyle name="강조색5 4" xfId="896"/>
    <cellStyle name="강조색5 5" xfId="897"/>
    <cellStyle name="강조색6" xfId="2729" builtinId="49" customBuiltin="1"/>
    <cellStyle name="강조색6 2" xfId="898"/>
    <cellStyle name="강조색6 2 2" xfId="899"/>
    <cellStyle name="강조색6 2 2 2" xfId="900"/>
    <cellStyle name="강조색6 2 2 3" xfId="901"/>
    <cellStyle name="강조색6 2 3" xfId="902"/>
    <cellStyle name="강조색6 2 4" xfId="903"/>
    <cellStyle name="강조색6 2_1) 도로시설물" xfId="904"/>
    <cellStyle name="강조색6 3" xfId="905"/>
    <cellStyle name="강조색6 3 2" xfId="906"/>
    <cellStyle name="강조색6 3 3" xfId="907"/>
    <cellStyle name="강조색6 4" xfId="908"/>
    <cellStyle name="강조색6 5" xfId="909"/>
    <cellStyle name="경고문" xfId="2730" builtinId="11" customBuiltin="1"/>
    <cellStyle name="경고문 2" xfId="910"/>
    <cellStyle name="경고문 2 2" xfId="911"/>
    <cellStyle name="경고문 2 2 2" xfId="912"/>
    <cellStyle name="경고문 2 3" xfId="913"/>
    <cellStyle name="경고문 3" xfId="914"/>
    <cellStyle name="경고문 3 2" xfId="915"/>
    <cellStyle name="경고문 4" xfId="916"/>
    <cellStyle name="경고문 5" xfId="917"/>
    <cellStyle name="계산" xfId="2731" builtinId="22" customBuiltin="1"/>
    <cellStyle name="계산 2" xfId="918"/>
    <cellStyle name="계산 2 2" xfId="919"/>
    <cellStyle name="계산 2 2 2" xfId="920"/>
    <cellStyle name="계산 2 2 3" xfId="921"/>
    <cellStyle name="계산 2 3" xfId="922"/>
    <cellStyle name="계산 2 4" xfId="923"/>
    <cellStyle name="계산 2_1) 도로시설물" xfId="924"/>
    <cellStyle name="계산 3" xfId="925"/>
    <cellStyle name="계산 3 2" xfId="926"/>
    <cellStyle name="계산 3 3" xfId="927"/>
    <cellStyle name="계산 4" xfId="928"/>
    <cellStyle name="계산 5" xfId="929"/>
    <cellStyle name="고정소숫점" xfId="930"/>
    <cellStyle name="고정소숫점 2" xfId="931"/>
    <cellStyle name="고정출력1" xfId="932"/>
    <cellStyle name="고정출력1 2" xfId="933"/>
    <cellStyle name="고정출력2" xfId="934"/>
    <cellStyle name="고정출력2 2" xfId="935"/>
    <cellStyle name="과정별배정" xfId="936"/>
    <cellStyle name="과정별배정 2" xfId="937"/>
    <cellStyle name="나쁨" xfId="2732" builtinId="27" customBuiltin="1"/>
    <cellStyle name="나쁨 2" xfId="938"/>
    <cellStyle name="나쁨 2 2" xfId="939"/>
    <cellStyle name="나쁨 2 2 2" xfId="940"/>
    <cellStyle name="나쁨 2 2 3" xfId="941"/>
    <cellStyle name="나쁨 2 3" xfId="942"/>
    <cellStyle name="나쁨 2 4" xfId="943"/>
    <cellStyle name="나쁨 2_1) 도로시설물" xfId="944"/>
    <cellStyle name="나쁨 3" xfId="945"/>
    <cellStyle name="나쁨 3 2" xfId="946"/>
    <cellStyle name="나쁨 3 3" xfId="947"/>
    <cellStyle name="나쁨 4" xfId="948"/>
    <cellStyle name="나쁨 5" xfId="949"/>
    <cellStyle name="날짜" xfId="950"/>
    <cellStyle name="날짜 2" xfId="951"/>
    <cellStyle name="달러" xfId="952"/>
    <cellStyle name="달러 2" xfId="953"/>
    <cellStyle name="똿뗦먛귟 [0.00]_NT Server " xfId="954"/>
    <cellStyle name="똿뗦먛귟_NT Server " xfId="955"/>
    <cellStyle name="메모" xfId="2733" builtinId="10" customBuiltin="1"/>
    <cellStyle name="메모 10" xfId="956"/>
    <cellStyle name="메모 10 2" xfId="957"/>
    <cellStyle name="메모 10 2 2" xfId="958"/>
    <cellStyle name="메모 10 2 3" xfId="959"/>
    <cellStyle name="메모 10 3" xfId="960"/>
    <cellStyle name="메모 10 4" xfId="961"/>
    <cellStyle name="메모 11" xfId="962"/>
    <cellStyle name="메모 11 2" xfId="963"/>
    <cellStyle name="메모 11 2 2" xfId="964"/>
    <cellStyle name="메모 11 2 3" xfId="965"/>
    <cellStyle name="메모 11 3" xfId="966"/>
    <cellStyle name="메모 11 4" xfId="967"/>
    <cellStyle name="메모 12" xfId="968"/>
    <cellStyle name="메모 12 2" xfId="969"/>
    <cellStyle name="메모 12 3" xfId="970"/>
    <cellStyle name="메모 13" xfId="971"/>
    <cellStyle name="메모 13 2" xfId="972"/>
    <cellStyle name="메모 13 3" xfId="973"/>
    <cellStyle name="메모 14" xfId="974"/>
    <cellStyle name="메모 14 2" xfId="975"/>
    <cellStyle name="메모 14 3" xfId="976"/>
    <cellStyle name="메모 15" xfId="977"/>
    <cellStyle name="메모 15 2" xfId="978"/>
    <cellStyle name="메모 15 3" xfId="979"/>
    <cellStyle name="메모 16" xfId="980"/>
    <cellStyle name="메모 16 2" xfId="981"/>
    <cellStyle name="메모 16 3" xfId="982"/>
    <cellStyle name="메모 17" xfId="983"/>
    <cellStyle name="메모 17 2" xfId="984"/>
    <cellStyle name="메모 17 3" xfId="985"/>
    <cellStyle name="메모 18" xfId="986"/>
    <cellStyle name="메모 18 2" xfId="987"/>
    <cellStyle name="메모 18 3" xfId="988"/>
    <cellStyle name="메모 19" xfId="989"/>
    <cellStyle name="메모 19 2" xfId="990"/>
    <cellStyle name="메모 19 3" xfId="991"/>
    <cellStyle name="메모 2" xfId="992"/>
    <cellStyle name="메모 2 10" xfId="993"/>
    <cellStyle name="메모 2 10 2" xfId="994"/>
    <cellStyle name="메모 2 10 3" xfId="995"/>
    <cellStyle name="메모 2 2" xfId="996"/>
    <cellStyle name="메모 2 2 2" xfId="997"/>
    <cellStyle name="메모 2 2 2 2" xfId="998"/>
    <cellStyle name="메모 2 2 3" xfId="999"/>
    <cellStyle name="메모 2 2_1) 도로시설물" xfId="1000"/>
    <cellStyle name="메모 2 3" xfId="1001"/>
    <cellStyle name="메모 2 3 2" xfId="1002"/>
    <cellStyle name="메모 2 4" xfId="1003"/>
    <cellStyle name="메모 2 5" xfId="1004"/>
    <cellStyle name="메모 2 5 2" xfId="1005"/>
    <cellStyle name="메모 2 5 3" xfId="1006"/>
    <cellStyle name="메모 2 6" xfId="1007"/>
    <cellStyle name="메모 2 6 2" xfId="1008"/>
    <cellStyle name="메모 2 6 3" xfId="1009"/>
    <cellStyle name="메모 2 7" xfId="1010"/>
    <cellStyle name="메모 2 7 2" xfId="1011"/>
    <cellStyle name="메모 2 7 3" xfId="1012"/>
    <cellStyle name="메모 2 8" xfId="1013"/>
    <cellStyle name="메모 2 8 2" xfId="1014"/>
    <cellStyle name="메모 2 8 3" xfId="1015"/>
    <cellStyle name="메모 2 9" xfId="1016"/>
    <cellStyle name="메모 2 9 2" xfId="1017"/>
    <cellStyle name="메모 2 9 3" xfId="1018"/>
    <cellStyle name="메모 2_1) 도로시설물" xfId="1019"/>
    <cellStyle name="메모 20" xfId="1020"/>
    <cellStyle name="메모 20 2" xfId="1021"/>
    <cellStyle name="메모 20 3" xfId="1022"/>
    <cellStyle name="메모 21" xfId="1023"/>
    <cellStyle name="메모 21 2" xfId="1024"/>
    <cellStyle name="메모 21 3" xfId="1025"/>
    <cellStyle name="메모 22" xfId="1026"/>
    <cellStyle name="메모 22 2" xfId="1027"/>
    <cellStyle name="메모 22 3" xfId="1028"/>
    <cellStyle name="메모 23" xfId="1029"/>
    <cellStyle name="메모 23 2" xfId="1030"/>
    <cellStyle name="메모 23 3" xfId="1031"/>
    <cellStyle name="메모 24" xfId="1032"/>
    <cellStyle name="메모 24 2" xfId="1033"/>
    <cellStyle name="메모 24 3" xfId="1034"/>
    <cellStyle name="메모 25" xfId="1035"/>
    <cellStyle name="메모 25 2" xfId="1036"/>
    <cellStyle name="메모 25 3" xfId="1037"/>
    <cellStyle name="메모 26" xfId="1038"/>
    <cellStyle name="메모 26 2" xfId="1039"/>
    <cellStyle name="메모 26 3" xfId="1040"/>
    <cellStyle name="메모 27" xfId="1041"/>
    <cellStyle name="메모 27 2" xfId="1042"/>
    <cellStyle name="메모 27 3" xfId="1043"/>
    <cellStyle name="메모 28" xfId="1044"/>
    <cellStyle name="메모 28 2" xfId="1045"/>
    <cellStyle name="메모 28 3" xfId="1046"/>
    <cellStyle name="메모 29" xfId="1047"/>
    <cellStyle name="메모 29 2" xfId="1048"/>
    <cellStyle name="메모 29 3" xfId="1049"/>
    <cellStyle name="메모 3" xfId="1050"/>
    <cellStyle name="메모 3 2" xfId="1051"/>
    <cellStyle name="메모 3 2 2" xfId="1052"/>
    <cellStyle name="메모 3 3" xfId="1053"/>
    <cellStyle name="메모 3 4" xfId="1054"/>
    <cellStyle name="메모 3 5" xfId="1055"/>
    <cellStyle name="메모 3 5 2" xfId="1056"/>
    <cellStyle name="메모 3 5 3" xfId="1057"/>
    <cellStyle name="메모 3_1) 도로시설물" xfId="1058"/>
    <cellStyle name="메모 30" xfId="1059"/>
    <cellStyle name="메모 30 2" xfId="1060"/>
    <cellStyle name="메모 30 3" xfId="1061"/>
    <cellStyle name="메모 31" xfId="1062"/>
    <cellStyle name="메모 31 2" xfId="1063"/>
    <cellStyle name="메모 31 3" xfId="1064"/>
    <cellStyle name="메모 32" xfId="1065"/>
    <cellStyle name="메모 32 2" xfId="1066"/>
    <cellStyle name="메모 32 3" xfId="1067"/>
    <cellStyle name="메모 33" xfId="1068"/>
    <cellStyle name="메모 33 2" xfId="1069"/>
    <cellStyle name="메모 33 3" xfId="1070"/>
    <cellStyle name="메모 34" xfId="1071"/>
    <cellStyle name="메모 34 2" xfId="1072"/>
    <cellStyle name="메모 34 3" xfId="1073"/>
    <cellStyle name="메모 35" xfId="1074"/>
    <cellStyle name="메모 35 2" xfId="1075"/>
    <cellStyle name="메모 35 3" xfId="1076"/>
    <cellStyle name="메모 36" xfId="1077"/>
    <cellStyle name="메모 36 2" xfId="1078"/>
    <cellStyle name="메모 36 3" xfId="1079"/>
    <cellStyle name="메모 37" xfId="1080"/>
    <cellStyle name="메모 37 2" xfId="1081"/>
    <cellStyle name="메모 37 3" xfId="1082"/>
    <cellStyle name="메모 38" xfId="1083"/>
    <cellStyle name="메모 38 2" xfId="1084"/>
    <cellStyle name="메모 38 3" xfId="1085"/>
    <cellStyle name="메모 39" xfId="1086"/>
    <cellStyle name="메모 39 2" xfId="1087"/>
    <cellStyle name="메모 39 3" xfId="1088"/>
    <cellStyle name="메모 4" xfId="1089"/>
    <cellStyle name="메모 4 2" xfId="1090"/>
    <cellStyle name="메모 4 2 2" xfId="1091"/>
    <cellStyle name="메모 4 2 3" xfId="1092"/>
    <cellStyle name="메모 4 3" xfId="1093"/>
    <cellStyle name="메모 4 4" xfId="1094"/>
    <cellStyle name="메모 4 5" xfId="1095"/>
    <cellStyle name="메모 4 5 2" xfId="1096"/>
    <cellStyle name="메모 4 5 3" xfId="1097"/>
    <cellStyle name="메모 40" xfId="1098"/>
    <cellStyle name="메모 40 2" xfId="1099"/>
    <cellStyle name="메모 40 3" xfId="1100"/>
    <cellStyle name="메모 41" xfId="1101"/>
    <cellStyle name="메모 41 2" xfId="1102"/>
    <cellStyle name="메모 41 3" xfId="1103"/>
    <cellStyle name="메모 42" xfId="1104"/>
    <cellStyle name="메모 42 2" xfId="1105"/>
    <cellStyle name="메모 42 3" xfId="1106"/>
    <cellStyle name="메모 43" xfId="1107"/>
    <cellStyle name="메모 43 2" xfId="1108"/>
    <cellStyle name="메모 43 3" xfId="1109"/>
    <cellStyle name="메모 44" xfId="1110"/>
    <cellStyle name="메모 44 2" xfId="1111"/>
    <cellStyle name="메모 44 3" xfId="1112"/>
    <cellStyle name="메모 45" xfId="1113"/>
    <cellStyle name="메모 45 2" xfId="1114"/>
    <cellStyle name="메모 45 3" xfId="1115"/>
    <cellStyle name="메모 46" xfId="1116"/>
    <cellStyle name="메모 46 2" xfId="1117"/>
    <cellStyle name="메모 46 3" xfId="1118"/>
    <cellStyle name="메모 47" xfId="1119"/>
    <cellStyle name="메모 47 2" xfId="1120"/>
    <cellStyle name="메모 47 3" xfId="1121"/>
    <cellStyle name="메모 48" xfId="1122"/>
    <cellStyle name="메모 48 2" xfId="1123"/>
    <cellStyle name="메모 48 3" xfId="1124"/>
    <cellStyle name="메모 49" xfId="1125"/>
    <cellStyle name="메모 49 2" xfId="1126"/>
    <cellStyle name="메모 49 3" xfId="1127"/>
    <cellStyle name="메모 5" xfId="1128"/>
    <cellStyle name="메모 5 2" xfId="1129"/>
    <cellStyle name="메모 5 2 2" xfId="1130"/>
    <cellStyle name="메모 5 2 3" xfId="1131"/>
    <cellStyle name="메모 5 3" xfId="1132"/>
    <cellStyle name="메모 5 4" xfId="1133"/>
    <cellStyle name="메모 5 5" xfId="1134"/>
    <cellStyle name="메모 5 5 2" xfId="1135"/>
    <cellStyle name="메모 5 5 3" xfId="1136"/>
    <cellStyle name="메모 50" xfId="1137"/>
    <cellStyle name="메모 50 2" xfId="1138"/>
    <cellStyle name="메모 50 3" xfId="1139"/>
    <cellStyle name="메모 51" xfId="1140"/>
    <cellStyle name="메모 51 2" xfId="1141"/>
    <cellStyle name="메모 51 3" xfId="1142"/>
    <cellStyle name="메모 52" xfId="1143"/>
    <cellStyle name="메모 52 2" xfId="1144"/>
    <cellStyle name="메모 52 3" xfId="1145"/>
    <cellStyle name="메모 53" xfId="1146"/>
    <cellStyle name="메모 53 2" xfId="1147"/>
    <cellStyle name="메모 53 3" xfId="1148"/>
    <cellStyle name="메모 54" xfId="1149"/>
    <cellStyle name="메모 54 2" xfId="1150"/>
    <cellStyle name="메모 54 3" xfId="1151"/>
    <cellStyle name="메모 55" xfId="1152"/>
    <cellStyle name="메모 55 2" xfId="1153"/>
    <cellStyle name="메모 55 3" xfId="1154"/>
    <cellStyle name="메모 56" xfId="1155"/>
    <cellStyle name="메모 56 2" xfId="1156"/>
    <cellStyle name="메모 56 3" xfId="1157"/>
    <cellStyle name="메모 57" xfId="1158"/>
    <cellStyle name="메모 57 2" xfId="1159"/>
    <cellStyle name="메모 57 3" xfId="1160"/>
    <cellStyle name="메모 58" xfId="1161"/>
    <cellStyle name="메모 58 2" xfId="1162"/>
    <cellStyle name="메모 58 3" xfId="1163"/>
    <cellStyle name="메모 59" xfId="1164"/>
    <cellStyle name="메모 59 2" xfId="1165"/>
    <cellStyle name="메모 59 3" xfId="1166"/>
    <cellStyle name="메모 6" xfId="1167"/>
    <cellStyle name="메모 6 2" xfId="1168"/>
    <cellStyle name="메모 6 2 2" xfId="1169"/>
    <cellStyle name="메모 6 2 3" xfId="1170"/>
    <cellStyle name="메모 6 3" xfId="1171"/>
    <cellStyle name="메모 6 4" xfId="1172"/>
    <cellStyle name="메모 60" xfId="1173"/>
    <cellStyle name="메모 60 2" xfId="1174"/>
    <cellStyle name="메모 60 3" xfId="1175"/>
    <cellStyle name="메모 61" xfId="1176"/>
    <cellStyle name="메모 61 2" xfId="1177"/>
    <cellStyle name="메모 61 3" xfId="1178"/>
    <cellStyle name="메모 62" xfId="1179"/>
    <cellStyle name="메모 62 2" xfId="1180"/>
    <cellStyle name="메모 62 3" xfId="1181"/>
    <cellStyle name="메모 63" xfId="1182"/>
    <cellStyle name="메모 63 2" xfId="1183"/>
    <cellStyle name="메모 63 3" xfId="1184"/>
    <cellStyle name="메모 64" xfId="1185"/>
    <cellStyle name="메모 64 2" xfId="1186"/>
    <cellStyle name="메모 64 3" xfId="1187"/>
    <cellStyle name="메모 65" xfId="1188"/>
    <cellStyle name="메모 65 2" xfId="1189"/>
    <cellStyle name="메모 65 3" xfId="1190"/>
    <cellStyle name="메모 66" xfId="1191"/>
    <cellStyle name="메모 66 2" xfId="1192"/>
    <cellStyle name="메모 66 3" xfId="1193"/>
    <cellStyle name="메모 67" xfId="1194"/>
    <cellStyle name="메모 67 2" xfId="1195"/>
    <cellStyle name="메모 67 3" xfId="1196"/>
    <cellStyle name="메모 68" xfId="1197"/>
    <cellStyle name="메모 68 2" xfId="1198"/>
    <cellStyle name="메모 68 3" xfId="1199"/>
    <cellStyle name="메모 69" xfId="1200"/>
    <cellStyle name="메모 69 2" xfId="1201"/>
    <cellStyle name="메모 69 3" xfId="1202"/>
    <cellStyle name="메모 7" xfId="1203"/>
    <cellStyle name="메모 7 2" xfId="1204"/>
    <cellStyle name="메모 7 2 2" xfId="1205"/>
    <cellStyle name="메모 7 2 3" xfId="1206"/>
    <cellStyle name="메모 7 3" xfId="1207"/>
    <cellStyle name="메모 7 4" xfId="1208"/>
    <cellStyle name="메모 70" xfId="1209"/>
    <cellStyle name="메모 70 2" xfId="1210"/>
    <cellStyle name="메모 70 3" xfId="1211"/>
    <cellStyle name="메모 71" xfId="1212"/>
    <cellStyle name="메모 71 2" xfId="1213"/>
    <cellStyle name="메모 71 3" xfId="1214"/>
    <cellStyle name="메모 72" xfId="1215"/>
    <cellStyle name="메모 72 2" xfId="1216"/>
    <cellStyle name="메모 72 3" xfId="1217"/>
    <cellStyle name="메모 73" xfId="1218"/>
    <cellStyle name="메모 73 2" xfId="1219"/>
    <cellStyle name="메모 73 3" xfId="1220"/>
    <cellStyle name="메모 74" xfId="1221"/>
    <cellStyle name="메모 74 2" xfId="1222"/>
    <cellStyle name="메모 74 3" xfId="1223"/>
    <cellStyle name="메모 75" xfId="1224"/>
    <cellStyle name="메모 75 2" xfId="1225"/>
    <cellStyle name="메모 75 3" xfId="1226"/>
    <cellStyle name="메모 76" xfId="1227"/>
    <cellStyle name="메모 76 2" xfId="1228"/>
    <cellStyle name="메모 76 3" xfId="1229"/>
    <cellStyle name="메모 77" xfId="1230"/>
    <cellStyle name="메모 77 2" xfId="1231"/>
    <cellStyle name="메모 77 3" xfId="1232"/>
    <cellStyle name="메모 78" xfId="1233"/>
    <cellStyle name="메모 78 2" xfId="1234"/>
    <cellStyle name="메모 78 3" xfId="1235"/>
    <cellStyle name="메모 79" xfId="1236"/>
    <cellStyle name="메모 79 2" xfId="1237"/>
    <cellStyle name="메모 79 3" xfId="1238"/>
    <cellStyle name="메모 8" xfId="1239"/>
    <cellStyle name="메모 8 2" xfId="1240"/>
    <cellStyle name="메모 8 2 2" xfId="1241"/>
    <cellStyle name="메모 8 2 3" xfId="1242"/>
    <cellStyle name="메모 8 3" xfId="1243"/>
    <cellStyle name="메모 8 4" xfId="1244"/>
    <cellStyle name="메모 80" xfId="1245"/>
    <cellStyle name="메모 80 2" xfId="1246"/>
    <cellStyle name="메모 80 3" xfId="1247"/>
    <cellStyle name="메모 81" xfId="1248"/>
    <cellStyle name="메모 81 2" xfId="1249"/>
    <cellStyle name="메모 81 3" xfId="1250"/>
    <cellStyle name="메모 82" xfId="1251"/>
    <cellStyle name="메모 82 2" xfId="1252"/>
    <cellStyle name="메모 82 3" xfId="1253"/>
    <cellStyle name="메모 83" xfId="1254"/>
    <cellStyle name="메모 83 2" xfId="1255"/>
    <cellStyle name="메모 83 3" xfId="1256"/>
    <cellStyle name="메모 84" xfId="1257"/>
    <cellStyle name="메모 84 2" xfId="1258"/>
    <cellStyle name="메모 84 3" xfId="1259"/>
    <cellStyle name="메모 85" xfId="1260"/>
    <cellStyle name="메모 85 2" xfId="1261"/>
    <cellStyle name="메모 85 3" xfId="1262"/>
    <cellStyle name="메모 86" xfId="1263"/>
    <cellStyle name="메모 86 2" xfId="1264"/>
    <cellStyle name="메모 86 3" xfId="1265"/>
    <cellStyle name="메모 87" xfId="1266"/>
    <cellStyle name="메모 87 2" xfId="1267"/>
    <cellStyle name="메모 87 3" xfId="1268"/>
    <cellStyle name="메모 9" xfId="1269"/>
    <cellStyle name="메모 9 2" xfId="1270"/>
    <cellStyle name="메모 9 2 2" xfId="1271"/>
    <cellStyle name="메모 9 2 3" xfId="1272"/>
    <cellStyle name="메모 9 3" xfId="1273"/>
    <cellStyle name="메모 9 4" xfId="1274"/>
    <cellStyle name="믅됞 [0.00]_NT Server " xfId="1275"/>
    <cellStyle name="믅됞_NT Server " xfId="1276"/>
    <cellStyle name="백분율 2" xfId="1277"/>
    <cellStyle name="백분율 2 2" xfId="1278"/>
    <cellStyle name="백분율 2 2 2" xfId="1279"/>
    <cellStyle name="백분율 2 3" xfId="1280"/>
    <cellStyle name="백분율 3" xfId="1281"/>
    <cellStyle name="백분율 3 2" xfId="1282"/>
    <cellStyle name="백분율 4" xfId="1283"/>
    <cellStyle name="보통" xfId="2734" builtinId="28" customBuiltin="1"/>
    <cellStyle name="보통 2" xfId="1284"/>
    <cellStyle name="보통 2 2" xfId="1285"/>
    <cellStyle name="보통 2 2 2" xfId="1286"/>
    <cellStyle name="보통 2 2 3" xfId="1287"/>
    <cellStyle name="보통 2 3" xfId="1288"/>
    <cellStyle name="보통 2 4" xfId="1289"/>
    <cellStyle name="보통 2_1) 도로시설물" xfId="1290"/>
    <cellStyle name="보통 3" xfId="1291"/>
    <cellStyle name="보통 3 2" xfId="1292"/>
    <cellStyle name="보통 3 3" xfId="1293"/>
    <cellStyle name="보통 4" xfId="1294"/>
    <cellStyle name="보통 5" xfId="1295"/>
    <cellStyle name="뷭?_빟랹둴봃섟 " xfId="1296"/>
    <cellStyle name="설명 텍스트" xfId="2735" builtinId="53" customBuiltin="1"/>
    <cellStyle name="설명 텍스트 2" xfId="1297"/>
    <cellStyle name="설명 텍스트 2 2" xfId="1298"/>
    <cellStyle name="설명 텍스트 2 2 2" xfId="1299"/>
    <cellStyle name="설명 텍스트 2 3" xfId="1300"/>
    <cellStyle name="설명 텍스트 3" xfId="1301"/>
    <cellStyle name="설명 텍스트 3 2" xfId="1302"/>
    <cellStyle name="설명 텍스트 4" xfId="1303"/>
    <cellStyle name="설명 텍스트 5" xfId="1304"/>
    <cellStyle name="셀 확인" xfId="2736" builtinId="23" customBuiltin="1"/>
    <cellStyle name="셀 확인 2" xfId="1305"/>
    <cellStyle name="셀 확인 2 2" xfId="1306"/>
    <cellStyle name="셀 확인 2 2 2" xfId="1307"/>
    <cellStyle name="셀 확인 2 3" xfId="1308"/>
    <cellStyle name="셀 확인 2_1) 도로시설물" xfId="1309"/>
    <cellStyle name="셀 확인 3" xfId="1310"/>
    <cellStyle name="셀 확인 3 2" xfId="1311"/>
    <cellStyle name="셀 확인 4" xfId="1312"/>
    <cellStyle name="셀 확인 5" xfId="1313"/>
    <cellStyle name="숫자(R)" xfId="1314"/>
    <cellStyle name="숫자(R) 2" xfId="1315"/>
    <cellStyle name="쉼표 [0]" xfId="7" builtinId="6"/>
    <cellStyle name="쉼표 [0] 10" xfId="1316"/>
    <cellStyle name="쉼표 [0] 10 2" xfId="1317"/>
    <cellStyle name="쉼표 [0] 10 2 2" xfId="1318"/>
    <cellStyle name="쉼표 [0] 10 2 2 2" xfId="1319"/>
    <cellStyle name="쉼표 [0] 10 2 2 3" xfId="1320"/>
    <cellStyle name="쉼표 [0] 10 3" xfId="1321"/>
    <cellStyle name="쉼표 [0] 10 3 2" xfId="1322"/>
    <cellStyle name="쉼표 [0] 10 4" xfId="1323"/>
    <cellStyle name="쉼표 [0] 10 4 2" xfId="1324"/>
    <cellStyle name="쉼표 [0] 10 4 3" xfId="1325"/>
    <cellStyle name="쉼표 [0] 10 5" xfId="1326"/>
    <cellStyle name="쉼표 [0] 11" xfId="1327"/>
    <cellStyle name="쉼표 [0] 11 2" xfId="1328"/>
    <cellStyle name="쉼표 [0] 12" xfId="1329"/>
    <cellStyle name="쉼표 [0] 12 2" xfId="1330"/>
    <cellStyle name="쉼표 [0] 12 2 2" xfId="1331"/>
    <cellStyle name="쉼표 [0] 12 2 3" xfId="1332"/>
    <cellStyle name="쉼표 [0] 12 3" xfId="1333"/>
    <cellStyle name="쉼표 [0] 12 3 2" xfId="1334"/>
    <cellStyle name="쉼표 [0] 12 3 3" xfId="1335"/>
    <cellStyle name="쉼표 [0] 12 4" xfId="1336"/>
    <cellStyle name="쉼표 [0] 12 4 2" xfId="1337"/>
    <cellStyle name="쉼표 [0] 12 4 3" xfId="1338"/>
    <cellStyle name="쉼표 [0] 12 5" xfId="1339"/>
    <cellStyle name="쉼표 [0] 13" xfId="1340"/>
    <cellStyle name="쉼표 [0] 13 10" xfId="1341"/>
    <cellStyle name="쉼표 [0] 13 10 2" xfId="1342"/>
    <cellStyle name="쉼표 [0] 13 11" xfId="1343"/>
    <cellStyle name="쉼표 [0] 13 11 2" xfId="1344"/>
    <cellStyle name="쉼표 [0] 13 2" xfId="1345"/>
    <cellStyle name="쉼표 [0] 13 2 2" xfId="1346"/>
    <cellStyle name="쉼표 [0] 13 2 2 2" xfId="1347"/>
    <cellStyle name="쉼표 [0] 13 2 2 3" xfId="1348"/>
    <cellStyle name="쉼표 [0] 13 3" xfId="1349"/>
    <cellStyle name="쉼표 [0] 13 4" xfId="1350"/>
    <cellStyle name="쉼표 [0] 13 5" xfId="1351"/>
    <cellStyle name="쉼표 [0] 13 6" xfId="1352"/>
    <cellStyle name="쉼표 [0] 13 6 2" xfId="1353"/>
    <cellStyle name="쉼표 [0] 13 7" xfId="1354"/>
    <cellStyle name="쉼표 [0] 13 7 2" xfId="1355"/>
    <cellStyle name="쉼표 [0] 13 8" xfId="1356"/>
    <cellStyle name="쉼표 [0] 13 8 2" xfId="1357"/>
    <cellStyle name="쉼표 [0] 13 9" xfId="1358"/>
    <cellStyle name="쉼표 [0] 13 9 2" xfId="1359"/>
    <cellStyle name="쉼표 [0] 14" xfId="10"/>
    <cellStyle name="쉼표 [0] 14 2" xfId="1360"/>
    <cellStyle name="쉼표 [0] 14 2 2" xfId="1361"/>
    <cellStyle name="쉼표 [0] 14 2 2 2" xfId="1362"/>
    <cellStyle name="쉼표 [0] 14 2 2 3" xfId="1363"/>
    <cellStyle name="쉼표 [0] 14 3" xfId="1364"/>
    <cellStyle name="쉼표 [0] 14 3 2" xfId="1365"/>
    <cellStyle name="쉼표 [0] 14 3 3" xfId="1366"/>
    <cellStyle name="쉼표 [0] 14 4" xfId="1367"/>
    <cellStyle name="쉼표 [0] 14 4 2" xfId="1368"/>
    <cellStyle name="쉼표 [0] 14 4 3" xfId="1369"/>
    <cellStyle name="쉼표 [0] 14 5" xfId="1370"/>
    <cellStyle name="쉼표 [0] 14 6" xfId="1371"/>
    <cellStyle name="쉼표 [0] 15" xfId="1372"/>
    <cellStyle name="쉼표 [0] 15 2" xfId="1373"/>
    <cellStyle name="쉼표 [0] 15 2 2" xfId="1374"/>
    <cellStyle name="쉼표 [0] 15 2 3" xfId="1375"/>
    <cellStyle name="쉼표 [0] 15 3" xfId="1376"/>
    <cellStyle name="쉼표 [0] 15 3 2" xfId="1377"/>
    <cellStyle name="쉼표 [0] 15 3 3" xfId="1378"/>
    <cellStyle name="쉼표 [0] 15 4" xfId="1379"/>
    <cellStyle name="쉼표 [0] 15 4 2" xfId="1380"/>
    <cellStyle name="쉼표 [0] 15 4 3" xfId="1381"/>
    <cellStyle name="쉼표 [0] 16" xfId="1382"/>
    <cellStyle name="쉼표 [0] 16 2" xfId="1383"/>
    <cellStyle name="쉼표 [0] 16 2 2" xfId="1384"/>
    <cellStyle name="쉼표 [0] 16 2 3" xfId="1385"/>
    <cellStyle name="쉼표 [0] 16 3" xfId="1386"/>
    <cellStyle name="쉼표 [0] 16 3 2" xfId="1387"/>
    <cellStyle name="쉼표 [0] 16 3 3" xfId="1388"/>
    <cellStyle name="쉼표 [0] 16 4" xfId="1389"/>
    <cellStyle name="쉼표 [0] 16 4 2" xfId="1390"/>
    <cellStyle name="쉼표 [0] 16 4 3" xfId="1391"/>
    <cellStyle name="쉼표 [0] 16 5" xfId="1392"/>
    <cellStyle name="쉼표 [0] 17" xfId="1393"/>
    <cellStyle name="쉼표 [0] 17 2" xfId="1394"/>
    <cellStyle name="쉼표 [0] 17 2 2" xfId="1395"/>
    <cellStyle name="쉼표 [0] 17 2 3" xfId="1396"/>
    <cellStyle name="쉼표 [0] 17 3" xfId="1397"/>
    <cellStyle name="쉼표 [0] 17 3 2" xfId="1398"/>
    <cellStyle name="쉼표 [0] 17 3 3" xfId="1399"/>
    <cellStyle name="쉼표 [0] 17 4" xfId="1400"/>
    <cellStyle name="쉼표 [0] 17 4 2" xfId="1401"/>
    <cellStyle name="쉼표 [0] 17 4 3" xfId="1402"/>
    <cellStyle name="쉼표 [0] 17 5" xfId="1403"/>
    <cellStyle name="쉼표 [0] 18" xfId="1404"/>
    <cellStyle name="쉼표 [0] 18 2" xfId="1405"/>
    <cellStyle name="쉼표 [0] 18 2 2" xfId="1406"/>
    <cellStyle name="쉼표 [0] 18 2 3" xfId="1407"/>
    <cellStyle name="쉼표 [0] 18 3" xfId="1408"/>
    <cellStyle name="쉼표 [0] 18 3 2" xfId="1409"/>
    <cellStyle name="쉼표 [0] 18 3 3" xfId="1410"/>
    <cellStyle name="쉼표 [0] 18 4" xfId="1411"/>
    <cellStyle name="쉼표 [0] 18 4 2" xfId="1412"/>
    <cellStyle name="쉼표 [0] 18 4 3" xfId="1413"/>
    <cellStyle name="쉼표 [0] 18 5" xfId="1414"/>
    <cellStyle name="쉼표 [0] 19" xfId="1415"/>
    <cellStyle name="쉼표 [0] 19 2" xfId="1416"/>
    <cellStyle name="쉼표 [0] 19 2 2" xfId="1417"/>
    <cellStyle name="쉼표 [0] 19 2 3" xfId="1418"/>
    <cellStyle name="쉼표 [0] 19 3" xfId="1419"/>
    <cellStyle name="쉼표 [0] 19 3 2" xfId="1420"/>
    <cellStyle name="쉼표 [0] 19 3 3" xfId="1421"/>
    <cellStyle name="쉼표 [0] 19 4" xfId="1422"/>
    <cellStyle name="쉼표 [0] 19 4 2" xfId="1423"/>
    <cellStyle name="쉼표 [0] 19 4 3" xfId="1424"/>
    <cellStyle name="쉼표 [0] 19 5" xfId="1425"/>
    <cellStyle name="쉼표 [0] 2" xfId="1426"/>
    <cellStyle name="쉼표 [0] 2 10" xfId="1427"/>
    <cellStyle name="쉼표 [0] 2 10 2" xfId="1428"/>
    <cellStyle name="쉼표 [0] 2 10 2 2" xfId="1429"/>
    <cellStyle name="쉼표 [0] 2 10 3" xfId="1430"/>
    <cellStyle name="쉼표 [0] 2 11" xfId="1431"/>
    <cellStyle name="쉼표 [0] 2 12" xfId="1432"/>
    <cellStyle name="쉼표 [0] 2 13" xfId="1433"/>
    <cellStyle name="쉼표 [0] 2 2" xfId="18"/>
    <cellStyle name="쉼표 [0] 2 2 2" xfId="1434"/>
    <cellStyle name="쉼표 [0] 2 2 2 2" xfId="1435"/>
    <cellStyle name="쉼표 [0] 2 2 2 2 2" xfId="1436"/>
    <cellStyle name="쉼표 [0] 2 2 2 3" xfId="1437"/>
    <cellStyle name="쉼표 [0] 2 2 2 3 2" xfId="1438"/>
    <cellStyle name="쉼표 [0] 2 2 2 4" xfId="1439"/>
    <cellStyle name="쉼표 [0] 2 2 2 5" xfId="1440"/>
    <cellStyle name="쉼표 [0] 2 2 3" xfId="1441"/>
    <cellStyle name="쉼표 [0] 2 2 3 2" xfId="1442"/>
    <cellStyle name="쉼표 [0] 2 2 3 3" xfId="1443"/>
    <cellStyle name="쉼표 [0] 2 2 4" xfId="1444"/>
    <cellStyle name="쉼표 [0] 2 2 4 2" xfId="1445"/>
    <cellStyle name="쉼표 [0] 2 2 5" xfId="1446"/>
    <cellStyle name="쉼표 [0] 2 2 5 2" xfId="1447"/>
    <cellStyle name="쉼표 [0] 2 2 6" xfId="1448"/>
    <cellStyle name="쉼표 [0] 2 2 6 2" xfId="1449"/>
    <cellStyle name="쉼표 [0] 2 2 6 3" xfId="1450"/>
    <cellStyle name="쉼표 [0] 2 2 7" xfId="1451"/>
    <cellStyle name="쉼표 [0] 2 2_1) 도로시설물" xfId="1452"/>
    <cellStyle name="쉼표 [0] 2 3" xfId="1453"/>
    <cellStyle name="쉼표 [0] 2 3 2" xfId="1454"/>
    <cellStyle name="쉼표 [0] 2 3 2 2" xfId="1455"/>
    <cellStyle name="쉼표 [0] 2 3 3" xfId="1456"/>
    <cellStyle name="쉼표 [0] 2 3 3 2" xfId="1457"/>
    <cellStyle name="쉼표 [0] 2 3 3 3" xfId="1458"/>
    <cellStyle name="쉼표 [0] 2 3 4" xfId="1459"/>
    <cellStyle name="쉼표 [0] 2 3_1) 도로시설물" xfId="1460"/>
    <cellStyle name="쉼표 [0] 2 4" xfId="1461"/>
    <cellStyle name="쉼표 [0] 2 4 2" xfId="1462"/>
    <cellStyle name="쉼표 [0] 2 4 2 2" xfId="1463"/>
    <cellStyle name="쉼표 [0] 2 4 3" xfId="1464"/>
    <cellStyle name="쉼표 [0] 2 4 3 2" xfId="1465"/>
    <cellStyle name="쉼표 [0] 2 4 4" xfId="1466"/>
    <cellStyle name="쉼표 [0] 2 4 4 2" xfId="1467"/>
    <cellStyle name="쉼표 [0] 2 4 4 3" xfId="1468"/>
    <cellStyle name="쉼표 [0] 2 4 5" xfId="1469"/>
    <cellStyle name="쉼표 [0] 2 5" xfId="1470"/>
    <cellStyle name="쉼표 [0] 2 5 2" xfId="1471"/>
    <cellStyle name="쉼표 [0] 2 5 3" xfId="1472"/>
    <cellStyle name="쉼표 [0] 2 6" xfId="1473"/>
    <cellStyle name="쉼표 [0] 2 6 2" xfId="1474"/>
    <cellStyle name="쉼표 [0] 2 7" xfId="1475"/>
    <cellStyle name="쉼표 [0] 2 7 2" xfId="1476"/>
    <cellStyle name="쉼표 [0] 2 8" xfId="1477"/>
    <cellStyle name="쉼표 [0] 2 8 2" xfId="1478"/>
    <cellStyle name="쉼표 [0] 2 9" xfId="1479"/>
    <cellStyle name="쉼표 [0] 2 9 2" xfId="1480"/>
    <cellStyle name="쉼표 [0] 2 9 2 2" xfId="1481"/>
    <cellStyle name="쉼표 [0] 2 9 3" xfId="1482"/>
    <cellStyle name="쉼표 [0] 2_(완료)통계연보자료_사업체(출판인쇄기록매체등)이병우" xfId="1483"/>
    <cellStyle name="쉼표 [0] 20" xfId="1484"/>
    <cellStyle name="쉼표 [0] 20 2" xfId="1485"/>
    <cellStyle name="쉼표 [0] 20 2 2" xfId="1486"/>
    <cellStyle name="쉼표 [0] 20 2 3" xfId="1487"/>
    <cellStyle name="쉼표 [0] 20 3" xfId="1488"/>
    <cellStyle name="쉼표 [0] 20 3 2" xfId="1489"/>
    <cellStyle name="쉼표 [0] 20 3 3" xfId="1490"/>
    <cellStyle name="쉼표 [0] 20 4" xfId="1491"/>
    <cellStyle name="쉼표 [0] 20 4 2" xfId="1492"/>
    <cellStyle name="쉼표 [0] 20 4 3" xfId="1493"/>
    <cellStyle name="쉼표 [0] 20 5" xfId="1494"/>
    <cellStyle name="쉼표 [0] 21" xfId="1495"/>
    <cellStyle name="쉼표 [0] 21 2" xfId="1496"/>
    <cellStyle name="쉼표 [0] 21 2 2" xfId="1497"/>
    <cellStyle name="쉼표 [0] 21 2 3" xfId="1498"/>
    <cellStyle name="쉼표 [0] 21 3" xfId="1499"/>
    <cellStyle name="쉼표 [0] 21 3 2" xfId="1500"/>
    <cellStyle name="쉼표 [0] 21 3 3" xfId="1501"/>
    <cellStyle name="쉼표 [0] 21 4" xfId="1502"/>
    <cellStyle name="쉼표 [0] 21 4 2" xfId="1503"/>
    <cellStyle name="쉼표 [0] 21 4 3" xfId="1504"/>
    <cellStyle name="쉼표 [0] 22" xfId="1505"/>
    <cellStyle name="쉼표 [0] 22 2" xfId="1506"/>
    <cellStyle name="쉼표 [0] 22 2 2" xfId="1507"/>
    <cellStyle name="쉼표 [0] 22 2 3" xfId="1508"/>
    <cellStyle name="쉼표 [0] 22 3" xfId="1509"/>
    <cellStyle name="쉼표 [0] 22 3 2" xfId="1510"/>
    <cellStyle name="쉼표 [0] 22 3 3" xfId="1511"/>
    <cellStyle name="쉼표 [0] 22 4" xfId="1512"/>
    <cellStyle name="쉼표 [0] 22 4 2" xfId="1513"/>
    <cellStyle name="쉼표 [0] 22 4 3" xfId="1514"/>
    <cellStyle name="쉼표 [0] 23" xfId="1515"/>
    <cellStyle name="쉼표 [0] 23 2" xfId="1516"/>
    <cellStyle name="쉼표 [0] 23 2 2" xfId="1517"/>
    <cellStyle name="쉼표 [0] 23 2 3" xfId="1518"/>
    <cellStyle name="쉼표 [0] 23 3" xfId="1519"/>
    <cellStyle name="쉼표 [0] 23 3 2" xfId="1520"/>
    <cellStyle name="쉼표 [0] 23 3 3" xfId="1521"/>
    <cellStyle name="쉼표 [0] 23 4" xfId="1522"/>
    <cellStyle name="쉼표 [0] 23 4 2" xfId="1523"/>
    <cellStyle name="쉼표 [0] 23 4 3" xfId="1524"/>
    <cellStyle name="쉼표 [0] 24" xfId="1525"/>
    <cellStyle name="쉼표 [0] 24 2" xfId="1526"/>
    <cellStyle name="쉼표 [0] 24 2 2" xfId="1527"/>
    <cellStyle name="쉼표 [0] 24 2 3" xfId="1528"/>
    <cellStyle name="쉼표 [0] 24 3" xfId="1529"/>
    <cellStyle name="쉼표 [0] 24 3 2" xfId="1530"/>
    <cellStyle name="쉼표 [0] 24 3 3" xfId="1531"/>
    <cellStyle name="쉼표 [0] 24 4" xfId="1532"/>
    <cellStyle name="쉼표 [0] 24 4 2" xfId="1533"/>
    <cellStyle name="쉼표 [0] 24 4 3" xfId="1534"/>
    <cellStyle name="쉼표 [0] 25" xfId="1535"/>
    <cellStyle name="쉼표 [0] 25 2" xfId="1536"/>
    <cellStyle name="쉼표 [0] 25 2 2" xfId="1537"/>
    <cellStyle name="쉼표 [0] 25 2 3" xfId="1538"/>
    <cellStyle name="쉼표 [0] 25 3" xfId="1539"/>
    <cellStyle name="쉼표 [0] 25 3 2" xfId="1540"/>
    <cellStyle name="쉼표 [0] 25 3 3" xfId="1541"/>
    <cellStyle name="쉼표 [0] 25 4" xfId="1542"/>
    <cellStyle name="쉼표 [0] 25 4 2" xfId="1543"/>
    <cellStyle name="쉼표 [0] 25 4 3" xfId="1544"/>
    <cellStyle name="쉼표 [0] 26" xfId="1545"/>
    <cellStyle name="쉼표 [0] 26 2" xfId="1546"/>
    <cellStyle name="쉼표 [0] 27" xfId="1547"/>
    <cellStyle name="쉼표 [0] 27 2" xfId="1548"/>
    <cellStyle name="쉼표 [0] 28" xfId="1549"/>
    <cellStyle name="쉼표 [0] 28 2" xfId="1550"/>
    <cellStyle name="쉼표 [0] 29" xfId="1551"/>
    <cellStyle name="쉼표 [0] 29 2" xfId="1552"/>
    <cellStyle name="쉼표 [0] 3" xfId="1553"/>
    <cellStyle name="쉼표 [0] 3 10" xfId="1554"/>
    <cellStyle name="쉼표 [0] 3 2" xfId="1555"/>
    <cellStyle name="쉼표 [0] 3 2 10" xfId="1556"/>
    <cellStyle name="쉼표 [0] 3 2 10 2" xfId="1557"/>
    <cellStyle name="쉼표 [0] 3 2 10 3" xfId="1558"/>
    <cellStyle name="쉼표 [0] 3 2 2" xfId="1559"/>
    <cellStyle name="쉼표 [0] 3 2 2 2" xfId="1560"/>
    <cellStyle name="쉼표 [0] 3 2 2 2 2" xfId="1561"/>
    <cellStyle name="쉼표 [0] 3 2 2 3" xfId="1562"/>
    <cellStyle name="쉼표 [0] 3 2 2 4" xfId="1563"/>
    <cellStyle name="쉼표 [0] 3 2 2_1) 도로시설물" xfId="1564"/>
    <cellStyle name="쉼표 [0] 3 2 3" xfId="1565"/>
    <cellStyle name="쉼표 [0] 3 2 3 2" xfId="1566"/>
    <cellStyle name="쉼표 [0] 3 2 4" xfId="1567"/>
    <cellStyle name="쉼표 [0] 3 2 4 2" xfId="1568"/>
    <cellStyle name="쉼표 [0] 3 2 4 3" xfId="1569"/>
    <cellStyle name="쉼표 [0] 3 2 5" xfId="1570"/>
    <cellStyle name="쉼표 [0] 3 2 5 2" xfId="1571"/>
    <cellStyle name="쉼표 [0] 3 2 5 3" xfId="1572"/>
    <cellStyle name="쉼표 [0] 3 2 6" xfId="1573"/>
    <cellStyle name="쉼표 [0] 3 2 6 2" xfId="1574"/>
    <cellStyle name="쉼표 [0] 3 2 6 3" xfId="1575"/>
    <cellStyle name="쉼표 [0] 3 2 7" xfId="1576"/>
    <cellStyle name="쉼표 [0] 3 2 7 2" xfId="1577"/>
    <cellStyle name="쉼표 [0] 3 2 7 3" xfId="1578"/>
    <cellStyle name="쉼표 [0] 3 2 8" xfId="1579"/>
    <cellStyle name="쉼표 [0] 3 2 8 2" xfId="1580"/>
    <cellStyle name="쉼표 [0] 3 2 8 3" xfId="1581"/>
    <cellStyle name="쉼표 [0] 3 2 9" xfId="1582"/>
    <cellStyle name="쉼표 [0] 3 2 9 2" xfId="1583"/>
    <cellStyle name="쉼표 [0] 3 2 9 3" xfId="1584"/>
    <cellStyle name="쉼표 [0] 3 3" xfId="1585"/>
    <cellStyle name="쉼표 [0] 3 3 2" xfId="1586"/>
    <cellStyle name="쉼표 [0] 3 3 2 2" xfId="1587"/>
    <cellStyle name="쉼표 [0] 3 3 3" xfId="1588"/>
    <cellStyle name="쉼표 [0] 3 3 3 2" xfId="1589"/>
    <cellStyle name="쉼표 [0] 3 3 4" xfId="1590"/>
    <cellStyle name="쉼표 [0] 3 3 4 2" xfId="1591"/>
    <cellStyle name="쉼표 [0] 3 3 4 3" xfId="1592"/>
    <cellStyle name="쉼표 [0] 3 3 5" xfId="1593"/>
    <cellStyle name="쉼표 [0] 3 4" xfId="1594"/>
    <cellStyle name="쉼표 [0] 3 4 2" xfId="1595"/>
    <cellStyle name="쉼표 [0] 3 4 2 2" xfId="1596"/>
    <cellStyle name="쉼표 [0] 3 4 2 3" xfId="1597"/>
    <cellStyle name="쉼표 [0] 3 5" xfId="1598"/>
    <cellStyle name="쉼표 [0] 3 5 2" xfId="1599"/>
    <cellStyle name="쉼표 [0] 3 6" xfId="1600"/>
    <cellStyle name="쉼표 [0] 3 7" xfId="1601"/>
    <cellStyle name="쉼표 [0] 3 8" xfId="1602"/>
    <cellStyle name="쉼표 [0] 3 9" xfId="1603"/>
    <cellStyle name="쉼표 [0] 3_13.환경(2011)" xfId="1604"/>
    <cellStyle name="쉼표 [0] 30" xfId="1605"/>
    <cellStyle name="쉼표 [0] 30 2" xfId="1606"/>
    <cellStyle name="쉼표 [0] 31" xfId="1607"/>
    <cellStyle name="쉼표 [0] 31 2" xfId="1608"/>
    <cellStyle name="쉼표 [0] 32" xfId="1609"/>
    <cellStyle name="쉼표 [0] 32 2" xfId="1610"/>
    <cellStyle name="쉼표 [0] 33" xfId="1611"/>
    <cellStyle name="쉼표 [0] 33 10" xfId="1612"/>
    <cellStyle name="쉼표 [0] 33 11" xfId="1613"/>
    <cellStyle name="쉼표 [0] 33 2" xfId="1614"/>
    <cellStyle name="쉼표 [0] 33 2 2" xfId="1615"/>
    <cellStyle name="쉼표 [0] 33 2 2 2" xfId="1616"/>
    <cellStyle name="쉼표 [0] 33 2 2 2 2" xfId="1617"/>
    <cellStyle name="쉼표 [0] 33 2 2 2 3" xfId="1618"/>
    <cellStyle name="쉼표 [0] 33 2 2 3" xfId="1619"/>
    <cellStyle name="쉼표 [0] 33 2 2 4" xfId="1620"/>
    <cellStyle name="쉼표 [0] 33 2 3" xfId="1621"/>
    <cellStyle name="쉼표 [0] 33 2 3 2" xfId="1622"/>
    <cellStyle name="쉼표 [0] 33 2 3 2 2" xfId="1623"/>
    <cellStyle name="쉼표 [0] 33 2 3 2 3" xfId="1624"/>
    <cellStyle name="쉼표 [0] 33 2 3 3" xfId="1625"/>
    <cellStyle name="쉼표 [0] 33 2 3 4" xfId="1626"/>
    <cellStyle name="쉼표 [0] 33 2 4" xfId="1627"/>
    <cellStyle name="쉼표 [0] 33 2 4 2" xfId="1628"/>
    <cellStyle name="쉼표 [0] 33 2 4 3" xfId="1629"/>
    <cellStyle name="쉼표 [0] 33 2 5" xfId="1630"/>
    <cellStyle name="쉼표 [0] 33 2 6" xfId="1631"/>
    <cellStyle name="쉼표 [0] 33 3" xfId="1632"/>
    <cellStyle name="쉼표 [0] 33 3 2" xfId="1633"/>
    <cellStyle name="쉼표 [0] 33 3 2 2" xfId="1634"/>
    <cellStyle name="쉼표 [0] 33 3 2 2 2" xfId="1635"/>
    <cellStyle name="쉼표 [0] 33 3 2 2 3" xfId="1636"/>
    <cellStyle name="쉼표 [0] 33 3 2 3" xfId="1637"/>
    <cellStyle name="쉼표 [0] 33 3 2 4" xfId="1638"/>
    <cellStyle name="쉼표 [0] 33 3 3" xfId="1639"/>
    <cellStyle name="쉼표 [0] 33 3 3 2" xfId="1640"/>
    <cellStyle name="쉼표 [0] 33 3 3 2 2" xfId="1641"/>
    <cellStyle name="쉼표 [0] 33 3 3 2 3" xfId="1642"/>
    <cellStyle name="쉼표 [0] 33 3 3 3" xfId="1643"/>
    <cellStyle name="쉼표 [0] 33 3 3 4" xfId="1644"/>
    <cellStyle name="쉼표 [0] 33 3 4" xfId="1645"/>
    <cellStyle name="쉼표 [0] 33 3 4 2" xfId="1646"/>
    <cellStyle name="쉼표 [0] 33 3 4 3" xfId="1647"/>
    <cellStyle name="쉼표 [0] 33 3 5" xfId="1648"/>
    <cellStyle name="쉼표 [0] 33 3 6" xfId="1649"/>
    <cellStyle name="쉼표 [0] 33 4" xfId="1650"/>
    <cellStyle name="쉼표 [0] 33 4 2" xfId="1651"/>
    <cellStyle name="쉼표 [0] 33 4 2 2" xfId="1652"/>
    <cellStyle name="쉼표 [0] 33 4 2 3" xfId="1653"/>
    <cellStyle name="쉼표 [0] 33 4 3" xfId="1654"/>
    <cellStyle name="쉼표 [0] 33 4 4" xfId="1655"/>
    <cellStyle name="쉼표 [0] 33 5" xfId="1656"/>
    <cellStyle name="쉼표 [0] 33 5 2" xfId="1657"/>
    <cellStyle name="쉼표 [0] 33 5 2 2" xfId="1658"/>
    <cellStyle name="쉼표 [0] 33 5 2 3" xfId="1659"/>
    <cellStyle name="쉼표 [0] 33 5 3" xfId="1660"/>
    <cellStyle name="쉼표 [0] 33 5 4" xfId="1661"/>
    <cellStyle name="쉼표 [0] 33 6" xfId="1662"/>
    <cellStyle name="쉼표 [0] 33 6 2" xfId="1663"/>
    <cellStyle name="쉼표 [0] 33 6 2 2" xfId="1664"/>
    <cellStyle name="쉼표 [0] 33 6 2 3" xfId="1665"/>
    <cellStyle name="쉼표 [0] 33 6 3" xfId="1666"/>
    <cellStyle name="쉼표 [0] 33 6 4" xfId="1667"/>
    <cellStyle name="쉼표 [0] 33 7" xfId="1668"/>
    <cellStyle name="쉼표 [0] 33 7 2" xfId="1669"/>
    <cellStyle name="쉼표 [0] 33 7 2 2" xfId="1670"/>
    <cellStyle name="쉼표 [0] 33 7 2 3" xfId="1671"/>
    <cellStyle name="쉼표 [0] 33 7 3" xfId="1672"/>
    <cellStyle name="쉼표 [0] 33 7 4" xfId="1673"/>
    <cellStyle name="쉼표 [0] 33 8" xfId="1674"/>
    <cellStyle name="쉼표 [0] 33 8 2" xfId="1675"/>
    <cellStyle name="쉼표 [0] 33 8 2 2" xfId="1676"/>
    <cellStyle name="쉼표 [0] 33 8 2 3" xfId="1677"/>
    <cellStyle name="쉼표 [0] 33 8 3" xfId="1678"/>
    <cellStyle name="쉼표 [0] 33 8 4" xfId="1679"/>
    <cellStyle name="쉼표 [0] 33 9" xfId="1680"/>
    <cellStyle name="쉼표 [0] 33 9 2" xfId="1681"/>
    <cellStyle name="쉼표 [0] 33 9 3" xfId="1682"/>
    <cellStyle name="쉼표 [0] 34" xfId="1683"/>
    <cellStyle name="쉼표 [0] 34 2" xfId="1684"/>
    <cellStyle name="쉼표 [0] 34 2 2" xfId="1685"/>
    <cellStyle name="쉼표 [0] 34 2 3" xfId="1686"/>
    <cellStyle name="쉼표 [0] 34 3" xfId="1687"/>
    <cellStyle name="쉼표 [0] 35" xfId="1688"/>
    <cellStyle name="쉼표 [0] 35 2" xfId="1689"/>
    <cellStyle name="쉼표 [0] 36" xfId="1690"/>
    <cellStyle name="쉼표 [0] 37" xfId="1691"/>
    <cellStyle name="쉼표 [0] 38" xfId="1692"/>
    <cellStyle name="쉼표 [0] 4" xfId="1693"/>
    <cellStyle name="쉼표 [0] 4 2" xfId="1694"/>
    <cellStyle name="쉼표 [0] 4 2 2" xfId="1695"/>
    <cellStyle name="쉼표 [0] 4 2 2 2" xfId="1696"/>
    <cellStyle name="쉼표 [0] 4 2 3" xfId="1697"/>
    <cellStyle name="쉼표 [0] 4 3" xfId="1698"/>
    <cellStyle name="쉼표 [0] 4 3 2" xfId="15"/>
    <cellStyle name="쉼표 [0] 4 3 2 2" xfId="1699"/>
    <cellStyle name="쉼표 [0] 4 3 3" xfId="1700"/>
    <cellStyle name="쉼표 [0] 4 3 3 2" xfId="1701"/>
    <cellStyle name="쉼표 [0] 4 3 4" xfId="1702"/>
    <cellStyle name="쉼표 [0] 4 3 5" xfId="1703"/>
    <cellStyle name="쉼표 [0] 4 4" xfId="1704"/>
    <cellStyle name="쉼표 [0] 4 4 2" xfId="1705"/>
    <cellStyle name="쉼표 [0] 4 5" xfId="1706"/>
    <cellStyle name="쉼표 [0] 4 5 2" xfId="1707"/>
    <cellStyle name="쉼표 [0] 4 6" xfId="1708"/>
    <cellStyle name="쉼표 [0] 4 6 2" xfId="1709"/>
    <cellStyle name="쉼표 [0] 4 7" xfId="1710"/>
    <cellStyle name="쉼표 [0] 4 7 2" xfId="1711"/>
    <cellStyle name="쉼표 [0] 4 8" xfId="1712"/>
    <cellStyle name="쉼표 [0] 4_13.환경(2011)" xfId="1713"/>
    <cellStyle name="쉼표 [0] 47" xfId="1714"/>
    <cellStyle name="쉼표 [0] 47 2" xfId="1715"/>
    <cellStyle name="쉼표 [0] 5" xfId="1716"/>
    <cellStyle name="쉼표 [0] 5 10" xfId="1717"/>
    <cellStyle name="쉼표 [0] 5 2" xfId="1718"/>
    <cellStyle name="쉼표 [0] 5 2 10" xfId="1719"/>
    <cellStyle name="쉼표 [0] 5 2 10 2" xfId="1720"/>
    <cellStyle name="쉼표 [0] 5 2 10 3" xfId="1721"/>
    <cellStyle name="쉼표 [0] 5 2 11" xfId="1722"/>
    <cellStyle name="쉼표 [0] 5 2 2" xfId="1723"/>
    <cellStyle name="쉼표 [0] 5 2 2 2" xfId="1724"/>
    <cellStyle name="쉼표 [0] 5 2 2 2 2" xfId="1725"/>
    <cellStyle name="쉼표 [0] 5 2 2 3" xfId="1726"/>
    <cellStyle name="쉼표 [0] 5 2 2 4" xfId="1727"/>
    <cellStyle name="쉼표 [0] 5 2 2_1) 도로시설물" xfId="1728"/>
    <cellStyle name="쉼표 [0] 5 2 3" xfId="1729"/>
    <cellStyle name="쉼표 [0] 5 2 3 2" xfId="1730"/>
    <cellStyle name="쉼표 [0] 5 2 3 3" xfId="1731"/>
    <cellStyle name="쉼표 [0] 5 2 4" xfId="1732"/>
    <cellStyle name="쉼표 [0] 5 2 4 2" xfId="1733"/>
    <cellStyle name="쉼표 [0] 5 2 4 3" xfId="1734"/>
    <cellStyle name="쉼표 [0] 5 2 5" xfId="1735"/>
    <cellStyle name="쉼표 [0] 5 2 5 2" xfId="1736"/>
    <cellStyle name="쉼표 [0] 5 2 5 3" xfId="1737"/>
    <cellStyle name="쉼표 [0] 5 2 6" xfId="1738"/>
    <cellStyle name="쉼표 [0] 5 2 6 2" xfId="1739"/>
    <cellStyle name="쉼표 [0] 5 2 6 3" xfId="1740"/>
    <cellStyle name="쉼표 [0] 5 2 7" xfId="1741"/>
    <cellStyle name="쉼표 [0] 5 2 7 2" xfId="1742"/>
    <cellStyle name="쉼표 [0] 5 2 7 3" xfId="1743"/>
    <cellStyle name="쉼표 [0] 5 2 8" xfId="1744"/>
    <cellStyle name="쉼표 [0] 5 2 8 2" xfId="1745"/>
    <cellStyle name="쉼표 [0] 5 2 8 3" xfId="1746"/>
    <cellStyle name="쉼표 [0] 5 2 9" xfId="1747"/>
    <cellStyle name="쉼표 [0] 5 2 9 2" xfId="1748"/>
    <cellStyle name="쉼표 [0] 5 2 9 3" xfId="1749"/>
    <cellStyle name="쉼표 [0] 5 2_1) 도로시설물" xfId="1750"/>
    <cellStyle name="쉼표 [0] 5 3" xfId="1751"/>
    <cellStyle name="쉼표 [0] 5 3 2" xfId="16"/>
    <cellStyle name="쉼표 [0] 5 3 2 2" xfId="1752"/>
    <cellStyle name="쉼표 [0] 5 3 3" xfId="1753"/>
    <cellStyle name="쉼표 [0] 5 3 3 2" xfId="1754"/>
    <cellStyle name="쉼표 [0] 5 3 3 3" xfId="1755"/>
    <cellStyle name="쉼표 [0] 5 3 4" xfId="1756"/>
    <cellStyle name="쉼표 [0] 5 4" xfId="1757"/>
    <cellStyle name="쉼표 [0] 5 4 2" xfId="1758"/>
    <cellStyle name="쉼표 [0] 5 4 2 2" xfId="1759"/>
    <cellStyle name="쉼표 [0] 5 4 2 3" xfId="1760"/>
    <cellStyle name="쉼표 [0] 5 5" xfId="1761"/>
    <cellStyle name="쉼표 [0] 5 5 2" xfId="1762"/>
    <cellStyle name="쉼표 [0] 5 6" xfId="1763"/>
    <cellStyle name="쉼표 [0] 5 7" xfId="1764"/>
    <cellStyle name="쉼표 [0] 5 8" xfId="1765"/>
    <cellStyle name="쉼표 [0] 5 9" xfId="1766"/>
    <cellStyle name="쉼표 [0] 5_13.환경(2011)" xfId="1767"/>
    <cellStyle name="쉼표 [0] 6" xfId="1768"/>
    <cellStyle name="쉼표 [0] 6 2" xfId="1769"/>
    <cellStyle name="쉼표 [0] 6 2 2" xfId="1770"/>
    <cellStyle name="쉼표 [0] 6 2 2 2" xfId="1771"/>
    <cellStyle name="쉼표 [0] 6 2 3" xfId="1772"/>
    <cellStyle name="쉼표 [0] 6 2 3 2" xfId="1773"/>
    <cellStyle name="쉼표 [0] 6 2 3 3" xfId="1774"/>
    <cellStyle name="쉼표 [0] 6 3" xfId="1775"/>
    <cellStyle name="쉼표 [0] 6 3 2" xfId="1776"/>
    <cellStyle name="쉼표 [0] 6 3 2 2" xfId="1777"/>
    <cellStyle name="쉼표 [0] 6 3 2 3" xfId="1778"/>
    <cellStyle name="쉼표 [0] 6 4" xfId="1779"/>
    <cellStyle name="쉼표 [0] 6 4 2" xfId="1780"/>
    <cellStyle name="쉼표 [0] 6 5" xfId="1781"/>
    <cellStyle name="쉼표 [0] 6 5 2" xfId="1782"/>
    <cellStyle name="쉼표 [0] 6 5 3" xfId="1783"/>
    <cellStyle name="쉼표 [0] 6_1) 도로시설물" xfId="1784"/>
    <cellStyle name="쉼표 [0] 7" xfId="1785"/>
    <cellStyle name="쉼표 [0] 7 2" xfId="1786"/>
    <cellStyle name="쉼표 [0] 7 2 2" xfId="1787"/>
    <cellStyle name="쉼표 [0] 7 2 2 2" xfId="1788"/>
    <cellStyle name="쉼표 [0] 7 2 2 3" xfId="1789"/>
    <cellStyle name="쉼표 [0] 7 3" xfId="1790"/>
    <cellStyle name="쉼표 [0] 7 3 2" xfId="1791"/>
    <cellStyle name="쉼표 [0] 7 3 3" xfId="1792"/>
    <cellStyle name="쉼표 [0] 7 4" xfId="1793"/>
    <cellStyle name="쉼표 [0] 7 4 2" xfId="1794"/>
    <cellStyle name="쉼표 [0] 7 4 3" xfId="1795"/>
    <cellStyle name="쉼표 [0] 7 5" xfId="1796"/>
    <cellStyle name="쉼표 [0] 71" xfId="1797"/>
    <cellStyle name="쉼표 [0] 8" xfId="1798"/>
    <cellStyle name="쉼표 [0] 8 2" xfId="1799"/>
    <cellStyle name="쉼표 [0] 8 2 2" xfId="1800"/>
    <cellStyle name="쉼표 [0] 8 2 3" xfId="1801"/>
    <cellStyle name="쉼표 [0] 8 3" xfId="1802"/>
    <cellStyle name="쉼표 [0] 8 3 2" xfId="1803"/>
    <cellStyle name="쉼표 [0] 8 3 3" xfId="1804"/>
    <cellStyle name="쉼표 [0] 8 4" xfId="1805"/>
    <cellStyle name="쉼표 [0] 8 4 2" xfId="1806"/>
    <cellStyle name="쉼표 [0] 8 4 3" xfId="1807"/>
    <cellStyle name="쉼표 [0] 8 5" xfId="1808"/>
    <cellStyle name="쉼표 [0] 9" xfId="1809"/>
    <cellStyle name="쉼표 [0] 9 2" xfId="1810"/>
    <cellStyle name="쉼표 [0] 9 2 2" xfId="1811"/>
    <cellStyle name="쉼표 [0] 9 2 3" xfId="1812"/>
    <cellStyle name="쉼표 [0] 9 3" xfId="1813"/>
    <cellStyle name="쉼표 [0] 9 3 2" xfId="1814"/>
    <cellStyle name="쉼표 [0] 9 3 3" xfId="1815"/>
    <cellStyle name="쉼표 [0] 9 4" xfId="1816"/>
    <cellStyle name="쉼표 [0] 9 4 2" xfId="1817"/>
    <cellStyle name="쉼표 [0] 9 4 3" xfId="1818"/>
    <cellStyle name="쉼표 [0] 9 5" xfId="1819"/>
    <cellStyle name="쉼표 [0]_11-교통관광" xfId="11"/>
    <cellStyle name="쉼표 [0]_11-교통관광 2 5" xfId="19"/>
    <cellStyle name="쉼표 [0]_11-교통관광 3 2" xfId="14"/>
    <cellStyle name="쉼표 [0]_11-교통관광 4 2" xfId="17"/>
    <cellStyle name="쉼표 [0]_Book2" xfId="12"/>
    <cellStyle name="연결된 셀" xfId="2737" builtinId="24" customBuiltin="1"/>
    <cellStyle name="연결된 셀 2" xfId="1820"/>
    <cellStyle name="연결된 셀 2 2" xfId="1821"/>
    <cellStyle name="연결된 셀 2 2 2" xfId="1822"/>
    <cellStyle name="연결된 셀 2 2 3" xfId="1823"/>
    <cellStyle name="연결된 셀 2 3" xfId="1824"/>
    <cellStyle name="연결된 셀 2 4" xfId="1825"/>
    <cellStyle name="연결된 셀 2_1) 도로시설물" xfId="1826"/>
    <cellStyle name="연결된 셀 3" xfId="1827"/>
    <cellStyle name="연결된 셀 3 2" xfId="1828"/>
    <cellStyle name="연결된 셀 3 3" xfId="1829"/>
    <cellStyle name="연결된 셀 4" xfId="1830"/>
    <cellStyle name="연결된 셀 5" xfId="1831"/>
    <cellStyle name="요약" xfId="2738" builtinId="25" customBuiltin="1"/>
    <cellStyle name="요약 2" xfId="1832"/>
    <cellStyle name="요약 2 2" xfId="1833"/>
    <cellStyle name="요약 2 2 2" xfId="1834"/>
    <cellStyle name="요약 2 2 3" xfId="1835"/>
    <cellStyle name="요약 2 3" xfId="1836"/>
    <cellStyle name="요약 2 4" xfId="1837"/>
    <cellStyle name="요약 2_1) 도로시설물" xfId="1838"/>
    <cellStyle name="요약 3" xfId="1839"/>
    <cellStyle name="요약 3 2" xfId="1840"/>
    <cellStyle name="요약 3 3" xfId="1841"/>
    <cellStyle name="요약 4" xfId="1842"/>
    <cellStyle name="요약 5" xfId="1843"/>
    <cellStyle name="입력" xfId="2739" builtinId="20" customBuiltin="1"/>
    <cellStyle name="입력 2" xfId="1844"/>
    <cellStyle name="입력 2 2" xfId="1845"/>
    <cellStyle name="입력 2 2 2" xfId="1846"/>
    <cellStyle name="입력 2 2 3" xfId="1847"/>
    <cellStyle name="입력 2 3" xfId="1848"/>
    <cellStyle name="입력 2 4" xfId="1849"/>
    <cellStyle name="입력 2_1) 도로시설물" xfId="1850"/>
    <cellStyle name="입력 3" xfId="1851"/>
    <cellStyle name="입력 3 2" xfId="1852"/>
    <cellStyle name="입력 3 3" xfId="1853"/>
    <cellStyle name="입력 4" xfId="1854"/>
    <cellStyle name="입력 5" xfId="1855"/>
    <cellStyle name="자리수" xfId="1856"/>
    <cellStyle name="자리수 2" xfId="1857"/>
    <cellStyle name="자리수0" xfId="1858"/>
    <cellStyle name="자리수0 2" xfId="1859"/>
    <cellStyle name="제목" xfId="2740" builtinId="15" customBuiltin="1"/>
    <cellStyle name="제목 1" xfId="2741" builtinId="16" customBuiltin="1"/>
    <cellStyle name="제목 1 2" xfId="1860"/>
    <cellStyle name="제목 1 2 2" xfId="1861"/>
    <cellStyle name="제목 1 2 2 2" xfId="1862"/>
    <cellStyle name="제목 1 2 2 3" xfId="1863"/>
    <cellStyle name="제목 1 2 3" xfId="1864"/>
    <cellStyle name="제목 1 2 4" xfId="1865"/>
    <cellStyle name="제목 1 2_1) 도로시설물" xfId="1866"/>
    <cellStyle name="제목 1 3" xfId="1867"/>
    <cellStyle name="제목 1 3 2" xfId="1868"/>
    <cellStyle name="제목 1 3 3" xfId="1869"/>
    <cellStyle name="제목 1 4" xfId="1870"/>
    <cellStyle name="제목 1 5" xfId="1871"/>
    <cellStyle name="제목 10" xfId="1872"/>
    <cellStyle name="제목 11" xfId="1873"/>
    <cellStyle name="제목 12" xfId="1874"/>
    <cellStyle name="제목 13" xfId="1875"/>
    <cellStyle name="제목 14" xfId="1876"/>
    <cellStyle name="제목 15" xfId="1877"/>
    <cellStyle name="제목 16" xfId="1878"/>
    <cellStyle name="제목 17" xfId="1879"/>
    <cellStyle name="제목 18" xfId="1880"/>
    <cellStyle name="제목 19" xfId="1881"/>
    <cellStyle name="제목 2" xfId="2742" builtinId="17" customBuiltin="1"/>
    <cellStyle name="제목 2 2" xfId="1882"/>
    <cellStyle name="제목 2 2 2" xfId="1883"/>
    <cellStyle name="제목 2 2 2 2" xfId="1884"/>
    <cellStyle name="제목 2 2 2 3" xfId="1885"/>
    <cellStyle name="제목 2 2 3" xfId="1886"/>
    <cellStyle name="제목 2 2 4" xfId="1887"/>
    <cellStyle name="제목 2 2_1) 도로시설물" xfId="1888"/>
    <cellStyle name="제목 2 3" xfId="1889"/>
    <cellStyle name="제목 2 3 2" xfId="1890"/>
    <cellStyle name="제목 2 3 3" xfId="1891"/>
    <cellStyle name="제목 2 4" xfId="1892"/>
    <cellStyle name="제목 2 5" xfId="1893"/>
    <cellStyle name="제목 20" xfId="1894"/>
    <cellStyle name="제목 21" xfId="1895"/>
    <cellStyle name="제목 22" xfId="1896"/>
    <cellStyle name="제목 23" xfId="1897"/>
    <cellStyle name="제목 24" xfId="1898"/>
    <cellStyle name="제목 25" xfId="1899"/>
    <cellStyle name="제목 26" xfId="1900"/>
    <cellStyle name="제목 27" xfId="1901"/>
    <cellStyle name="제목 28" xfId="1902"/>
    <cellStyle name="제목 29" xfId="1903"/>
    <cellStyle name="제목 3" xfId="2743" builtinId="18" customBuiltin="1"/>
    <cellStyle name="제목 3 2" xfId="1904"/>
    <cellStyle name="제목 3 2 2" xfId="1905"/>
    <cellStyle name="제목 3 2 2 2" xfId="1906"/>
    <cellStyle name="제목 3 2 2 3" xfId="1907"/>
    <cellStyle name="제목 3 2 3" xfId="1908"/>
    <cellStyle name="제목 3 2 4" xfId="1909"/>
    <cellStyle name="제목 3 2_1) 도로시설물" xfId="1910"/>
    <cellStyle name="제목 3 3" xfId="1911"/>
    <cellStyle name="제목 3 3 2" xfId="1912"/>
    <cellStyle name="제목 3 3 3" xfId="1913"/>
    <cellStyle name="제목 3 4" xfId="1914"/>
    <cellStyle name="제목 3 5" xfId="1915"/>
    <cellStyle name="제목 30" xfId="1916"/>
    <cellStyle name="제목 31" xfId="1917"/>
    <cellStyle name="제목 32" xfId="1918"/>
    <cellStyle name="제목 33" xfId="1919"/>
    <cellStyle name="제목 34" xfId="1920"/>
    <cellStyle name="제목 35" xfId="1921"/>
    <cellStyle name="제목 36" xfId="1922"/>
    <cellStyle name="제목 37" xfId="1923"/>
    <cellStyle name="제목 38" xfId="1924"/>
    <cellStyle name="제목 39" xfId="1925"/>
    <cellStyle name="제목 4" xfId="2744" builtinId="19" customBuiltin="1"/>
    <cellStyle name="제목 4 2" xfId="1926"/>
    <cellStyle name="제목 4 2 2" xfId="1927"/>
    <cellStyle name="제목 4 2 2 2" xfId="1928"/>
    <cellStyle name="제목 4 2 2 3" xfId="1929"/>
    <cellStyle name="제목 4 2 3" xfId="1930"/>
    <cellStyle name="제목 4 2 4" xfId="1931"/>
    <cellStyle name="제목 4 2_1) 도로시설물" xfId="1932"/>
    <cellStyle name="제목 4 3" xfId="1933"/>
    <cellStyle name="제목 4 3 2" xfId="1934"/>
    <cellStyle name="제목 4 3 3" xfId="1935"/>
    <cellStyle name="제목 4 4" xfId="1936"/>
    <cellStyle name="제목 4 5" xfId="1937"/>
    <cellStyle name="제목 40" xfId="1938"/>
    <cellStyle name="제목 41" xfId="1939"/>
    <cellStyle name="제목 5" xfId="1940"/>
    <cellStyle name="제목 5 2" xfId="1941"/>
    <cellStyle name="제목 5 3" xfId="1942"/>
    <cellStyle name="제목 6" xfId="1943"/>
    <cellStyle name="제목 6 2" xfId="1944"/>
    <cellStyle name="제목 6 3" xfId="1945"/>
    <cellStyle name="제목 7" xfId="1946"/>
    <cellStyle name="제목 8" xfId="1947"/>
    <cellStyle name="제목 9" xfId="1948"/>
    <cellStyle name="좋음" xfId="2745" builtinId="26" customBuiltin="1"/>
    <cellStyle name="좋음 2" xfId="1949"/>
    <cellStyle name="좋음 2 2" xfId="1950"/>
    <cellStyle name="좋음 2 2 2" xfId="1951"/>
    <cellStyle name="좋음 2 2 3" xfId="1952"/>
    <cellStyle name="좋음 2 3" xfId="1953"/>
    <cellStyle name="좋음 2 4" xfId="1954"/>
    <cellStyle name="좋음 2_1) 도로시설물" xfId="1955"/>
    <cellStyle name="좋음 3" xfId="1956"/>
    <cellStyle name="좋음 3 2" xfId="1957"/>
    <cellStyle name="좋음 3 3" xfId="1958"/>
    <cellStyle name="좋음 4" xfId="1959"/>
    <cellStyle name="좋음 5" xfId="1960"/>
    <cellStyle name="쪽번호" xfId="1961"/>
    <cellStyle name="쪽번호 2" xfId="1962"/>
    <cellStyle name="출력" xfId="2746" builtinId="21" customBuiltin="1"/>
    <cellStyle name="출력 2" xfId="1963"/>
    <cellStyle name="출력 2 2" xfId="1964"/>
    <cellStyle name="출력 2 2 2" xfId="1965"/>
    <cellStyle name="출력 2 2 3" xfId="1966"/>
    <cellStyle name="출력 2 3" xfId="1967"/>
    <cellStyle name="출력 2 4" xfId="1968"/>
    <cellStyle name="출력 2_1) 도로시설물" xfId="1969"/>
    <cellStyle name="출력 3" xfId="1970"/>
    <cellStyle name="출력 3 2" xfId="1971"/>
    <cellStyle name="출력 3 3" xfId="1972"/>
    <cellStyle name="출력 4" xfId="1973"/>
    <cellStyle name="출력 5" xfId="1974"/>
    <cellStyle name="콤마 [0]_(월초P)" xfId="1975"/>
    <cellStyle name="콤마 [0]_천기일수" xfId="9"/>
    <cellStyle name="콤마_(type)총괄" xfId="1976"/>
    <cellStyle name="통화 [0] 2" xfId="1977"/>
    <cellStyle name="통화 [0] 2 2" xfId="1978"/>
    <cellStyle name="통화 [0] 2 3" xfId="1979"/>
    <cellStyle name="통화 [0] 3" xfId="1980"/>
    <cellStyle name="통화 [0] 3 2" xfId="1981"/>
    <cellStyle name="통화 [0] 4" xfId="1982"/>
    <cellStyle name="퍼센트" xfId="1983"/>
    <cellStyle name="퍼센트 2" xfId="1984"/>
    <cellStyle name="표준" xfId="0" builtinId="0"/>
    <cellStyle name="표준 10" xfId="1985"/>
    <cellStyle name="표준 10 2" xfId="1986"/>
    <cellStyle name="표준 10 2 2" xfId="1987"/>
    <cellStyle name="표준 10 3" xfId="1988"/>
    <cellStyle name="표준 10 4" xfId="1989"/>
    <cellStyle name="표준 100" xfId="1990"/>
    <cellStyle name="표준 100 2" xfId="1991"/>
    <cellStyle name="표준 101" xfId="1992"/>
    <cellStyle name="표준 101 2" xfId="1993"/>
    <cellStyle name="표준 102" xfId="1994"/>
    <cellStyle name="표준 102 2" xfId="1995"/>
    <cellStyle name="표준 102 3" xfId="1996"/>
    <cellStyle name="표준 103" xfId="1997"/>
    <cellStyle name="표준 103 2" xfId="1998"/>
    <cellStyle name="표준 104" xfId="1999"/>
    <cellStyle name="표준 104 2" xfId="2000"/>
    <cellStyle name="표준 105" xfId="2001"/>
    <cellStyle name="표준 105 2" xfId="2002"/>
    <cellStyle name="표준 106" xfId="2003"/>
    <cellStyle name="표준 106 2" xfId="2004"/>
    <cellStyle name="표준 107" xfId="2005"/>
    <cellStyle name="표준 107 2" xfId="2006"/>
    <cellStyle name="표준 108" xfId="2007"/>
    <cellStyle name="표준 108 2" xfId="2008"/>
    <cellStyle name="표준 109" xfId="2009"/>
    <cellStyle name="표준 109 2" xfId="2010"/>
    <cellStyle name="표준 11" xfId="2011"/>
    <cellStyle name="표준 11 2" xfId="2012"/>
    <cellStyle name="표준 110" xfId="2013"/>
    <cellStyle name="표준 111" xfId="2014"/>
    <cellStyle name="표준 111 2" xfId="2015"/>
    <cellStyle name="표준 112" xfId="2016"/>
    <cellStyle name="표준 112 2" xfId="2017"/>
    <cellStyle name="표준 113" xfId="2018"/>
    <cellStyle name="표준 114" xfId="2019"/>
    <cellStyle name="표준 115" xfId="2020"/>
    <cellStyle name="표준 116" xfId="2021"/>
    <cellStyle name="표준 117" xfId="2022"/>
    <cellStyle name="표준 118" xfId="2023"/>
    <cellStyle name="표준 119" xfId="2024"/>
    <cellStyle name="표준 12" xfId="2025"/>
    <cellStyle name="표준 12 2" xfId="2026"/>
    <cellStyle name="표준 12 3" xfId="2027"/>
    <cellStyle name="표준 120" xfId="2028"/>
    <cellStyle name="표준 121" xfId="2029"/>
    <cellStyle name="표준 122" xfId="2030"/>
    <cellStyle name="표준 123" xfId="2031"/>
    <cellStyle name="표준 124" xfId="2032"/>
    <cellStyle name="표준 125" xfId="2033"/>
    <cellStyle name="표준 126" xfId="2034"/>
    <cellStyle name="표준 127" xfId="2035"/>
    <cellStyle name="표준 128" xfId="2036"/>
    <cellStyle name="표준 129" xfId="2037"/>
    <cellStyle name="표준 13" xfId="2038"/>
    <cellStyle name="표준 13 2" xfId="2039"/>
    <cellStyle name="표준 13 3" xfId="2040"/>
    <cellStyle name="표준 14" xfId="2041"/>
    <cellStyle name="표준 14 2" xfId="2042"/>
    <cellStyle name="표준 15" xfId="2043"/>
    <cellStyle name="표준 15 2" xfId="2044"/>
    <cellStyle name="표준 16" xfId="2045"/>
    <cellStyle name="표준 16 2" xfId="2046"/>
    <cellStyle name="표준 17" xfId="2047"/>
    <cellStyle name="표준 17 2" xfId="2048"/>
    <cellStyle name="표준 18" xfId="2049"/>
    <cellStyle name="표준 18 2" xfId="2050"/>
    <cellStyle name="표준 19" xfId="2051"/>
    <cellStyle name="표준 19 2" xfId="2052"/>
    <cellStyle name="표준 19 2 2" xfId="2053"/>
    <cellStyle name="표준 19 3" xfId="2054"/>
    <cellStyle name="표준 19 3 2" xfId="2055"/>
    <cellStyle name="표준 19 4" xfId="2056"/>
    <cellStyle name="표준 19 4 2" xfId="2057"/>
    <cellStyle name="표준 19 5" xfId="2058"/>
    <cellStyle name="표준 19_14-16.공공도서관" xfId="2059"/>
    <cellStyle name="표준 2" xfId="3"/>
    <cellStyle name="표준 2 10" xfId="2060"/>
    <cellStyle name="표준 2 10 2" xfId="2061"/>
    <cellStyle name="표준 2 11" xfId="2062"/>
    <cellStyle name="표준 2 11 2" xfId="2063"/>
    <cellStyle name="표준 2 12" xfId="2064"/>
    <cellStyle name="표준 2 12 2" xfId="2065"/>
    <cellStyle name="표준 2 13" xfId="2066"/>
    <cellStyle name="표준 2 13 2" xfId="2067"/>
    <cellStyle name="표준 2 14" xfId="2068"/>
    <cellStyle name="표준 2 14 2" xfId="2069"/>
    <cellStyle name="표준 2 15" xfId="2070"/>
    <cellStyle name="표준 2 2" xfId="2071"/>
    <cellStyle name="표준 2 2 2" xfId="2072"/>
    <cellStyle name="표준 2 2 2 2" xfId="2073"/>
    <cellStyle name="표준 2 2 2 3" xfId="2074"/>
    <cellStyle name="표준 2 2 3" xfId="2075"/>
    <cellStyle name="표준 2 2 3 2" xfId="2076"/>
    <cellStyle name="표준 2 2 4" xfId="2077"/>
    <cellStyle name="표준 2 2 5" xfId="8"/>
    <cellStyle name="표준 2 2_1) 도로시설물" xfId="2078"/>
    <cellStyle name="표준 2 3" xfId="2079"/>
    <cellStyle name="표준 2 3 2" xfId="2080"/>
    <cellStyle name="표준 2 3 2 2" xfId="2081"/>
    <cellStyle name="표준 2 3 3" xfId="2082"/>
    <cellStyle name="표준 2 4" xfId="2083"/>
    <cellStyle name="표준 2 4 2" xfId="2084"/>
    <cellStyle name="표준 2 5" xfId="2085"/>
    <cellStyle name="표준 2 5 2" xfId="2086"/>
    <cellStyle name="표준 2 5 2 2" xfId="2087"/>
    <cellStyle name="표준 2 5 3" xfId="2088"/>
    <cellStyle name="표준 2 5 4" xfId="2089"/>
    <cellStyle name="표준 2 6" xfId="2090"/>
    <cellStyle name="표준 2 6 2" xfId="2091"/>
    <cellStyle name="표준 2 7" xfId="2092"/>
    <cellStyle name="표준 2 7 2" xfId="2093"/>
    <cellStyle name="표준 2 8" xfId="2094"/>
    <cellStyle name="표준 2 8 2" xfId="2095"/>
    <cellStyle name="표준 2 9" xfId="2096"/>
    <cellStyle name="표준 2 9 2" xfId="2097"/>
    <cellStyle name="표준 2_(완료)통계연보자료_사업체(출판인쇄기록매체등)이병우" xfId="2098"/>
    <cellStyle name="표준 20" xfId="2099"/>
    <cellStyle name="표준 20 2" xfId="2100"/>
    <cellStyle name="표준 20 3" xfId="2101"/>
    <cellStyle name="표준 20 4" xfId="2102"/>
    <cellStyle name="표준 20 5" xfId="2103"/>
    <cellStyle name="표준 20 6" xfId="2104"/>
    <cellStyle name="표준 21" xfId="2105"/>
    <cellStyle name="표준 21 2" xfId="2106"/>
    <cellStyle name="표준 21 3" xfId="2107"/>
    <cellStyle name="표준 21 4" xfId="2108"/>
    <cellStyle name="표준 21 5" xfId="2109"/>
    <cellStyle name="표준 21 6" xfId="2110"/>
    <cellStyle name="표준 22" xfId="2111"/>
    <cellStyle name="표준 22 2" xfId="2112"/>
    <cellStyle name="표준 22 3" xfId="2113"/>
    <cellStyle name="표준 22 4" xfId="2114"/>
    <cellStyle name="표준 22 5" xfId="2115"/>
    <cellStyle name="표준 22 6" xfId="2116"/>
    <cellStyle name="표준 23" xfId="2117"/>
    <cellStyle name="표준 23 2" xfId="2118"/>
    <cellStyle name="표준 24" xfId="2119"/>
    <cellStyle name="표준 24 2" xfId="2120"/>
    <cellStyle name="표준 25" xfId="2121"/>
    <cellStyle name="표준 25 2" xfId="2122"/>
    <cellStyle name="표준 25 3" xfId="2123"/>
    <cellStyle name="표준 256" xfId="2124"/>
    <cellStyle name="표준 257" xfId="2125"/>
    <cellStyle name="표준 258" xfId="2126"/>
    <cellStyle name="표준 259" xfId="2127"/>
    <cellStyle name="표준 26" xfId="2128"/>
    <cellStyle name="표준 26 2" xfId="2129"/>
    <cellStyle name="표준 26 2 2" xfId="2130"/>
    <cellStyle name="표준 26 3" xfId="2131"/>
    <cellStyle name="표준 260" xfId="2132"/>
    <cellStyle name="표준 261" xfId="2133"/>
    <cellStyle name="표준 262" xfId="2134"/>
    <cellStyle name="표준 263" xfId="2135"/>
    <cellStyle name="표준 264" xfId="2136"/>
    <cellStyle name="표준 265" xfId="2137"/>
    <cellStyle name="표준 266" xfId="2138"/>
    <cellStyle name="표준 267" xfId="2139"/>
    <cellStyle name="표준 268" xfId="2140"/>
    <cellStyle name="표준 269" xfId="2141"/>
    <cellStyle name="표준 27" xfId="2142"/>
    <cellStyle name="표준 27 2" xfId="2143"/>
    <cellStyle name="표준 27 2 2" xfId="2144"/>
    <cellStyle name="표준 27 2 2 2" xfId="2145"/>
    <cellStyle name="표준 27 2 3" xfId="2146"/>
    <cellStyle name="표준 27 2 3 2" xfId="2147"/>
    <cellStyle name="표준 27 2 4" xfId="2148"/>
    <cellStyle name="표준 27 3" xfId="2149"/>
    <cellStyle name="표준 27 3 2" xfId="2150"/>
    <cellStyle name="표준 27 3 2 2" xfId="2151"/>
    <cellStyle name="표준 27 3 3" xfId="2152"/>
    <cellStyle name="표준 27 3 3 2" xfId="2153"/>
    <cellStyle name="표준 27 3 4" xfId="2154"/>
    <cellStyle name="표준 27 4" xfId="2155"/>
    <cellStyle name="표준 27 4 2" xfId="2156"/>
    <cellStyle name="표준 27 5" xfId="2157"/>
    <cellStyle name="표준 27 5 2" xfId="2158"/>
    <cellStyle name="표준 27 6" xfId="2159"/>
    <cellStyle name="표준 27 6 2" xfId="2160"/>
    <cellStyle name="표준 27 7" xfId="2161"/>
    <cellStyle name="표준 27 7 2" xfId="2162"/>
    <cellStyle name="표준 27 8" xfId="2163"/>
    <cellStyle name="표준 27 8 2" xfId="2164"/>
    <cellStyle name="표준 27 9" xfId="2165"/>
    <cellStyle name="표준 270" xfId="2166"/>
    <cellStyle name="표준 271" xfId="2167"/>
    <cellStyle name="표준 272" xfId="2168"/>
    <cellStyle name="표준 273" xfId="2169"/>
    <cellStyle name="표준 274" xfId="2170"/>
    <cellStyle name="표준 275" xfId="2171"/>
    <cellStyle name="표준 276" xfId="2172"/>
    <cellStyle name="표준 277" xfId="2173"/>
    <cellStyle name="표준 278" xfId="2174"/>
    <cellStyle name="표준 279" xfId="2175"/>
    <cellStyle name="표준 28" xfId="2176"/>
    <cellStyle name="표준 28 2" xfId="2177"/>
    <cellStyle name="표준 28 2 2" xfId="2178"/>
    <cellStyle name="표준 28 2 2 2" xfId="2179"/>
    <cellStyle name="표준 28 2 3" xfId="2180"/>
    <cellStyle name="표준 28 2 3 2" xfId="2181"/>
    <cellStyle name="표준 28 2 4" xfId="2182"/>
    <cellStyle name="표준 28 3" xfId="2183"/>
    <cellStyle name="표준 28 3 2" xfId="2184"/>
    <cellStyle name="표준 28 3 2 2" xfId="2185"/>
    <cellStyle name="표준 28 3 3" xfId="2186"/>
    <cellStyle name="표준 28 3 3 2" xfId="2187"/>
    <cellStyle name="표준 28 3 4" xfId="2188"/>
    <cellStyle name="표준 28 4" xfId="2189"/>
    <cellStyle name="표준 28 4 2" xfId="2190"/>
    <cellStyle name="표준 28 5" xfId="2191"/>
    <cellStyle name="표준 28 5 2" xfId="2192"/>
    <cellStyle name="표준 28 6" xfId="2193"/>
    <cellStyle name="표준 28 6 2" xfId="2194"/>
    <cellStyle name="표준 28 7" xfId="2195"/>
    <cellStyle name="표준 28 7 2" xfId="2196"/>
    <cellStyle name="표준 28 8" xfId="2197"/>
    <cellStyle name="표준 28 8 2" xfId="2198"/>
    <cellStyle name="표준 28 9" xfId="2199"/>
    <cellStyle name="표준 280" xfId="2200"/>
    <cellStyle name="표준 281" xfId="2201"/>
    <cellStyle name="표준 282" xfId="2202"/>
    <cellStyle name="표준 283" xfId="2203"/>
    <cellStyle name="표준 284" xfId="2204"/>
    <cellStyle name="표준 285" xfId="2205"/>
    <cellStyle name="표준 286" xfId="2206"/>
    <cellStyle name="표준 287" xfId="2207"/>
    <cellStyle name="표준 288" xfId="2208"/>
    <cellStyle name="표준 289" xfId="2209"/>
    <cellStyle name="표준 29" xfId="2210"/>
    <cellStyle name="표준 29 2" xfId="2211"/>
    <cellStyle name="표준 29 2 2" xfId="2212"/>
    <cellStyle name="표준 29 2 2 2" xfId="2213"/>
    <cellStyle name="표준 29 2 3" xfId="2214"/>
    <cellStyle name="표준 29 2 3 2" xfId="2215"/>
    <cellStyle name="표준 29 3" xfId="2216"/>
    <cellStyle name="표준 29 3 2" xfId="2217"/>
    <cellStyle name="표준 29 3 2 2" xfId="2218"/>
    <cellStyle name="표준 29 3 3" xfId="2219"/>
    <cellStyle name="표준 29 3 3 2" xfId="2220"/>
    <cellStyle name="표준 29 3 4" xfId="2221"/>
    <cellStyle name="표준 29 4" xfId="2222"/>
    <cellStyle name="표준 29 4 2" xfId="2223"/>
    <cellStyle name="표준 29 5" xfId="2224"/>
    <cellStyle name="표준 29 5 2" xfId="2225"/>
    <cellStyle name="표준 29 6" xfId="2226"/>
    <cellStyle name="표준 29 6 2" xfId="2227"/>
    <cellStyle name="표준 29 7" xfId="2228"/>
    <cellStyle name="표준 29 7 2" xfId="2229"/>
    <cellStyle name="표준 29 8" xfId="2230"/>
    <cellStyle name="표준 29 8 2" xfId="2231"/>
    <cellStyle name="표준 29 9" xfId="2232"/>
    <cellStyle name="표준 290" xfId="2233"/>
    <cellStyle name="표준 291" xfId="2234"/>
    <cellStyle name="표준 292" xfId="2235"/>
    <cellStyle name="표준 293" xfId="2236"/>
    <cellStyle name="표준 294" xfId="2237"/>
    <cellStyle name="표준 295" xfId="2238"/>
    <cellStyle name="표준 296" xfId="2239"/>
    <cellStyle name="표준 297" xfId="2240"/>
    <cellStyle name="표준 298" xfId="2241"/>
    <cellStyle name="표준 299" xfId="2242"/>
    <cellStyle name="표준 3" xfId="2243"/>
    <cellStyle name="표준 3 10" xfId="2244"/>
    <cellStyle name="표준 3 10 2" xfId="2245"/>
    <cellStyle name="표준 3 11" xfId="2246"/>
    <cellStyle name="표준 3 2" xfId="2247"/>
    <cellStyle name="표준 3 2 2" xfId="2248"/>
    <cellStyle name="표준 3 3" xfId="2249"/>
    <cellStyle name="표준 3 3 2" xfId="2250"/>
    <cellStyle name="표준 3 4" xfId="2251"/>
    <cellStyle name="표준 3 4 2" xfId="2252"/>
    <cellStyle name="표준 3 5" xfId="2253"/>
    <cellStyle name="표준 3 5 2" xfId="2254"/>
    <cellStyle name="표준 3 6" xfId="2255"/>
    <cellStyle name="표준 3 6 2" xfId="2256"/>
    <cellStyle name="표준 3 7" xfId="2257"/>
    <cellStyle name="표준 3 7 2" xfId="2258"/>
    <cellStyle name="표준 3 8" xfId="2259"/>
    <cellStyle name="표준 3 8 2" xfId="2260"/>
    <cellStyle name="표준 3 9" xfId="2261"/>
    <cellStyle name="표준 3 9 2" xfId="2262"/>
    <cellStyle name="표준 3 9 2 2" xfId="2263"/>
    <cellStyle name="표준 3 9 2 2 2" xfId="2264"/>
    <cellStyle name="표준 3 9 2 3" xfId="2265"/>
    <cellStyle name="표준 3 9 2 3 2" xfId="2266"/>
    <cellStyle name="표준 3 9 2 4" xfId="2267"/>
    <cellStyle name="표준 3 9 3" xfId="2268"/>
    <cellStyle name="표준 3 9 3 2" xfId="2269"/>
    <cellStyle name="표준 3 9 3 2 2" xfId="2270"/>
    <cellStyle name="표준 3 9 3 3" xfId="2271"/>
    <cellStyle name="표준 3 9 3 3 2" xfId="2272"/>
    <cellStyle name="표준 3 9 3 4" xfId="2273"/>
    <cellStyle name="표준 3 9 4" xfId="2274"/>
    <cellStyle name="표준 3 9 4 2" xfId="2275"/>
    <cellStyle name="표준 3 9 5" xfId="2276"/>
    <cellStyle name="표준 3 9 5 2" xfId="2277"/>
    <cellStyle name="표준 3 9 6" xfId="2278"/>
    <cellStyle name="표준 3 9 6 2" xfId="2279"/>
    <cellStyle name="표준 3 9 7" xfId="2280"/>
    <cellStyle name="표준 3 9 7 2" xfId="2281"/>
    <cellStyle name="표준 3 9 8" xfId="2282"/>
    <cellStyle name="표준 3 9 8 2" xfId="2283"/>
    <cellStyle name="표준 3 9 9" xfId="2284"/>
    <cellStyle name="표준 3_1) 도로시설물" xfId="2285"/>
    <cellStyle name="표준 30" xfId="2286"/>
    <cellStyle name="표준 30 10" xfId="2287"/>
    <cellStyle name="표준 30 11" xfId="2288"/>
    <cellStyle name="표준 30 12" xfId="2289"/>
    <cellStyle name="표준 30 13" xfId="2290"/>
    <cellStyle name="표준 30 14" xfId="2291"/>
    <cellStyle name="표준 30 15" xfId="2292"/>
    <cellStyle name="표준 30 16" xfId="2293"/>
    <cellStyle name="표준 30 17" xfId="2294"/>
    <cellStyle name="표준 30 18" xfId="2295"/>
    <cellStyle name="표준 30 19" xfId="2296"/>
    <cellStyle name="표준 30 2" xfId="2297"/>
    <cellStyle name="표준 30 2 2" xfId="2298"/>
    <cellStyle name="표준 30 20" xfId="2299"/>
    <cellStyle name="표준 30 21" xfId="2300"/>
    <cellStyle name="표준 30 22" xfId="2301"/>
    <cellStyle name="표준 30 3" xfId="2302"/>
    <cellStyle name="표준 30 4" xfId="2303"/>
    <cellStyle name="표준 30 5" xfId="2304"/>
    <cellStyle name="표준 30 6" xfId="2305"/>
    <cellStyle name="표준 30 7" xfId="2306"/>
    <cellStyle name="표준 30 8" xfId="2307"/>
    <cellStyle name="표준 30 9" xfId="2308"/>
    <cellStyle name="표준 300" xfId="2309"/>
    <cellStyle name="표준 301" xfId="2310"/>
    <cellStyle name="표준 302" xfId="2311"/>
    <cellStyle name="표준 303" xfId="2312"/>
    <cellStyle name="표준 304" xfId="2313"/>
    <cellStyle name="표준 305" xfId="2314"/>
    <cellStyle name="표준 306" xfId="2315"/>
    <cellStyle name="표준 307" xfId="2316"/>
    <cellStyle name="표준 308" xfId="2317"/>
    <cellStyle name="표준 309" xfId="2318"/>
    <cellStyle name="표준 31" xfId="2319"/>
    <cellStyle name="표준 31 2" xfId="2320"/>
    <cellStyle name="표준 31 2 2" xfId="2321"/>
    <cellStyle name="표준 31 3" xfId="2322"/>
    <cellStyle name="표준 310" xfId="2323"/>
    <cellStyle name="표준 311" xfId="2324"/>
    <cellStyle name="표준 312" xfId="2325"/>
    <cellStyle name="표준 313" xfId="2326"/>
    <cellStyle name="표준 314" xfId="2327"/>
    <cellStyle name="표준 315" xfId="2328"/>
    <cellStyle name="표준 316" xfId="2329"/>
    <cellStyle name="표준 317" xfId="2330"/>
    <cellStyle name="표준 318" xfId="2331"/>
    <cellStyle name="표준 319" xfId="2332"/>
    <cellStyle name="표준 32" xfId="2333"/>
    <cellStyle name="표준 32 2" xfId="2334"/>
    <cellStyle name="표준 32 2 2" xfId="2335"/>
    <cellStyle name="표준 32 3" xfId="2336"/>
    <cellStyle name="표준 320" xfId="2337"/>
    <cellStyle name="표준 321" xfId="2338"/>
    <cellStyle name="표준 322" xfId="2339"/>
    <cellStyle name="표준 323" xfId="2340"/>
    <cellStyle name="표준 324" xfId="2341"/>
    <cellStyle name="표준 325" xfId="2342"/>
    <cellStyle name="표준 326" xfId="2343"/>
    <cellStyle name="표준 327" xfId="2344"/>
    <cellStyle name="표준 328" xfId="2345"/>
    <cellStyle name="표준 329" xfId="2346"/>
    <cellStyle name="표준 33" xfId="2347"/>
    <cellStyle name="표준 33 2" xfId="2348"/>
    <cellStyle name="표준 33 2 2" xfId="2349"/>
    <cellStyle name="표준 33 3" xfId="2350"/>
    <cellStyle name="표준 330" xfId="2351"/>
    <cellStyle name="표준 331" xfId="2352"/>
    <cellStyle name="표준 332" xfId="2353"/>
    <cellStyle name="표준 333" xfId="2354"/>
    <cellStyle name="표준 334" xfId="2355"/>
    <cellStyle name="표준 335" xfId="2356"/>
    <cellStyle name="표준 336" xfId="2357"/>
    <cellStyle name="표준 337" xfId="2358"/>
    <cellStyle name="표준 338" xfId="2359"/>
    <cellStyle name="표준 339" xfId="2360"/>
    <cellStyle name="표준 34" xfId="2361"/>
    <cellStyle name="표준 34 2" xfId="2362"/>
    <cellStyle name="표준 34 2 2" xfId="2363"/>
    <cellStyle name="표준 34 3" xfId="2364"/>
    <cellStyle name="표준 340" xfId="2365"/>
    <cellStyle name="표준 341" xfId="2366"/>
    <cellStyle name="표준 342" xfId="2367"/>
    <cellStyle name="표준 343" xfId="2368"/>
    <cellStyle name="표준 344" xfId="2369"/>
    <cellStyle name="표준 345" xfId="2370"/>
    <cellStyle name="표준 346" xfId="2371"/>
    <cellStyle name="표준 347" xfId="2372"/>
    <cellStyle name="표준 348" xfId="2373"/>
    <cellStyle name="표준 349" xfId="2374"/>
    <cellStyle name="표준 35" xfId="2375"/>
    <cellStyle name="표준 35 2" xfId="2376"/>
    <cellStyle name="표준 35 2 2" xfId="2377"/>
    <cellStyle name="표준 35 3" xfId="2378"/>
    <cellStyle name="표준 350" xfId="2379"/>
    <cellStyle name="표준 351" xfId="2380"/>
    <cellStyle name="표준 352" xfId="2381"/>
    <cellStyle name="표준 353" xfId="2382"/>
    <cellStyle name="표준 354" xfId="2383"/>
    <cellStyle name="표준 355" xfId="2384"/>
    <cellStyle name="표준 36" xfId="2385"/>
    <cellStyle name="표준 36 2" xfId="2386"/>
    <cellStyle name="표준 36 2 2" xfId="2387"/>
    <cellStyle name="표준 36 3" xfId="2388"/>
    <cellStyle name="표준 37" xfId="2389"/>
    <cellStyle name="표준 37 2" xfId="2390"/>
    <cellStyle name="표준 37 2 2" xfId="2391"/>
    <cellStyle name="표준 37 3" xfId="2392"/>
    <cellStyle name="표준 38" xfId="2393"/>
    <cellStyle name="표준 38 2" xfId="2394"/>
    <cellStyle name="표준 38 2 2" xfId="2395"/>
    <cellStyle name="표준 38 3" xfId="2396"/>
    <cellStyle name="표준 38 4" xfId="2397"/>
    <cellStyle name="표준 38 5" xfId="2398"/>
    <cellStyle name="표준 39" xfId="2399"/>
    <cellStyle name="표준 39 2" xfId="2400"/>
    <cellStyle name="표준 39 2 2" xfId="2401"/>
    <cellStyle name="표준 39 3" xfId="2402"/>
    <cellStyle name="표준 39 4" xfId="2403"/>
    <cellStyle name="표준 4" xfId="2404"/>
    <cellStyle name="표준 4 2" xfId="2405"/>
    <cellStyle name="표준 4 2 2" xfId="2406"/>
    <cellStyle name="표준 4 3" xfId="2407"/>
    <cellStyle name="표준 4 3 2" xfId="2408"/>
    <cellStyle name="표준 4 4" xfId="2409"/>
    <cellStyle name="표준 4 4 2" xfId="2410"/>
    <cellStyle name="표준 4 5" xfId="2411"/>
    <cellStyle name="표준 4 5 2" xfId="2412"/>
    <cellStyle name="표준 4 6" xfId="2413"/>
    <cellStyle name="표준 4 6 2" xfId="2414"/>
    <cellStyle name="표준 4 7" xfId="2415"/>
    <cellStyle name="표준 4 7 2" xfId="2416"/>
    <cellStyle name="표준 4 8" xfId="2417"/>
    <cellStyle name="표준 4_1) 도로시설물" xfId="2418"/>
    <cellStyle name="표준 40" xfId="2419"/>
    <cellStyle name="표준 40 2" xfId="2420"/>
    <cellStyle name="표준 40 2 2" xfId="2421"/>
    <cellStyle name="표준 40 3" xfId="2422"/>
    <cellStyle name="표준 40 4" xfId="2423"/>
    <cellStyle name="표준 41" xfId="2424"/>
    <cellStyle name="표준 41 2" xfId="2425"/>
    <cellStyle name="표준 41 2 2" xfId="2426"/>
    <cellStyle name="표준 41 3" xfId="2427"/>
    <cellStyle name="표준 41 4" xfId="2428"/>
    <cellStyle name="표준 42" xfId="2429"/>
    <cellStyle name="표준 42 2" xfId="2430"/>
    <cellStyle name="표준 42 2 2" xfId="2431"/>
    <cellStyle name="표준 42 3" xfId="2432"/>
    <cellStyle name="표준 42 4" xfId="2433"/>
    <cellStyle name="표준 43" xfId="2434"/>
    <cellStyle name="표준 43 2" xfId="2435"/>
    <cellStyle name="표준 43 2 2" xfId="2436"/>
    <cellStyle name="표준 43 3" xfId="2437"/>
    <cellStyle name="표준 44" xfId="2438"/>
    <cellStyle name="표준 44 2" xfId="2439"/>
    <cellStyle name="표준 44 2 2" xfId="2440"/>
    <cellStyle name="표준 44 3" xfId="2441"/>
    <cellStyle name="표준 44 4" xfId="2442"/>
    <cellStyle name="표준 45" xfId="2443"/>
    <cellStyle name="표준 45 2" xfId="2444"/>
    <cellStyle name="표준 45 3" xfId="2445"/>
    <cellStyle name="표준 45 4" xfId="2446"/>
    <cellStyle name="표준 46" xfId="2447"/>
    <cellStyle name="표준 46 2" xfId="2448"/>
    <cellStyle name="표준 46 3" xfId="2449"/>
    <cellStyle name="표준 46 4" xfId="2450"/>
    <cellStyle name="표준 47" xfId="2451"/>
    <cellStyle name="표준 47 2" xfId="2452"/>
    <cellStyle name="표준 47 3" xfId="2453"/>
    <cellStyle name="표준 47 4" xfId="2454"/>
    <cellStyle name="표준 48" xfId="2455"/>
    <cellStyle name="표준 48 2" xfId="2456"/>
    <cellStyle name="표준 48 3" xfId="2457"/>
    <cellStyle name="표준 48 4" xfId="2458"/>
    <cellStyle name="표준 49" xfId="2459"/>
    <cellStyle name="표준 49 2" xfId="2460"/>
    <cellStyle name="표준 49 3" xfId="2461"/>
    <cellStyle name="표준 49 4" xfId="2462"/>
    <cellStyle name="표준 5" xfId="2463"/>
    <cellStyle name="표준 5 2" xfId="2464"/>
    <cellStyle name="표준 5 2 2" xfId="2465"/>
    <cellStyle name="표준 5 3" xfId="2466"/>
    <cellStyle name="표준 5 3 2" xfId="2467"/>
    <cellStyle name="표준 5 4" xfId="2468"/>
    <cellStyle name="표준 5 4 2" xfId="2469"/>
    <cellStyle name="표준 5 5" xfId="2470"/>
    <cellStyle name="표준 5 5 2" xfId="2471"/>
    <cellStyle name="표준 5 6" xfId="2472"/>
    <cellStyle name="표준 5 7" xfId="2473"/>
    <cellStyle name="표준 50" xfId="2474"/>
    <cellStyle name="표준 50 2" xfId="2475"/>
    <cellStyle name="표준 50 3" xfId="2476"/>
    <cellStyle name="표준 50 4" xfId="2477"/>
    <cellStyle name="표준 51" xfId="2478"/>
    <cellStyle name="표준 51 2" xfId="2479"/>
    <cellStyle name="표준 51 3" xfId="2480"/>
    <cellStyle name="표준 51 4" xfId="2481"/>
    <cellStyle name="표준 52" xfId="2482"/>
    <cellStyle name="표준 52 2" xfId="2483"/>
    <cellStyle name="표준 52 3" xfId="2484"/>
    <cellStyle name="표준 52 4" xfId="2485"/>
    <cellStyle name="표준 53" xfId="2486"/>
    <cellStyle name="표준 53 2" xfId="2487"/>
    <cellStyle name="표준 53 3" xfId="2488"/>
    <cellStyle name="표준 53 4" xfId="2489"/>
    <cellStyle name="표준 54" xfId="2490"/>
    <cellStyle name="표준 54 2" xfId="2491"/>
    <cellStyle name="표준 54 3" xfId="2492"/>
    <cellStyle name="표준 54 4" xfId="2493"/>
    <cellStyle name="표준 55" xfId="2494"/>
    <cellStyle name="표준 55 2" xfId="2495"/>
    <cellStyle name="표준 55 3" xfId="2496"/>
    <cellStyle name="표준 55 4" xfId="2497"/>
    <cellStyle name="표준 56" xfId="2498"/>
    <cellStyle name="표준 56 2" xfId="2499"/>
    <cellStyle name="표준 56 3" xfId="2500"/>
    <cellStyle name="표준 56 4" xfId="2501"/>
    <cellStyle name="표준 57" xfId="2502"/>
    <cellStyle name="표준 57 2" xfId="2503"/>
    <cellStyle name="표준 57 3" xfId="2504"/>
    <cellStyle name="표준 57 4" xfId="2505"/>
    <cellStyle name="표준 58" xfId="2506"/>
    <cellStyle name="표준 58 2" xfId="2507"/>
    <cellStyle name="표준 58 3" xfId="2508"/>
    <cellStyle name="표준 58 4" xfId="2509"/>
    <cellStyle name="표준 59" xfId="2510"/>
    <cellStyle name="표준 59 2" xfId="2511"/>
    <cellStyle name="표준 59 3" xfId="2512"/>
    <cellStyle name="표준 59 4" xfId="2513"/>
    <cellStyle name="표준 6" xfId="2514"/>
    <cellStyle name="표준 6 2" xfId="2515"/>
    <cellStyle name="표준 6 2 2" xfId="2516"/>
    <cellStyle name="표준 6 3" xfId="2517"/>
    <cellStyle name="표준 6 3 2" xfId="2518"/>
    <cellStyle name="표준 6 4" xfId="2519"/>
    <cellStyle name="표준 60" xfId="2520"/>
    <cellStyle name="표준 60 2" xfId="2521"/>
    <cellStyle name="표준 60 3" xfId="2522"/>
    <cellStyle name="표준 60 4" xfId="2523"/>
    <cellStyle name="표준 61" xfId="2524"/>
    <cellStyle name="표준 61 2" xfId="2525"/>
    <cellStyle name="표준 61 3" xfId="2526"/>
    <cellStyle name="표준 61 4" xfId="2527"/>
    <cellStyle name="표준 62" xfId="2528"/>
    <cellStyle name="표준 62 2" xfId="2529"/>
    <cellStyle name="표준 62 2 2" xfId="2530"/>
    <cellStyle name="표준 62 2 2 2" xfId="2531"/>
    <cellStyle name="표준 62 2 2 2 2" xfId="2532"/>
    <cellStyle name="표준 62 2 2 3" xfId="2533"/>
    <cellStyle name="표준 62 2 2 3 2" xfId="2534"/>
    <cellStyle name="표준 62 2 2 4" xfId="2535"/>
    <cellStyle name="표준 62 2 3" xfId="2536"/>
    <cellStyle name="표준 62 2 3 2" xfId="2537"/>
    <cellStyle name="표준 62 2 3 2 2" xfId="2538"/>
    <cellStyle name="표준 62 2 3 3" xfId="2539"/>
    <cellStyle name="표준 62 2 3 3 2" xfId="2540"/>
    <cellStyle name="표준 62 2 3 4" xfId="2541"/>
    <cellStyle name="표준 62 2 4" xfId="2542"/>
    <cellStyle name="표준 62 2 4 2" xfId="2543"/>
    <cellStyle name="표준 62 2 5" xfId="2544"/>
    <cellStyle name="표준 62 2 5 2" xfId="2545"/>
    <cellStyle name="표준 62 2 6" xfId="2546"/>
    <cellStyle name="표준 62 2 6 2" xfId="2547"/>
    <cellStyle name="표준 62 2 7" xfId="2548"/>
    <cellStyle name="표준 62 2 7 2" xfId="2549"/>
    <cellStyle name="표준 62 2 8" xfId="2550"/>
    <cellStyle name="표준 62 2 8 2" xfId="2551"/>
    <cellStyle name="표준 62 2 9" xfId="2552"/>
    <cellStyle name="표준 63" xfId="2553"/>
    <cellStyle name="표준 63 2" xfId="2554"/>
    <cellStyle name="표준 63 2 2" xfId="2555"/>
    <cellStyle name="표준 63 2 2 2" xfId="2556"/>
    <cellStyle name="표준 63 2 2 2 2" xfId="2557"/>
    <cellStyle name="표준 63 2 2 3" xfId="2558"/>
    <cellStyle name="표준 63 2 2 3 2" xfId="2559"/>
    <cellStyle name="표준 63 2 2 4" xfId="2560"/>
    <cellStyle name="표준 63 2 3" xfId="2561"/>
    <cellStyle name="표준 63 2 3 2" xfId="2562"/>
    <cellStyle name="표준 63 2 3 2 2" xfId="2563"/>
    <cellStyle name="표준 63 2 3 3" xfId="2564"/>
    <cellStyle name="표준 63 2 3 3 2" xfId="2565"/>
    <cellStyle name="표준 63 2 3 4" xfId="2566"/>
    <cellStyle name="표준 63 2 4" xfId="2567"/>
    <cellStyle name="표준 63 2 4 2" xfId="2568"/>
    <cellStyle name="표준 63 2 5" xfId="2569"/>
    <cellStyle name="표준 63 2 5 2" xfId="2570"/>
    <cellStyle name="표준 63 2 6" xfId="2571"/>
    <cellStyle name="표준 63 2 6 2" xfId="2572"/>
    <cellStyle name="표준 63 2 7" xfId="2573"/>
    <cellStyle name="표준 63 2 7 2" xfId="2574"/>
    <cellStyle name="표준 63 2 8" xfId="2575"/>
    <cellStyle name="표준 63 2 8 2" xfId="2576"/>
    <cellStyle name="표준 63 2 9" xfId="2577"/>
    <cellStyle name="표준 64" xfId="2578"/>
    <cellStyle name="표준 64 2" xfId="2579"/>
    <cellStyle name="표준 64 2 2" xfId="2580"/>
    <cellStyle name="표준 64 2 2 2" xfId="2581"/>
    <cellStyle name="표준 64 2 2 2 2" xfId="2582"/>
    <cellStyle name="표준 64 2 2 3" xfId="2583"/>
    <cellStyle name="표준 64 2 2 3 2" xfId="2584"/>
    <cellStyle name="표준 64 2 2 4" xfId="2585"/>
    <cellStyle name="표준 64 2 3" xfId="2586"/>
    <cellStyle name="표준 64 2 3 2" xfId="2587"/>
    <cellStyle name="표준 64 2 3 2 2" xfId="2588"/>
    <cellStyle name="표준 64 2 3 3" xfId="2589"/>
    <cellStyle name="표준 64 2 3 3 2" xfId="2590"/>
    <cellStyle name="표준 64 2 3 4" xfId="2591"/>
    <cellStyle name="표준 64 2 4" xfId="2592"/>
    <cellStyle name="표준 64 2 4 2" xfId="2593"/>
    <cellStyle name="표준 64 2 5" xfId="2594"/>
    <cellStyle name="표준 64 2 5 2" xfId="2595"/>
    <cellStyle name="표준 64 2 6" xfId="2596"/>
    <cellStyle name="표준 64 2 6 2" xfId="2597"/>
    <cellStyle name="표준 64 2 7" xfId="2598"/>
    <cellStyle name="표준 64 2 7 2" xfId="2599"/>
    <cellStyle name="표준 64 2 8" xfId="2600"/>
    <cellStyle name="표준 64 2 8 2" xfId="2601"/>
    <cellStyle name="표준 64 2 9" xfId="2602"/>
    <cellStyle name="표준 65" xfId="2603"/>
    <cellStyle name="표준 65 2" xfId="2604"/>
    <cellStyle name="표준 66" xfId="2605"/>
    <cellStyle name="표준 66 2" xfId="2606"/>
    <cellStyle name="표준 66 3" xfId="2607"/>
    <cellStyle name="표준 67" xfId="2608"/>
    <cellStyle name="표준 67 2" xfId="2609"/>
    <cellStyle name="표준 68" xfId="2610"/>
    <cellStyle name="표준 69" xfId="2611"/>
    <cellStyle name="표준 69 2" xfId="2612"/>
    <cellStyle name="표준 7" xfId="2613"/>
    <cellStyle name="표준 7 2" xfId="2614"/>
    <cellStyle name="표준 7 2 2" xfId="2615"/>
    <cellStyle name="표준 7 3" xfId="2616"/>
    <cellStyle name="표준 7 4" xfId="2617"/>
    <cellStyle name="표준 7 5" xfId="2618"/>
    <cellStyle name="표준 7_14-16.공공도서관" xfId="2619"/>
    <cellStyle name="표준 70" xfId="2620"/>
    <cellStyle name="표준 70 2" xfId="2621"/>
    <cellStyle name="표준 71" xfId="2622"/>
    <cellStyle name="표준 71 2" xfId="2623"/>
    <cellStyle name="표준 72" xfId="2624"/>
    <cellStyle name="표준 72 2" xfId="2625"/>
    <cellStyle name="표준 73" xfId="2626"/>
    <cellStyle name="표준 73 2" xfId="2627"/>
    <cellStyle name="표준 74" xfId="2628"/>
    <cellStyle name="표준 74 2" xfId="2629"/>
    <cellStyle name="표준 75" xfId="2630"/>
    <cellStyle name="표준 75 2" xfId="2631"/>
    <cellStyle name="표준 76" xfId="2632"/>
    <cellStyle name="표준 76 2" xfId="2633"/>
    <cellStyle name="표준 77" xfId="2634"/>
    <cellStyle name="표준 77 2" xfId="2635"/>
    <cellStyle name="표준 77 3" xfId="2636"/>
    <cellStyle name="표준 78" xfId="2637"/>
    <cellStyle name="표준 78 2" xfId="2638"/>
    <cellStyle name="표준 78 3" xfId="2639"/>
    <cellStyle name="표준 79" xfId="2640"/>
    <cellStyle name="표준 79 2" xfId="2641"/>
    <cellStyle name="표준 79 3" xfId="2642"/>
    <cellStyle name="표준 8" xfId="2643"/>
    <cellStyle name="표준 8 2" xfId="2644"/>
    <cellStyle name="표준 8 2 2" xfId="2645"/>
    <cellStyle name="표준 8 3" xfId="2646"/>
    <cellStyle name="표준 8_14-16.공공도서관" xfId="2647"/>
    <cellStyle name="표준 80" xfId="2648"/>
    <cellStyle name="표준 80 2" xfId="2649"/>
    <cellStyle name="표준 80 3" xfId="2650"/>
    <cellStyle name="표준 81" xfId="2651"/>
    <cellStyle name="표준 81 2" xfId="2652"/>
    <cellStyle name="표준 81 3" xfId="2653"/>
    <cellStyle name="표준 82" xfId="2654"/>
    <cellStyle name="표준 82 2" xfId="2655"/>
    <cellStyle name="표준 82 3" xfId="2656"/>
    <cellStyle name="표준 83" xfId="2657"/>
    <cellStyle name="표준 84" xfId="2658"/>
    <cellStyle name="표준 84 2" xfId="2659"/>
    <cellStyle name="표준 85" xfId="2660"/>
    <cellStyle name="표준 85 2" xfId="2661"/>
    <cellStyle name="표준 86" xfId="2662"/>
    <cellStyle name="표준 86 2" xfId="2663"/>
    <cellStyle name="표준 87" xfId="2664"/>
    <cellStyle name="표준 87 2" xfId="2665"/>
    <cellStyle name="표준 88" xfId="2666"/>
    <cellStyle name="표준 88 2" xfId="2667"/>
    <cellStyle name="표준 89" xfId="2668"/>
    <cellStyle name="표준 89 2" xfId="2669"/>
    <cellStyle name="표준 9" xfId="2670"/>
    <cellStyle name="표준 9 2" xfId="2671"/>
    <cellStyle name="표준 9 2 2" xfId="2672"/>
    <cellStyle name="표준 9 3" xfId="2673"/>
    <cellStyle name="표준 9 3 2" xfId="2674"/>
    <cellStyle name="표준 9 4" xfId="2675"/>
    <cellStyle name="표준 9 4 2" xfId="2676"/>
    <cellStyle name="표준 9 5" xfId="2677"/>
    <cellStyle name="표준 9 5 2" xfId="2678"/>
    <cellStyle name="표준 9 6" xfId="2679"/>
    <cellStyle name="표준 9_14-16.공공도서관" xfId="2680"/>
    <cellStyle name="표준 90" xfId="2681"/>
    <cellStyle name="표준 90 2" xfId="2682"/>
    <cellStyle name="표준 91" xfId="2683"/>
    <cellStyle name="표준 91 2" xfId="2684"/>
    <cellStyle name="표준 92" xfId="2685"/>
    <cellStyle name="표준 92 2" xfId="2686"/>
    <cellStyle name="표준 93" xfId="2687"/>
    <cellStyle name="표준 93 2" xfId="2688"/>
    <cellStyle name="표준 94" xfId="2689"/>
    <cellStyle name="표준 94 2" xfId="2690"/>
    <cellStyle name="표준 95" xfId="2691"/>
    <cellStyle name="표준 96" xfId="2692"/>
    <cellStyle name="표준 96 2" xfId="2693"/>
    <cellStyle name="표준 97" xfId="2694"/>
    <cellStyle name="표준 98" xfId="2695"/>
    <cellStyle name="표준 98 2" xfId="2696"/>
    <cellStyle name="표준 99" xfId="2697"/>
    <cellStyle name="표준 99 2" xfId="2698"/>
    <cellStyle name="표준_02-토지(군)" xfId="5"/>
    <cellStyle name="표준_03-인구(군)" xfId="6"/>
    <cellStyle name="표준_10-교통관광(시군)" xfId="1"/>
    <cellStyle name="표준_11-교통관광" xfId="13"/>
    <cellStyle name="표준_Book2" xfId="2"/>
    <cellStyle name="표준_통계자료(관광)(1)" xfId="4"/>
    <cellStyle name="하이퍼링크 2" xfId="2699"/>
    <cellStyle name="합산" xfId="2700"/>
    <cellStyle name="합산 2" xfId="2701"/>
    <cellStyle name="화폐기호" xfId="2702"/>
    <cellStyle name="화폐기호 2" xfId="2703"/>
    <cellStyle name="화폐기호0" xfId="2704"/>
    <cellStyle name="화폐기호0 2" xfId="270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M17" sqref="M17"/>
    </sheetView>
  </sheetViews>
  <sheetFormatPr defaultRowHeight="17.25"/>
  <cols>
    <col min="1" max="1" width="9" style="40"/>
    <col min="2" max="2" width="6.375" style="40" customWidth="1"/>
    <col min="3" max="16384" width="9" style="40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41" t="s">
        <v>0</v>
      </c>
      <c r="B8" s="42"/>
      <c r="C8" s="42"/>
      <c r="D8" s="42"/>
      <c r="E8" s="42"/>
      <c r="F8" s="42"/>
      <c r="G8" s="42"/>
      <c r="H8" s="42"/>
      <c r="I8" s="42"/>
      <c r="J8" s="42"/>
    </row>
    <row r="10" spans="1:10" ht="63">
      <c r="A10" s="43" t="s">
        <v>1</v>
      </c>
      <c r="B10" s="44"/>
      <c r="C10" s="44"/>
      <c r="D10" s="44"/>
      <c r="E10" s="44"/>
      <c r="F10" s="44"/>
      <c r="G10" s="44"/>
      <c r="H10" s="44"/>
      <c r="I10" s="44"/>
      <c r="J10" s="44"/>
    </row>
  </sheetData>
  <phoneticPr fontId="196" type="noConversion"/>
  <pageMargins left="0.75" right="0.75" top="1" bottom="1" header="0.5" footer="0.5"/>
  <pageSetup paperSize="9" scale="92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5:G28"/>
  <sheetViews>
    <sheetView view="pageBreakPreview" topLeftCell="A13" zoomScaleNormal="100" zoomScaleSheetLayoutView="100" workbookViewId="0">
      <selection activeCell="L16" sqref="L16"/>
    </sheetView>
  </sheetViews>
  <sheetFormatPr defaultRowHeight="14.25"/>
  <cols>
    <col min="1" max="1" width="9.125" bestFit="1" customWidth="1"/>
    <col min="2" max="2" width="12.5" customWidth="1"/>
    <col min="3" max="3" width="10.875" bestFit="1" customWidth="1"/>
    <col min="4" max="4" width="11.625" customWidth="1"/>
    <col min="5" max="5" width="10.5" bestFit="1" customWidth="1"/>
    <col min="6" max="6" width="13" customWidth="1"/>
    <col min="7" max="7" width="14.25" customWidth="1"/>
  </cols>
  <sheetData>
    <row r="5" spans="1:7" ht="31.5">
      <c r="A5" s="732" t="s">
        <v>304</v>
      </c>
      <c r="B5" s="732"/>
      <c r="C5" s="732"/>
      <c r="D5" s="732"/>
      <c r="E5" s="732"/>
      <c r="F5" s="732"/>
      <c r="G5" s="732"/>
    </row>
    <row r="6" spans="1:7" ht="83.25" customHeight="1">
      <c r="A6" s="733" t="s">
        <v>305</v>
      </c>
      <c r="B6" s="734"/>
      <c r="C6" s="734"/>
      <c r="D6" s="734"/>
      <c r="E6" s="734"/>
      <c r="F6" s="734"/>
      <c r="G6" s="734"/>
    </row>
    <row r="7" spans="1:7" ht="30.75" customHeight="1">
      <c r="A7" s="411"/>
      <c r="B7" s="412"/>
      <c r="C7" s="412"/>
      <c r="D7" s="412"/>
      <c r="E7" s="412"/>
      <c r="F7" s="412"/>
      <c r="G7" s="412"/>
    </row>
    <row r="8" spans="1:7" ht="15.75" thickBot="1">
      <c r="A8" s="413" t="s">
        <v>306</v>
      </c>
      <c r="B8" s="413"/>
      <c r="C8" s="413"/>
      <c r="D8" s="413"/>
      <c r="E8" s="413"/>
      <c r="F8" s="414"/>
      <c r="G8" s="414" t="s">
        <v>307</v>
      </c>
    </row>
    <row r="9" spans="1:7" ht="34.5" customHeight="1">
      <c r="A9" s="415" t="s">
        <v>73</v>
      </c>
      <c r="B9" s="416" t="s">
        <v>308</v>
      </c>
      <c r="C9" s="417" t="s">
        <v>309</v>
      </c>
      <c r="D9" s="416" t="s">
        <v>310</v>
      </c>
      <c r="E9" s="735" t="s">
        <v>311</v>
      </c>
      <c r="F9" s="736"/>
      <c r="G9" s="737"/>
    </row>
    <row r="10" spans="1:7" ht="39" customHeight="1">
      <c r="A10" s="418"/>
      <c r="B10" s="419"/>
      <c r="C10" s="420" t="s">
        <v>312</v>
      </c>
      <c r="D10" s="419"/>
      <c r="E10" s="421"/>
      <c r="F10" s="422" t="s">
        <v>313</v>
      </c>
      <c r="G10" s="422" t="s">
        <v>314</v>
      </c>
    </row>
    <row r="11" spans="1:7" ht="22.5" customHeight="1">
      <c r="A11" s="423" t="s">
        <v>315</v>
      </c>
      <c r="B11" s="424" t="s">
        <v>316</v>
      </c>
      <c r="C11" s="425" t="s">
        <v>317</v>
      </c>
      <c r="D11" s="424" t="s">
        <v>318</v>
      </c>
      <c r="E11" s="426"/>
      <c r="F11" s="424" t="s">
        <v>319</v>
      </c>
      <c r="G11" s="423" t="s">
        <v>300</v>
      </c>
    </row>
    <row r="12" spans="1:7" ht="35.1" customHeight="1">
      <c r="A12" s="427" t="s">
        <v>320</v>
      </c>
      <c r="B12" s="428" t="s">
        <v>321</v>
      </c>
      <c r="C12" s="429">
        <v>29369</v>
      </c>
      <c r="D12" s="430">
        <v>0.38800000000000001</v>
      </c>
      <c r="E12" s="431">
        <f t="shared" ref="E12" si="0">SUM(F12:G12)</f>
        <v>92107</v>
      </c>
      <c r="F12" s="432">
        <v>92080</v>
      </c>
      <c r="G12" s="433">
        <v>27</v>
      </c>
    </row>
    <row r="13" spans="1:7" ht="35.1" customHeight="1">
      <c r="A13" s="434">
        <v>2013</v>
      </c>
      <c r="B13" s="428"/>
      <c r="C13" s="429"/>
      <c r="D13" s="430"/>
      <c r="E13" s="435">
        <f t="shared" ref="E13:E25" si="1">SUM(F13:G13)</f>
        <v>63776</v>
      </c>
      <c r="F13" s="432">
        <v>63632</v>
      </c>
      <c r="G13" s="433">
        <v>144</v>
      </c>
    </row>
    <row r="14" spans="1:7" ht="35.1" customHeight="1">
      <c r="A14" s="434">
        <v>2014</v>
      </c>
      <c r="B14" s="428"/>
      <c r="C14" s="429"/>
      <c r="D14" s="430"/>
      <c r="E14" s="435">
        <f t="shared" si="1"/>
        <v>93875</v>
      </c>
      <c r="F14" s="432">
        <v>93831</v>
      </c>
      <c r="G14" s="433">
        <v>44</v>
      </c>
    </row>
    <row r="15" spans="1:7" ht="35.1" customHeight="1">
      <c r="A15" s="434">
        <v>2015</v>
      </c>
      <c r="B15" s="428"/>
      <c r="C15" s="429"/>
      <c r="D15" s="430"/>
      <c r="E15" s="435">
        <f t="shared" si="1"/>
        <v>89061</v>
      </c>
      <c r="F15" s="432">
        <v>88991</v>
      </c>
      <c r="G15" s="433">
        <v>70</v>
      </c>
    </row>
    <row r="16" spans="1:7" ht="35.1" customHeight="1">
      <c r="A16" s="434">
        <v>2016</v>
      </c>
      <c r="B16" s="436"/>
      <c r="C16" s="437"/>
      <c r="D16" s="438"/>
      <c r="E16" s="435">
        <f t="shared" si="1"/>
        <v>72095</v>
      </c>
      <c r="F16" s="439">
        <v>72000</v>
      </c>
      <c r="G16" s="440">
        <v>95</v>
      </c>
    </row>
    <row r="17" spans="1:7" ht="35.1" customHeight="1">
      <c r="A17" s="434">
        <v>2017</v>
      </c>
      <c r="B17" s="436"/>
      <c r="C17" s="437"/>
      <c r="D17" s="438"/>
      <c r="E17" s="435">
        <f t="shared" si="1"/>
        <v>57621</v>
      </c>
      <c r="F17" s="439">
        <v>57514</v>
      </c>
      <c r="G17" s="440">
        <v>107</v>
      </c>
    </row>
    <row r="18" spans="1:7" ht="35.1" customHeight="1">
      <c r="A18" s="434">
        <v>2018</v>
      </c>
      <c r="B18" s="436"/>
      <c r="C18" s="437"/>
      <c r="D18" s="438"/>
      <c r="E18" s="435">
        <f t="shared" si="1"/>
        <v>59802</v>
      </c>
      <c r="F18" s="439">
        <v>59775</v>
      </c>
      <c r="G18" s="440">
        <v>27</v>
      </c>
    </row>
    <row r="19" spans="1:7" ht="35.1" customHeight="1">
      <c r="A19" s="427" t="s">
        <v>322</v>
      </c>
      <c r="B19" s="428" t="s">
        <v>323</v>
      </c>
      <c r="C19" s="429">
        <v>35318</v>
      </c>
      <c r="D19" s="430">
        <v>0.371</v>
      </c>
      <c r="E19" s="431">
        <f>E25</f>
        <v>0</v>
      </c>
      <c r="F19" s="431">
        <f t="shared" ref="F19:G19" si="2">F25</f>
        <v>0</v>
      </c>
      <c r="G19" s="431">
        <f t="shared" si="2"/>
        <v>0</v>
      </c>
    </row>
    <row r="20" spans="1:7" ht="35.1" customHeight="1">
      <c r="A20" s="434">
        <v>2013</v>
      </c>
      <c r="B20" s="428"/>
      <c r="C20" s="429"/>
      <c r="D20" s="430"/>
      <c r="E20" s="435">
        <f t="shared" si="1"/>
        <v>0</v>
      </c>
      <c r="F20" s="432">
        <v>0</v>
      </c>
      <c r="G20" s="433">
        <v>0</v>
      </c>
    </row>
    <row r="21" spans="1:7" ht="35.1" customHeight="1">
      <c r="A21" s="434">
        <v>2014</v>
      </c>
      <c r="B21" s="428"/>
      <c r="C21" s="429"/>
      <c r="D21" s="430"/>
      <c r="E21" s="435">
        <f t="shared" si="1"/>
        <v>0</v>
      </c>
      <c r="F21" s="432">
        <v>0</v>
      </c>
      <c r="G21" s="433">
        <v>0</v>
      </c>
    </row>
    <row r="22" spans="1:7" ht="35.1" customHeight="1">
      <c r="A22" s="434">
        <v>2015</v>
      </c>
      <c r="B22" s="428"/>
      <c r="C22" s="429"/>
      <c r="D22" s="430"/>
      <c r="E22" s="435">
        <f t="shared" si="1"/>
        <v>0</v>
      </c>
      <c r="F22" s="432">
        <v>0</v>
      </c>
      <c r="G22" s="433">
        <v>0</v>
      </c>
    </row>
    <row r="23" spans="1:7" ht="35.1" customHeight="1">
      <c r="A23" s="434">
        <v>2016</v>
      </c>
      <c r="B23" s="436"/>
      <c r="C23" s="437"/>
      <c r="D23" s="438"/>
      <c r="E23" s="435">
        <f t="shared" si="1"/>
        <v>0</v>
      </c>
      <c r="F23" s="439">
        <v>0</v>
      </c>
      <c r="G23" s="440">
        <v>0</v>
      </c>
    </row>
    <row r="24" spans="1:7" ht="35.1" customHeight="1">
      <c r="A24" s="434">
        <v>2017</v>
      </c>
      <c r="B24" s="436"/>
      <c r="C24" s="437"/>
      <c r="D24" s="438"/>
      <c r="E24" s="435">
        <f t="shared" si="1"/>
        <v>0</v>
      </c>
      <c r="F24" s="439">
        <v>0</v>
      </c>
      <c r="G24" s="440">
        <v>0</v>
      </c>
    </row>
    <row r="25" spans="1:7" ht="35.1" customHeight="1">
      <c r="A25" s="434">
        <v>2018</v>
      </c>
      <c r="B25" s="436"/>
      <c r="C25" s="437"/>
      <c r="D25" s="438"/>
      <c r="E25" s="435">
        <f t="shared" si="1"/>
        <v>0</v>
      </c>
      <c r="F25" s="439">
        <v>0</v>
      </c>
      <c r="G25" s="440">
        <v>0</v>
      </c>
    </row>
    <row r="26" spans="1:7">
      <c r="A26" s="441"/>
      <c r="B26" s="442"/>
      <c r="C26" s="443"/>
      <c r="D26" s="444"/>
      <c r="E26" s="445"/>
      <c r="F26" s="445"/>
      <c r="G26" s="446"/>
    </row>
    <row r="27" spans="1:7">
      <c r="A27" s="447"/>
      <c r="B27" s="448"/>
      <c r="C27" s="449"/>
      <c r="D27" s="450"/>
      <c r="E27" s="451"/>
      <c r="F27" s="451"/>
      <c r="G27" s="451"/>
    </row>
    <row r="28" spans="1:7">
      <c r="A28" s="447" t="s">
        <v>324</v>
      </c>
    </row>
  </sheetData>
  <mergeCells count="3">
    <mergeCell ref="A5:G5"/>
    <mergeCell ref="A6:G6"/>
    <mergeCell ref="E9:G9"/>
  </mergeCells>
  <phoneticPr fontId="196" type="noConversion"/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24"/>
  <sheetViews>
    <sheetView view="pageBreakPreview" zoomScaleNormal="100" workbookViewId="0">
      <selection activeCell="G7" sqref="G7"/>
    </sheetView>
  </sheetViews>
  <sheetFormatPr defaultRowHeight="17.25" outlineLevelRow="1"/>
  <cols>
    <col min="1" max="1" width="11.25" style="452" customWidth="1"/>
    <col min="2" max="2" width="14.625" style="452" bestFit="1" customWidth="1"/>
    <col min="3" max="3" width="11.375" style="452" customWidth="1"/>
    <col min="4" max="4" width="7.875" style="452" bestFit="1" customWidth="1"/>
    <col min="5" max="5" width="17.25" style="452" customWidth="1"/>
    <col min="6" max="6" width="12.25" style="452" customWidth="1"/>
    <col min="7" max="7" width="12.375" style="452" customWidth="1"/>
    <col min="8" max="16384" width="9" style="453"/>
  </cols>
  <sheetData>
    <row r="1" spans="1:8" s="33" customFormat="1" ht="24.95" customHeight="1">
      <c r="A1" s="15"/>
      <c r="B1" s="15"/>
      <c r="C1" s="15"/>
      <c r="D1" s="15"/>
      <c r="E1" s="15"/>
      <c r="F1" s="15"/>
      <c r="G1" s="15"/>
      <c r="H1" s="15"/>
    </row>
    <row r="2" spans="1:8" s="33" customFormat="1" ht="24.95" customHeight="1">
      <c r="A2" s="15"/>
      <c r="B2" s="15"/>
      <c r="C2" s="15"/>
      <c r="D2" s="15"/>
      <c r="E2" s="15"/>
      <c r="F2" s="15"/>
      <c r="G2" s="15"/>
      <c r="H2" s="15"/>
    </row>
    <row r="3" spans="1:8" s="33" customFormat="1" ht="24.95" customHeight="1">
      <c r="A3" s="15"/>
      <c r="B3" s="15"/>
      <c r="C3" s="15"/>
      <c r="D3" s="15"/>
      <c r="E3" s="15"/>
      <c r="F3" s="15"/>
      <c r="G3" s="15"/>
      <c r="H3" s="15"/>
    </row>
    <row r="4" spans="1:8" s="34" customFormat="1" ht="24.95" customHeight="1">
      <c r="A4" s="454" t="s">
        <v>325</v>
      </c>
      <c r="B4" s="454"/>
      <c r="C4" s="454"/>
      <c r="D4" s="454"/>
      <c r="E4" s="454"/>
      <c r="F4" s="454"/>
      <c r="G4" s="454"/>
    </row>
    <row r="5" spans="1:8" ht="23.1" customHeight="1">
      <c r="A5" s="454" t="s">
        <v>326</v>
      </c>
      <c r="B5" s="454"/>
      <c r="C5" s="454"/>
      <c r="D5" s="454"/>
      <c r="E5" s="454"/>
      <c r="F5" s="454"/>
      <c r="G5" s="454"/>
    </row>
    <row r="6" spans="1:8" ht="23.1" customHeight="1">
      <c r="A6" s="454"/>
      <c r="B6" s="454"/>
      <c r="C6" s="454"/>
      <c r="D6" s="454"/>
      <c r="E6" s="454"/>
      <c r="F6" s="454"/>
      <c r="G6" s="454"/>
    </row>
    <row r="7" spans="1:8" s="35" customFormat="1" ht="15.75" customHeight="1" thickBot="1">
      <c r="A7" s="455" t="s">
        <v>413</v>
      </c>
      <c r="B7" s="456"/>
      <c r="C7" s="456"/>
      <c r="D7" s="456"/>
      <c r="E7" s="456"/>
      <c r="F7" s="456"/>
      <c r="G7" s="457" t="s">
        <v>414</v>
      </c>
    </row>
    <row r="8" spans="1:8" s="36" customFormat="1" ht="15.75" customHeight="1">
      <c r="A8" s="742" t="s">
        <v>327</v>
      </c>
      <c r="B8" s="458" t="s">
        <v>328</v>
      </c>
      <c r="C8" s="459"/>
      <c r="D8" s="458" t="s">
        <v>329</v>
      </c>
      <c r="E8" s="459"/>
      <c r="F8" s="458" t="s">
        <v>330</v>
      </c>
      <c r="G8" s="460"/>
    </row>
    <row r="9" spans="1:8" s="36" customFormat="1" ht="13.5" customHeight="1">
      <c r="A9" s="743"/>
      <c r="B9" s="461" t="s">
        <v>331</v>
      </c>
      <c r="C9" s="462"/>
      <c r="D9" s="461" t="s">
        <v>332</v>
      </c>
      <c r="E9" s="462"/>
      <c r="F9" s="461" t="s">
        <v>333</v>
      </c>
      <c r="G9" s="463"/>
    </row>
    <row r="10" spans="1:8" s="37" customFormat="1" ht="13.5" customHeight="1">
      <c r="A10" s="743"/>
      <c r="B10" s="464" t="s">
        <v>153</v>
      </c>
      <c r="C10" s="464" t="s">
        <v>334</v>
      </c>
      <c r="D10" s="464" t="s">
        <v>335</v>
      </c>
      <c r="E10" s="464" t="s">
        <v>334</v>
      </c>
      <c r="F10" s="464" t="s">
        <v>153</v>
      </c>
      <c r="G10" s="465" t="s">
        <v>334</v>
      </c>
    </row>
    <row r="11" spans="1:8" s="37" customFormat="1" ht="15.75" customHeight="1">
      <c r="A11" s="744"/>
      <c r="B11" s="466" t="s">
        <v>336</v>
      </c>
      <c r="C11" s="466" t="s">
        <v>337</v>
      </c>
      <c r="D11" s="466" t="s">
        <v>338</v>
      </c>
      <c r="E11" s="466" t="s">
        <v>339</v>
      </c>
      <c r="F11" s="466" t="s">
        <v>338</v>
      </c>
      <c r="G11" s="467" t="s">
        <v>339</v>
      </c>
    </row>
    <row r="12" spans="1:8" s="37" customFormat="1" ht="24.95" hidden="1" customHeight="1">
      <c r="A12" s="468">
        <v>2012</v>
      </c>
      <c r="B12" s="469">
        <v>0</v>
      </c>
      <c r="C12" s="469">
        <v>0</v>
      </c>
      <c r="D12" s="469">
        <v>0</v>
      </c>
      <c r="E12" s="469">
        <v>0</v>
      </c>
      <c r="F12" s="469">
        <v>0</v>
      </c>
      <c r="G12" s="469">
        <v>0</v>
      </c>
    </row>
    <row r="13" spans="1:8" s="37" customFormat="1" ht="24.95" customHeight="1">
      <c r="A13" s="468">
        <v>2013</v>
      </c>
      <c r="B13" s="585">
        <f>SUM(D13,F13,B26,D26,F26)</f>
        <v>4</v>
      </c>
      <c r="C13" s="586">
        <f>SUM(E13,G13,C26,E26,G26)</f>
        <v>12.655000000000001</v>
      </c>
      <c r="D13" s="469">
        <v>0</v>
      </c>
      <c r="E13" s="469">
        <v>0</v>
      </c>
      <c r="F13" s="469">
        <v>0</v>
      </c>
      <c r="G13" s="469">
        <v>0</v>
      </c>
    </row>
    <row r="14" spans="1:8" s="37" customFormat="1" ht="24.95" customHeight="1">
      <c r="A14" s="468">
        <v>2014</v>
      </c>
      <c r="B14" s="585">
        <f t="shared" ref="B14:C14" si="0">SUM(D14,F14,B27,D27,F27)</f>
        <v>4</v>
      </c>
      <c r="C14" s="586">
        <f t="shared" si="0"/>
        <v>12.655000000000001</v>
      </c>
      <c r="D14" s="469">
        <v>0</v>
      </c>
      <c r="E14" s="469">
        <v>0</v>
      </c>
      <c r="F14" s="469">
        <v>0</v>
      </c>
      <c r="G14" s="469">
        <v>0</v>
      </c>
    </row>
    <row r="15" spans="1:8" s="37" customFormat="1" ht="24.95" customHeight="1">
      <c r="A15" s="468">
        <v>2015</v>
      </c>
      <c r="B15" s="585">
        <f t="shared" ref="B15:C15" si="1">SUM(D15,F15,B28,D28,F28)</f>
        <v>4</v>
      </c>
      <c r="C15" s="586">
        <f t="shared" si="1"/>
        <v>12.655000000000001</v>
      </c>
      <c r="D15" s="469">
        <v>0</v>
      </c>
      <c r="E15" s="469">
        <v>0</v>
      </c>
      <c r="F15" s="469">
        <v>0</v>
      </c>
      <c r="G15" s="469">
        <v>0</v>
      </c>
    </row>
    <row r="16" spans="1:8" s="37" customFormat="1" ht="24.95" customHeight="1">
      <c r="A16" s="468">
        <v>2016</v>
      </c>
      <c r="B16" s="585">
        <f t="shared" ref="B16:C16" si="2">SUM(D16,F16,B29,D29,F29)</f>
        <v>4</v>
      </c>
      <c r="C16" s="586">
        <f t="shared" si="2"/>
        <v>12.655000000000001</v>
      </c>
      <c r="D16" s="469">
        <v>0</v>
      </c>
      <c r="E16" s="469">
        <v>0</v>
      </c>
      <c r="F16" s="469">
        <v>0</v>
      </c>
      <c r="G16" s="469">
        <v>0</v>
      </c>
    </row>
    <row r="17" spans="1:7" s="37" customFormat="1" ht="24.95" customHeight="1">
      <c r="A17" s="468">
        <v>2017</v>
      </c>
      <c r="B17" s="585">
        <f t="shared" ref="B17:C17" si="3">SUM(D17,F17,B30,D30,F30)</f>
        <v>4</v>
      </c>
      <c r="C17" s="586">
        <f t="shared" si="3"/>
        <v>12.655000000000001</v>
      </c>
      <c r="D17" s="469">
        <v>0</v>
      </c>
      <c r="E17" s="470">
        <v>0</v>
      </c>
      <c r="F17" s="469">
        <v>0</v>
      </c>
      <c r="G17" s="469">
        <v>0</v>
      </c>
    </row>
    <row r="18" spans="1:7" s="37" customFormat="1" ht="24.95" customHeight="1">
      <c r="A18" s="471">
        <v>2018</v>
      </c>
      <c r="B18" s="472">
        <f>SUM(D36,F36)</f>
        <v>4</v>
      </c>
      <c r="C18" s="473">
        <f>SUM(E36,G36)</f>
        <v>12.655000000000001</v>
      </c>
      <c r="D18" s="474">
        <v>0</v>
      </c>
      <c r="E18" s="475">
        <v>0</v>
      </c>
      <c r="F18" s="474">
        <v>0</v>
      </c>
      <c r="G18" s="474">
        <v>0</v>
      </c>
    </row>
    <row r="19" spans="1:7" s="37" customFormat="1" ht="15.75" customHeight="1">
      <c r="A19" s="476"/>
      <c r="B19" s="477"/>
      <c r="C19" s="478"/>
      <c r="D19" s="477"/>
      <c r="E19" s="478"/>
      <c r="F19" s="477"/>
      <c r="G19" s="478"/>
    </row>
    <row r="20" spans="1:7" s="38" customFormat="1" ht="15.75" customHeight="1" thickBot="1">
      <c r="A20" s="479"/>
      <c r="B20" s="480"/>
      <c r="C20" s="480"/>
      <c r="D20" s="480"/>
      <c r="E20" s="480"/>
      <c r="F20" s="480"/>
      <c r="G20" s="480"/>
    </row>
    <row r="21" spans="1:7">
      <c r="A21" s="742" t="s">
        <v>327</v>
      </c>
      <c r="B21" s="481" t="s">
        <v>340</v>
      </c>
      <c r="C21" s="482"/>
      <c r="D21" s="481" t="s">
        <v>341</v>
      </c>
      <c r="E21" s="482"/>
      <c r="F21" s="481" t="s">
        <v>342</v>
      </c>
      <c r="G21" s="483"/>
    </row>
    <row r="22" spans="1:7">
      <c r="A22" s="743"/>
      <c r="B22" s="484" t="s">
        <v>343</v>
      </c>
      <c r="C22" s="485"/>
      <c r="D22" s="484" t="s">
        <v>344</v>
      </c>
      <c r="E22" s="485"/>
      <c r="F22" s="484" t="s">
        <v>345</v>
      </c>
      <c r="G22" s="486"/>
    </row>
    <row r="23" spans="1:7">
      <c r="A23" s="743"/>
      <c r="B23" s="487" t="s">
        <v>153</v>
      </c>
      <c r="C23" s="487" t="s">
        <v>334</v>
      </c>
      <c r="D23" s="487" t="s">
        <v>335</v>
      </c>
      <c r="E23" s="487" t="s">
        <v>334</v>
      </c>
      <c r="F23" s="487" t="s">
        <v>153</v>
      </c>
      <c r="G23" s="488" t="s">
        <v>334</v>
      </c>
    </row>
    <row r="24" spans="1:7">
      <c r="A24" s="744"/>
      <c r="B24" s="489" t="s">
        <v>338</v>
      </c>
      <c r="C24" s="489" t="s">
        <v>339</v>
      </c>
      <c r="D24" s="489" t="s">
        <v>338</v>
      </c>
      <c r="E24" s="489" t="s">
        <v>339</v>
      </c>
      <c r="F24" s="489" t="s">
        <v>338</v>
      </c>
      <c r="G24" s="490" t="s">
        <v>339</v>
      </c>
    </row>
    <row r="25" spans="1:7" ht="24.95" hidden="1" customHeight="1">
      <c r="A25" s="468">
        <v>2012</v>
      </c>
      <c r="B25" s="469">
        <v>0</v>
      </c>
      <c r="C25" s="469">
        <v>0</v>
      </c>
      <c r="D25" s="491">
        <v>2</v>
      </c>
      <c r="E25" s="492">
        <v>0.75900000000000001</v>
      </c>
      <c r="F25" s="491">
        <v>2</v>
      </c>
      <c r="G25" s="492">
        <v>11.896000000000001</v>
      </c>
    </row>
    <row r="26" spans="1:7" ht="24.95" customHeight="1">
      <c r="A26" s="468">
        <v>2013</v>
      </c>
      <c r="B26" s="469">
        <v>0</v>
      </c>
      <c r="C26" s="469">
        <v>0</v>
      </c>
      <c r="D26" s="491">
        <v>2</v>
      </c>
      <c r="E26" s="492">
        <v>0.75900000000000001</v>
      </c>
      <c r="F26" s="491">
        <v>2</v>
      </c>
      <c r="G26" s="492">
        <v>11.896000000000001</v>
      </c>
    </row>
    <row r="27" spans="1:7" ht="24.95" customHeight="1">
      <c r="A27" s="468">
        <v>2014</v>
      </c>
      <c r="B27" s="469">
        <v>0</v>
      </c>
      <c r="C27" s="469">
        <v>0</v>
      </c>
      <c r="D27" s="491">
        <v>2</v>
      </c>
      <c r="E27" s="492">
        <v>0.75900000000000001</v>
      </c>
      <c r="F27" s="491">
        <v>2</v>
      </c>
      <c r="G27" s="492">
        <v>11.896000000000001</v>
      </c>
    </row>
    <row r="28" spans="1:7" ht="24.95" customHeight="1">
      <c r="A28" s="468">
        <v>2015</v>
      </c>
      <c r="B28" s="469">
        <v>0</v>
      </c>
      <c r="C28" s="469">
        <v>0</v>
      </c>
      <c r="D28" s="491">
        <v>2</v>
      </c>
      <c r="E28" s="492">
        <v>0.75900000000000001</v>
      </c>
      <c r="F28" s="491">
        <v>2</v>
      </c>
      <c r="G28" s="492">
        <v>11.896000000000001</v>
      </c>
    </row>
    <row r="29" spans="1:7" ht="24.95" customHeight="1">
      <c r="A29" s="468">
        <f>A16</f>
        <v>2016</v>
      </c>
      <c r="B29" s="469">
        <v>0</v>
      </c>
      <c r="C29" s="469">
        <v>0</v>
      </c>
      <c r="D29" s="491">
        <v>2</v>
      </c>
      <c r="E29" s="492">
        <v>0.75900000000000001</v>
      </c>
      <c r="F29" s="491">
        <v>2</v>
      </c>
      <c r="G29" s="492">
        <v>11.896000000000001</v>
      </c>
    </row>
    <row r="30" spans="1:7" ht="24.95" customHeight="1">
      <c r="A30" s="468">
        <f>A17</f>
        <v>2017</v>
      </c>
      <c r="B30" s="469">
        <v>0</v>
      </c>
      <c r="C30" s="469">
        <v>0</v>
      </c>
      <c r="D30" s="491">
        <v>2</v>
      </c>
      <c r="E30" s="492">
        <v>0.75900000000000001</v>
      </c>
      <c r="F30" s="491">
        <v>2</v>
      </c>
      <c r="G30" s="492">
        <v>11.896000000000001</v>
      </c>
    </row>
    <row r="31" spans="1:7" ht="24.95" hidden="1" customHeight="1" outlineLevel="1">
      <c r="A31" s="493" t="s">
        <v>346</v>
      </c>
      <c r="B31" s="494" t="s">
        <v>347</v>
      </c>
      <c r="C31" s="494" t="s">
        <v>348</v>
      </c>
      <c r="D31" s="495" t="s">
        <v>349</v>
      </c>
      <c r="E31" s="496" t="s">
        <v>350</v>
      </c>
      <c r="F31" s="495" t="s">
        <v>351</v>
      </c>
      <c r="G31" s="496"/>
    </row>
    <row r="32" spans="1:7" ht="24.95" hidden="1" customHeight="1" outlineLevel="1">
      <c r="A32" s="497" t="s">
        <v>352</v>
      </c>
      <c r="B32" s="498" t="s">
        <v>320</v>
      </c>
      <c r="C32" s="498" t="s">
        <v>353</v>
      </c>
      <c r="D32" s="499" t="s">
        <v>354</v>
      </c>
      <c r="E32" s="500">
        <v>0.38800000000000001</v>
      </c>
      <c r="F32" s="499" t="s">
        <v>355</v>
      </c>
      <c r="G32" s="500"/>
    </row>
    <row r="33" spans="1:7" ht="24.95" hidden="1" customHeight="1" outlineLevel="1">
      <c r="A33" s="468" t="s">
        <v>356</v>
      </c>
      <c r="B33" s="498" t="s">
        <v>357</v>
      </c>
      <c r="C33" s="498" t="s">
        <v>353</v>
      </c>
      <c r="D33" s="499" t="s">
        <v>358</v>
      </c>
      <c r="E33" s="500">
        <v>0.371</v>
      </c>
      <c r="F33" s="499" t="s">
        <v>359</v>
      </c>
      <c r="G33" s="500"/>
    </row>
    <row r="34" spans="1:7" ht="24.95" hidden="1" customHeight="1" outlineLevel="1">
      <c r="A34" s="501" t="s">
        <v>360</v>
      </c>
      <c r="B34" s="498" t="s">
        <v>361</v>
      </c>
      <c r="C34" s="498" t="s">
        <v>353</v>
      </c>
      <c r="D34" s="499" t="s">
        <v>362</v>
      </c>
      <c r="E34" s="500">
        <v>7.0519999999999996</v>
      </c>
      <c r="F34" s="499" t="s">
        <v>363</v>
      </c>
      <c r="G34" s="500"/>
    </row>
    <row r="35" spans="1:7" hidden="1" outlineLevel="1">
      <c r="A35" s="476" t="s">
        <v>364</v>
      </c>
      <c r="B35" s="498" t="s">
        <v>365</v>
      </c>
      <c r="C35" s="498" t="s">
        <v>366</v>
      </c>
      <c r="D35" s="499" t="s">
        <v>367</v>
      </c>
      <c r="E35" s="500">
        <v>4.8440000000000003</v>
      </c>
      <c r="F35" s="499" t="s">
        <v>368</v>
      </c>
      <c r="G35" s="500"/>
    </row>
    <row r="36" spans="1:7" ht="24.95" customHeight="1" collapsed="1">
      <c r="A36" s="471">
        <v>2018</v>
      </c>
      <c r="B36" s="474">
        <v>0</v>
      </c>
      <c r="C36" s="474">
        <v>0</v>
      </c>
      <c r="D36" s="502">
        <v>2</v>
      </c>
      <c r="E36" s="503">
        <v>0.75900000000000001</v>
      </c>
      <c r="F36" s="502">
        <v>2</v>
      </c>
      <c r="G36" s="503">
        <v>11.896000000000001</v>
      </c>
    </row>
    <row r="37" spans="1:7" ht="24.95" customHeight="1">
      <c r="A37" s="493" t="s">
        <v>346</v>
      </c>
      <c r="B37" s="494" t="s">
        <v>347</v>
      </c>
      <c r="C37" s="494" t="s">
        <v>348</v>
      </c>
      <c r="D37" s="495" t="s">
        <v>349</v>
      </c>
      <c r="E37" s="496" t="s">
        <v>350</v>
      </c>
      <c r="F37" s="745" t="s">
        <v>351</v>
      </c>
      <c r="G37" s="746"/>
    </row>
    <row r="38" spans="1:7" ht="24.95" customHeight="1">
      <c r="A38" s="497" t="s">
        <v>352</v>
      </c>
      <c r="B38" s="504" t="s">
        <v>320</v>
      </c>
      <c r="C38" s="504" t="s">
        <v>353</v>
      </c>
      <c r="D38" s="505" t="s">
        <v>354</v>
      </c>
      <c r="E38" s="506">
        <v>0.38800000000000001</v>
      </c>
      <c r="F38" s="747" t="s">
        <v>355</v>
      </c>
      <c r="G38" s="748"/>
    </row>
    <row r="39" spans="1:7" ht="24.95" customHeight="1">
      <c r="A39" s="468" t="s">
        <v>356</v>
      </c>
      <c r="B39" s="507" t="s">
        <v>357</v>
      </c>
      <c r="C39" s="507" t="s">
        <v>353</v>
      </c>
      <c r="D39" s="508" t="s">
        <v>358</v>
      </c>
      <c r="E39" s="506">
        <v>0.371</v>
      </c>
      <c r="F39" s="738" t="s">
        <v>359</v>
      </c>
      <c r="G39" s="739"/>
    </row>
    <row r="40" spans="1:7" ht="24.95" customHeight="1">
      <c r="A40" s="501" t="s">
        <v>360</v>
      </c>
      <c r="B40" s="507" t="s">
        <v>361</v>
      </c>
      <c r="C40" s="507" t="s">
        <v>353</v>
      </c>
      <c r="D40" s="508" t="s">
        <v>362</v>
      </c>
      <c r="E40" s="506">
        <v>7.0519999999999996</v>
      </c>
      <c r="F40" s="738" t="s">
        <v>363</v>
      </c>
      <c r="G40" s="739"/>
    </row>
    <row r="41" spans="1:7">
      <c r="A41" s="476" t="s">
        <v>364</v>
      </c>
      <c r="B41" s="509" t="s">
        <v>365</v>
      </c>
      <c r="C41" s="509" t="s">
        <v>366</v>
      </c>
      <c r="D41" s="510" t="s">
        <v>367</v>
      </c>
      <c r="E41" s="511">
        <v>4.8440000000000003</v>
      </c>
      <c r="F41" s="740" t="s">
        <v>368</v>
      </c>
      <c r="G41" s="741"/>
    </row>
    <row r="42" spans="1:7">
      <c r="A42" s="512"/>
      <c r="B42" s="513"/>
      <c r="C42" s="514"/>
      <c r="D42" s="513"/>
      <c r="E42" s="514"/>
      <c r="F42" s="513"/>
      <c r="G42" s="514"/>
    </row>
    <row r="43" spans="1:7">
      <c r="A43" s="587" t="s">
        <v>369</v>
      </c>
      <c r="B43" s="513"/>
      <c r="C43" s="514"/>
      <c r="D43" s="515"/>
      <c r="E43" s="514"/>
      <c r="F43" s="513"/>
      <c r="G43" s="514"/>
    </row>
    <row r="44" spans="1:7">
      <c r="A44" s="587" t="s">
        <v>370</v>
      </c>
      <c r="B44" s="513"/>
      <c r="C44" s="514"/>
      <c r="D44" s="515"/>
      <c r="E44" s="514"/>
      <c r="F44" s="513"/>
      <c r="G44" s="514"/>
    </row>
    <row r="45" spans="1:7">
      <c r="A45" s="588" t="s">
        <v>282</v>
      </c>
      <c r="B45" s="516"/>
      <c r="C45" s="517"/>
      <c r="D45" s="513"/>
      <c r="E45" s="514"/>
      <c r="F45" s="513"/>
      <c r="G45" s="514"/>
    </row>
    <row r="46" spans="1:7">
      <c r="A46" s="518"/>
      <c r="B46" s="516"/>
      <c r="C46" s="517"/>
      <c r="D46" s="513"/>
      <c r="E46" s="514"/>
      <c r="F46" s="513"/>
      <c r="G46" s="514"/>
    </row>
    <row r="47" spans="1:7">
      <c r="A47" s="519"/>
      <c r="B47" s="520"/>
      <c r="C47" s="520"/>
      <c r="D47" s="520"/>
      <c r="E47" s="520"/>
      <c r="F47" s="520"/>
      <c r="G47" s="520"/>
    </row>
    <row r="48" spans="1:7">
      <c r="A48" s="520"/>
      <c r="B48" s="520"/>
      <c r="C48" s="520"/>
      <c r="D48" s="520"/>
      <c r="E48" s="520"/>
      <c r="F48" s="520"/>
      <c r="G48" s="520"/>
    </row>
    <row r="49" spans="1:7">
      <c r="A49" s="520"/>
      <c r="B49" s="520"/>
      <c r="C49" s="520"/>
      <c r="D49" s="520"/>
      <c r="E49" s="520"/>
      <c r="F49" s="520"/>
      <c r="G49" s="520"/>
    </row>
    <row r="50" spans="1:7">
      <c r="A50" s="520"/>
      <c r="B50" s="520"/>
      <c r="C50" s="520"/>
      <c r="D50" s="520"/>
      <c r="E50" s="520"/>
      <c r="F50" s="520"/>
      <c r="G50" s="520"/>
    </row>
    <row r="51" spans="1:7">
      <c r="A51" s="520"/>
      <c r="B51" s="520"/>
      <c r="C51" s="520"/>
      <c r="D51" s="520"/>
      <c r="E51" s="520"/>
      <c r="F51" s="520"/>
      <c r="G51" s="520"/>
    </row>
    <row r="52" spans="1:7">
      <c r="A52" s="520"/>
      <c r="B52" s="520"/>
      <c r="C52" s="520"/>
      <c r="D52" s="520"/>
      <c r="E52" s="520"/>
      <c r="F52" s="520"/>
      <c r="G52" s="520"/>
    </row>
    <row r="53" spans="1:7">
      <c r="A53" s="520"/>
      <c r="B53" s="520"/>
      <c r="C53" s="520"/>
      <c r="D53" s="520"/>
      <c r="E53" s="520"/>
      <c r="F53" s="520"/>
      <c r="G53" s="520"/>
    </row>
    <row r="54" spans="1:7">
      <c r="A54" s="520"/>
      <c r="B54" s="520"/>
      <c r="C54" s="520"/>
      <c r="D54" s="520"/>
      <c r="E54" s="520"/>
      <c r="F54" s="520"/>
      <c r="G54" s="520"/>
    </row>
    <row r="55" spans="1:7">
      <c r="A55" s="520"/>
      <c r="B55" s="520"/>
      <c r="C55" s="520"/>
      <c r="D55" s="520"/>
      <c r="E55" s="520"/>
      <c r="F55" s="520"/>
      <c r="G55" s="520"/>
    </row>
    <row r="56" spans="1:7">
      <c r="A56" s="520"/>
      <c r="B56" s="520"/>
      <c r="C56" s="520"/>
      <c r="D56" s="520"/>
      <c r="E56" s="520"/>
      <c r="F56" s="520"/>
      <c r="G56" s="520"/>
    </row>
    <row r="57" spans="1:7">
      <c r="A57" s="520"/>
      <c r="B57" s="520"/>
      <c r="C57" s="520"/>
      <c r="D57" s="520"/>
      <c r="E57" s="520"/>
      <c r="F57" s="520"/>
      <c r="G57" s="520"/>
    </row>
    <row r="58" spans="1:7">
      <c r="A58" s="520"/>
      <c r="B58" s="520"/>
      <c r="C58" s="520"/>
      <c r="D58" s="520"/>
      <c r="E58" s="520"/>
      <c r="F58" s="520"/>
      <c r="G58" s="520"/>
    </row>
    <row r="59" spans="1:7">
      <c r="A59" s="520"/>
      <c r="B59" s="520"/>
      <c r="C59" s="520"/>
      <c r="D59" s="520"/>
      <c r="E59" s="520"/>
      <c r="F59" s="520"/>
      <c r="G59" s="520"/>
    </row>
    <row r="60" spans="1:7">
      <c r="A60" s="520"/>
      <c r="B60" s="520"/>
      <c r="C60" s="520"/>
      <c r="D60" s="520"/>
      <c r="E60" s="520"/>
      <c r="F60" s="520"/>
      <c r="G60" s="520"/>
    </row>
    <row r="61" spans="1:7">
      <c r="A61" s="520"/>
      <c r="B61" s="520"/>
      <c r="C61" s="520"/>
      <c r="D61" s="520"/>
      <c r="E61" s="520"/>
      <c r="F61" s="520"/>
      <c r="G61" s="520"/>
    </row>
    <row r="62" spans="1:7">
      <c r="A62" s="520"/>
      <c r="B62" s="520"/>
      <c r="C62" s="520"/>
      <c r="D62" s="520"/>
      <c r="E62" s="520"/>
      <c r="F62" s="520"/>
      <c r="G62" s="520"/>
    </row>
    <row r="63" spans="1:7">
      <c r="A63" s="520"/>
      <c r="B63" s="520"/>
      <c r="C63" s="520"/>
      <c r="D63" s="520"/>
      <c r="E63" s="520"/>
      <c r="F63" s="520"/>
      <c r="G63" s="520"/>
    </row>
    <row r="64" spans="1:7">
      <c r="A64" s="520"/>
      <c r="B64" s="520"/>
      <c r="C64" s="520"/>
      <c r="D64" s="520"/>
      <c r="E64" s="520"/>
      <c r="F64" s="520"/>
      <c r="G64" s="520"/>
    </row>
    <row r="65" spans="1:7">
      <c r="A65" s="520"/>
      <c r="B65" s="520"/>
      <c r="C65" s="520"/>
      <c r="D65" s="520"/>
      <c r="E65" s="520"/>
      <c r="F65" s="520"/>
      <c r="G65" s="520"/>
    </row>
    <row r="66" spans="1:7">
      <c r="A66" s="520"/>
      <c r="B66" s="520"/>
      <c r="C66" s="520"/>
      <c r="D66" s="520"/>
      <c r="E66" s="520"/>
      <c r="F66" s="520"/>
      <c r="G66" s="520"/>
    </row>
    <row r="67" spans="1:7">
      <c r="A67" s="520"/>
      <c r="B67" s="520"/>
      <c r="C67" s="520"/>
      <c r="D67" s="520"/>
      <c r="E67" s="520"/>
      <c r="F67" s="520"/>
      <c r="G67" s="520"/>
    </row>
    <row r="68" spans="1:7">
      <c r="A68" s="520"/>
      <c r="B68" s="520"/>
      <c r="C68" s="520"/>
      <c r="D68" s="520"/>
      <c r="E68" s="520"/>
      <c r="F68" s="520"/>
      <c r="G68" s="520"/>
    </row>
    <row r="69" spans="1:7">
      <c r="A69" s="520"/>
      <c r="B69" s="520"/>
      <c r="C69" s="520"/>
      <c r="D69" s="520"/>
      <c r="E69" s="520"/>
      <c r="F69" s="520"/>
      <c r="G69" s="520"/>
    </row>
    <row r="70" spans="1:7">
      <c r="A70" s="520"/>
      <c r="B70" s="520"/>
      <c r="C70" s="520"/>
      <c r="D70" s="520"/>
      <c r="E70" s="520"/>
      <c r="F70" s="520"/>
      <c r="G70" s="520"/>
    </row>
    <row r="71" spans="1:7">
      <c r="A71" s="520"/>
      <c r="B71" s="520"/>
      <c r="C71" s="520"/>
      <c r="D71" s="520"/>
      <c r="E71" s="520"/>
      <c r="F71" s="520"/>
      <c r="G71" s="520"/>
    </row>
    <row r="72" spans="1:7">
      <c r="A72" s="520"/>
      <c r="B72" s="520"/>
      <c r="C72" s="520"/>
      <c r="D72" s="520"/>
      <c r="E72" s="520"/>
      <c r="F72" s="520"/>
      <c r="G72" s="520"/>
    </row>
    <row r="73" spans="1:7">
      <c r="A73" s="520"/>
      <c r="B73" s="520"/>
      <c r="C73" s="520"/>
      <c r="D73" s="520"/>
      <c r="E73" s="520"/>
      <c r="F73" s="520"/>
      <c r="G73" s="520"/>
    </row>
    <row r="74" spans="1:7">
      <c r="A74" s="520"/>
      <c r="B74" s="520"/>
      <c r="C74" s="520"/>
      <c r="D74" s="520"/>
      <c r="E74" s="520"/>
      <c r="F74" s="520"/>
      <c r="G74" s="520"/>
    </row>
    <row r="75" spans="1:7">
      <c r="A75" s="520"/>
      <c r="B75" s="520"/>
      <c r="C75" s="520"/>
      <c r="D75" s="520"/>
      <c r="E75" s="520"/>
      <c r="F75" s="520"/>
      <c r="G75" s="520"/>
    </row>
    <row r="76" spans="1:7">
      <c r="A76" s="520"/>
      <c r="B76" s="520"/>
      <c r="C76" s="520"/>
      <c r="D76" s="520"/>
      <c r="E76" s="520"/>
      <c r="F76" s="520"/>
      <c r="G76" s="520"/>
    </row>
    <row r="77" spans="1:7">
      <c r="A77" s="520"/>
      <c r="B77" s="520"/>
      <c r="C77" s="520"/>
      <c r="D77" s="520"/>
      <c r="E77" s="520"/>
      <c r="F77" s="520"/>
      <c r="G77" s="520"/>
    </row>
    <row r="78" spans="1:7">
      <c r="A78" s="520"/>
      <c r="B78" s="520"/>
      <c r="C78" s="520"/>
      <c r="D78" s="520"/>
      <c r="E78" s="520"/>
      <c r="F78" s="520"/>
      <c r="G78" s="520"/>
    </row>
    <row r="79" spans="1:7">
      <c r="A79" s="520"/>
      <c r="B79" s="520"/>
      <c r="C79" s="520"/>
      <c r="D79" s="520"/>
      <c r="E79" s="520"/>
      <c r="F79" s="520"/>
      <c r="G79" s="520"/>
    </row>
    <row r="80" spans="1:7">
      <c r="A80" s="520"/>
      <c r="B80" s="520"/>
      <c r="C80" s="520"/>
      <c r="D80" s="520"/>
      <c r="E80" s="520"/>
      <c r="F80" s="520"/>
      <c r="G80" s="520"/>
    </row>
    <row r="81" spans="1:7">
      <c r="A81" s="520"/>
      <c r="B81" s="520"/>
      <c r="C81" s="520"/>
      <c r="D81" s="520"/>
      <c r="E81" s="520"/>
      <c r="F81" s="520"/>
      <c r="G81" s="520"/>
    </row>
    <row r="82" spans="1:7">
      <c r="A82" s="520"/>
      <c r="B82" s="520"/>
      <c r="C82" s="520"/>
      <c r="D82" s="520"/>
      <c r="E82" s="520"/>
      <c r="F82" s="520"/>
      <c r="G82" s="520"/>
    </row>
    <row r="83" spans="1:7">
      <c r="A83" s="520"/>
      <c r="B83" s="520"/>
      <c r="C83" s="520"/>
      <c r="D83" s="520"/>
      <c r="E83" s="520"/>
      <c r="F83" s="520"/>
      <c r="G83" s="520"/>
    </row>
    <row r="84" spans="1:7">
      <c r="A84" s="520"/>
      <c r="B84" s="520"/>
      <c r="C84" s="520"/>
      <c r="D84" s="520"/>
      <c r="E84" s="520"/>
      <c r="F84" s="520"/>
      <c r="G84" s="520"/>
    </row>
    <row r="85" spans="1:7">
      <c r="A85" s="520"/>
      <c r="B85" s="520"/>
      <c r="C85" s="520"/>
      <c r="D85" s="520"/>
      <c r="E85" s="520"/>
      <c r="F85" s="520"/>
      <c r="G85" s="520"/>
    </row>
    <row r="86" spans="1:7">
      <c r="A86" s="520"/>
      <c r="B86" s="520"/>
      <c r="C86" s="520"/>
      <c r="D86" s="520"/>
      <c r="E86" s="520"/>
      <c r="F86" s="520"/>
      <c r="G86" s="520"/>
    </row>
    <row r="87" spans="1:7">
      <c r="A87" s="520"/>
      <c r="B87" s="520"/>
      <c r="C87" s="520"/>
      <c r="D87" s="520"/>
      <c r="E87" s="520"/>
      <c r="F87" s="520"/>
      <c r="G87" s="520"/>
    </row>
    <row r="88" spans="1:7">
      <c r="A88" s="520"/>
      <c r="B88" s="520"/>
      <c r="C88" s="520"/>
      <c r="D88" s="520"/>
      <c r="E88" s="520"/>
      <c r="F88" s="520"/>
      <c r="G88" s="520"/>
    </row>
    <row r="89" spans="1:7">
      <c r="A89" s="520"/>
      <c r="B89" s="520"/>
      <c r="C89" s="520"/>
      <c r="D89" s="520"/>
      <c r="E89" s="520"/>
      <c r="F89" s="520"/>
      <c r="G89" s="520"/>
    </row>
    <row r="90" spans="1:7">
      <c r="A90" s="520"/>
      <c r="B90" s="520"/>
      <c r="C90" s="520"/>
      <c r="D90" s="520"/>
      <c r="E90" s="520"/>
      <c r="F90" s="520"/>
      <c r="G90" s="520"/>
    </row>
    <row r="91" spans="1:7">
      <c r="A91" s="520"/>
      <c r="B91" s="520"/>
      <c r="C91" s="520"/>
      <c r="D91" s="520"/>
      <c r="E91" s="520"/>
      <c r="F91" s="520"/>
      <c r="G91" s="520"/>
    </row>
    <row r="92" spans="1:7">
      <c r="A92" s="520"/>
      <c r="B92" s="520"/>
      <c r="C92" s="520"/>
      <c r="D92" s="520"/>
      <c r="E92" s="520"/>
      <c r="F92" s="520"/>
      <c r="G92" s="520"/>
    </row>
    <row r="93" spans="1:7">
      <c r="A93" s="520"/>
      <c r="B93" s="520"/>
      <c r="C93" s="520"/>
      <c r="D93" s="520"/>
      <c r="E93" s="520"/>
      <c r="F93" s="520"/>
      <c r="G93" s="520"/>
    </row>
    <row r="94" spans="1:7">
      <c r="A94" s="520"/>
      <c r="B94" s="520"/>
      <c r="C94" s="520"/>
      <c r="D94" s="520"/>
      <c r="E94" s="520"/>
      <c r="F94" s="520"/>
      <c r="G94" s="520"/>
    </row>
    <row r="95" spans="1:7">
      <c r="A95" s="520"/>
      <c r="B95" s="520"/>
      <c r="C95" s="520"/>
      <c r="D95" s="520"/>
      <c r="E95" s="520"/>
      <c r="F95" s="520"/>
      <c r="G95" s="520"/>
    </row>
    <row r="96" spans="1:7">
      <c r="A96" s="520"/>
      <c r="B96" s="520"/>
      <c r="C96" s="520"/>
      <c r="D96" s="520"/>
      <c r="E96" s="520"/>
      <c r="F96" s="520"/>
      <c r="G96" s="520"/>
    </row>
    <row r="97" spans="1:7">
      <c r="A97" s="520"/>
      <c r="B97" s="520"/>
      <c r="C97" s="520"/>
      <c r="D97" s="520"/>
      <c r="E97" s="520"/>
      <c r="F97" s="520"/>
      <c r="G97" s="520"/>
    </row>
    <row r="98" spans="1:7">
      <c r="A98" s="520"/>
      <c r="B98" s="520"/>
      <c r="C98" s="520"/>
      <c r="D98" s="520"/>
      <c r="E98" s="520"/>
      <c r="F98" s="520"/>
      <c r="G98" s="520"/>
    </row>
    <row r="99" spans="1:7">
      <c r="A99" s="520"/>
      <c r="B99" s="520"/>
      <c r="C99" s="520"/>
      <c r="D99" s="520"/>
      <c r="E99" s="520"/>
      <c r="F99" s="520"/>
      <c r="G99" s="520"/>
    </row>
    <row r="100" spans="1:7">
      <c r="A100" s="520"/>
      <c r="B100" s="520"/>
      <c r="C100" s="520"/>
      <c r="D100" s="520"/>
      <c r="E100" s="520"/>
      <c r="F100" s="520"/>
      <c r="G100" s="520"/>
    </row>
    <row r="101" spans="1:7">
      <c r="A101" s="520"/>
      <c r="B101" s="520"/>
      <c r="C101" s="520"/>
      <c r="D101" s="520"/>
      <c r="E101" s="520"/>
      <c r="F101" s="520"/>
      <c r="G101" s="520"/>
    </row>
    <row r="102" spans="1:7">
      <c r="A102" s="520"/>
      <c r="B102" s="520"/>
      <c r="C102" s="520"/>
      <c r="D102" s="520"/>
      <c r="E102" s="520"/>
      <c r="F102" s="520"/>
      <c r="G102" s="520"/>
    </row>
    <row r="103" spans="1:7">
      <c r="A103" s="520"/>
      <c r="B103" s="520"/>
      <c r="C103" s="520"/>
      <c r="D103" s="520"/>
      <c r="E103" s="520"/>
      <c r="F103" s="520"/>
      <c r="G103" s="520"/>
    </row>
    <row r="104" spans="1:7">
      <c r="A104" s="520"/>
      <c r="B104" s="520"/>
      <c r="C104" s="520"/>
      <c r="D104" s="520"/>
      <c r="E104" s="520"/>
      <c r="F104" s="520"/>
      <c r="G104" s="520"/>
    </row>
    <row r="105" spans="1:7">
      <c r="A105" s="520"/>
      <c r="B105" s="520"/>
      <c r="C105" s="520"/>
      <c r="D105" s="520"/>
      <c r="E105" s="520"/>
      <c r="F105" s="520"/>
      <c r="G105" s="520"/>
    </row>
    <row r="106" spans="1:7">
      <c r="A106" s="520"/>
      <c r="B106" s="520"/>
      <c r="C106" s="520"/>
      <c r="D106" s="520"/>
      <c r="E106" s="520"/>
      <c r="F106" s="520"/>
      <c r="G106" s="520"/>
    </row>
    <row r="107" spans="1:7">
      <c r="A107" s="520"/>
      <c r="B107" s="520"/>
      <c r="C107" s="520"/>
      <c r="D107" s="520"/>
      <c r="E107" s="520"/>
      <c r="F107" s="520"/>
      <c r="G107" s="520"/>
    </row>
    <row r="108" spans="1:7">
      <c r="A108" s="520"/>
      <c r="B108" s="520"/>
      <c r="C108" s="520"/>
      <c r="D108" s="520"/>
      <c r="E108" s="520"/>
      <c r="F108" s="520"/>
      <c r="G108" s="520"/>
    </row>
    <row r="109" spans="1:7">
      <c r="A109" s="520"/>
      <c r="B109" s="520"/>
      <c r="C109" s="520"/>
      <c r="D109" s="520"/>
      <c r="E109" s="520"/>
      <c r="F109" s="520"/>
      <c r="G109" s="520"/>
    </row>
    <row r="110" spans="1:7">
      <c r="A110" s="520"/>
      <c r="B110" s="520"/>
      <c r="C110" s="520"/>
      <c r="D110" s="520"/>
      <c r="E110" s="520"/>
      <c r="F110" s="520"/>
      <c r="G110" s="520"/>
    </row>
    <row r="111" spans="1:7">
      <c r="A111" s="520"/>
      <c r="B111" s="520"/>
      <c r="C111" s="520"/>
      <c r="D111" s="520"/>
      <c r="E111" s="520"/>
      <c r="F111" s="520"/>
      <c r="G111" s="520"/>
    </row>
    <row r="112" spans="1:7">
      <c r="A112" s="520"/>
      <c r="B112" s="520"/>
      <c r="C112" s="520"/>
      <c r="D112" s="520"/>
      <c r="E112" s="520"/>
      <c r="F112" s="520"/>
      <c r="G112" s="520"/>
    </row>
    <row r="113" spans="1:7">
      <c r="A113" s="520"/>
      <c r="B113" s="520"/>
      <c r="C113" s="520"/>
      <c r="D113" s="520"/>
      <c r="E113" s="520"/>
      <c r="F113" s="520"/>
      <c r="G113" s="520"/>
    </row>
    <row r="114" spans="1:7">
      <c r="A114" s="520"/>
      <c r="B114" s="520"/>
      <c r="C114" s="520"/>
      <c r="D114" s="520"/>
      <c r="E114" s="520"/>
      <c r="F114" s="520"/>
      <c r="G114" s="520"/>
    </row>
    <row r="115" spans="1:7">
      <c r="A115" s="520"/>
      <c r="B115" s="520"/>
      <c r="C115" s="520"/>
      <c r="D115" s="520"/>
      <c r="E115" s="520"/>
      <c r="F115" s="520"/>
      <c r="G115" s="520"/>
    </row>
    <row r="116" spans="1:7">
      <c r="A116" s="520"/>
      <c r="B116" s="520"/>
      <c r="C116" s="520"/>
      <c r="D116" s="520"/>
      <c r="E116" s="520"/>
      <c r="F116" s="520"/>
      <c r="G116" s="520"/>
    </row>
    <row r="117" spans="1:7">
      <c r="A117" s="520"/>
      <c r="B117" s="520"/>
      <c r="C117" s="520"/>
      <c r="D117" s="520"/>
      <c r="E117" s="520"/>
      <c r="F117" s="520"/>
      <c r="G117" s="520"/>
    </row>
    <row r="118" spans="1:7">
      <c r="A118" s="520"/>
      <c r="B118" s="520"/>
      <c r="C118" s="520"/>
      <c r="D118" s="520"/>
      <c r="E118" s="520"/>
      <c r="F118" s="520"/>
      <c r="G118" s="520"/>
    </row>
    <row r="119" spans="1:7">
      <c r="A119" s="520"/>
      <c r="B119" s="520"/>
      <c r="C119" s="520"/>
      <c r="D119" s="520"/>
      <c r="E119" s="520"/>
      <c r="F119" s="520"/>
      <c r="G119" s="520"/>
    </row>
    <row r="120" spans="1:7">
      <c r="A120" s="520"/>
      <c r="B120" s="520"/>
      <c r="C120" s="520"/>
      <c r="D120" s="520"/>
      <c r="E120" s="520"/>
      <c r="F120" s="520"/>
      <c r="G120" s="520"/>
    </row>
    <row r="121" spans="1:7">
      <c r="A121" s="520"/>
      <c r="B121" s="520"/>
      <c r="C121" s="520"/>
      <c r="D121" s="520"/>
      <c r="E121" s="520"/>
      <c r="F121" s="520"/>
      <c r="G121" s="520"/>
    </row>
    <row r="122" spans="1:7">
      <c r="A122" s="520"/>
      <c r="B122" s="520"/>
      <c r="C122" s="520"/>
      <c r="D122" s="520"/>
      <c r="E122" s="520"/>
      <c r="F122" s="520"/>
      <c r="G122" s="520"/>
    </row>
    <row r="123" spans="1:7">
      <c r="A123" s="520"/>
      <c r="B123" s="520"/>
      <c r="C123" s="520"/>
      <c r="D123" s="520"/>
      <c r="E123" s="520"/>
      <c r="F123" s="520"/>
      <c r="G123" s="520"/>
    </row>
    <row r="124" spans="1:7">
      <c r="A124" s="520"/>
      <c r="B124" s="520"/>
      <c r="C124" s="520"/>
      <c r="D124" s="520"/>
      <c r="E124" s="520"/>
      <c r="F124" s="520"/>
      <c r="G124" s="520"/>
    </row>
  </sheetData>
  <mergeCells count="7">
    <mergeCell ref="F40:G40"/>
    <mergeCell ref="F41:G41"/>
    <mergeCell ref="A8:A11"/>
    <mergeCell ref="A21:A24"/>
    <mergeCell ref="F37:G37"/>
    <mergeCell ref="F38:G38"/>
    <mergeCell ref="F39:G39"/>
  </mergeCells>
  <phoneticPr fontId="196" type="noConversion"/>
  <printOptions gridLinesSet="0"/>
  <pageMargins left="0.50972220000000001" right="0.39374999999999999" top="0.55138889999999996" bottom="0.55138889999999996" header="0.51180550000000002" footer="0.51180550000000002"/>
  <pageSetup paperSize="9" scale="92" pageOrder="overThenDown" orientation="portrait" blackAndWhite="1" r:id="rId1"/>
  <headerFooter alignWithMargins="0"/>
  <rowBreaks count="1" manualBreakCount="1">
    <brk id="4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R25"/>
  <sheetViews>
    <sheetView view="pageBreakPreview" topLeftCell="A12" zoomScaleNormal="100" zoomScaleSheetLayoutView="100" workbookViewId="0">
      <selection activeCell="V6" sqref="V6"/>
    </sheetView>
  </sheetViews>
  <sheetFormatPr defaultRowHeight="30" customHeight="1"/>
  <cols>
    <col min="1" max="16384" width="9" style="521"/>
  </cols>
  <sheetData>
    <row r="1" spans="1:18" ht="30" customHeight="1">
      <c r="A1" s="15"/>
      <c r="B1" s="15"/>
      <c r="C1" s="15"/>
      <c r="D1" s="15"/>
      <c r="E1" s="15"/>
      <c r="F1" s="15"/>
      <c r="G1" s="15"/>
      <c r="H1" s="15"/>
      <c r="I1" s="106"/>
      <c r="J1" s="15"/>
      <c r="K1" s="15"/>
      <c r="L1" s="15"/>
      <c r="M1" s="15"/>
      <c r="N1" s="15"/>
      <c r="O1" s="15"/>
      <c r="P1" s="15"/>
      <c r="Q1" s="15"/>
      <c r="R1" s="106"/>
    </row>
    <row r="2" spans="1:18" ht="45.75" customHeight="1">
      <c r="A2" s="15"/>
      <c r="B2" s="15"/>
      <c r="C2" s="15"/>
      <c r="D2" s="15"/>
      <c r="E2" s="15"/>
      <c r="F2" s="15"/>
      <c r="G2" s="15"/>
      <c r="H2" s="15"/>
      <c r="I2" s="106"/>
      <c r="J2" s="15"/>
      <c r="K2" s="15"/>
      <c r="L2" s="15"/>
      <c r="M2" s="15"/>
      <c r="N2" s="15"/>
      <c r="O2" s="15"/>
      <c r="P2" s="15"/>
      <c r="Q2" s="15"/>
      <c r="R2" s="106"/>
    </row>
    <row r="3" spans="1:18" ht="24" customHeight="1">
      <c r="A3" s="522" t="s">
        <v>371</v>
      </c>
      <c r="B3" s="523"/>
      <c r="C3" s="523"/>
      <c r="D3" s="523"/>
      <c r="E3" s="523"/>
      <c r="F3" s="523"/>
      <c r="G3" s="523"/>
      <c r="H3" s="523"/>
      <c r="I3" s="523"/>
      <c r="J3" s="522" t="s">
        <v>372</v>
      </c>
      <c r="K3" s="523"/>
      <c r="L3" s="523"/>
      <c r="M3" s="523"/>
      <c r="N3" s="523"/>
      <c r="O3" s="523"/>
      <c r="P3" s="523"/>
      <c r="Q3" s="523"/>
      <c r="R3" s="523"/>
    </row>
    <row r="4" spans="1:18" ht="32.25" customHeight="1">
      <c r="A4" s="522" t="s">
        <v>373</v>
      </c>
      <c r="B4" s="524"/>
      <c r="C4" s="524"/>
      <c r="D4" s="524"/>
      <c r="E4" s="524"/>
      <c r="F4" s="524"/>
      <c r="G4" s="524"/>
      <c r="H4" s="524"/>
      <c r="I4" s="524"/>
      <c r="J4" s="522" t="s">
        <v>374</v>
      </c>
      <c r="K4" s="524"/>
      <c r="L4" s="524"/>
      <c r="M4" s="524"/>
      <c r="N4" s="524"/>
      <c r="O4" s="524"/>
      <c r="P4" s="524"/>
      <c r="Q4" s="524"/>
      <c r="R4" s="524"/>
    </row>
    <row r="5" spans="1:18" ht="28.5" customHeight="1" thickBot="1">
      <c r="A5" s="525" t="s">
        <v>375</v>
      </c>
      <c r="B5" s="525"/>
      <c r="C5" s="526"/>
      <c r="D5" s="526" t="s">
        <v>7</v>
      </c>
      <c r="E5" s="526"/>
      <c r="F5" s="526"/>
      <c r="G5" s="526"/>
      <c r="H5" s="526"/>
      <c r="I5" s="527" t="s">
        <v>376</v>
      </c>
      <c r="J5" s="17"/>
      <c r="K5" s="17"/>
      <c r="L5" s="17"/>
      <c r="M5" s="17"/>
      <c r="N5" s="17"/>
      <c r="O5" s="17"/>
      <c r="P5" s="17"/>
      <c r="Q5" s="160"/>
      <c r="R5" s="527" t="s">
        <v>377</v>
      </c>
    </row>
    <row r="6" spans="1:18" ht="30" customHeight="1">
      <c r="A6" s="749" t="s">
        <v>378</v>
      </c>
      <c r="B6" s="528" t="s">
        <v>379</v>
      </c>
      <c r="C6" s="528"/>
      <c r="D6" s="529"/>
      <c r="E6" s="528"/>
      <c r="F6" s="528"/>
      <c r="G6" s="528"/>
      <c r="H6" s="528"/>
      <c r="I6" s="528"/>
      <c r="J6" s="749" t="s">
        <v>378</v>
      </c>
      <c r="K6" s="528" t="s">
        <v>380</v>
      </c>
      <c r="L6" s="528"/>
      <c r="M6" s="528"/>
      <c r="N6" s="528"/>
      <c r="O6" s="528"/>
      <c r="P6" s="528"/>
      <c r="Q6" s="528"/>
      <c r="R6" s="528"/>
    </row>
    <row r="7" spans="1:18" ht="30" customHeight="1">
      <c r="A7" s="750"/>
      <c r="B7" s="530" t="s">
        <v>381</v>
      </c>
      <c r="C7" s="531"/>
      <c r="D7" s="530" t="s">
        <v>382</v>
      </c>
      <c r="E7" s="531"/>
      <c r="F7" s="530" t="s">
        <v>383</v>
      </c>
      <c r="G7" s="530"/>
      <c r="H7" s="532" t="s">
        <v>384</v>
      </c>
      <c r="I7" s="530"/>
      <c r="J7" s="750"/>
      <c r="K7" s="533" t="s">
        <v>385</v>
      </c>
      <c r="L7" s="531"/>
      <c r="M7" s="530" t="s">
        <v>386</v>
      </c>
      <c r="N7" s="531"/>
      <c r="O7" s="530" t="s">
        <v>387</v>
      </c>
      <c r="P7" s="530"/>
      <c r="Q7" s="532" t="s">
        <v>388</v>
      </c>
      <c r="R7" s="530"/>
    </row>
    <row r="8" spans="1:18" ht="30" customHeight="1">
      <c r="A8" s="750"/>
      <c r="B8" s="534" t="s">
        <v>389</v>
      </c>
      <c r="C8" s="534" t="s">
        <v>390</v>
      </c>
      <c r="D8" s="534" t="s">
        <v>389</v>
      </c>
      <c r="E8" s="534" t="s">
        <v>390</v>
      </c>
      <c r="F8" s="534" t="s">
        <v>389</v>
      </c>
      <c r="G8" s="534" t="s">
        <v>390</v>
      </c>
      <c r="H8" s="534" t="s">
        <v>389</v>
      </c>
      <c r="I8" s="535" t="s">
        <v>390</v>
      </c>
      <c r="J8" s="750"/>
      <c r="K8" s="536" t="s">
        <v>389</v>
      </c>
      <c r="L8" s="534" t="s">
        <v>390</v>
      </c>
      <c r="M8" s="534" t="s">
        <v>389</v>
      </c>
      <c r="N8" s="534" t="s">
        <v>390</v>
      </c>
      <c r="O8" s="534" t="s">
        <v>389</v>
      </c>
      <c r="P8" s="534" t="s">
        <v>390</v>
      </c>
      <c r="Q8" s="534" t="s">
        <v>389</v>
      </c>
      <c r="R8" s="535" t="s">
        <v>390</v>
      </c>
    </row>
    <row r="9" spans="1:18" ht="30" customHeight="1">
      <c r="A9" s="751"/>
      <c r="B9" s="537" t="s">
        <v>391</v>
      </c>
      <c r="C9" s="537" t="s">
        <v>392</v>
      </c>
      <c r="D9" s="537" t="s">
        <v>391</v>
      </c>
      <c r="E9" s="537" t="s">
        <v>392</v>
      </c>
      <c r="F9" s="537" t="s">
        <v>391</v>
      </c>
      <c r="G9" s="537" t="s">
        <v>392</v>
      </c>
      <c r="H9" s="537" t="s">
        <v>391</v>
      </c>
      <c r="I9" s="538" t="s">
        <v>392</v>
      </c>
      <c r="J9" s="751"/>
      <c r="K9" s="537" t="s">
        <v>391</v>
      </c>
      <c r="L9" s="537" t="s">
        <v>392</v>
      </c>
      <c r="M9" s="537" t="s">
        <v>391</v>
      </c>
      <c r="N9" s="537" t="s">
        <v>392</v>
      </c>
      <c r="O9" s="537" t="s">
        <v>391</v>
      </c>
      <c r="P9" s="537" t="s">
        <v>392</v>
      </c>
      <c r="Q9" s="537" t="s">
        <v>391</v>
      </c>
      <c r="R9" s="538" t="s">
        <v>392</v>
      </c>
    </row>
    <row r="10" spans="1:18" ht="30" hidden="1" customHeight="1">
      <c r="A10" s="539">
        <v>2010</v>
      </c>
      <c r="B10" s="540">
        <v>3855</v>
      </c>
      <c r="C10" s="540">
        <v>8928</v>
      </c>
      <c r="D10" s="174">
        <v>3371</v>
      </c>
      <c r="E10" s="174">
        <v>8186</v>
      </c>
      <c r="F10" s="174">
        <v>279</v>
      </c>
      <c r="G10" s="174">
        <v>499</v>
      </c>
      <c r="H10" s="174">
        <v>205</v>
      </c>
      <c r="I10" s="178">
        <v>243</v>
      </c>
      <c r="J10" s="539">
        <v>2010</v>
      </c>
      <c r="K10" s="540">
        <v>7</v>
      </c>
      <c r="L10" s="541">
        <v>7</v>
      </c>
      <c r="M10" s="174">
        <v>3</v>
      </c>
      <c r="N10" s="174">
        <v>5</v>
      </c>
      <c r="O10" s="196">
        <v>0</v>
      </c>
      <c r="P10" s="196">
        <v>1</v>
      </c>
      <c r="Q10" s="196">
        <v>4</v>
      </c>
      <c r="R10" s="301">
        <v>1</v>
      </c>
    </row>
    <row r="11" spans="1:18" ht="45" hidden="1" customHeight="1">
      <c r="A11" s="539">
        <v>2012</v>
      </c>
      <c r="B11" s="540">
        <v>3377</v>
      </c>
      <c r="C11" s="540">
        <v>9936</v>
      </c>
      <c r="D11" s="174">
        <v>2845</v>
      </c>
      <c r="E11" s="174">
        <v>9148</v>
      </c>
      <c r="F11" s="174">
        <v>278</v>
      </c>
      <c r="G11" s="174">
        <v>521</v>
      </c>
      <c r="H11" s="174">
        <v>254</v>
      </c>
      <c r="I11" s="178">
        <v>267</v>
      </c>
      <c r="J11" s="539">
        <v>2012</v>
      </c>
      <c r="K11" s="540">
        <v>5</v>
      </c>
      <c r="L11" s="540">
        <v>23</v>
      </c>
      <c r="M11" s="174">
        <v>2</v>
      </c>
      <c r="N11" s="174">
        <v>21</v>
      </c>
      <c r="O11" s="196">
        <v>0</v>
      </c>
      <c r="P11" s="196">
        <v>1</v>
      </c>
      <c r="Q11" s="196">
        <v>3</v>
      </c>
      <c r="R11" s="301">
        <v>1</v>
      </c>
    </row>
    <row r="12" spans="1:18" ht="45" customHeight="1">
      <c r="A12" s="539">
        <v>2013</v>
      </c>
      <c r="B12" s="542">
        <v>3140</v>
      </c>
      <c r="C12" s="542">
        <v>9150</v>
      </c>
      <c r="D12" s="543">
        <v>2641</v>
      </c>
      <c r="E12" s="543">
        <v>8324</v>
      </c>
      <c r="F12" s="543">
        <v>222</v>
      </c>
      <c r="G12" s="543">
        <v>501</v>
      </c>
      <c r="H12" s="543">
        <v>277</v>
      </c>
      <c r="I12" s="543">
        <v>325</v>
      </c>
      <c r="J12" s="539">
        <v>2013</v>
      </c>
      <c r="K12" s="542">
        <v>5</v>
      </c>
      <c r="L12" s="542">
        <v>8</v>
      </c>
      <c r="M12" s="543">
        <v>2</v>
      </c>
      <c r="N12" s="543">
        <v>6</v>
      </c>
      <c r="O12" s="543">
        <v>0</v>
      </c>
      <c r="P12" s="543">
        <v>1</v>
      </c>
      <c r="Q12" s="543">
        <v>3</v>
      </c>
      <c r="R12" s="543">
        <v>1</v>
      </c>
    </row>
    <row r="13" spans="1:18" ht="45" customHeight="1">
      <c r="A13" s="539">
        <v>2014</v>
      </c>
      <c r="B13" s="542">
        <v>3083</v>
      </c>
      <c r="C13" s="542">
        <v>8458</v>
      </c>
      <c r="D13" s="543">
        <v>2625</v>
      </c>
      <c r="E13" s="543">
        <v>7626</v>
      </c>
      <c r="F13" s="543">
        <v>247</v>
      </c>
      <c r="G13" s="543">
        <v>519</v>
      </c>
      <c r="H13" s="543">
        <v>211</v>
      </c>
      <c r="I13" s="543">
        <v>313</v>
      </c>
      <c r="J13" s="539">
        <v>2014</v>
      </c>
      <c r="K13" s="542">
        <v>5</v>
      </c>
      <c r="L13" s="542">
        <v>6</v>
      </c>
      <c r="M13" s="543">
        <v>2</v>
      </c>
      <c r="N13" s="543">
        <v>3</v>
      </c>
      <c r="O13" s="543">
        <v>0</v>
      </c>
      <c r="P13" s="543">
        <v>2</v>
      </c>
      <c r="Q13" s="543">
        <v>3</v>
      </c>
      <c r="R13" s="543">
        <v>1</v>
      </c>
    </row>
    <row r="14" spans="1:18" s="39" customFormat="1" ht="45" customHeight="1">
      <c r="A14" s="539">
        <v>2015</v>
      </c>
      <c r="B14" s="542">
        <f>SUM(D14,F14,H14)</f>
        <v>3029</v>
      </c>
      <c r="C14" s="542">
        <f>SUM(E14,G14,I14)</f>
        <v>7024</v>
      </c>
      <c r="D14" s="543">
        <v>2639</v>
      </c>
      <c r="E14" s="543">
        <v>6229</v>
      </c>
      <c r="F14" s="543">
        <v>221</v>
      </c>
      <c r="G14" s="543">
        <v>498</v>
      </c>
      <c r="H14" s="543">
        <v>169</v>
      </c>
      <c r="I14" s="543">
        <v>297</v>
      </c>
      <c r="J14" s="539">
        <v>2015</v>
      </c>
      <c r="K14" s="542">
        <f>SUM(M14,O14,Q14)</f>
        <v>5</v>
      </c>
      <c r="L14" s="542">
        <f>SUM(N14,P14,R14)</f>
        <v>6</v>
      </c>
      <c r="M14" s="543">
        <v>2</v>
      </c>
      <c r="N14" s="543">
        <v>2</v>
      </c>
      <c r="O14" s="543">
        <v>0</v>
      </c>
      <c r="P14" s="543">
        <v>3</v>
      </c>
      <c r="Q14" s="543">
        <v>3</v>
      </c>
      <c r="R14" s="543">
        <v>1</v>
      </c>
    </row>
    <row r="15" spans="1:18" s="39" customFormat="1" ht="45" customHeight="1">
      <c r="A15" s="539">
        <v>2016</v>
      </c>
      <c r="B15" s="542">
        <v>3059</v>
      </c>
      <c r="C15" s="542">
        <v>7348</v>
      </c>
      <c r="D15" s="543">
        <v>2618</v>
      </c>
      <c r="E15" s="543">
        <v>6535</v>
      </c>
      <c r="F15" s="543">
        <v>235</v>
      </c>
      <c r="G15" s="543">
        <v>503</v>
      </c>
      <c r="H15" s="543">
        <v>206</v>
      </c>
      <c r="I15" s="543">
        <v>310</v>
      </c>
      <c r="J15" s="539">
        <v>2016</v>
      </c>
      <c r="K15" s="542">
        <v>4</v>
      </c>
      <c r="L15" s="542">
        <v>3</v>
      </c>
      <c r="M15" s="543">
        <v>1</v>
      </c>
      <c r="N15" s="543">
        <v>2</v>
      </c>
      <c r="O15" s="543">
        <v>0</v>
      </c>
      <c r="P15" s="543">
        <v>0</v>
      </c>
      <c r="Q15" s="543">
        <v>3</v>
      </c>
      <c r="R15" s="543">
        <v>1</v>
      </c>
    </row>
    <row r="16" spans="1:18" s="39" customFormat="1" ht="45" customHeight="1">
      <c r="A16" s="539">
        <v>2017</v>
      </c>
      <c r="B16" s="542">
        <v>2992</v>
      </c>
      <c r="C16" s="542">
        <v>7277</v>
      </c>
      <c r="D16" s="543">
        <v>2495</v>
      </c>
      <c r="E16" s="543">
        <v>6429</v>
      </c>
      <c r="F16" s="543">
        <v>243</v>
      </c>
      <c r="G16" s="543">
        <v>508</v>
      </c>
      <c r="H16" s="543">
        <v>254</v>
      </c>
      <c r="I16" s="543">
        <v>340</v>
      </c>
      <c r="J16" s="539">
        <v>2017</v>
      </c>
      <c r="K16" s="542">
        <v>3</v>
      </c>
      <c r="L16" s="542">
        <v>9</v>
      </c>
      <c r="M16" s="543">
        <v>1</v>
      </c>
      <c r="N16" s="543">
        <v>2</v>
      </c>
      <c r="O16" s="543">
        <v>0</v>
      </c>
      <c r="P16" s="543">
        <v>6</v>
      </c>
      <c r="Q16" s="543">
        <v>2</v>
      </c>
      <c r="R16" s="543">
        <v>1</v>
      </c>
    </row>
    <row r="17" spans="1:18" ht="45" customHeight="1">
      <c r="A17" s="544">
        <v>2018</v>
      </c>
      <c r="B17" s="545">
        <f>SUM(D17,F17,H17)</f>
        <v>3082.5749999999998</v>
      </c>
      <c r="C17" s="545">
        <f>SUM(E17,G17,I17)</f>
        <v>7484.1089999999995</v>
      </c>
      <c r="D17" s="546">
        <v>2531.8580000000002</v>
      </c>
      <c r="E17" s="546">
        <v>6592.7780000000002</v>
      </c>
      <c r="F17" s="546">
        <v>246.04599999999999</v>
      </c>
      <c r="G17" s="546">
        <v>517.44399999999996</v>
      </c>
      <c r="H17" s="546">
        <v>304.67099999999999</v>
      </c>
      <c r="I17" s="546">
        <v>373.887</v>
      </c>
      <c r="J17" s="544">
        <v>2018</v>
      </c>
      <c r="K17" s="545">
        <f>SUM(M17,O17,Q17)</f>
        <v>6.1929999999999996</v>
      </c>
      <c r="L17" s="545">
        <f>SUM(N17,P17,R17)</f>
        <v>12.375999999999999</v>
      </c>
      <c r="M17" s="546">
        <v>0.85799999999999998</v>
      </c>
      <c r="N17" s="546">
        <v>2.6930000000000001</v>
      </c>
      <c r="O17" s="546">
        <v>6.0999999999999999E-2</v>
      </c>
      <c r="P17" s="546">
        <v>8.6839999999999993</v>
      </c>
      <c r="Q17" s="546">
        <v>5.274</v>
      </c>
      <c r="R17" s="546">
        <v>0.999</v>
      </c>
    </row>
    <row r="18" spans="1:18" ht="7.5" customHeight="1">
      <c r="A18" s="547"/>
      <c r="B18" s="548"/>
      <c r="C18" s="548"/>
      <c r="D18" s="202"/>
      <c r="E18" s="202"/>
      <c r="F18" s="202"/>
      <c r="G18" s="202"/>
      <c r="H18" s="202"/>
      <c r="I18" s="202"/>
      <c r="J18" s="549"/>
      <c r="K18" s="550"/>
      <c r="L18" s="551"/>
      <c r="M18" s="552"/>
      <c r="N18" s="552"/>
      <c r="O18" s="552"/>
      <c r="P18" s="552"/>
      <c r="Q18" s="552"/>
      <c r="R18" s="552"/>
    </row>
    <row r="19" spans="1:18" ht="38.25" customHeight="1">
      <c r="A19" s="553"/>
      <c r="B19" s="554"/>
      <c r="C19" s="554"/>
      <c r="D19" s="200"/>
      <c r="E19" s="200"/>
      <c r="F19" s="200"/>
      <c r="G19" s="200"/>
      <c r="H19" s="200"/>
      <c r="I19" s="200"/>
      <c r="J19" s="555"/>
      <c r="K19" s="540"/>
      <c r="L19" s="540"/>
      <c r="M19" s="556"/>
      <c r="N19" s="556"/>
      <c r="O19" s="556"/>
      <c r="P19" s="556"/>
      <c r="Q19" s="556"/>
      <c r="R19" s="556"/>
    </row>
    <row r="20" spans="1:18" ht="17.25" customHeight="1">
      <c r="A20" s="526" t="s">
        <v>393</v>
      </c>
      <c r="B20" s="18"/>
      <c r="C20" s="18"/>
      <c r="D20" s="18"/>
      <c r="E20" s="18"/>
      <c r="F20" s="18"/>
      <c r="G20" s="18"/>
      <c r="H20" s="18"/>
      <c r="I20" s="18"/>
      <c r="J20" s="526" t="s">
        <v>393</v>
      </c>
      <c r="K20" s="18"/>
      <c r="L20" s="18"/>
      <c r="M20" s="18"/>
      <c r="N20" s="18"/>
      <c r="O20" s="18"/>
      <c r="P20" s="18"/>
      <c r="Q20" s="18"/>
      <c r="R20" s="557"/>
    </row>
    <row r="21" spans="1:18" ht="30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557"/>
    </row>
    <row r="22" spans="1:18" ht="30" customHeight="1">
      <c r="R22" s="29"/>
    </row>
    <row r="23" spans="1:18" ht="30" customHeight="1">
      <c r="A23" s="205"/>
    </row>
    <row r="24" spans="1:18" ht="30" customHeight="1">
      <c r="A24" s="558"/>
    </row>
    <row r="25" spans="1:18" ht="30" customHeight="1">
      <c r="A25" s="558"/>
    </row>
  </sheetData>
  <mergeCells count="2">
    <mergeCell ref="A6:A9"/>
    <mergeCell ref="J6:J9"/>
  </mergeCells>
  <phoneticPr fontId="196" type="noConversion"/>
  <pageMargins left="0.70833330000000005" right="0.70833330000000005" top="0.62986109999999995" bottom="0.74791660000000004" header="0.3152778" footer="0.3152778"/>
  <pageSetup paperSize="9" scale="91" orientation="portrait" blackAndWhite="1" r:id="rId1"/>
  <colBreaks count="1" manualBreakCount="1">
    <brk id="9" max="1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7"/>
  <sheetViews>
    <sheetView view="pageBreakPreview" zoomScaleNormal="100" zoomScaleSheetLayoutView="100" workbookViewId="0">
      <selection activeCell="M16" sqref="M16"/>
    </sheetView>
  </sheetViews>
  <sheetFormatPr defaultRowHeight="27.75" customHeight="1"/>
  <cols>
    <col min="1" max="1" width="9.25" style="521" bestFit="1" customWidth="1"/>
    <col min="2" max="2" width="9.875" style="521" bestFit="1" customWidth="1"/>
    <col min="3" max="3" width="9.25" style="521" bestFit="1" customWidth="1"/>
    <col min="4" max="4" width="10.375" style="521" bestFit="1" customWidth="1"/>
    <col min="5" max="5" width="9.25" style="521" bestFit="1" customWidth="1"/>
    <col min="6" max="6" width="10.375" style="521" bestFit="1" customWidth="1"/>
    <col min="7" max="7" width="9.25" style="521" bestFit="1" customWidth="1"/>
    <col min="8" max="8" width="11.75" style="521" bestFit="1" customWidth="1"/>
    <col min="9" max="9" width="10.375" style="521" bestFit="1" customWidth="1"/>
    <col min="10" max="16384" width="9" style="521"/>
  </cols>
  <sheetData>
    <row r="1" spans="1:9" ht="27.75" customHeight="1">
      <c r="A1" s="15"/>
      <c r="B1" s="15"/>
      <c r="C1" s="15"/>
      <c r="D1" s="15"/>
      <c r="E1" s="15"/>
      <c r="F1" s="15"/>
      <c r="G1" s="15"/>
      <c r="H1" s="15"/>
      <c r="I1" s="106"/>
    </row>
    <row r="2" spans="1:9" ht="27.75" customHeight="1">
      <c r="A2" s="15"/>
      <c r="B2" s="15"/>
      <c r="C2" s="15"/>
      <c r="D2" s="15"/>
      <c r="E2" s="15"/>
      <c r="F2" s="15"/>
      <c r="G2" s="15"/>
      <c r="H2" s="15"/>
      <c r="I2" s="106"/>
    </row>
    <row r="3" spans="1:9" ht="27.75" customHeight="1">
      <c r="A3" s="15"/>
      <c r="B3" s="15"/>
      <c r="C3" s="15"/>
      <c r="D3" s="15"/>
      <c r="E3" s="15"/>
      <c r="F3" s="15"/>
      <c r="G3" s="15"/>
      <c r="H3" s="15"/>
      <c r="I3" s="106"/>
    </row>
    <row r="4" spans="1:9" ht="27.75" customHeight="1">
      <c r="A4" s="522" t="s">
        <v>394</v>
      </c>
      <c r="B4" s="523"/>
      <c r="C4" s="523"/>
      <c r="D4" s="523"/>
      <c r="E4" s="523"/>
      <c r="F4" s="522"/>
      <c r="G4" s="523"/>
      <c r="H4" s="523"/>
      <c r="I4" s="523"/>
    </row>
    <row r="5" spans="1:9" ht="27.75" customHeight="1">
      <c r="A5" s="559" t="s">
        <v>395</v>
      </c>
      <c r="B5" s="524"/>
      <c r="C5" s="524"/>
      <c r="D5" s="524"/>
      <c r="E5" s="524"/>
      <c r="F5" s="524"/>
      <c r="G5" s="524"/>
      <c r="H5" s="524"/>
      <c r="I5" s="524"/>
    </row>
    <row r="6" spans="1:9" ht="27.75" customHeight="1" thickBot="1">
      <c r="A6" s="525" t="s">
        <v>396</v>
      </c>
      <c r="B6" s="526"/>
      <c r="C6" s="526" t="s">
        <v>7</v>
      </c>
      <c r="D6" s="526"/>
      <c r="E6" s="526"/>
      <c r="F6" s="526"/>
      <c r="G6" s="526"/>
      <c r="H6" s="526"/>
      <c r="I6" s="527" t="s">
        <v>397</v>
      </c>
    </row>
    <row r="7" spans="1:9" ht="42.75" customHeight="1">
      <c r="A7" s="749" t="s">
        <v>378</v>
      </c>
      <c r="B7" s="528" t="s">
        <v>398</v>
      </c>
      <c r="C7" s="529"/>
      <c r="D7" s="560" t="s">
        <v>399</v>
      </c>
      <c r="E7" s="561"/>
      <c r="F7" s="528" t="s">
        <v>400</v>
      </c>
      <c r="G7" s="528"/>
      <c r="H7" s="560" t="s">
        <v>384</v>
      </c>
      <c r="I7" s="528"/>
    </row>
    <row r="8" spans="1:9" ht="27.75" customHeight="1">
      <c r="A8" s="750"/>
      <c r="B8" s="534" t="s">
        <v>401</v>
      </c>
      <c r="C8" s="534" t="s">
        <v>402</v>
      </c>
      <c r="D8" s="534" t="s">
        <v>401</v>
      </c>
      <c r="E8" s="535" t="s">
        <v>402</v>
      </c>
      <c r="F8" s="534" t="s">
        <v>401</v>
      </c>
      <c r="G8" s="534" t="s">
        <v>402</v>
      </c>
      <c r="H8" s="534" t="s">
        <v>401</v>
      </c>
      <c r="I8" s="535" t="s">
        <v>402</v>
      </c>
    </row>
    <row r="9" spans="1:9" ht="27.75" customHeight="1">
      <c r="A9" s="751"/>
      <c r="B9" s="537" t="s">
        <v>218</v>
      </c>
      <c r="C9" s="537" t="s">
        <v>403</v>
      </c>
      <c r="D9" s="537" t="s">
        <v>218</v>
      </c>
      <c r="E9" s="537" t="s">
        <v>403</v>
      </c>
      <c r="F9" s="537" t="s">
        <v>218</v>
      </c>
      <c r="G9" s="537" t="s">
        <v>403</v>
      </c>
      <c r="H9" s="537" t="s">
        <v>218</v>
      </c>
      <c r="I9" s="538" t="s">
        <v>403</v>
      </c>
    </row>
    <row r="10" spans="1:9" ht="27.75" hidden="1" customHeight="1">
      <c r="A10" s="539">
        <v>2010</v>
      </c>
      <c r="B10" s="540">
        <v>2178691</v>
      </c>
      <c r="C10" s="540">
        <v>159933</v>
      </c>
      <c r="D10" s="174">
        <v>856665</v>
      </c>
      <c r="E10" s="174">
        <v>4212</v>
      </c>
      <c r="F10" s="540">
        <v>509137</v>
      </c>
      <c r="G10" s="174">
        <v>751</v>
      </c>
      <c r="H10" s="174">
        <v>812889</v>
      </c>
      <c r="I10" s="178">
        <v>154970</v>
      </c>
    </row>
    <row r="11" spans="1:9" ht="54.95" hidden="1" customHeight="1">
      <c r="A11" s="562">
        <v>2012</v>
      </c>
      <c r="B11" s="540">
        <v>2312063</v>
      </c>
      <c r="C11" s="540">
        <v>158508</v>
      </c>
      <c r="D11" s="540">
        <v>740319</v>
      </c>
      <c r="E11" s="540"/>
      <c r="F11" s="540">
        <v>531383</v>
      </c>
      <c r="G11" s="540">
        <v>277</v>
      </c>
      <c r="H11" s="540">
        <v>1040361</v>
      </c>
      <c r="I11" s="540">
        <v>156049</v>
      </c>
    </row>
    <row r="12" spans="1:9" ht="54.95" customHeight="1">
      <c r="A12" s="539">
        <v>2013</v>
      </c>
      <c r="B12" s="563">
        <v>2277373</v>
      </c>
      <c r="C12" s="564">
        <v>148005</v>
      </c>
      <c r="D12" s="565">
        <v>675209</v>
      </c>
      <c r="E12" s="565">
        <v>1832</v>
      </c>
      <c r="F12" s="565">
        <v>448459</v>
      </c>
      <c r="G12" s="565">
        <v>415</v>
      </c>
      <c r="H12" s="565">
        <v>1153705</v>
      </c>
      <c r="I12" s="565">
        <v>145758</v>
      </c>
    </row>
    <row r="13" spans="1:9" ht="54.95" customHeight="1">
      <c r="A13" s="539">
        <v>2014</v>
      </c>
      <c r="B13" s="563">
        <v>2235047</v>
      </c>
      <c r="C13" s="564">
        <v>139682</v>
      </c>
      <c r="D13" s="565">
        <v>749867</v>
      </c>
      <c r="E13" s="565">
        <v>2246</v>
      </c>
      <c r="F13" s="565">
        <v>518024</v>
      </c>
      <c r="G13" s="565">
        <v>618</v>
      </c>
      <c r="H13" s="565">
        <v>967156</v>
      </c>
      <c r="I13" s="565">
        <v>136818</v>
      </c>
    </row>
    <row r="14" spans="1:9" s="39" customFormat="1" ht="54.95" customHeight="1">
      <c r="A14" s="539">
        <v>2015</v>
      </c>
      <c r="B14" s="563">
        <f>SUM(D14,F14,H14)</f>
        <v>2012558</v>
      </c>
      <c r="C14" s="564">
        <f>SUM(E14,G14,I14)</f>
        <v>144957</v>
      </c>
      <c r="D14" s="565">
        <v>765104</v>
      </c>
      <c r="E14" s="565">
        <v>1870</v>
      </c>
      <c r="F14" s="565">
        <v>468698</v>
      </c>
      <c r="G14" s="565">
        <v>238</v>
      </c>
      <c r="H14" s="565">
        <v>778756</v>
      </c>
      <c r="I14" s="565">
        <v>142849</v>
      </c>
    </row>
    <row r="15" spans="1:9" s="39" customFormat="1" ht="54.95" customHeight="1">
      <c r="A15" s="539">
        <v>2016</v>
      </c>
      <c r="B15" s="563">
        <v>2100966.2999999998</v>
      </c>
      <c r="C15" s="564">
        <v>162676</v>
      </c>
      <c r="D15" s="565">
        <v>702133.13</v>
      </c>
      <c r="E15" s="565">
        <v>689</v>
      </c>
      <c r="F15" s="565">
        <v>497016.44</v>
      </c>
      <c r="G15" s="565">
        <v>830</v>
      </c>
      <c r="H15" s="565">
        <v>901816.73</v>
      </c>
      <c r="I15" s="565">
        <v>161157</v>
      </c>
    </row>
    <row r="16" spans="1:9" s="39" customFormat="1" ht="54.95" customHeight="1">
      <c r="A16" s="539">
        <v>2017</v>
      </c>
      <c r="B16" s="563">
        <v>2450401</v>
      </c>
      <c r="C16" s="564">
        <v>145516</v>
      </c>
      <c r="D16" s="565">
        <v>747629</v>
      </c>
      <c r="E16" s="565">
        <v>981</v>
      </c>
      <c r="F16" s="565">
        <v>671778</v>
      </c>
      <c r="G16" s="565">
        <v>803</v>
      </c>
      <c r="H16" s="565">
        <v>1030994</v>
      </c>
      <c r="I16" s="565">
        <v>143732</v>
      </c>
    </row>
    <row r="17" spans="1:9" ht="54.95" customHeight="1">
      <c r="A17" s="544">
        <v>2018</v>
      </c>
      <c r="B17" s="566">
        <f>SUM(D17,F17,H17)</f>
        <v>2727571.0300000003</v>
      </c>
      <c r="C17" s="567">
        <f>SUM(E17,G17,I17)</f>
        <v>272907.75</v>
      </c>
      <c r="D17" s="568">
        <v>838816.21</v>
      </c>
      <c r="E17" s="568">
        <v>1890.49</v>
      </c>
      <c r="F17" s="568">
        <v>759374.37</v>
      </c>
      <c r="G17" s="568">
        <v>1408.97</v>
      </c>
      <c r="H17" s="568">
        <v>1129380.45</v>
      </c>
      <c r="I17" s="568">
        <v>269608.28999999998</v>
      </c>
    </row>
    <row r="18" spans="1:9" ht="6.75" customHeight="1">
      <c r="A18" s="549"/>
      <c r="B18" s="569"/>
      <c r="C18" s="570"/>
      <c r="D18" s="571"/>
      <c r="E18" s="570"/>
      <c r="F18" s="571"/>
      <c r="G18" s="570"/>
      <c r="H18" s="571"/>
      <c r="I18" s="570"/>
    </row>
    <row r="19" spans="1:9" ht="41.25" customHeight="1">
      <c r="A19" s="555"/>
      <c r="B19" s="572"/>
      <c r="C19" s="573"/>
      <c r="D19" s="572"/>
      <c r="E19" s="573"/>
      <c r="F19" s="572"/>
      <c r="G19" s="573"/>
      <c r="H19" s="572"/>
      <c r="I19" s="573"/>
    </row>
    <row r="20" spans="1:9" ht="18.75" customHeight="1">
      <c r="A20" s="526" t="s">
        <v>404</v>
      </c>
      <c r="B20" s="526"/>
      <c r="C20" s="526"/>
      <c r="D20" s="526"/>
      <c r="E20" s="526"/>
      <c r="F20" s="526"/>
      <c r="G20" s="526"/>
      <c r="H20" s="526"/>
      <c r="I20" s="574"/>
    </row>
    <row r="21" spans="1:9" ht="27.75" customHeight="1">
      <c r="I21" s="29"/>
    </row>
    <row r="22" spans="1:9" ht="27.75" customHeight="1">
      <c r="I22" s="29"/>
    </row>
    <row r="23" spans="1:9" ht="27.75" customHeight="1">
      <c r="I23" s="29"/>
    </row>
    <row r="24" spans="1:9" ht="27.75" customHeight="1">
      <c r="A24" s="205"/>
      <c r="I24" s="29"/>
    </row>
    <row r="25" spans="1:9" ht="27.75" customHeight="1">
      <c r="I25" s="29"/>
    </row>
    <row r="26" spans="1:9" ht="27.75" customHeight="1">
      <c r="I26" s="29"/>
    </row>
    <row r="27" spans="1:9" ht="27.75" customHeight="1">
      <c r="I27" s="29"/>
    </row>
  </sheetData>
  <mergeCells count="1">
    <mergeCell ref="A7:A9"/>
  </mergeCells>
  <phoneticPr fontId="196" type="noConversion"/>
  <pageMargins left="0.70833330000000005" right="0.70833330000000005" top="0.74791660000000004" bottom="0.74791660000000004" header="0.3152778" footer="0.3152778"/>
  <pageSetup paperSize="9" scale="9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/>
  </sheetPr>
  <dimension ref="A1:AB76"/>
  <sheetViews>
    <sheetView view="pageBreakPreview" topLeftCell="A6" zoomScaleNormal="100" workbookViewId="0">
      <selection activeCell="E66" sqref="E66"/>
    </sheetView>
  </sheetViews>
  <sheetFormatPr defaultRowHeight="13.5" outlineLevelRow="2"/>
  <cols>
    <col min="1" max="1" width="8.5" style="45" customWidth="1"/>
    <col min="2" max="6" width="7.5" style="45" customWidth="1"/>
    <col min="7" max="7" width="7.375" style="45" customWidth="1"/>
    <col min="8" max="10" width="7.5" style="45" customWidth="1"/>
    <col min="11" max="11" width="7.5" style="45" bestFit="1" customWidth="1"/>
    <col min="12" max="12" width="7.375" style="45" customWidth="1"/>
    <col min="13" max="13" width="7.5" style="45" customWidth="1"/>
    <col min="14" max="14" width="9.5" style="45" customWidth="1"/>
    <col min="15" max="25" width="8.125" style="45" customWidth="1"/>
    <col min="26" max="16384" width="9" style="45"/>
  </cols>
  <sheetData>
    <row r="1" spans="1:28" s="1" customFormat="1" ht="35.25" customHeight="1">
      <c r="I1" s="46"/>
      <c r="M1" s="47"/>
      <c r="N1" s="48"/>
      <c r="Y1" s="46"/>
    </row>
    <row r="2" spans="1:28" s="1" customFormat="1" ht="35.25" customHeight="1">
      <c r="I2" s="46"/>
      <c r="M2" s="47"/>
      <c r="N2" s="48"/>
      <c r="Y2" s="46"/>
    </row>
    <row r="3" spans="1:28" s="2" customFormat="1" ht="24.95" customHeight="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 t="s">
        <v>3</v>
      </c>
      <c r="O3" s="49"/>
      <c r="P3" s="49"/>
      <c r="Q3" s="49"/>
      <c r="R3" s="49"/>
      <c r="S3" s="50"/>
      <c r="T3" s="50"/>
      <c r="U3" s="50"/>
      <c r="V3" s="50"/>
      <c r="W3" s="50"/>
      <c r="X3" s="50"/>
      <c r="Y3" s="50"/>
    </row>
    <row r="4" spans="1:28" ht="31.5">
      <c r="A4" s="49" t="s">
        <v>4</v>
      </c>
      <c r="B4" s="49"/>
      <c r="C4" s="49"/>
      <c r="D4" s="49"/>
      <c r="E4" s="49"/>
      <c r="F4" s="49"/>
      <c r="G4" s="49"/>
      <c r="H4" s="49"/>
      <c r="I4" s="49"/>
      <c r="J4" s="51"/>
      <c r="K4" s="51"/>
      <c r="L4" s="51"/>
      <c r="M4" s="51"/>
      <c r="N4" s="49" t="s">
        <v>5</v>
      </c>
      <c r="O4" s="49"/>
      <c r="P4" s="49"/>
      <c r="Q4" s="49"/>
      <c r="R4" s="49"/>
      <c r="S4" s="49"/>
      <c r="T4" s="49"/>
      <c r="U4" s="51"/>
      <c r="V4" s="51"/>
      <c r="W4" s="51"/>
      <c r="X4" s="51"/>
      <c r="Y4" s="51"/>
    </row>
    <row r="5" spans="1:28" s="3" customFormat="1" ht="17.25" thickBot="1">
      <c r="A5" s="52" t="s">
        <v>6</v>
      </c>
      <c r="B5" s="52"/>
      <c r="D5" s="3" t="s">
        <v>7</v>
      </c>
      <c r="M5" s="53" t="s">
        <v>8</v>
      </c>
      <c r="N5" s="52" t="s">
        <v>6</v>
      </c>
      <c r="Y5" s="53" t="s">
        <v>8</v>
      </c>
    </row>
    <row r="6" spans="1:28" s="2" customFormat="1" ht="21" customHeight="1">
      <c r="A6" s="54" t="s">
        <v>9</v>
      </c>
      <c r="B6" s="55" t="s">
        <v>10</v>
      </c>
      <c r="C6" s="55"/>
      <c r="D6" s="55"/>
      <c r="E6" s="55"/>
      <c r="F6" s="56" t="s">
        <v>11</v>
      </c>
      <c r="G6" s="55"/>
      <c r="H6" s="55"/>
      <c r="I6" s="57"/>
      <c r="J6" s="55" t="s">
        <v>12</v>
      </c>
      <c r="K6" s="55"/>
      <c r="L6" s="55"/>
      <c r="M6" s="55"/>
      <c r="N6" s="54" t="s">
        <v>9</v>
      </c>
      <c r="O6" s="56" t="s">
        <v>13</v>
      </c>
      <c r="P6" s="55"/>
      <c r="Q6" s="55"/>
      <c r="R6" s="55"/>
      <c r="S6" s="55" t="s">
        <v>14</v>
      </c>
      <c r="T6" s="55"/>
      <c r="U6" s="55"/>
      <c r="V6" s="55"/>
      <c r="W6" s="55" t="s">
        <v>15</v>
      </c>
      <c r="X6" s="55"/>
      <c r="Y6" s="55"/>
    </row>
    <row r="7" spans="1:28" s="2" customFormat="1" ht="18" customHeight="1">
      <c r="A7" s="58"/>
      <c r="B7" s="59"/>
      <c r="C7" s="575" t="s">
        <v>16</v>
      </c>
      <c r="D7" s="60" t="s">
        <v>17</v>
      </c>
      <c r="E7" s="60" t="s">
        <v>18</v>
      </c>
      <c r="F7" s="59"/>
      <c r="G7" s="60" t="s">
        <v>16</v>
      </c>
      <c r="H7" s="60" t="s">
        <v>17</v>
      </c>
      <c r="I7" s="60" t="s">
        <v>18</v>
      </c>
      <c r="J7" s="58"/>
      <c r="K7" s="575" t="s">
        <v>16</v>
      </c>
      <c r="L7" s="60" t="s">
        <v>17</v>
      </c>
      <c r="M7" s="60" t="s">
        <v>18</v>
      </c>
      <c r="N7" s="58"/>
      <c r="O7" s="59"/>
      <c r="P7" s="60" t="s">
        <v>16</v>
      </c>
      <c r="Q7" s="60" t="s">
        <v>17</v>
      </c>
      <c r="R7" s="60" t="s">
        <v>18</v>
      </c>
      <c r="S7" s="58"/>
      <c r="T7" s="60" t="s">
        <v>16</v>
      </c>
      <c r="U7" s="60" t="s">
        <v>17</v>
      </c>
      <c r="V7" s="60" t="s">
        <v>18</v>
      </c>
      <c r="W7" s="58"/>
      <c r="X7" s="60" t="s">
        <v>16</v>
      </c>
      <c r="Y7" s="61" t="s">
        <v>17</v>
      </c>
    </row>
    <row r="8" spans="1:28" s="2" customFormat="1" ht="18" customHeight="1">
      <c r="A8" s="58" t="s">
        <v>7</v>
      </c>
      <c r="B8" s="59"/>
      <c r="C8" s="576" t="s">
        <v>19</v>
      </c>
      <c r="D8" s="59"/>
      <c r="E8" s="59" t="s">
        <v>20</v>
      </c>
      <c r="F8" s="59"/>
      <c r="G8" s="59" t="s">
        <v>19</v>
      </c>
      <c r="H8" s="59"/>
      <c r="I8" s="59" t="s">
        <v>20</v>
      </c>
      <c r="J8" s="58"/>
      <c r="K8" s="576" t="s">
        <v>19</v>
      </c>
      <c r="L8" s="59"/>
      <c r="M8" s="59" t="s">
        <v>20</v>
      </c>
      <c r="N8" s="58" t="s">
        <v>7</v>
      </c>
      <c r="O8" s="59"/>
      <c r="P8" s="59" t="s">
        <v>19</v>
      </c>
      <c r="Q8" s="59"/>
      <c r="R8" s="59" t="s">
        <v>20</v>
      </c>
      <c r="S8" s="58"/>
      <c r="T8" s="59" t="s">
        <v>19</v>
      </c>
      <c r="U8" s="59"/>
      <c r="V8" s="59" t="s">
        <v>20</v>
      </c>
      <c r="W8" s="58"/>
      <c r="X8" s="59" t="s">
        <v>19</v>
      </c>
      <c r="Y8" s="62"/>
    </row>
    <row r="9" spans="1:28" s="2" customFormat="1" ht="18" customHeight="1">
      <c r="A9" s="63" t="s">
        <v>21</v>
      </c>
      <c r="B9" s="64"/>
      <c r="C9" s="577" t="s">
        <v>22</v>
      </c>
      <c r="D9" s="64" t="s">
        <v>23</v>
      </c>
      <c r="E9" s="64" t="s">
        <v>24</v>
      </c>
      <c r="F9" s="64"/>
      <c r="G9" s="64" t="s">
        <v>22</v>
      </c>
      <c r="H9" s="64" t="s">
        <v>23</v>
      </c>
      <c r="I9" s="64" t="s">
        <v>24</v>
      </c>
      <c r="J9" s="63"/>
      <c r="K9" s="577" t="s">
        <v>22</v>
      </c>
      <c r="L9" s="64" t="s">
        <v>23</v>
      </c>
      <c r="M9" s="64" t="s">
        <v>24</v>
      </c>
      <c r="N9" s="63" t="s">
        <v>21</v>
      </c>
      <c r="O9" s="64"/>
      <c r="P9" s="64" t="s">
        <v>22</v>
      </c>
      <c r="Q9" s="64" t="s">
        <v>23</v>
      </c>
      <c r="R9" s="64" t="s">
        <v>24</v>
      </c>
      <c r="S9" s="63"/>
      <c r="T9" s="64" t="s">
        <v>22</v>
      </c>
      <c r="U9" s="64" t="s">
        <v>23</v>
      </c>
      <c r="V9" s="64" t="s">
        <v>24</v>
      </c>
      <c r="W9" s="63"/>
      <c r="X9" s="64" t="s">
        <v>22</v>
      </c>
      <c r="Y9" s="64" t="s">
        <v>23</v>
      </c>
    </row>
    <row r="10" spans="1:28" ht="28.5" hidden="1" customHeight="1">
      <c r="A10" s="65">
        <v>2010</v>
      </c>
      <c r="B10" s="66">
        <v>29440</v>
      </c>
      <c r="C10" s="66">
        <v>255</v>
      </c>
      <c r="D10" s="66">
        <v>28053</v>
      </c>
      <c r="E10" s="66">
        <v>1132</v>
      </c>
      <c r="F10" s="66">
        <v>17563</v>
      </c>
      <c r="G10" s="67">
        <v>63</v>
      </c>
      <c r="H10" s="67"/>
      <c r="I10" s="67">
        <v>213</v>
      </c>
      <c r="J10" s="66">
        <v>2268</v>
      </c>
      <c r="K10" s="67">
        <v>64</v>
      </c>
      <c r="L10" s="67"/>
      <c r="M10" s="67">
        <v>320</v>
      </c>
      <c r="N10" s="65">
        <v>2010</v>
      </c>
      <c r="O10" s="66">
        <v>9509</v>
      </c>
      <c r="P10" s="67">
        <v>111</v>
      </c>
      <c r="Q10" s="67"/>
      <c r="R10" s="67"/>
      <c r="S10" s="66">
        <v>100</v>
      </c>
      <c r="T10" s="67"/>
      <c r="U10" s="67"/>
      <c r="V10" s="67"/>
      <c r="W10" s="67">
        <v>2223</v>
      </c>
      <c r="X10" s="67">
        <v>58</v>
      </c>
      <c r="Y10" s="67">
        <v>2165</v>
      </c>
    </row>
    <row r="11" spans="1:28" ht="28.5" hidden="1" customHeight="1">
      <c r="A11" s="68" t="s">
        <v>25</v>
      </c>
      <c r="B11" s="66">
        <v>30426</v>
      </c>
      <c r="C11" s="66">
        <v>265</v>
      </c>
      <c r="D11" s="66">
        <v>29058</v>
      </c>
      <c r="E11" s="66"/>
      <c r="F11" s="66">
        <v>18442</v>
      </c>
      <c r="G11" s="67">
        <v>63</v>
      </c>
      <c r="H11" s="67"/>
      <c r="I11" s="67">
        <v>231</v>
      </c>
      <c r="J11" s="66">
        <v>2181</v>
      </c>
      <c r="K11" s="67">
        <v>67</v>
      </c>
      <c r="L11" s="67"/>
      <c r="M11" s="67">
        <v>304</v>
      </c>
      <c r="N11" s="65">
        <v>2011</v>
      </c>
      <c r="O11" s="66">
        <v>9695</v>
      </c>
      <c r="P11" s="67">
        <v>120</v>
      </c>
      <c r="Q11" s="67"/>
      <c r="R11" s="67"/>
      <c r="S11" s="66">
        <v>108</v>
      </c>
      <c r="T11" s="67"/>
      <c r="U11" s="67"/>
      <c r="V11" s="67"/>
      <c r="W11" s="67">
        <v>2222</v>
      </c>
      <c r="X11" s="67">
        <v>62</v>
      </c>
      <c r="Y11" s="67">
        <v>2160</v>
      </c>
    </row>
    <row r="12" spans="1:28" ht="28.5" hidden="1" customHeight="1">
      <c r="A12" s="65">
        <v>2012</v>
      </c>
      <c r="B12" s="66">
        <v>31102</v>
      </c>
      <c r="C12" s="66">
        <v>263</v>
      </c>
      <c r="D12" s="66">
        <v>29749</v>
      </c>
      <c r="E12" s="66">
        <v>1090</v>
      </c>
      <c r="F12" s="66">
        <v>19080</v>
      </c>
      <c r="G12" s="67">
        <v>66</v>
      </c>
      <c r="H12" s="67">
        <v>18793</v>
      </c>
      <c r="I12" s="67">
        <v>221</v>
      </c>
      <c r="J12" s="66">
        <v>2144</v>
      </c>
      <c r="K12" s="67">
        <v>67</v>
      </c>
      <c r="L12" s="67">
        <v>1770</v>
      </c>
      <c r="M12" s="67">
        <v>307</v>
      </c>
      <c r="N12" s="65">
        <v>2012</v>
      </c>
      <c r="O12" s="66">
        <v>9770</v>
      </c>
      <c r="P12" s="67">
        <v>117</v>
      </c>
      <c r="Q12" s="67">
        <v>9155</v>
      </c>
      <c r="R12" s="67">
        <v>498</v>
      </c>
      <c r="S12" s="66">
        <v>108</v>
      </c>
      <c r="T12" s="67">
        <v>13</v>
      </c>
      <c r="U12" s="67">
        <v>31</v>
      </c>
      <c r="V12" s="67">
        <v>64</v>
      </c>
      <c r="W12" s="67">
        <v>2870</v>
      </c>
      <c r="X12" s="67">
        <v>69</v>
      </c>
      <c r="Y12" s="67">
        <v>2801</v>
      </c>
    </row>
    <row r="13" spans="1:28" ht="28.5" customHeight="1">
      <c r="A13" s="65">
        <v>2013</v>
      </c>
      <c r="B13" s="66">
        <v>32085</v>
      </c>
      <c r="C13" s="66">
        <v>272</v>
      </c>
      <c r="D13" s="66">
        <v>30678</v>
      </c>
      <c r="E13" s="66">
        <v>1135</v>
      </c>
      <c r="F13" s="66">
        <v>19858</v>
      </c>
      <c r="G13" s="67">
        <v>64</v>
      </c>
      <c r="H13" s="67">
        <v>19568</v>
      </c>
      <c r="I13" s="67">
        <v>226</v>
      </c>
      <c r="J13" s="66">
        <v>2097</v>
      </c>
      <c r="K13" s="67">
        <v>68</v>
      </c>
      <c r="L13" s="67">
        <v>1705</v>
      </c>
      <c r="M13" s="67">
        <v>324</v>
      </c>
      <c r="N13" s="65">
        <v>2013</v>
      </c>
      <c r="O13" s="66">
        <v>10005</v>
      </c>
      <c r="P13" s="67">
        <v>125</v>
      </c>
      <c r="Q13" s="67">
        <v>9367</v>
      </c>
      <c r="R13" s="67">
        <v>513</v>
      </c>
      <c r="S13" s="66">
        <v>125</v>
      </c>
      <c r="T13" s="67">
        <v>15</v>
      </c>
      <c r="U13" s="67">
        <v>38</v>
      </c>
      <c r="V13" s="67">
        <v>72</v>
      </c>
      <c r="W13" s="67">
        <v>2937</v>
      </c>
      <c r="X13" s="67">
        <v>71</v>
      </c>
      <c r="Y13" s="67">
        <v>2866</v>
      </c>
    </row>
    <row r="14" spans="1:28" ht="28.5" customHeight="1">
      <c r="A14" s="65">
        <v>2014</v>
      </c>
      <c r="B14" s="66">
        <v>33070</v>
      </c>
      <c r="C14" s="66">
        <v>307</v>
      </c>
      <c r="D14" s="66">
        <v>31640</v>
      </c>
      <c r="E14" s="66">
        <v>1123</v>
      </c>
      <c r="F14" s="66">
        <v>20660</v>
      </c>
      <c r="G14" s="66">
        <v>87</v>
      </c>
      <c r="H14" s="66">
        <v>20337</v>
      </c>
      <c r="I14" s="66">
        <v>236</v>
      </c>
      <c r="J14" s="66">
        <v>2044</v>
      </c>
      <c r="K14" s="66">
        <v>73</v>
      </c>
      <c r="L14" s="66">
        <v>1647</v>
      </c>
      <c r="M14" s="66">
        <v>324</v>
      </c>
      <c r="N14" s="65">
        <v>2014</v>
      </c>
      <c r="O14" s="66">
        <v>10222</v>
      </c>
      <c r="P14" s="66">
        <v>132</v>
      </c>
      <c r="Q14" s="66">
        <v>9619</v>
      </c>
      <c r="R14" s="66">
        <v>489</v>
      </c>
      <c r="S14" s="66">
        <v>126</v>
      </c>
      <c r="T14" s="66">
        <v>15</v>
      </c>
      <c r="U14" s="66">
        <v>37</v>
      </c>
      <c r="V14" s="66">
        <v>74</v>
      </c>
      <c r="W14" s="66">
        <v>2919</v>
      </c>
      <c r="X14" s="66">
        <v>69</v>
      </c>
      <c r="Y14" s="66">
        <v>2850</v>
      </c>
      <c r="Z14" s="69"/>
    </row>
    <row r="15" spans="1:28" ht="28.5" customHeight="1">
      <c r="A15" s="65">
        <v>2015</v>
      </c>
      <c r="B15" s="66">
        <f>SUM(C15:E15)</f>
        <v>37302</v>
      </c>
      <c r="C15" s="66">
        <f>SUM(G15,K15,P15,T15,X15)</f>
        <v>385</v>
      </c>
      <c r="D15" s="66">
        <f t="shared" ref="D15" si="0">SUM(H15,L15,Q15,U15,Y15)</f>
        <v>35814</v>
      </c>
      <c r="E15" s="66">
        <f>SUM(I15,M15,R15,V15)</f>
        <v>1103</v>
      </c>
      <c r="F15" s="66">
        <f>SUM(G15:I15)</f>
        <v>21727</v>
      </c>
      <c r="G15" s="66">
        <f t="shared" ref="G15:I15" si="1">SUM(G28)</f>
        <v>86</v>
      </c>
      <c r="H15" s="66">
        <f t="shared" ref="H15" si="2">SUM(H28)</f>
        <v>21398</v>
      </c>
      <c r="I15" s="66">
        <f t="shared" si="1"/>
        <v>243</v>
      </c>
      <c r="J15" s="66">
        <f>SUM(K15:M15)</f>
        <v>1980</v>
      </c>
      <c r="K15" s="66">
        <f t="shared" ref="K15:M15" si="3">SUM(K28)</f>
        <v>78</v>
      </c>
      <c r="L15" s="66">
        <f t="shared" si="3"/>
        <v>1579</v>
      </c>
      <c r="M15" s="66">
        <f t="shared" si="3"/>
        <v>323</v>
      </c>
      <c r="N15" s="65">
        <v>2015</v>
      </c>
      <c r="O15" s="66">
        <f>SUM(P15:Q15)</f>
        <v>10088</v>
      </c>
      <c r="P15" s="66">
        <f t="shared" ref="P15:R15" si="4">SUM(P28)</f>
        <v>137</v>
      </c>
      <c r="Q15" s="66">
        <f t="shared" si="4"/>
        <v>9951</v>
      </c>
      <c r="R15" s="66">
        <f t="shared" si="4"/>
        <v>459</v>
      </c>
      <c r="S15" s="66">
        <f>SUM(T15:U15)</f>
        <v>58</v>
      </c>
      <c r="T15" s="66">
        <f t="shared" ref="T15:V15" si="5">SUM(T28)</f>
        <v>14</v>
      </c>
      <c r="U15" s="66">
        <f t="shared" si="5"/>
        <v>44</v>
      </c>
      <c r="V15" s="66">
        <f t="shared" si="5"/>
        <v>78</v>
      </c>
      <c r="W15" s="66">
        <f>SUM(X15:Y15)</f>
        <v>2912</v>
      </c>
      <c r="X15" s="66">
        <f>SUM(X28)</f>
        <v>70</v>
      </c>
      <c r="Y15" s="66">
        <f>SUM(Y28)</f>
        <v>2842</v>
      </c>
      <c r="Z15" s="69"/>
      <c r="AA15" s="69"/>
      <c r="AB15" s="69"/>
    </row>
    <row r="16" spans="1:28" ht="12" hidden="1" customHeight="1" outlineLevel="1">
      <c r="A16" s="65"/>
      <c r="B16" s="66"/>
      <c r="C16" s="66"/>
      <c r="D16" s="66"/>
      <c r="E16" s="66"/>
      <c r="F16" s="66"/>
      <c r="G16" s="67"/>
      <c r="H16" s="67"/>
      <c r="I16" s="67"/>
      <c r="J16" s="66"/>
      <c r="K16" s="67"/>
      <c r="L16" s="67"/>
      <c r="M16" s="67"/>
      <c r="N16" s="65"/>
      <c r="O16" s="66"/>
      <c r="P16" s="67"/>
      <c r="Q16" s="67"/>
      <c r="R16" s="67"/>
      <c r="S16" s="66"/>
      <c r="T16" s="67"/>
      <c r="U16" s="67"/>
      <c r="V16" s="67"/>
      <c r="W16" s="67"/>
      <c r="X16" s="67"/>
      <c r="Y16" s="67"/>
    </row>
    <row r="17" spans="1:28" ht="27" hidden="1" customHeight="1" outlineLevel="1">
      <c r="A17" s="65" t="s">
        <v>26</v>
      </c>
      <c r="B17" s="70" t="e">
        <f>C17+D17+E17</f>
        <v>#REF!</v>
      </c>
      <c r="C17" s="70" t="e">
        <f>G17+K17+P17+#REF!</f>
        <v>#REF!</v>
      </c>
      <c r="D17" s="70" t="e">
        <f>#REF!+#REF!+#REF!+#REF!</f>
        <v>#REF!</v>
      </c>
      <c r="E17" s="70" t="e">
        <f>I17+M17+#REF!+#REF!</f>
        <v>#REF!</v>
      </c>
      <c r="F17" s="70" t="e">
        <f>G17+#REF!+I17</f>
        <v>#REF!</v>
      </c>
      <c r="G17" s="71">
        <v>88</v>
      </c>
      <c r="H17" s="71">
        <v>20456</v>
      </c>
      <c r="I17" s="71">
        <v>236</v>
      </c>
      <c r="J17" s="70" t="e">
        <f>K17+#REF!+M17</f>
        <v>#REF!</v>
      </c>
      <c r="K17" s="71">
        <v>73</v>
      </c>
      <c r="L17" s="71">
        <v>1635</v>
      </c>
      <c r="M17" s="71">
        <v>325</v>
      </c>
      <c r="N17" s="65" t="s">
        <v>26</v>
      </c>
      <c r="O17" s="70" t="e">
        <f>P17+#REF!+#REF!</f>
        <v>#REF!</v>
      </c>
      <c r="P17" s="71">
        <v>132</v>
      </c>
      <c r="Q17" s="71">
        <v>9650</v>
      </c>
      <c r="R17" s="71">
        <v>490</v>
      </c>
      <c r="S17" s="70" t="e">
        <f>#REF!+#REF!+#REF!</f>
        <v>#REF!</v>
      </c>
      <c r="T17" s="71">
        <v>14</v>
      </c>
      <c r="U17" s="71">
        <v>38</v>
      </c>
      <c r="V17" s="71">
        <v>75</v>
      </c>
      <c r="W17" s="72" t="e">
        <f>X17+#REF!</f>
        <v>#REF!</v>
      </c>
      <c r="X17" s="71">
        <v>69</v>
      </c>
      <c r="Y17" s="71">
        <v>2861</v>
      </c>
    </row>
    <row r="18" spans="1:28" ht="27" hidden="1" customHeight="1" outlineLevel="1">
      <c r="A18" s="65" t="s">
        <v>27</v>
      </c>
      <c r="B18" s="70" t="e">
        <f t="shared" ref="B18:B28" si="6">C18+D18+E18</f>
        <v>#REF!</v>
      </c>
      <c r="C18" s="70" t="e">
        <f>G18+K18+P18+#REF!</f>
        <v>#REF!</v>
      </c>
      <c r="D18" s="70" t="e">
        <f>#REF!+#REF!+#REF!+#REF!</f>
        <v>#REF!</v>
      </c>
      <c r="E18" s="70" t="e">
        <f>I18+M18+#REF!+#REF!</f>
        <v>#REF!</v>
      </c>
      <c r="F18" s="70" t="e">
        <f>G18+#REF!+I18</f>
        <v>#REF!</v>
      </c>
      <c r="G18" s="71">
        <v>88</v>
      </c>
      <c r="H18" s="71">
        <v>20511</v>
      </c>
      <c r="I18" s="71">
        <v>235</v>
      </c>
      <c r="J18" s="70" t="e">
        <f>K18+#REF!+M18</f>
        <v>#REF!</v>
      </c>
      <c r="K18" s="71">
        <v>73</v>
      </c>
      <c r="L18" s="71">
        <v>1637</v>
      </c>
      <c r="M18" s="71">
        <v>325</v>
      </c>
      <c r="N18" s="65" t="s">
        <v>27</v>
      </c>
      <c r="O18" s="70" t="e">
        <f>P18+#REF!+#REF!</f>
        <v>#REF!</v>
      </c>
      <c r="P18" s="71">
        <v>132</v>
      </c>
      <c r="Q18" s="71">
        <v>9646</v>
      </c>
      <c r="R18" s="71">
        <v>486</v>
      </c>
      <c r="S18" s="70" t="e">
        <f>#REF!+#REF!+#REF!</f>
        <v>#REF!</v>
      </c>
      <c r="T18" s="71">
        <v>14</v>
      </c>
      <c r="U18" s="71">
        <v>39</v>
      </c>
      <c r="V18" s="71">
        <v>74</v>
      </c>
      <c r="W18" s="72" t="e">
        <f>X18+#REF!</f>
        <v>#REF!</v>
      </c>
      <c r="X18" s="71">
        <v>69</v>
      </c>
      <c r="Y18" s="71">
        <v>2848</v>
      </c>
    </row>
    <row r="19" spans="1:28" ht="27" hidden="1" customHeight="1" outlineLevel="1">
      <c r="A19" s="65" t="s">
        <v>28</v>
      </c>
      <c r="B19" s="70" t="e">
        <f t="shared" si="6"/>
        <v>#REF!</v>
      </c>
      <c r="C19" s="70" t="e">
        <f>G19+K19+P19+#REF!</f>
        <v>#REF!</v>
      </c>
      <c r="D19" s="70" t="e">
        <f>#REF!+#REF!+#REF!+#REF!</f>
        <v>#REF!</v>
      </c>
      <c r="E19" s="70" t="e">
        <f>I19+M19+#REF!+#REF!</f>
        <v>#REF!</v>
      </c>
      <c r="F19" s="70" t="e">
        <f>G19+#REF!+I19</f>
        <v>#REF!</v>
      </c>
      <c r="G19" s="71">
        <v>88</v>
      </c>
      <c r="H19" s="71">
        <v>20589</v>
      </c>
      <c r="I19" s="71">
        <v>233</v>
      </c>
      <c r="J19" s="70" t="e">
        <f>K19+#REF!+M19</f>
        <v>#REF!</v>
      </c>
      <c r="K19" s="71">
        <v>73</v>
      </c>
      <c r="L19" s="71">
        <v>1635</v>
      </c>
      <c r="M19" s="71">
        <v>326</v>
      </c>
      <c r="N19" s="65" t="s">
        <v>28</v>
      </c>
      <c r="O19" s="70" t="e">
        <f>P19+#REF!+#REF!</f>
        <v>#REF!</v>
      </c>
      <c r="P19" s="71">
        <v>133</v>
      </c>
      <c r="Q19" s="71">
        <v>9671</v>
      </c>
      <c r="R19" s="71">
        <v>489</v>
      </c>
      <c r="S19" s="70" t="e">
        <f>#REF!+#REF!+#REF!</f>
        <v>#REF!</v>
      </c>
      <c r="T19" s="71">
        <v>14</v>
      </c>
      <c r="U19" s="71">
        <v>39</v>
      </c>
      <c r="V19" s="71">
        <v>74</v>
      </c>
      <c r="W19" s="72" t="e">
        <f>X19+#REF!</f>
        <v>#REF!</v>
      </c>
      <c r="X19" s="71">
        <v>69</v>
      </c>
      <c r="Y19" s="71">
        <v>2851</v>
      </c>
    </row>
    <row r="20" spans="1:28" ht="45" hidden="1" customHeight="1" outlineLevel="1">
      <c r="A20" s="65" t="s">
        <v>29</v>
      </c>
      <c r="B20" s="70" t="e">
        <f t="shared" si="6"/>
        <v>#REF!</v>
      </c>
      <c r="C20" s="70" t="e">
        <f>G20+K20+P20+#REF!</f>
        <v>#REF!</v>
      </c>
      <c r="D20" s="70" t="e">
        <f>#REF!+#REF!+#REF!+#REF!</f>
        <v>#REF!</v>
      </c>
      <c r="E20" s="70" t="e">
        <f>I20+M20+#REF!+#REF!</f>
        <v>#REF!</v>
      </c>
      <c r="F20" s="70" t="e">
        <f>G20+#REF!+I20</f>
        <v>#REF!</v>
      </c>
      <c r="G20" s="71">
        <v>87</v>
      </c>
      <c r="H20" s="71">
        <v>20693</v>
      </c>
      <c r="I20" s="71">
        <v>233</v>
      </c>
      <c r="J20" s="70" t="e">
        <f>K20+#REF!+M20</f>
        <v>#REF!</v>
      </c>
      <c r="K20" s="71">
        <v>73</v>
      </c>
      <c r="L20" s="71">
        <v>1623</v>
      </c>
      <c r="M20" s="71">
        <v>325</v>
      </c>
      <c r="N20" s="65" t="s">
        <v>29</v>
      </c>
      <c r="O20" s="70" t="e">
        <f>P20+#REF!+#REF!</f>
        <v>#REF!</v>
      </c>
      <c r="P20" s="71">
        <v>134</v>
      </c>
      <c r="Q20" s="71">
        <v>9722</v>
      </c>
      <c r="R20" s="71">
        <v>488</v>
      </c>
      <c r="S20" s="70" t="e">
        <f>#REF!+#REF!+#REF!</f>
        <v>#REF!</v>
      </c>
      <c r="T20" s="71">
        <v>14</v>
      </c>
      <c r="U20" s="71">
        <v>39</v>
      </c>
      <c r="V20" s="71">
        <v>74</v>
      </c>
      <c r="W20" s="72" t="e">
        <f>X20+#REF!</f>
        <v>#REF!</v>
      </c>
      <c r="X20" s="71">
        <v>69</v>
      </c>
      <c r="Y20" s="71">
        <v>2833</v>
      </c>
    </row>
    <row r="21" spans="1:28" ht="27.75" hidden="1" customHeight="1" outlineLevel="1">
      <c r="A21" s="65" t="s">
        <v>30</v>
      </c>
      <c r="B21" s="70" t="e">
        <f t="shared" si="6"/>
        <v>#REF!</v>
      </c>
      <c r="C21" s="70" t="e">
        <f>G21+K21+P21+#REF!</f>
        <v>#REF!</v>
      </c>
      <c r="D21" s="70" t="e">
        <f>#REF!+#REF!+#REF!+#REF!</f>
        <v>#REF!</v>
      </c>
      <c r="E21" s="70" t="e">
        <f>I21+M21+#REF!+#REF!</f>
        <v>#REF!</v>
      </c>
      <c r="F21" s="70" t="e">
        <f>G21+#REF!+I21</f>
        <v>#REF!</v>
      </c>
      <c r="G21" s="71">
        <v>86</v>
      </c>
      <c r="H21" s="71">
        <v>20789</v>
      </c>
      <c r="I21" s="71">
        <v>233</v>
      </c>
      <c r="J21" s="70" t="e">
        <f>K21+#REF!+M21</f>
        <v>#REF!</v>
      </c>
      <c r="K21" s="71">
        <v>74</v>
      </c>
      <c r="L21" s="71">
        <v>1621</v>
      </c>
      <c r="M21" s="71">
        <v>324</v>
      </c>
      <c r="N21" s="65" t="s">
        <v>30</v>
      </c>
      <c r="O21" s="70" t="e">
        <f>P21+#REF!+#REF!</f>
        <v>#REF!</v>
      </c>
      <c r="P21" s="71">
        <v>135</v>
      </c>
      <c r="Q21" s="71">
        <v>9758</v>
      </c>
      <c r="R21" s="71">
        <v>479</v>
      </c>
      <c r="S21" s="70" t="e">
        <f>#REF!+#REF!+#REF!</f>
        <v>#REF!</v>
      </c>
      <c r="T21" s="71">
        <v>14</v>
      </c>
      <c r="U21" s="71">
        <v>40</v>
      </c>
      <c r="V21" s="71">
        <v>74</v>
      </c>
      <c r="W21" s="72" t="e">
        <f>X21+#REF!</f>
        <v>#REF!</v>
      </c>
      <c r="X21" s="71">
        <v>69</v>
      </c>
      <c r="Y21" s="71">
        <v>2833</v>
      </c>
    </row>
    <row r="22" spans="1:28" ht="27.75" hidden="1" customHeight="1" outlineLevel="1">
      <c r="A22" s="65" t="s">
        <v>31</v>
      </c>
      <c r="B22" s="70" t="e">
        <f t="shared" si="6"/>
        <v>#REF!</v>
      </c>
      <c r="C22" s="70" t="e">
        <f>G22+K22+P22+#REF!</f>
        <v>#REF!</v>
      </c>
      <c r="D22" s="70" t="e">
        <f>#REF!+#REF!+#REF!+#REF!</f>
        <v>#REF!</v>
      </c>
      <c r="E22" s="70" t="e">
        <f>I22+M22+#REF!+#REF!</f>
        <v>#REF!</v>
      </c>
      <c r="F22" s="70" t="e">
        <f>G22+#REF!+I22</f>
        <v>#REF!</v>
      </c>
      <c r="G22" s="71">
        <v>86</v>
      </c>
      <c r="H22" s="71">
        <v>20917</v>
      </c>
      <c r="I22" s="71">
        <v>230</v>
      </c>
      <c r="J22" s="70" t="e">
        <f>K22+#REF!+M22</f>
        <v>#REF!</v>
      </c>
      <c r="K22" s="71">
        <v>74</v>
      </c>
      <c r="L22" s="71">
        <v>1626</v>
      </c>
      <c r="M22" s="71">
        <v>324</v>
      </c>
      <c r="N22" s="65" t="s">
        <v>31</v>
      </c>
      <c r="O22" s="70" t="e">
        <f>P22+#REF!+#REF!</f>
        <v>#REF!</v>
      </c>
      <c r="P22" s="71">
        <v>136</v>
      </c>
      <c r="Q22" s="71">
        <v>9784</v>
      </c>
      <c r="R22" s="71">
        <v>473</v>
      </c>
      <c r="S22" s="70" t="e">
        <f>#REF!+#REF!+#REF!</f>
        <v>#REF!</v>
      </c>
      <c r="T22" s="71">
        <v>14</v>
      </c>
      <c r="U22" s="71">
        <v>40</v>
      </c>
      <c r="V22" s="71">
        <v>75</v>
      </c>
      <c r="W22" s="72" t="e">
        <f>X22+#REF!</f>
        <v>#REF!</v>
      </c>
      <c r="X22" s="71">
        <v>71</v>
      </c>
      <c r="Y22" s="71">
        <v>2832</v>
      </c>
    </row>
    <row r="23" spans="1:28" ht="45" hidden="1" customHeight="1" outlineLevel="1">
      <c r="A23" s="65" t="s">
        <v>32</v>
      </c>
      <c r="B23" s="70" t="e">
        <f t="shared" si="6"/>
        <v>#REF!</v>
      </c>
      <c r="C23" s="70" t="e">
        <f>G23+K23+P23+#REF!</f>
        <v>#REF!</v>
      </c>
      <c r="D23" s="70" t="e">
        <f>#REF!+#REF!+#REF!+#REF!</f>
        <v>#REF!</v>
      </c>
      <c r="E23" s="70" t="e">
        <f>I23+M23+#REF!+#REF!</f>
        <v>#REF!</v>
      </c>
      <c r="F23" s="70" t="e">
        <f>G23+#REF!+I23</f>
        <v>#REF!</v>
      </c>
      <c r="G23" s="71">
        <v>86</v>
      </c>
      <c r="H23" s="71">
        <v>20977</v>
      </c>
      <c r="I23" s="71">
        <v>227</v>
      </c>
      <c r="J23" s="70" t="e">
        <f>K23+#REF!+M23</f>
        <v>#REF!</v>
      </c>
      <c r="K23" s="71">
        <v>76</v>
      </c>
      <c r="L23" s="71">
        <v>1623</v>
      </c>
      <c r="M23" s="71">
        <v>324</v>
      </c>
      <c r="N23" s="65" t="s">
        <v>32</v>
      </c>
      <c r="O23" s="70" t="e">
        <f>P23+#REF!+#REF!</f>
        <v>#REF!</v>
      </c>
      <c r="P23" s="71">
        <v>139</v>
      </c>
      <c r="Q23" s="71">
        <v>9852</v>
      </c>
      <c r="R23" s="71">
        <v>468</v>
      </c>
      <c r="S23" s="70" t="e">
        <f>#REF!+#REF!+#REF!</f>
        <v>#REF!</v>
      </c>
      <c r="T23" s="71">
        <v>14</v>
      </c>
      <c r="U23" s="71">
        <v>40</v>
      </c>
      <c r="V23" s="71">
        <v>76</v>
      </c>
      <c r="W23" s="72" t="e">
        <f>X23+#REF!</f>
        <v>#REF!</v>
      </c>
      <c r="X23" s="71">
        <v>71</v>
      </c>
      <c r="Y23" s="71">
        <v>2813</v>
      </c>
    </row>
    <row r="24" spans="1:28" ht="27.75" hidden="1" customHeight="1" outlineLevel="1">
      <c r="A24" s="65" t="s">
        <v>33</v>
      </c>
      <c r="B24" s="70" t="e">
        <f t="shared" si="6"/>
        <v>#REF!</v>
      </c>
      <c r="C24" s="70" t="e">
        <f>G24+K24+P24+#REF!</f>
        <v>#REF!</v>
      </c>
      <c r="D24" s="70" t="e">
        <f>#REF!+#REF!+#REF!+#REF!</f>
        <v>#REF!</v>
      </c>
      <c r="E24" s="70" t="e">
        <f>I24+M24+#REF!+#REF!</f>
        <v>#REF!</v>
      </c>
      <c r="F24" s="70" t="e">
        <f>G24+#REF!+I24</f>
        <v>#REF!</v>
      </c>
      <c r="G24" s="71">
        <v>86</v>
      </c>
      <c r="H24" s="71">
        <v>21040</v>
      </c>
      <c r="I24" s="71">
        <v>229</v>
      </c>
      <c r="J24" s="70" t="e">
        <f>K24+#REF!+M24</f>
        <v>#REF!</v>
      </c>
      <c r="K24" s="71">
        <v>76</v>
      </c>
      <c r="L24" s="71">
        <v>1613</v>
      </c>
      <c r="M24" s="71">
        <v>323</v>
      </c>
      <c r="N24" s="65" t="s">
        <v>33</v>
      </c>
      <c r="O24" s="70" t="e">
        <f>P24+#REF!+#REF!</f>
        <v>#REF!</v>
      </c>
      <c r="P24" s="71">
        <v>139</v>
      </c>
      <c r="Q24" s="71">
        <v>9864</v>
      </c>
      <c r="R24" s="71">
        <v>469</v>
      </c>
      <c r="S24" s="70" t="e">
        <f>#REF!+#REF!+#REF!</f>
        <v>#REF!</v>
      </c>
      <c r="T24" s="71">
        <v>14</v>
      </c>
      <c r="U24" s="71">
        <v>44</v>
      </c>
      <c r="V24" s="71">
        <v>77</v>
      </c>
      <c r="W24" s="72" t="e">
        <f>X24+#REF!</f>
        <v>#REF!</v>
      </c>
      <c r="X24" s="71">
        <v>71</v>
      </c>
      <c r="Y24" s="71">
        <v>2822</v>
      </c>
    </row>
    <row r="25" spans="1:28" ht="27.75" hidden="1" customHeight="1" outlineLevel="1">
      <c r="A25" s="65" t="s">
        <v>34</v>
      </c>
      <c r="B25" s="70" t="e">
        <f t="shared" si="6"/>
        <v>#REF!</v>
      </c>
      <c r="C25" s="70" t="e">
        <f>G25+K25+P25+#REF!</f>
        <v>#REF!</v>
      </c>
      <c r="D25" s="70" t="e">
        <f>#REF!+#REF!+#REF!+#REF!</f>
        <v>#REF!</v>
      </c>
      <c r="E25" s="70" t="e">
        <f>I25+M25+#REF!+#REF!</f>
        <v>#REF!</v>
      </c>
      <c r="F25" s="70" t="e">
        <f>G25+#REF!+I25</f>
        <v>#REF!</v>
      </c>
      <c r="G25" s="71">
        <v>88</v>
      </c>
      <c r="H25" s="71">
        <v>21205</v>
      </c>
      <c r="I25" s="71">
        <v>234</v>
      </c>
      <c r="J25" s="70" t="e">
        <f>K25+#REF!+M25</f>
        <v>#REF!</v>
      </c>
      <c r="K25" s="71">
        <v>76</v>
      </c>
      <c r="L25" s="71">
        <v>1606</v>
      </c>
      <c r="M25" s="71">
        <v>324</v>
      </c>
      <c r="N25" s="65" t="s">
        <v>34</v>
      </c>
      <c r="O25" s="70" t="e">
        <f>P25+#REF!+#REF!</f>
        <v>#REF!</v>
      </c>
      <c r="P25" s="71">
        <v>139</v>
      </c>
      <c r="Q25" s="71">
        <v>9915</v>
      </c>
      <c r="R25" s="71">
        <v>469</v>
      </c>
      <c r="S25" s="70" t="e">
        <f>#REF!+#REF!+#REF!</f>
        <v>#REF!</v>
      </c>
      <c r="T25" s="71">
        <v>14</v>
      </c>
      <c r="U25" s="71">
        <v>46</v>
      </c>
      <c r="V25" s="71">
        <v>74</v>
      </c>
      <c r="W25" s="72" t="e">
        <f>X25+#REF!</f>
        <v>#REF!</v>
      </c>
      <c r="X25" s="71">
        <v>71</v>
      </c>
      <c r="Y25" s="71">
        <v>2814</v>
      </c>
    </row>
    <row r="26" spans="1:28" ht="45" hidden="1" customHeight="1" outlineLevel="1">
      <c r="A26" s="65" t="s">
        <v>35</v>
      </c>
      <c r="B26" s="70" t="e">
        <f t="shared" si="6"/>
        <v>#REF!</v>
      </c>
      <c r="C26" s="70" t="e">
        <f>G26+K26+P26+#REF!</f>
        <v>#REF!</v>
      </c>
      <c r="D26" s="70" t="e">
        <f>#REF!+#REF!+#REF!+#REF!</f>
        <v>#REF!</v>
      </c>
      <c r="E26" s="70" t="e">
        <f>I26+M26+#REF!+#REF!</f>
        <v>#REF!</v>
      </c>
      <c r="F26" s="70" t="e">
        <f>G26+#REF!+I26</f>
        <v>#REF!</v>
      </c>
      <c r="G26" s="71">
        <v>85</v>
      </c>
      <c r="H26" s="71">
        <v>21291</v>
      </c>
      <c r="I26" s="71">
        <v>238</v>
      </c>
      <c r="J26" s="70" t="e">
        <f>K26+#REF!+M26</f>
        <v>#REF!</v>
      </c>
      <c r="K26" s="71">
        <v>77</v>
      </c>
      <c r="L26" s="71">
        <v>1588</v>
      </c>
      <c r="M26" s="71">
        <v>325</v>
      </c>
      <c r="N26" s="65" t="s">
        <v>35</v>
      </c>
      <c r="O26" s="70" t="e">
        <f>P26+#REF!+#REF!</f>
        <v>#REF!</v>
      </c>
      <c r="P26" s="71">
        <v>138</v>
      </c>
      <c r="Q26" s="71">
        <v>9924</v>
      </c>
      <c r="R26" s="71">
        <v>463</v>
      </c>
      <c r="S26" s="70" t="e">
        <f>#REF!+#REF!+#REF!</f>
        <v>#REF!</v>
      </c>
      <c r="T26" s="71">
        <v>14</v>
      </c>
      <c r="U26" s="71">
        <v>45</v>
      </c>
      <c r="V26" s="71">
        <v>75</v>
      </c>
      <c r="W26" s="72" t="e">
        <f>X26+#REF!</f>
        <v>#REF!</v>
      </c>
      <c r="X26" s="71">
        <v>71</v>
      </c>
      <c r="Y26" s="71">
        <v>2824</v>
      </c>
    </row>
    <row r="27" spans="1:28" ht="27.75" hidden="1" customHeight="1" outlineLevel="1">
      <c r="A27" s="65" t="s">
        <v>36</v>
      </c>
      <c r="B27" s="70" t="e">
        <f t="shared" si="6"/>
        <v>#REF!</v>
      </c>
      <c r="C27" s="70" t="e">
        <f>G27+K27+P27+#REF!</f>
        <v>#REF!</v>
      </c>
      <c r="D27" s="70" t="e">
        <f>#REF!+#REF!+#REF!+#REF!</f>
        <v>#REF!</v>
      </c>
      <c r="E27" s="70" t="e">
        <f>I27+M27+#REF!+#REF!</f>
        <v>#REF!</v>
      </c>
      <c r="F27" s="70" t="e">
        <f>G27+#REF!+I27</f>
        <v>#REF!</v>
      </c>
      <c r="G27" s="71">
        <v>94</v>
      </c>
      <c r="H27" s="71">
        <v>21376</v>
      </c>
      <c r="I27" s="71">
        <v>239</v>
      </c>
      <c r="J27" s="70" t="e">
        <f>K27+#REF!+M27</f>
        <v>#REF!</v>
      </c>
      <c r="K27" s="71">
        <v>78</v>
      </c>
      <c r="L27" s="71">
        <v>1592</v>
      </c>
      <c r="M27" s="71">
        <v>323</v>
      </c>
      <c r="N27" s="65" t="s">
        <v>36</v>
      </c>
      <c r="O27" s="70" t="e">
        <f>P27+#REF!+#REF!</f>
        <v>#REF!</v>
      </c>
      <c r="P27" s="71">
        <v>140</v>
      </c>
      <c r="Q27" s="71">
        <v>9946</v>
      </c>
      <c r="R27" s="71">
        <v>463</v>
      </c>
      <c r="S27" s="70" t="e">
        <f>#REF!+#REF!+#REF!</f>
        <v>#REF!</v>
      </c>
      <c r="T27" s="71">
        <v>14</v>
      </c>
      <c r="U27" s="71">
        <v>41</v>
      </c>
      <c r="V27" s="71">
        <v>79</v>
      </c>
      <c r="W27" s="72" t="e">
        <f>X27+#REF!</f>
        <v>#REF!</v>
      </c>
      <c r="X27" s="71">
        <v>70</v>
      </c>
      <c r="Y27" s="71">
        <v>2829</v>
      </c>
    </row>
    <row r="28" spans="1:28" ht="27.75" hidden="1" customHeight="1" outlineLevel="1">
      <c r="A28" s="65" t="s">
        <v>37</v>
      </c>
      <c r="B28" s="70" t="e">
        <f t="shared" si="6"/>
        <v>#REF!</v>
      </c>
      <c r="C28" s="70" t="e">
        <f>G28+K28+P28+#REF!</f>
        <v>#REF!</v>
      </c>
      <c r="D28" s="70" t="e">
        <f>#REF!+#REF!+#REF!+#REF!</f>
        <v>#REF!</v>
      </c>
      <c r="E28" s="70" t="e">
        <f>I28+M28+#REF!+#REF!</f>
        <v>#REF!</v>
      </c>
      <c r="F28" s="70" t="e">
        <f>G28+#REF!+I28</f>
        <v>#REF!</v>
      </c>
      <c r="G28" s="73">
        <v>86</v>
      </c>
      <c r="H28" s="73">
        <v>21398</v>
      </c>
      <c r="I28" s="73">
        <v>243</v>
      </c>
      <c r="J28" s="70" t="e">
        <f>K28+#REF!+M28</f>
        <v>#REF!</v>
      </c>
      <c r="K28" s="73">
        <v>78</v>
      </c>
      <c r="L28" s="73">
        <v>1579</v>
      </c>
      <c r="M28" s="73">
        <v>323</v>
      </c>
      <c r="N28" s="65" t="s">
        <v>37</v>
      </c>
      <c r="O28" s="70" t="e">
        <f>P28+#REF!+#REF!</f>
        <v>#REF!</v>
      </c>
      <c r="P28" s="73">
        <v>137</v>
      </c>
      <c r="Q28" s="73">
        <v>9951</v>
      </c>
      <c r="R28" s="73">
        <v>459</v>
      </c>
      <c r="S28" s="70" t="e">
        <f>#REF!+#REF!+#REF!</f>
        <v>#REF!</v>
      </c>
      <c r="T28" s="73">
        <v>14</v>
      </c>
      <c r="U28" s="73">
        <v>44</v>
      </c>
      <c r="V28" s="73">
        <v>78</v>
      </c>
      <c r="W28" s="72" t="e">
        <f>X28+#REF!</f>
        <v>#REF!</v>
      </c>
      <c r="X28" s="71">
        <v>70</v>
      </c>
      <c r="Y28" s="73">
        <v>2842</v>
      </c>
    </row>
    <row r="29" spans="1:28" ht="27.75" hidden="1" customHeight="1" outlineLevel="1">
      <c r="A29" s="65">
        <v>2016</v>
      </c>
      <c r="B29" s="66">
        <v>36016</v>
      </c>
      <c r="C29" s="66">
        <v>334</v>
      </c>
      <c r="D29" s="66">
        <v>34568</v>
      </c>
      <c r="E29" s="66">
        <v>1114</v>
      </c>
      <c r="F29" s="66">
        <v>23003</v>
      </c>
      <c r="G29" s="66">
        <v>99</v>
      </c>
      <c r="H29" s="66">
        <v>22677</v>
      </c>
      <c r="I29" s="66">
        <v>227</v>
      </c>
      <c r="J29" s="66">
        <v>1910</v>
      </c>
      <c r="K29" s="66">
        <v>79</v>
      </c>
      <c r="L29" s="66">
        <v>1514</v>
      </c>
      <c r="M29" s="66">
        <v>317</v>
      </c>
      <c r="N29" s="65">
        <v>2016</v>
      </c>
      <c r="O29" s="66">
        <v>10946</v>
      </c>
      <c r="P29" s="66">
        <v>143</v>
      </c>
      <c r="Q29" s="66">
        <v>10325</v>
      </c>
      <c r="R29" s="66">
        <v>478</v>
      </c>
      <c r="S29" s="66">
        <v>157</v>
      </c>
      <c r="T29" s="66">
        <v>13</v>
      </c>
      <c r="U29" s="66">
        <v>52</v>
      </c>
      <c r="V29" s="66">
        <v>92</v>
      </c>
      <c r="W29" s="66">
        <v>2936</v>
      </c>
      <c r="X29" s="66">
        <v>68</v>
      </c>
      <c r="Y29" s="66">
        <v>2868</v>
      </c>
    </row>
    <row r="30" spans="1:28" s="4" customFormat="1" ht="28.5" hidden="1" customHeight="1" outlineLevel="1">
      <c r="A30" s="74">
        <v>2016</v>
      </c>
      <c r="B30" s="75" t="e">
        <f>B43</f>
        <v>#REF!</v>
      </c>
      <c r="C30" s="75" t="e">
        <f t="shared" ref="C30:F30" si="7">C43</f>
        <v>#REF!</v>
      </c>
      <c r="D30" s="75" t="e">
        <f t="shared" si="7"/>
        <v>#REF!</v>
      </c>
      <c r="E30" s="75" t="e">
        <f t="shared" si="7"/>
        <v>#REF!</v>
      </c>
      <c r="F30" s="75" t="e">
        <f t="shared" si="7"/>
        <v>#REF!</v>
      </c>
      <c r="G30" s="75">
        <f>G43</f>
        <v>99</v>
      </c>
      <c r="H30" s="75"/>
      <c r="I30" s="75">
        <f t="shared" ref="I30:M30" si="8">I43</f>
        <v>227</v>
      </c>
      <c r="J30" s="75" t="e">
        <f t="shared" si="8"/>
        <v>#REF!</v>
      </c>
      <c r="K30" s="75">
        <f t="shared" si="8"/>
        <v>79</v>
      </c>
      <c r="L30" s="75"/>
      <c r="M30" s="75">
        <f t="shared" si="8"/>
        <v>317</v>
      </c>
      <c r="N30" s="74">
        <v>2016</v>
      </c>
      <c r="O30" s="75">
        <f>SUM(P30:Q30)</f>
        <v>143</v>
      </c>
      <c r="P30" s="75">
        <f>SUM(P43)</f>
        <v>143</v>
      </c>
      <c r="Q30" s="75"/>
      <c r="R30" s="75"/>
      <c r="S30" s="75" t="e">
        <f t="shared" ref="S30:X30" si="9">SUM(S43)</f>
        <v>#REF!</v>
      </c>
      <c r="T30" s="75"/>
      <c r="U30" s="75"/>
      <c r="V30" s="75"/>
      <c r="W30" s="75" t="e">
        <f t="shared" si="9"/>
        <v>#REF!</v>
      </c>
      <c r="X30" s="75">
        <f t="shared" si="9"/>
        <v>68</v>
      </c>
      <c r="Y30" s="75">
        <f t="shared" ref="Y30" si="10">SUM(Y43)</f>
        <v>2868</v>
      </c>
      <c r="Z30" s="76"/>
      <c r="AA30" s="76"/>
      <c r="AB30" s="76"/>
    </row>
    <row r="31" spans="1:28" ht="12" hidden="1" customHeight="1" outlineLevel="2">
      <c r="A31" s="65"/>
      <c r="B31" s="66"/>
      <c r="C31" s="66"/>
      <c r="D31" s="66"/>
      <c r="E31" s="66"/>
      <c r="F31" s="66"/>
      <c r="G31" s="67"/>
      <c r="H31" s="67"/>
      <c r="I31" s="67"/>
      <c r="J31" s="66"/>
      <c r="K31" s="67"/>
      <c r="L31" s="67"/>
      <c r="M31" s="67"/>
      <c r="N31" s="65"/>
      <c r="O31" s="66"/>
      <c r="P31" s="67"/>
      <c r="Q31" s="67"/>
      <c r="R31" s="67"/>
      <c r="S31" s="66"/>
      <c r="T31" s="67"/>
      <c r="U31" s="67"/>
      <c r="V31" s="67"/>
      <c r="W31" s="67"/>
      <c r="X31" s="67"/>
      <c r="Y31" s="67"/>
    </row>
    <row r="32" spans="1:28" ht="27" hidden="1" customHeight="1" outlineLevel="2">
      <c r="A32" s="65" t="s">
        <v>26</v>
      </c>
      <c r="B32" s="70" t="e">
        <f>C32+D32+E32</f>
        <v>#REF!</v>
      </c>
      <c r="C32" s="70" t="e">
        <f>G32+K32+P32+#REF!</f>
        <v>#REF!</v>
      </c>
      <c r="D32" s="70" t="e">
        <f>#REF!+#REF!+#REF!+#REF!</f>
        <v>#REF!</v>
      </c>
      <c r="E32" s="70" t="e">
        <f>I32+M32+#REF!+#REF!</f>
        <v>#REF!</v>
      </c>
      <c r="F32" s="70" t="e">
        <f>G32+#REF!+I32</f>
        <v>#REF!</v>
      </c>
      <c r="G32" s="71">
        <v>86</v>
      </c>
      <c r="H32" s="71"/>
      <c r="I32" s="71">
        <v>240</v>
      </c>
      <c r="J32" s="70" t="e">
        <f>K32+#REF!+M32</f>
        <v>#REF!</v>
      </c>
      <c r="K32" s="71">
        <v>78</v>
      </c>
      <c r="L32" s="71"/>
      <c r="M32" s="71">
        <v>323</v>
      </c>
      <c r="N32" s="65" t="s">
        <v>26</v>
      </c>
      <c r="O32" s="70" t="e">
        <f>P32+#REF!+#REF!</f>
        <v>#REF!</v>
      </c>
      <c r="P32" s="71">
        <v>136</v>
      </c>
      <c r="Q32" s="71"/>
      <c r="R32" s="71"/>
      <c r="S32" s="70" t="e">
        <f>#REF!+#REF!+#REF!</f>
        <v>#REF!</v>
      </c>
      <c r="T32" s="71"/>
      <c r="U32" s="71"/>
      <c r="V32" s="71"/>
      <c r="W32" s="72" t="e">
        <f>X32+#REF!</f>
        <v>#REF!</v>
      </c>
      <c r="X32" s="71">
        <v>72</v>
      </c>
      <c r="Y32" s="71">
        <v>2829</v>
      </c>
    </row>
    <row r="33" spans="1:28" ht="27" hidden="1" customHeight="1" outlineLevel="2">
      <c r="A33" s="65" t="s">
        <v>27</v>
      </c>
      <c r="B33" s="70" t="e">
        <f t="shared" ref="B33:B43" si="11">C33+D33+E33</f>
        <v>#REF!</v>
      </c>
      <c r="C33" s="70" t="e">
        <f>G33+K33+P33+#REF!</f>
        <v>#REF!</v>
      </c>
      <c r="D33" s="70" t="e">
        <f>#REF!+#REF!+#REF!+#REF!</f>
        <v>#REF!</v>
      </c>
      <c r="E33" s="70" t="e">
        <f>I33+M33+#REF!+#REF!</f>
        <v>#REF!</v>
      </c>
      <c r="F33" s="70" t="e">
        <f>G33+#REF!+I33</f>
        <v>#REF!</v>
      </c>
      <c r="G33" s="71">
        <v>86</v>
      </c>
      <c r="H33" s="71"/>
      <c r="I33" s="71">
        <v>236</v>
      </c>
      <c r="J33" s="70" t="e">
        <f>K33+#REF!+M33</f>
        <v>#REF!</v>
      </c>
      <c r="K33" s="71">
        <v>79</v>
      </c>
      <c r="L33" s="71"/>
      <c r="M33" s="71">
        <v>322</v>
      </c>
      <c r="N33" s="65" t="s">
        <v>27</v>
      </c>
      <c r="O33" s="70" t="e">
        <f>P33+#REF!+#REF!</f>
        <v>#REF!</v>
      </c>
      <c r="P33" s="71">
        <v>135</v>
      </c>
      <c r="Q33" s="71"/>
      <c r="R33" s="71"/>
      <c r="S33" s="70" t="e">
        <f>#REF!+#REF!+#REF!</f>
        <v>#REF!</v>
      </c>
      <c r="T33" s="71"/>
      <c r="U33" s="71"/>
      <c r="V33" s="71"/>
      <c r="W33" s="72" t="e">
        <f>X33+#REF!</f>
        <v>#REF!</v>
      </c>
      <c r="X33" s="71">
        <v>72</v>
      </c>
      <c r="Y33" s="71">
        <v>2826</v>
      </c>
    </row>
    <row r="34" spans="1:28" ht="27" hidden="1" customHeight="1" outlineLevel="2">
      <c r="A34" s="65" t="s">
        <v>28</v>
      </c>
      <c r="B34" s="70" t="e">
        <f t="shared" si="11"/>
        <v>#REF!</v>
      </c>
      <c r="C34" s="70" t="e">
        <f>G34+K34+P34+#REF!</f>
        <v>#REF!</v>
      </c>
      <c r="D34" s="70" t="e">
        <f>#REF!+#REF!+#REF!+#REF!</f>
        <v>#REF!</v>
      </c>
      <c r="E34" s="70" t="e">
        <f>I34+M34+#REF!+#REF!</f>
        <v>#REF!</v>
      </c>
      <c r="F34" s="70" t="e">
        <f>G34+#REF!+I34</f>
        <v>#REF!</v>
      </c>
      <c r="G34" s="71">
        <v>88</v>
      </c>
      <c r="H34" s="71"/>
      <c r="I34" s="71">
        <v>234</v>
      </c>
      <c r="J34" s="70" t="e">
        <f>K34+#REF!+M34</f>
        <v>#REF!</v>
      </c>
      <c r="K34" s="71">
        <v>81</v>
      </c>
      <c r="L34" s="71"/>
      <c r="M34" s="71">
        <v>320</v>
      </c>
      <c r="N34" s="65" t="s">
        <v>28</v>
      </c>
      <c r="O34" s="70" t="e">
        <f>P34+#REF!+#REF!</f>
        <v>#REF!</v>
      </c>
      <c r="P34" s="71">
        <v>138</v>
      </c>
      <c r="Q34" s="71"/>
      <c r="R34" s="71"/>
      <c r="S34" s="70" t="e">
        <f>#REF!+#REF!+#REF!</f>
        <v>#REF!</v>
      </c>
      <c r="T34" s="71"/>
      <c r="U34" s="71"/>
      <c r="V34" s="71"/>
      <c r="W34" s="72" t="e">
        <f>X34+#REF!</f>
        <v>#REF!</v>
      </c>
      <c r="X34" s="71">
        <v>72</v>
      </c>
      <c r="Y34" s="71">
        <v>2846</v>
      </c>
    </row>
    <row r="35" spans="1:28" ht="45" hidden="1" customHeight="1" outlineLevel="2">
      <c r="A35" s="65" t="s">
        <v>29</v>
      </c>
      <c r="B35" s="70" t="e">
        <f t="shared" si="11"/>
        <v>#REF!</v>
      </c>
      <c r="C35" s="70" t="e">
        <f>G35+K35+P35+#REF!</f>
        <v>#REF!</v>
      </c>
      <c r="D35" s="70" t="e">
        <f>#REF!+#REF!+#REF!+#REF!</f>
        <v>#REF!</v>
      </c>
      <c r="E35" s="70" t="e">
        <f>I35+M35+#REF!+#REF!</f>
        <v>#REF!</v>
      </c>
      <c r="F35" s="70" t="e">
        <f>G35+#REF!+I35</f>
        <v>#REF!</v>
      </c>
      <c r="G35" s="71">
        <v>88</v>
      </c>
      <c r="H35" s="71"/>
      <c r="I35" s="71">
        <v>212</v>
      </c>
      <c r="J35" s="70" t="e">
        <f>K35+#REF!+M35</f>
        <v>#REF!</v>
      </c>
      <c r="K35" s="71">
        <v>81</v>
      </c>
      <c r="L35" s="71"/>
      <c r="M35" s="71">
        <v>319</v>
      </c>
      <c r="N35" s="65" t="s">
        <v>29</v>
      </c>
      <c r="O35" s="70" t="e">
        <f>P35+#REF!+#REF!</f>
        <v>#REF!</v>
      </c>
      <c r="P35" s="71">
        <v>138</v>
      </c>
      <c r="Q35" s="71"/>
      <c r="R35" s="71"/>
      <c r="S35" s="70" t="e">
        <f>#REF!+#REF!+#REF!</f>
        <v>#REF!</v>
      </c>
      <c r="T35" s="71"/>
      <c r="U35" s="71"/>
      <c r="V35" s="71"/>
      <c r="W35" s="72" t="e">
        <f>X35+#REF!</f>
        <v>#REF!</v>
      </c>
      <c r="X35" s="71">
        <v>72</v>
      </c>
      <c r="Y35" s="71">
        <v>2848</v>
      </c>
    </row>
    <row r="36" spans="1:28" ht="27.75" hidden="1" customHeight="1" outlineLevel="2">
      <c r="A36" s="65" t="s">
        <v>30</v>
      </c>
      <c r="B36" s="70" t="e">
        <f t="shared" si="11"/>
        <v>#REF!</v>
      </c>
      <c r="C36" s="70" t="e">
        <f>G36+K36+P36+#REF!</f>
        <v>#REF!</v>
      </c>
      <c r="D36" s="70" t="e">
        <f>#REF!+#REF!+#REF!+#REF!</f>
        <v>#REF!</v>
      </c>
      <c r="E36" s="70" t="e">
        <f>I36+M36+#REF!+#REF!</f>
        <v>#REF!</v>
      </c>
      <c r="F36" s="70" t="e">
        <f>G36+#REF!+I36</f>
        <v>#REF!</v>
      </c>
      <c r="G36" s="71">
        <v>89</v>
      </c>
      <c r="H36" s="71"/>
      <c r="I36" s="71">
        <v>213</v>
      </c>
      <c r="J36" s="70" t="e">
        <f>K36+#REF!+M36</f>
        <v>#REF!</v>
      </c>
      <c r="K36" s="71">
        <v>80</v>
      </c>
      <c r="L36" s="71"/>
      <c r="M36" s="71">
        <v>318</v>
      </c>
      <c r="N36" s="65" t="s">
        <v>30</v>
      </c>
      <c r="O36" s="70" t="e">
        <f>P36+#REF!+#REF!</f>
        <v>#REF!</v>
      </c>
      <c r="P36" s="71">
        <v>138</v>
      </c>
      <c r="Q36" s="71"/>
      <c r="R36" s="71"/>
      <c r="S36" s="70" t="e">
        <f>#REF!+#REF!+#REF!</f>
        <v>#REF!</v>
      </c>
      <c r="T36" s="71"/>
      <c r="U36" s="71"/>
      <c r="V36" s="71"/>
      <c r="W36" s="72" t="e">
        <f>X36+#REF!</f>
        <v>#REF!</v>
      </c>
      <c r="X36" s="71">
        <v>72</v>
      </c>
      <c r="Y36" s="71">
        <v>2852</v>
      </c>
    </row>
    <row r="37" spans="1:28" ht="27.75" hidden="1" customHeight="1" outlineLevel="2">
      <c r="A37" s="65" t="s">
        <v>31</v>
      </c>
      <c r="B37" s="70" t="e">
        <f t="shared" si="11"/>
        <v>#REF!</v>
      </c>
      <c r="C37" s="70" t="e">
        <f>G37+K37+P37+#REF!</f>
        <v>#REF!</v>
      </c>
      <c r="D37" s="70" t="e">
        <f>#REF!+#REF!+#REF!+#REF!</f>
        <v>#REF!</v>
      </c>
      <c r="E37" s="70" t="e">
        <f>I37+M37+#REF!+#REF!</f>
        <v>#REF!</v>
      </c>
      <c r="F37" s="70" t="e">
        <f>G37+#REF!+I37</f>
        <v>#REF!</v>
      </c>
      <c r="G37" s="71">
        <v>92</v>
      </c>
      <c r="H37" s="71"/>
      <c r="I37" s="71">
        <v>216</v>
      </c>
      <c r="J37" s="70" t="e">
        <f>K37+#REF!+M37</f>
        <v>#REF!</v>
      </c>
      <c r="K37" s="71">
        <v>81</v>
      </c>
      <c r="L37" s="71"/>
      <c r="M37" s="71">
        <v>318</v>
      </c>
      <c r="N37" s="65" t="s">
        <v>31</v>
      </c>
      <c r="O37" s="70" t="e">
        <f>P37+#REF!+#REF!</f>
        <v>#REF!</v>
      </c>
      <c r="P37" s="71">
        <v>140</v>
      </c>
      <c r="Q37" s="71"/>
      <c r="R37" s="71"/>
      <c r="S37" s="70" t="e">
        <f>#REF!+#REF!+#REF!</f>
        <v>#REF!</v>
      </c>
      <c r="T37" s="71"/>
      <c r="U37" s="71"/>
      <c r="V37" s="71"/>
      <c r="W37" s="72" t="e">
        <f>X37+#REF!</f>
        <v>#REF!</v>
      </c>
      <c r="X37" s="71">
        <v>70</v>
      </c>
      <c r="Y37" s="71">
        <v>2860</v>
      </c>
    </row>
    <row r="38" spans="1:28" ht="45" hidden="1" customHeight="1" outlineLevel="2">
      <c r="A38" s="65" t="s">
        <v>32</v>
      </c>
      <c r="B38" s="70" t="e">
        <f t="shared" si="11"/>
        <v>#REF!</v>
      </c>
      <c r="C38" s="70" t="e">
        <f>G38+K38+P38+#REF!</f>
        <v>#REF!</v>
      </c>
      <c r="D38" s="70" t="e">
        <f>#REF!+#REF!+#REF!+#REF!</f>
        <v>#REF!</v>
      </c>
      <c r="E38" s="70" t="e">
        <f>I38+M38+#REF!+#REF!</f>
        <v>#REF!</v>
      </c>
      <c r="F38" s="70" t="e">
        <f>G38+#REF!+I38</f>
        <v>#REF!</v>
      </c>
      <c r="G38" s="71">
        <v>94</v>
      </c>
      <c r="H38" s="71"/>
      <c r="I38" s="71">
        <v>216</v>
      </c>
      <c r="J38" s="70" t="e">
        <f>K38+#REF!+M38</f>
        <v>#REF!</v>
      </c>
      <c r="K38" s="71">
        <v>83</v>
      </c>
      <c r="L38" s="71"/>
      <c r="M38" s="71">
        <v>317</v>
      </c>
      <c r="N38" s="65" t="s">
        <v>32</v>
      </c>
      <c r="O38" s="70" t="e">
        <f>P38+#REF!+#REF!</f>
        <v>#REF!</v>
      </c>
      <c r="P38" s="71">
        <v>142</v>
      </c>
      <c r="Q38" s="71"/>
      <c r="R38" s="71"/>
      <c r="S38" s="70" t="e">
        <f>#REF!+#REF!+#REF!</f>
        <v>#REF!</v>
      </c>
      <c r="T38" s="71"/>
      <c r="U38" s="71"/>
      <c r="V38" s="71"/>
      <c r="W38" s="72" t="e">
        <f>X38+#REF!</f>
        <v>#REF!</v>
      </c>
      <c r="X38" s="71">
        <v>70</v>
      </c>
      <c r="Y38" s="71">
        <v>2844</v>
      </c>
    </row>
    <row r="39" spans="1:28" ht="27.75" hidden="1" customHeight="1" outlineLevel="2">
      <c r="A39" s="65" t="s">
        <v>33</v>
      </c>
      <c r="B39" s="70" t="e">
        <f t="shared" si="11"/>
        <v>#REF!</v>
      </c>
      <c r="C39" s="70" t="e">
        <f>G39+K39+P39+#REF!</f>
        <v>#REF!</v>
      </c>
      <c r="D39" s="70" t="e">
        <f>#REF!+#REF!+#REF!+#REF!</f>
        <v>#REF!</v>
      </c>
      <c r="E39" s="70" t="e">
        <f>I39+M39+#REF!+#REF!</f>
        <v>#REF!</v>
      </c>
      <c r="F39" s="70" t="e">
        <f>G39+#REF!+I39</f>
        <v>#REF!</v>
      </c>
      <c r="G39" s="71">
        <v>93</v>
      </c>
      <c r="H39" s="71"/>
      <c r="I39" s="71">
        <v>227</v>
      </c>
      <c r="J39" s="70" t="e">
        <f>K39+#REF!+M39</f>
        <v>#REF!</v>
      </c>
      <c r="K39" s="71">
        <v>82</v>
      </c>
      <c r="L39" s="71"/>
      <c r="M39" s="71">
        <v>318</v>
      </c>
      <c r="N39" s="65" t="s">
        <v>33</v>
      </c>
      <c r="O39" s="70" t="e">
        <f>P39+#REF!+#REF!</f>
        <v>#REF!</v>
      </c>
      <c r="P39" s="71">
        <v>144</v>
      </c>
      <c r="Q39" s="71"/>
      <c r="R39" s="71"/>
      <c r="S39" s="70" t="e">
        <f>#REF!+#REF!+#REF!</f>
        <v>#REF!</v>
      </c>
      <c r="T39" s="71"/>
      <c r="U39" s="71"/>
      <c r="V39" s="71"/>
      <c r="W39" s="72" t="e">
        <f>X39+#REF!</f>
        <v>#REF!</v>
      </c>
      <c r="X39" s="71">
        <v>70</v>
      </c>
      <c r="Y39" s="71">
        <v>2855</v>
      </c>
    </row>
    <row r="40" spans="1:28" ht="27.75" hidden="1" customHeight="1" outlineLevel="2">
      <c r="A40" s="65" t="s">
        <v>34</v>
      </c>
      <c r="B40" s="70" t="e">
        <f t="shared" si="11"/>
        <v>#REF!</v>
      </c>
      <c r="C40" s="70" t="e">
        <f>G40+K40+P40+#REF!</f>
        <v>#REF!</v>
      </c>
      <c r="D40" s="70" t="e">
        <f>#REF!+#REF!+#REF!+#REF!</f>
        <v>#REF!</v>
      </c>
      <c r="E40" s="70" t="e">
        <f>I40+M40+#REF!+#REF!</f>
        <v>#REF!</v>
      </c>
      <c r="F40" s="70" t="e">
        <f>G40+#REF!+I40</f>
        <v>#REF!</v>
      </c>
      <c r="G40" s="71">
        <v>91</v>
      </c>
      <c r="H40" s="71"/>
      <c r="I40" s="71">
        <v>225</v>
      </c>
      <c r="J40" s="70" t="e">
        <f>K40+#REF!+M40</f>
        <v>#REF!</v>
      </c>
      <c r="K40" s="71">
        <v>82</v>
      </c>
      <c r="L40" s="71"/>
      <c r="M40" s="71">
        <v>318</v>
      </c>
      <c r="N40" s="65" t="s">
        <v>34</v>
      </c>
      <c r="O40" s="70" t="e">
        <f>P40+#REF!+#REF!</f>
        <v>#REF!</v>
      </c>
      <c r="P40" s="71">
        <v>142</v>
      </c>
      <c r="Q40" s="71"/>
      <c r="R40" s="71"/>
      <c r="S40" s="70" t="e">
        <f>#REF!+#REF!+#REF!</f>
        <v>#REF!</v>
      </c>
      <c r="T40" s="71"/>
      <c r="U40" s="71"/>
      <c r="V40" s="71"/>
      <c r="W40" s="72" t="e">
        <f>X40+#REF!</f>
        <v>#REF!</v>
      </c>
      <c r="X40" s="71">
        <v>68</v>
      </c>
      <c r="Y40" s="71">
        <v>2857</v>
      </c>
    </row>
    <row r="41" spans="1:28" ht="45" hidden="1" customHeight="1" outlineLevel="2">
      <c r="A41" s="65" t="s">
        <v>35</v>
      </c>
      <c r="B41" s="70" t="e">
        <f t="shared" si="11"/>
        <v>#REF!</v>
      </c>
      <c r="C41" s="70" t="e">
        <f>G41+K41+P41+#REF!</f>
        <v>#REF!</v>
      </c>
      <c r="D41" s="70" t="e">
        <f>#REF!+#REF!+#REF!+#REF!</f>
        <v>#REF!</v>
      </c>
      <c r="E41" s="70" t="e">
        <f>I41+M41+#REF!+#REF!</f>
        <v>#REF!</v>
      </c>
      <c r="F41" s="70" t="e">
        <f>G41+#REF!+I41</f>
        <v>#REF!</v>
      </c>
      <c r="G41" s="71">
        <v>90</v>
      </c>
      <c r="H41" s="71"/>
      <c r="I41" s="71">
        <v>225</v>
      </c>
      <c r="J41" s="70" t="e">
        <f>K41+#REF!+M41</f>
        <v>#REF!</v>
      </c>
      <c r="K41" s="71">
        <v>82</v>
      </c>
      <c r="L41" s="71"/>
      <c r="M41" s="71">
        <v>316</v>
      </c>
      <c r="N41" s="65" t="s">
        <v>35</v>
      </c>
      <c r="O41" s="70" t="e">
        <f>P41+#REF!+#REF!</f>
        <v>#REF!</v>
      </c>
      <c r="P41" s="71">
        <v>143</v>
      </c>
      <c r="Q41" s="71"/>
      <c r="R41" s="71"/>
      <c r="S41" s="70" t="e">
        <f>#REF!+#REF!+#REF!</f>
        <v>#REF!</v>
      </c>
      <c r="T41" s="71"/>
      <c r="U41" s="71"/>
      <c r="V41" s="71"/>
      <c r="W41" s="72" t="e">
        <f>X41+#REF!</f>
        <v>#REF!</v>
      </c>
      <c r="X41" s="71">
        <v>68</v>
      </c>
      <c r="Y41" s="71">
        <v>2867</v>
      </c>
    </row>
    <row r="42" spans="1:28" ht="27.75" hidden="1" customHeight="1" outlineLevel="2">
      <c r="A42" s="65" t="s">
        <v>36</v>
      </c>
      <c r="B42" s="70" t="e">
        <f t="shared" si="11"/>
        <v>#REF!</v>
      </c>
      <c r="C42" s="70" t="e">
        <f>G42+K42+P42+#REF!</f>
        <v>#REF!</v>
      </c>
      <c r="D42" s="70" t="e">
        <f>#REF!+#REF!+#REF!+#REF!</f>
        <v>#REF!</v>
      </c>
      <c r="E42" s="70" t="e">
        <f>I42+M42+#REF!+#REF!</f>
        <v>#REF!</v>
      </c>
      <c r="F42" s="70" t="e">
        <f>G42+#REF!+I42</f>
        <v>#REF!</v>
      </c>
      <c r="G42" s="71">
        <v>96</v>
      </c>
      <c r="H42" s="71"/>
      <c r="I42" s="71">
        <v>226</v>
      </c>
      <c r="J42" s="70" t="e">
        <f>K42+#REF!+M42</f>
        <v>#REF!</v>
      </c>
      <c r="K42" s="71">
        <v>81</v>
      </c>
      <c r="L42" s="71"/>
      <c r="M42" s="71">
        <v>317</v>
      </c>
      <c r="N42" s="65" t="s">
        <v>36</v>
      </c>
      <c r="O42" s="70" t="e">
        <f>P42+#REF!+#REF!</f>
        <v>#REF!</v>
      </c>
      <c r="P42" s="71">
        <v>143</v>
      </c>
      <c r="Q42" s="71"/>
      <c r="R42" s="71"/>
      <c r="S42" s="70" t="e">
        <f>#REF!+#REF!+#REF!</f>
        <v>#REF!</v>
      </c>
      <c r="T42" s="71"/>
      <c r="U42" s="71"/>
      <c r="V42" s="71"/>
      <c r="W42" s="72" t="e">
        <f>X42+#REF!</f>
        <v>#REF!</v>
      </c>
      <c r="X42" s="71">
        <v>68</v>
      </c>
      <c r="Y42" s="71">
        <v>2857</v>
      </c>
    </row>
    <row r="43" spans="1:28" ht="27.75" hidden="1" customHeight="1" outlineLevel="2">
      <c r="A43" s="65" t="s">
        <v>37</v>
      </c>
      <c r="B43" s="70" t="e">
        <f t="shared" si="11"/>
        <v>#REF!</v>
      </c>
      <c r="C43" s="70" t="e">
        <f>G43+K43+P43+#REF!</f>
        <v>#REF!</v>
      </c>
      <c r="D43" s="70" t="e">
        <f>#REF!+#REF!+#REF!+#REF!</f>
        <v>#REF!</v>
      </c>
      <c r="E43" s="70" t="e">
        <f>I43+M43+#REF!+#REF!</f>
        <v>#REF!</v>
      </c>
      <c r="F43" s="70" t="e">
        <f>G43+#REF!+I43</f>
        <v>#REF!</v>
      </c>
      <c r="G43" s="73">
        <v>99</v>
      </c>
      <c r="H43" s="73"/>
      <c r="I43" s="73">
        <v>227</v>
      </c>
      <c r="J43" s="70" t="e">
        <f>K43+#REF!+M43</f>
        <v>#REF!</v>
      </c>
      <c r="K43" s="73">
        <v>79</v>
      </c>
      <c r="L43" s="73"/>
      <c r="M43" s="73">
        <v>317</v>
      </c>
      <c r="N43" s="65" t="s">
        <v>37</v>
      </c>
      <c r="O43" s="70" t="e">
        <f>P43+#REF!+#REF!</f>
        <v>#REF!</v>
      </c>
      <c r="P43" s="73">
        <v>143</v>
      </c>
      <c r="Q43" s="73"/>
      <c r="R43" s="73"/>
      <c r="S43" s="70" t="e">
        <f>#REF!+#REF!+#REF!</f>
        <v>#REF!</v>
      </c>
      <c r="T43" s="73"/>
      <c r="U43" s="73"/>
      <c r="V43" s="73"/>
      <c r="W43" s="72" t="e">
        <f>X43+#REF!</f>
        <v>#REF!</v>
      </c>
      <c r="X43" s="71">
        <v>68</v>
      </c>
      <c r="Y43" s="73">
        <v>2868</v>
      </c>
    </row>
    <row r="44" spans="1:28" ht="28.5" customHeight="1" collapsed="1">
      <c r="A44" s="65">
        <v>2017</v>
      </c>
      <c r="B44" s="66">
        <v>37505</v>
      </c>
      <c r="C44" s="66">
        <v>368</v>
      </c>
      <c r="D44" s="66">
        <v>36041</v>
      </c>
      <c r="E44" s="66">
        <v>1096</v>
      </c>
      <c r="F44" s="66">
        <v>24156</v>
      </c>
      <c r="G44" s="66">
        <v>121</v>
      </c>
      <c r="H44" s="66">
        <v>23818</v>
      </c>
      <c r="I44" s="66">
        <v>217</v>
      </c>
      <c r="J44" s="66">
        <v>1882</v>
      </c>
      <c r="K44" s="66">
        <v>90</v>
      </c>
      <c r="L44" s="66">
        <v>1468</v>
      </c>
      <c r="M44" s="66">
        <v>324</v>
      </c>
      <c r="N44" s="65">
        <v>2017</v>
      </c>
      <c r="O44" s="66">
        <v>11308</v>
      </c>
      <c r="P44" s="66">
        <v>145</v>
      </c>
      <c r="Q44" s="66">
        <v>10698</v>
      </c>
      <c r="R44" s="66">
        <v>465</v>
      </c>
      <c r="S44" s="66">
        <v>159</v>
      </c>
      <c r="T44" s="66">
        <v>12</v>
      </c>
      <c r="U44" s="66">
        <v>57</v>
      </c>
      <c r="V44" s="66">
        <v>90</v>
      </c>
      <c r="W44" s="66">
        <v>2998</v>
      </c>
      <c r="X44" s="66">
        <v>71</v>
      </c>
      <c r="Y44" s="66">
        <v>2927</v>
      </c>
      <c r="Z44" s="69"/>
      <c r="AA44" s="69"/>
      <c r="AB44" s="69"/>
    </row>
    <row r="45" spans="1:28" ht="12" hidden="1" customHeight="1" outlineLevel="2">
      <c r="A45" s="65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</row>
    <row r="46" spans="1:28" ht="30" hidden="1" customHeight="1" outlineLevel="2">
      <c r="A46" s="65" t="s">
        <v>26</v>
      </c>
      <c r="B46" s="70" t="e">
        <f>SUM(C46:E46)</f>
        <v>#REF!</v>
      </c>
      <c r="C46" s="70" t="e">
        <f>SUM(G46,#REF!,#REF!,T46)</f>
        <v>#REF!</v>
      </c>
      <c r="D46" s="70" t="e">
        <f t="shared" ref="D46:D58" si="12">SUM(H46,L46,Q46,U46)</f>
        <v>#REF!</v>
      </c>
      <c r="E46" s="70" t="e">
        <f>SUM(#REF!,#REF!,R46,V46)</f>
        <v>#REF!</v>
      </c>
      <c r="F46" s="70" t="e">
        <f>SUM(G46,H46,#REF!)</f>
        <v>#REF!</v>
      </c>
      <c r="G46" s="71">
        <v>105</v>
      </c>
      <c r="H46" s="71">
        <v>23198</v>
      </c>
      <c r="I46" s="71">
        <v>203</v>
      </c>
      <c r="J46" s="70" t="e">
        <f>SUM(#REF!,L46,#REF!)</f>
        <v>#REF!</v>
      </c>
      <c r="K46" s="71">
        <v>80</v>
      </c>
      <c r="L46" s="71" t="e">
        <f>#REF!</f>
        <v>#REF!</v>
      </c>
      <c r="M46" s="71">
        <v>321</v>
      </c>
      <c r="N46" s="65" t="s">
        <v>26</v>
      </c>
      <c r="O46" s="70" t="e">
        <f>SUM(#REF!,Q46,R46)</f>
        <v>#REF!</v>
      </c>
      <c r="P46" s="71">
        <v>134</v>
      </c>
      <c r="Q46" s="71" t="e">
        <f>#REF!</f>
        <v>#REF!</v>
      </c>
      <c r="R46" s="71" t="e">
        <f>#REF!</f>
        <v>#REF!</v>
      </c>
      <c r="S46" s="70" t="e">
        <f t="shared" ref="S46:S57" si="13">SUM(T46,U46,V46)</f>
        <v>#REF!</v>
      </c>
      <c r="T46" s="71" t="e">
        <f>#REF!</f>
        <v>#REF!</v>
      </c>
      <c r="U46" s="71" t="e">
        <f>#REF!</f>
        <v>#REF!</v>
      </c>
      <c r="V46" s="71" t="e">
        <f>#REF!</f>
        <v>#REF!</v>
      </c>
      <c r="W46" s="72" t="e">
        <f>SUM(#REF!,#REF!)</f>
        <v>#REF!</v>
      </c>
      <c r="X46" s="71">
        <v>70</v>
      </c>
      <c r="Y46" s="71">
        <v>2881</v>
      </c>
    </row>
    <row r="47" spans="1:28" ht="30" hidden="1" customHeight="1" outlineLevel="2">
      <c r="A47" s="65" t="s">
        <v>27</v>
      </c>
      <c r="B47" s="70" t="e">
        <f t="shared" ref="B47:B57" si="14">SUM(C47:E47)</f>
        <v>#REF!</v>
      </c>
      <c r="C47" s="70" t="e">
        <f>SUM(G47,#REF!,#REF!,T47)</f>
        <v>#REF!</v>
      </c>
      <c r="D47" s="70" t="e">
        <f t="shared" si="12"/>
        <v>#REF!</v>
      </c>
      <c r="E47" s="70" t="e">
        <f>SUM(#REF!,#REF!,R47,V47)</f>
        <v>#REF!</v>
      </c>
      <c r="F47" s="70" t="e">
        <f>SUM(G47,H47,#REF!)</f>
        <v>#REF!</v>
      </c>
      <c r="G47" s="71">
        <v>0</v>
      </c>
      <c r="H47" s="71" t="e">
        <f>#REF!+#REF!</f>
        <v>#REF!</v>
      </c>
      <c r="I47" s="71">
        <v>3</v>
      </c>
      <c r="J47" s="70" t="e">
        <f>SUM(#REF!,L47,#REF!)</f>
        <v>#REF!</v>
      </c>
      <c r="K47" s="71">
        <v>0</v>
      </c>
      <c r="L47" s="71" t="e">
        <f>L46+#REF!</f>
        <v>#REF!</v>
      </c>
      <c r="M47" s="71">
        <v>-1</v>
      </c>
      <c r="N47" s="65" t="s">
        <v>27</v>
      </c>
      <c r="O47" s="70" t="e">
        <f>SUM(#REF!,Q47,R47)</f>
        <v>#REF!</v>
      </c>
      <c r="P47" s="71">
        <v>2</v>
      </c>
      <c r="Q47" s="71" t="e">
        <f>Q46+#REF!</f>
        <v>#REF!</v>
      </c>
      <c r="R47" s="71" t="e">
        <f>R46+#REF!</f>
        <v>#REF!</v>
      </c>
      <c r="S47" s="70" t="e">
        <f t="shared" si="13"/>
        <v>#REF!</v>
      </c>
      <c r="T47" s="71" t="e">
        <f>T46+#REF!</f>
        <v>#REF!</v>
      </c>
      <c r="U47" s="71" t="e">
        <f>U46+#REF!</f>
        <v>#REF!</v>
      </c>
      <c r="V47" s="71" t="e">
        <f>V46+#REF!</f>
        <v>#REF!</v>
      </c>
      <c r="W47" s="72" t="e">
        <f>SUM(#REF!,#REF!)</f>
        <v>#REF!</v>
      </c>
      <c r="X47" s="71">
        <v>0</v>
      </c>
      <c r="Y47" s="71">
        <v>4</v>
      </c>
    </row>
    <row r="48" spans="1:28" ht="30" hidden="1" customHeight="1" outlineLevel="2">
      <c r="A48" s="65" t="s">
        <v>28</v>
      </c>
      <c r="B48" s="70" t="e">
        <f t="shared" si="14"/>
        <v>#REF!</v>
      </c>
      <c r="C48" s="70" t="e">
        <f>SUM(G48,#REF!,#REF!,T48)</f>
        <v>#REF!</v>
      </c>
      <c r="D48" s="70" t="e">
        <f t="shared" si="12"/>
        <v>#REF!</v>
      </c>
      <c r="E48" s="70" t="e">
        <f>SUM(#REF!,#REF!,R48,V48)</f>
        <v>#REF!</v>
      </c>
      <c r="F48" s="70" t="e">
        <f>SUM(G48,H48,#REF!)</f>
        <v>#REF!</v>
      </c>
      <c r="G48" s="71">
        <v>108</v>
      </c>
      <c r="H48" s="71" t="e">
        <f>H47+#REF!</f>
        <v>#REF!</v>
      </c>
      <c r="I48" s="71">
        <v>0</v>
      </c>
      <c r="J48" s="70" t="e">
        <f>SUM(#REF!,L48,#REF!)</f>
        <v>#REF!</v>
      </c>
      <c r="K48" s="71">
        <v>2</v>
      </c>
      <c r="L48" s="71" t="e">
        <f>L47+#REF!</f>
        <v>#REF!</v>
      </c>
      <c r="M48" s="71">
        <v>2</v>
      </c>
      <c r="N48" s="65" t="s">
        <v>28</v>
      </c>
      <c r="O48" s="70" t="e">
        <f>SUM(#REF!,Q48,R48)</f>
        <v>#REF!</v>
      </c>
      <c r="P48" s="71">
        <v>3</v>
      </c>
      <c r="Q48" s="71" t="e">
        <f>Q47+#REF!</f>
        <v>#REF!</v>
      </c>
      <c r="R48" s="71" t="e">
        <f>R47+#REF!</f>
        <v>#REF!</v>
      </c>
      <c r="S48" s="70" t="e">
        <f t="shared" si="13"/>
        <v>#REF!</v>
      </c>
      <c r="T48" s="71" t="e">
        <f>T47+#REF!</f>
        <v>#REF!</v>
      </c>
      <c r="U48" s="71" t="e">
        <f>U47+#REF!</f>
        <v>#REF!</v>
      </c>
      <c r="V48" s="71" t="e">
        <f>V47+#REF!</f>
        <v>#REF!</v>
      </c>
      <c r="W48" s="72" t="e">
        <f>SUM(#REF!,#REF!)</f>
        <v>#REF!</v>
      </c>
      <c r="X48" s="71">
        <v>0</v>
      </c>
      <c r="Y48" s="71">
        <v>16</v>
      </c>
    </row>
    <row r="49" spans="1:28" ht="30" hidden="1" customHeight="1" outlineLevel="2">
      <c r="A49" s="65" t="s">
        <v>29</v>
      </c>
      <c r="B49" s="70" t="e">
        <f t="shared" si="14"/>
        <v>#REF!</v>
      </c>
      <c r="C49" s="70" t="e">
        <f>SUM(G49,#REF!,#REF!,T49)</f>
        <v>#REF!</v>
      </c>
      <c r="D49" s="70" t="e">
        <f t="shared" si="12"/>
        <v>#REF!</v>
      </c>
      <c r="E49" s="70" t="e">
        <f>SUM(#REF!,#REF!,R49,V49)</f>
        <v>#REF!</v>
      </c>
      <c r="F49" s="70" t="e">
        <f>SUM(G49,H49,#REF!)</f>
        <v>#REF!</v>
      </c>
      <c r="G49" s="71">
        <v>110</v>
      </c>
      <c r="H49" s="71" t="e">
        <f>H48+#REF!</f>
        <v>#REF!</v>
      </c>
      <c r="I49" s="71">
        <v>3</v>
      </c>
      <c r="J49" s="70" t="e">
        <f>SUM(#REF!,L49,#REF!)</f>
        <v>#REF!</v>
      </c>
      <c r="K49" s="71">
        <v>0</v>
      </c>
      <c r="L49" s="71" t="e">
        <f>L48+#REF!</f>
        <v>#REF!</v>
      </c>
      <c r="M49" s="71">
        <v>0</v>
      </c>
      <c r="N49" s="65" t="s">
        <v>29</v>
      </c>
      <c r="O49" s="70" t="e">
        <f>SUM(#REF!,Q49,R49)</f>
        <v>#REF!</v>
      </c>
      <c r="P49" s="71">
        <v>1</v>
      </c>
      <c r="Q49" s="71" t="e">
        <f>Q48+#REF!</f>
        <v>#REF!</v>
      </c>
      <c r="R49" s="71" t="e">
        <f>R48+#REF!</f>
        <v>#REF!</v>
      </c>
      <c r="S49" s="70" t="e">
        <f t="shared" si="13"/>
        <v>#REF!</v>
      </c>
      <c r="T49" s="71" t="e">
        <f>T48+#REF!</f>
        <v>#REF!</v>
      </c>
      <c r="U49" s="71" t="e">
        <f>U48+#REF!</f>
        <v>#REF!</v>
      </c>
      <c r="V49" s="71" t="e">
        <f>V48+#REF!</f>
        <v>#REF!</v>
      </c>
      <c r="W49" s="72" t="e">
        <f>SUM(#REF!,#REF!)</f>
        <v>#REF!</v>
      </c>
      <c r="X49" s="71">
        <v>0</v>
      </c>
      <c r="Y49" s="71">
        <v>-9</v>
      </c>
    </row>
    <row r="50" spans="1:28" ht="30" hidden="1" customHeight="1" outlineLevel="2">
      <c r="A50" s="65" t="s">
        <v>30</v>
      </c>
      <c r="B50" s="70" t="e">
        <f t="shared" si="14"/>
        <v>#REF!</v>
      </c>
      <c r="C50" s="70" t="e">
        <f>SUM(G50,#REF!,#REF!,T50)</f>
        <v>#REF!</v>
      </c>
      <c r="D50" s="70" t="e">
        <f t="shared" si="12"/>
        <v>#REF!</v>
      </c>
      <c r="E50" s="70" t="e">
        <f>SUM(#REF!,#REF!,R50,V50)</f>
        <v>#REF!</v>
      </c>
      <c r="F50" s="70" t="e">
        <f>SUM(G50,H50,#REF!)</f>
        <v>#REF!</v>
      </c>
      <c r="G50" s="71">
        <v>0</v>
      </c>
      <c r="H50" s="71" t="e">
        <f>H49+#REF!</f>
        <v>#REF!</v>
      </c>
      <c r="I50" s="71">
        <v>-2</v>
      </c>
      <c r="J50" s="70" t="e">
        <f>SUM(#REF!,L50,#REF!)</f>
        <v>#REF!</v>
      </c>
      <c r="K50" s="71">
        <v>2</v>
      </c>
      <c r="L50" s="71" t="e">
        <f>L49+#REF!</f>
        <v>#REF!</v>
      </c>
      <c r="M50" s="71">
        <v>0</v>
      </c>
      <c r="N50" s="65" t="s">
        <v>30</v>
      </c>
      <c r="O50" s="70" t="e">
        <f>SUM(#REF!,Q50,R50)</f>
        <v>#REF!</v>
      </c>
      <c r="P50" s="71">
        <v>0</v>
      </c>
      <c r="Q50" s="71" t="e">
        <f>Q49+#REF!</f>
        <v>#REF!</v>
      </c>
      <c r="R50" s="71" t="e">
        <f>R49+#REF!</f>
        <v>#REF!</v>
      </c>
      <c r="S50" s="70" t="e">
        <f t="shared" si="13"/>
        <v>#REF!</v>
      </c>
      <c r="T50" s="71" t="e">
        <f>T49+#REF!</f>
        <v>#REF!</v>
      </c>
      <c r="U50" s="71" t="e">
        <f>U49+#REF!</f>
        <v>#REF!</v>
      </c>
      <c r="V50" s="71" t="e">
        <f>V49+#REF!</f>
        <v>#REF!</v>
      </c>
      <c r="W50" s="72" t="e">
        <f>SUM(#REF!,#REF!)</f>
        <v>#REF!</v>
      </c>
      <c r="X50" s="71">
        <v>0</v>
      </c>
      <c r="Y50" s="71">
        <v>0</v>
      </c>
    </row>
    <row r="51" spans="1:28" ht="30" hidden="1" customHeight="1" outlineLevel="2">
      <c r="A51" s="65" t="s">
        <v>31</v>
      </c>
      <c r="B51" s="70" t="e">
        <f t="shared" si="14"/>
        <v>#REF!</v>
      </c>
      <c r="C51" s="70" t="e">
        <f>SUM(G51,#REF!,#REF!,T51)</f>
        <v>#REF!</v>
      </c>
      <c r="D51" s="70" t="e">
        <f t="shared" si="12"/>
        <v>#REF!</v>
      </c>
      <c r="E51" s="70" t="e">
        <f>SUM(#REF!,#REF!,R51,V51)</f>
        <v>#REF!</v>
      </c>
      <c r="F51" s="70" t="e">
        <f>SUM(G51,H51,#REF!)</f>
        <v>#REF!</v>
      </c>
      <c r="G51" s="71">
        <v>112</v>
      </c>
      <c r="H51" s="71" t="e">
        <f>H50+#REF!</f>
        <v>#REF!</v>
      </c>
      <c r="I51" s="71">
        <v>3</v>
      </c>
      <c r="J51" s="70" t="e">
        <f>SUM(#REF!,L51,#REF!)</f>
        <v>#REF!</v>
      </c>
      <c r="K51" s="71">
        <v>3</v>
      </c>
      <c r="L51" s="71" t="e">
        <f>L50+#REF!</f>
        <v>#REF!</v>
      </c>
      <c r="M51" s="71">
        <v>0</v>
      </c>
      <c r="N51" s="65" t="s">
        <v>31</v>
      </c>
      <c r="O51" s="70" t="e">
        <f>SUM(#REF!,Q51,R51)</f>
        <v>#REF!</v>
      </c>
      <c r="P51" s="71">
        <v>0</v>
      </c>
      <c r="Q51" s="71" t="e">
        <f>Q50+#REF!</f>
        <v>#REF!</v>
      </c>
      <c r="R51" s="71" t="e">
        <f>R50+#REF!</f>
        <v>#REF!</v>
      </c>
      <c r="S51" s="70" t="e">
        <f t="shared" si="13"/>
        <v>#REF!</v>
      </c>
      <c r="T51" s="71" t="e">
        <f>T50+#REF!</f>
        <v>#REF!</v>
      </c>
      <c r="U51" s="71" t="e">
        <f>U50+#REF!</f>
        <v>#REF!</v>
      </c>
      <c r="V51" s="71" t="e">
        <f>V50+#REF!</f>
        <v>#REF!</v>
      </c>
      <c r="W51" s="72" t="e">
        <f>SUM(#REF!,#REF!)</f>
        <v>#REF!</v>
      </c>
      <c r="X51" s="71">
        <v>0</v>
      </c>
      <c r="Y51" s="71">
        <v>9</v>
      </c>
    </row>
    <row r="52" spans="1:28" ht="30" hidden="1" customHeight="1" outlineLevel="2">
      <c r="A52" s="65" t="s">
        <v>32</v>
      </c>
      <c r="B52" s="70" t="e">
        <f t="shared" si="14"/>
        <v>#REF!</v>
      </c>
      <c r="C52" s="70" t="e">
        <f>SUM(G52,#REF!,#REF!,T52)</f>
        <v>#REF!</v>
      </c>
      <c r="D52" s="70" t="e">
        <f t="shared" si="12"/>
        <v>#REF!</v>
      </c>
      <c r="E52" s="70" t="e">
        <f>SUM(#REF!,#REF!,R52,V52)</f>
        <v>#REF!</v>
      </c>
      <c r="F52" s="70" t="e">
        <f>SUM(G52,H52,#REF!)</f>
        <v>#REF!</v>
      </c>
      <c r="G52" s="71">
        <v>0</v>
      </c>
      <c r="H52" s="71" t="e">
        <f>H51+#REF!</f>
        <v>#REF!</v>
      </c>
      <c r="I52" s="71">
        <v>0</v>
      </c>
      <c r="J52" s="70" t="e">
        <f>SUM(#REF!,L52,#REF!)</f>
        <v>#REF!</v>
      </c>
      <c r="K52" s="71">
        <v>0</v>
      </c>
      <c r="L52" s="71" t="e">
        <f>L51+#REF!</f>
        <v>#REF!</v>
      </c>
      <c r="M52" s="71">
        <v>0</v>
      </c>
      <c r="N52" s="65" t="s">
        <v>32</v>
      </c>
      <c r="O52" s="70" t="e">
        <f>SUM(#REF!,Q52,R52)</f>
        <v>#REF!</v>
      </c>
      <c r="P52" s="71">
        <v>1</v>
      </c>
      <c r="Q52" s="71" t="e">
        <f>Q51+#REF!</f>
        <v>#REF!</v>
      </c>
      <c r="R52" s="71" t="e">
        <f>R51+#REF!</f>
        <v>#REF!</v>
      </c>
      <c r="S52" s="70" t="e">
        <f t="shared" si="13"/>
        <v>#REF!</v>
      </c>
      <c r="T52" s="71" t="e">
        <f>T51+#REF!</f>
        <v>#REF!</v>
      </c>
      <c r="U52" s="71" t="e">
        <f>U51+#REF!</f>
        <v>#REF!</v>
      </c>
      <c r="V52" s="71" t="e">
        <f>V51+#REF!</f>
        <v>#REF!</v>
      </c>
      <c r="W52" s="72" t="e">
        <f>SUM(#REF!,#REF!)</f>
        <v>#REF!</v>
      </c>
      <c r="X52" s="71">
        <v>0</v>
      </c>
      <c r="Y52" s="71">
        <v>3</v>
      </c>
    </row>
    <row r="53" spans="1:28" ht="30" hidden="1" customHeight="1" outlineLevel="2">
      <c r="A53" s="65" t="s">
        <v>33</v>
      </c>
      <c r="B53" s="70" t="e">
        <f t="shared" si="14"/>
        <v>#REF!</v>
      </c>
      <c r="C53" s="70" t="e">
        <f>SUM(G53,#REF!,#REF!,T53)</f>
        <v>#REF!</v>
      </c>
      <c r="D53" s="70" t="e">
        <f t="shared" si="12"/>
        <v>#REF!</v>
      </c>
      <c r="E53" s="70" t="e">
        <f>SUM(#REF!,#REF!,R53,V53)</f>
        <v>#REF!</v>
      </c>
      <c r="F53" s="70" t="e">
        <f>SUM(G53,H53,#REF!)</f>
        <v>#REF!</v>
      </c>
      <c r="G53" s="71">
        <v>114</v>
      </c>
      <c r="H53" s="71" t="e">
        <f>H52+#REF!</f>
        <v>#REF!</v>
      </c>
      <c r="I53" s="71">
        <v>1</v>
      </c>
      <c r="J53" s="70" t="e">
        <f>SUM(#REF!,L53,#REF!)</f>
        <v>#REF!</v>
      </c>
      <c r="K53" s="71">
        <v>0</v>
      </c>
      <c r="L53" s="71" t="e">
        <f>L52+#REF!</f>
        <v>#REF!</v>
      </c>
      <c r="M53" s="71">
        <v>1</v>
      </c>
      <c r="N53" s="65" t="s">
        <v>33</v>
      </c>
      <c r="O53" s="70" t="e">
        <f>SUM(#REF!,Q53,R53)</f>
        <v>#REF!</v>
      </c>
      <c r="P53" s="71">
        <v>1</v>
      </c>
      <c r="Q53" s="71" t="e">
        <f>Q52+#REF!</f>
        <v>#REF!</v>
      </c>
      <c r="R53" s="71" t="e">
        <f>R52+#REF!</f>
        <v>#REF!</v>
      </c>
      <c r="S53" s="70" t="e">
        <f t="shared" si="13"/>
        <v>#REF!</v>
      </c>
      <c r="T53" s="71" t="e">
        <f>T52+#REF!</f>
        <v>#REF!</v>
      </c>
      <c r="U53" s="71" t="e">
        <f>U52+#REF!</f>
        <v>#REF!</v>
      </c>
      <c r="V53" s="71" t="e">
        <f>V52+#REF!</f>
        <v>#REF!</v>
      </c>
      <c r="W53" s="72" t="e">
        <f>SUM(#REF!,#REF!)</f>
        <v>#REF!</v>
      </c>
      <c r="X53" s="71">
        <v>0</v>
      </c>
      <c r="Y53" s="71">
        <v>17</v>
      </c>
    </row>
    <row r="54" spans="1:28" ht="30" hidden="1" customHeight="1" outlineLevel="2">
      <c r="A54" s="65" t="s">
        <v>34</v>
      </c>
      <c r="B54" s="70" t="e">
        <f t="shared" si="14"/>
        <v>#REF!</v>
      </c>
      <c r="C54" s="70" t="e">
        <f>SUM(G54,#REF!,#REF!,T54)</f>
        <v>#REF!</v>
      </c>
      <c r="D54" s="70" t="e">
        <f t="shared" si="12"/>
        <v>#REF!</v>
      </c>
      <c r="E54" s="70" t="e">
        <f>SUM(#REF!,#REF!,R54,V54)</f>
        <v>#REF!</v>
      </c>
      <c r="F54" s="70" t="e">
        <f>SUM(G54,H54,#REF!)</f>
        <v>#REF!</v>
      </c>
      <c r="G54" s="71">
        <v>116</v>
      </c>
      <c r="H54" s="71" t="e">
        <f>H53+#REF!</f>
        <v>#REF!</v>
      </c>
      <c r="I54" s="71">
        <v>4</v>
      </c>
      <c r="J54" s="70" t="e">
        <f>SUM(#REF!,L54,#REF!)</f>
        <v>#REF!</v>
      </c>
      <c r="K54" s="71">
        <v>2</v>
      </c>
      <c r="L54" s="71" t="e">
        <f>L53+#REF!</f>
        <v>#REF!</v>
      </c>
      <c r="M54" s="71">
        <v>0</v>
      </c>
      <c r="N54" s="65" t="s">
        <v>34</v>
      </c>
      <c r="O54" s="70" t="e">
        <f>SUM(#REF!,Q54,R54)</f>
        <v>#REF!</v>
      </c>
      <c r="P54" s="71">
        <v>3</v>
      </c>
      <c r="Q54" s="71" t="e">
        <f>Q53+#REF!</f>
        <v>#REF!</v>
      </c>
      <c r="R54" s="71" t="e">
        <f>R53+#REF!</f>
        <v>#REF!</v>
      </c>
      <c r="S54" s="70" t="e">
        <f t="shared" si="13"/>
        <v>#REF!</v>
      </c>
      <c r="T54" s="71" t="e">
        <f>T53+#REF!</f>
        <v>#REF!</v>
      </c>
      <c r="U54" s="71" t="e">
        <f>U53+#REF!</f>
        <v>#REF!</v>
      </c>
      <c r="V54" s="71" t="e">
        <f>V53+#REF!</f>
        <v>#REF!</v>
      </c>
      <c r="W54" s="72" t="e">
        <f>SUM(#REF!,#REF!)</f>
        <v>#REF!</v>
      </c>
      <c r="X54" s="71">
        <v>0</v>
      </c>
      <c r="Y54" s="71">
        <v>-8</v>
      </c>
    </row>
    <row r="55" spans="1:28" ht="30" hidden="1" customHeight="1" outlineLevel="2">
      <c r="A55" s="65" t="s">
        <v>35</v>
      </c>
      <c r="B55" s="70" t="e">
        <f t="shared" si="14"/>
        <v>#REF!</v>
      </c>
      <c r="C55" s="70" t="e">
        <f>SUM(G55,#REF!,#REF!,T55)</f>
        <v>#REF!</v>
      </c>
      <c r="D55" s="70" t="e">
        <f t="shared" si="12"/>
        <v>#REF!</v>
      </c>
      <c r="E55" s="70" t="e">
        <f>SUM(#REF!,#REF!,R55,V55)</f>
        <v>#REF!</v>
      </c>
      <c r="F55" s="70" t="e">
        <f>SUM(G55,H55,#REF!)</f>
        <v>#REF!</v>
      </c>
      <c r="G55" s="71">
        <v>0</v>
      </c>
      <c r="H55" s="71" t="e">
        <f>H54+#REF!</f>
        <v>#REF!</v>
      </c>
      <c r="I55" s="71">
        <v>1</v>
      </c>
      <c r="J55" s="70" t="e">
        <f>SUM(#REF!,L55,#REF!)</f>
        <v>#REF!</v>
      </c>
      <c r="K55" s="71">
        <v>1</v>
      </c>
      <c r="L55" s="71" t="e">
        <f>L54+#REF!</f>
        <v>#REF!</v>
      </c>
      <c r="M55" s="71">
        <v>0</v>
      </c>
      <c r="N55" s="65" t="s">
        <v>35</v>
      </c>
      <c r="O55" s="70" t="e">
        <f>SUM(#REF!,Q55,R55)</f>
        <v>#REF!</v>
      </c>
      <c r="P55" s="71">
        <v>0</v>
      </c>
      <c r="Q55" s="71" t="e">
        <f>Q54+#REF!</f>
        <v>#REF!</v>
      </c>
      <c r="R55" s="71" t="e">
        <f>R54+#REF!</f>
        <v>#REF!</v>
      </c>
      <c r="S55" s="70" t="e">
        <f t="shared" si="13"/>
        <v>#REF!</v>
      </c>
      <c r="T55" s="71" t="e">
        <f>T54+#REF!</f>
        <v>#REF!</v>
      </c>
      <c r="U55" s="71" t="e">
        <f>U54+#REF!</f>
        <v>#REF!</v>
      </c>
      <c r="V55" s="71" t="e">
        <f>V54+#REF!</f>
        <v>#REF!</v>
      </c>
      <c r="W55" s="72" t="e">
        <f>SUM(#REF!,#REF!)</f>
        <v>#REF!</v>
      </c>
      <c r="X55" s="71">
        <v>2</v>
      </c>
      <c r="Y55" s="71">
        <v>-4</v>
      </c>
    </row>
    <row r="56" spans="1:28" ht="30" hidden="1" customHeight="1" outlineLevel="2">
      <c r="A56" s="65" t="s">
        <v>36</v>
      </c>
      <c r="B56" s="70" t="e">
        <f t="shared" si="14"/>
        <v>#REF!</v>
      </c>
      <c r="C56" s="70" t="e">
        <f>SUM(G56,#REF!,#REF!,T56)</f>
        <v>#REF!</v>
      </c>
      <c r="D56" s="70" t="e">
        <f t="shared" si="12"/>
        <v>#REF!</v>
      </c>
      <c r="E56" s="70" t="e">
        <f>SUM(#REF!,#REF!,R56,V56)</f>
        <v>#REF!</v>
      </c>
      <c r="F56" s="70" t="e">
        <f>SUM(G56,H56,#REF!)</f>
        <v>#REF!</v>
      </c>
      <c r="G56" s="71">
        <v>119</v>
      </c>
      <c r="H56" s="71" t="e">
        <f>H55+#REF!</f>
        <v>#REF!</v>
      </c>
      <c r="I56" s="71">
        <v>0</v>
      </c>
      <c r="J56" s="70" t="e">
        <f>SUM(#REF!,L56,#REF!)</f>
        <v>#REF!</v>
      </c>
      <c r="K56" s="71">
        <v>0</v>
      </c>
      <c r="L56" s="71" t="e">
        <f>L55+#REF!</f>
        <v>#REF!</v>
      </c>
      <c r="M56" s="71">
        <v>1</v>
      </c>
      <c r="N56" s="65" t="s">
        <v>36</v>
      </c>
      <c r="O56" s="70" t="e">
        <f>SUM(#REF!,Q56,R56)</f>
        <v>#REF!</v>
      </c>
      <c r="P56" s="71">
        <v>0</v>
      </c>
      <c r="Q56" s="71" t="e">
        <f>Q55+#REF!</f>
        <v>#REF!</v>
      </c>
      <c r="R56" s="71" t="e">
        <f>R55+#REF!</f>
        <v>#REF!</v>
      </c>
      <c r="S56" s="70" t="e">
        <f t="shared" si="13"/>
        <v>#REF!</v>
      </c>
      <c r="T56" s="71" t="e">
        <f>T55+#REF!</f>
        <v>#REF!</v>
      </c>
      <c r="U56" s="71" t="e">
        <f>U55+#REF!</f>
        <v>#REF!</v>
      </c>
      <c r="V56" s="71" t="e">
        <f>V55+#REF!</f>
        <v>#REF!</v>
      </c>
      <c r="W56" s="72" t="e">
        <f>SUM(#REF!,#REF!)</f>
        <v>#REF!</v>
      </c>
      <c r="X56" s="71">
        <v>0</v>
      </c>
      <c r="Y56" s="71">
        <v>15</v>
      </c>
    </row>
    <row r="57" spans="1:28" ht="30" hidden="1" customHeight="1" outlineLevel="2">
      <c r="A57" s="65" t="s">
        <v>37</v>
      </c>
      <c r="B57" s="70" t="e">
        <f t="shared" si="14"/>
        <v>#REF!</v>
      </c>
      <c r="C57" s="70" t="e">
        <f>SUM(G57,#REF!,#REF!,T57)</f>
        <v>#REF!</v>
      </c>
      <c r="D57" s="70" t="e">
        <f t="shared" si="12"/>
        <v>#REF!</v>
      </c>
      <c r="E57" s="70" t="e">
        <f>SUM(#REF!,#REF!,R57,V57)</f>
        <v>#REF!</v>
      </c>
      <c r="F57" s="70" t="e">
        <f>SUM(G57,H57,#REF!)</f>
        <v>#REF!</v>
      </c>
      <c r="G57" s="73">
        <v>121</v>
      </c>
      <c r="H57" s="71" t="e">
        <f>H56+#REF!</f>
        <v>#REF!</v>
      </c>
      <c r="I57" s="73">
        <v>1</v>
      </c>
      <c r="J57" s="70" t="e">
        <f>SUM(#REF!,L57,#REF!)</f>
        <v>#REF!</v>
      </c>
      <c r="K57" s="73">
        <v>0</v>
      </c>
      <c r="L57" s="71" t="e">
        <f>L56+#REF!</f>
        <v>#REF!</v>
      </c>
      <c r="M57" s="73">
        <v>0</v>
      </c>
      <c r="N57" s="65" t="s">
        <v>37</v>
      </c>
      <c r="O57" s="70" t="e">
        <f>SUM(#REF!,Q57,R57)</f>
        <v>#REF!</v>
      </c>
      <c r="P57" s="73">
        <v>0</v>
      </c>
      <c r="Q57" s="71" t="e">
        <f>Q56+#REF!</f>
        <v>#REF!</v>
      </c>
      <c r="R57" s="71" t="e">
        <f>R56+#REF!</f>
        <v>#REF!</v>
      </c>
      <c r="S57" s="70" t="e">
        <f t="shared" si="13"/>
        <v>#REF!</v>
      </c>
      <c r="T57" s="71" t="e">
        <f>T56+#REF!</f>
        <v>#REF!</v>
      </c>
      <c r="U57" s="71" t="e">
        <f>U56+#REF!</f>
        <v>#REF!</v>
      </c>
      <c r="V57" s="71" t="e">
        <f>V56+#REF!</f>
        <v>#REF!</v>
      </c>
      <c r="W57" s="72" t="e">
        <f>SUM(#REF!,#REF!)</f>
        <v>#REF!</v>
      </c>
      <c r="X57" s="71">
        <v>-1</v>
      </c>
      <c r="Y57" s="73">
        <v>3</v>
      </c>
    </row>
    <row r="58" spans="1:28" s="4" customFormat="1" ht="28.5" customHeight="1" collapsed="1">
      <c r="A58" s="606">
        <v>2018</v>
      </c>
      <c r="B58" s="612">
        <f>B71</f>
        <v>38458</v>
      </c>
      <c r="C58" s="612">
        <f>SUM(G58,K58,P58,T58)</f>
        <v>391</v>
      </c>
      <c r="D58" s="612">
        <f t="shared" si="12"/>
        <v>36968</v>
      </c>
      <c r="E58" s="612">
        <f t="shared" ref="E58" si="15">SUM(I58,M58,R58,V58)</f>
        <v>1099</v>
      </c>
      <c r="F58" s="607">
        <f t="shared" ref="F58:Y58" si="16">F71</f>
        <v>24844</v>
      </c>
      <c r="G58" s="607">
        <f t="shared" si="16"/>
        <v>119</v>
      </c>
      <c r="H58" s="607">
        <f t="shared" si="16"/>
        <v>24505</v>
      </c>
      <c r="I58" s="607">
        <f t="shared" si="16"/>
        <v>220</v>
      </c>
      <c r="J58" s="607">
        <f t="shared" si="16"/>
        <v>1844</v>
      </c>
      <c r="K58" s="607">
        <f t="shared" si="16"/>
        <v>96</v>
      </c>
      <c r="L58" s="607">
        <f t="shared" si="16"/>
        <v>1428</v>
      </c>
      <c r="M58" s="607">
        <f t="shared" si="16"/>
        <v>320</v>
      </c>
      <c r="N58" s="606">
        <v>2018</v>
      </c>
      <c r="O58" s="607">
        <f t="shared" si="16"/>
        <v>11597</v>
      </c>
      <c r="P58" s="607">
        <f t="shared" si="16"/>
        <v>160</v>
      </c>
      <c r="Q58" s="607">
        <f t="shared" si="16"/>
        <v>10969</v>
      </c>
      <c r="R58" s="607">
        <f t="shared" si="16"/>
        <v>468</v>
      </c>
      <c r="S58" s="607">
        <f t="shared" si="16"/>
        <v>173</v>
      </c>
      <c r="T58" s="607">
        <f t="shared" si="16"/>
        <v>16</v>
      </c>
      <c r="U58" s="607">
        <f t="shared" si="16"/>
        <v>66</v>
      </c>
      <c r="V58" s="607">
        <f t="shared" si="16"/>
        <v>91</v>
      </c>
      <c r="W58" s="607">
        <f t="shared" si="16"/>
        <v>3057</v>
      </c>
      <c r="X58" s="607">
        <f t="shared" si="16"/>
        <v>72</v>
      </c>
      <c r="Y58" s="607">
        <f t="shared" si="16"/>
        <v>2985</v>
      </c>
      <c r="Z58" s="76"/>
      <c r="AA58" s="76"/>
      <c r="AB58" s="76"/>
    </row>
    <row r="59" spans="1:28" s="5" customFormat="1" ht="17.25" customHeight="1" outlineLevel="1">
      <c r="A59" s="578"/>
      <c r="B59" s="613"/>
      <c r="C59" s="613"/>
      <c r="D59" s="613"/>
      <c r="E59" s="613"/>
      <c r="F59" s="350"/>
      <c r="G59" s="350"/>
      <c r="H59" s="350"/>
      <c r="I59" s="350"/>
      <c r="J59" s="350"/>
      <c r="K59" s="350"/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</row>
    <row r="60" spans="1:28" ht="30" customHeight="1" outlineLevel="1">
      <c r="A60" s="65" t="s">
        <v>26</v>
      </c>
      <c r="B60" s="614">
        <f>SUM(C60:E60)</f>
        <v>37623</v>
      </c>
      <c r="C60" s="614">
        <f>SUM(G60,K60,P60,T60)</f>
        <v>370</v>
      </c>
      <c r="D60" s="614">
        <f t="shared" ref="D60:E60" si="17">SUM(H60,L60,Q60,U60)</f>
        <v>36162</v>
      </c>
      <c r="E60" s="614">
        <f t="shared" si="17"/>
        <v>1091</v>
      </c>
      <c r="F60" s="602">
        <f>SUM(G60:I60)</f>
        <v>24242</v>
      </c>
      <c r="G60" s="603">
        <v>122</v>
      </c>
      <c r="H60" s="603">
        <v>23902</v>
      </c>
      <c r="I60" s="603">
        <v>218</v>
      </c>
      <c r="J60" s="602">
        <f>SUM(K60:M60)</f>
        <v>1887</v>
      </c>
      <c r="K60" s="603">
        <v>90</v>
      </c>
      <c r="L60" s="603">
        <v>1475</v>
      </c>
      <c r="M60" s="603">
        <v>322</v>
      </c>
      <c r="N60" s="604"/>
      <c r="O60" s="602">
        <f>SUM(P60:R60)</f>
        <v>11335</v>
      </c>
      <c r="P60" s="603">
        <v>145</v>
      </c>
      <c r="Q60" s="603">
        <v>10729</v>
      </c>
      <c r="R60" s="603">
        <v>461</v>
      </c>
      <c r="S60" s="602">
        <f>SUM(T60:V60)</f>
        <v>159</v>
      </c>
      <c r="T60" s="603">
        <v>13</v>
      </c>
      <c r="U60" s="603">
        <v>56</v>
      </c>
      <c r="V60" s="603">
        <v>90</v>
      </c>
      <c r="W60" s="602">
        <f>SUM(X60:Y60)</f>
        <v>2990</v>
      </c>
      <c r="X60" s="603">
        <v>71</v>
      </c>
      <c r="Y60" s="603">
        <v>2919</v>
      </c>
    </row>
    <row r="61" spans="1:28" ht="30" customHeight="1" outlineLevel="1">
      <c r="A61" s="65" t="s">
        <v>27</v>
      </c>
      <c r="B61" s="614">
        <f t="shared" ref="B61:B71" si="18">SUM(C61:E61)</f>
        <v>37683</v>
      </c>
      <c r="C61" s="614">
        <f t="shared" ref="C61:C71" si="19">SUM(G61,K61,P61,T61)</f>
        <v>373</v>
      </c>
      <c r="D61" s="614">
        <f t="shared" ref="D61:D71" si="20">SUM(H61,L61,Q61,U61)</f>
        <v>36214</v>
      </c>
      <c r="E61" s="614">
        <f t="shared" ref="E61:E71" si="21">SUM(I61,M61,R61,V61)</f>
        <v>1096</v>
      </c>
      <c r="F61" s="602">
        <f t="shared" ref="F61:F71" si="22">SUM(G61:I61)</f>
        <v>24253</v>
      </c>
      <c r="G61" s="603">
        <v>124</v>
      </c>
      <c r="H61" s="603">
        <v>23910</v>
      </c>
      <c r="I61" s="603">
        <v>219</v>
      </c>
      <c r="J61" s="602">
        <f t="shared" ref="J61:J71" si="23">SUM(K61:M61)</f>
        <v>1888</v>
      </c>
      <c r="K61" s="603">
        <v>90</v>
      </c>
      <c r="L61" s="603">
        <v>1473</v>
      </c>
      <c r="M61" s="603">
        <v>325</v>
      </c>
      <c r="N61" s="604"/>
      <c r="O61" s="602">
        <f t="shared" ref="O61:O71" si="24">SUM(P61:R61)</f>
        <v>11383</v>
      </c>
      <c r="P61" s="603">
        <v>146</v>
      </c>
      <c r="Q61" s="603">
        <v>10775</v>
      </c>
      <c r="R61" s="603">
        <v>462</v>
      </c>
      <c r="S61" s="602">
        <f t="shared" ref="S61:S71" si="25">SUM(T61:V61)</f>
        <v>159</v>
      </c>
      <c r="T61" s="603">
        <v>13</v>
      </c>
      <c r="U61" s="603">
        <v>56</v>
      </c>
      <c r="V61" s="603">
        <v>90</v>
      </c>
      <c r="W61" s="602">
        <f t="shared" ref="W61:W71" si="26">SUM(X61:Y61)</f>
        <v>2994</v>
      </c>
      <c r="X61" s="603">
        <v>71</v>
      </c>
      <c r="Y61" s="603">
        <v>2923</v>
      </c>
    </row>
    <row r="62" spans="1:28" ht="30" customHeight="1" outlineLevel="1">
      <c r="A62" s="65" t="s">
        <v>28</v>
      </c>
      <c r="B62" s="614">
        <f t="shared" si="18"/>
        <v>37838</v>
      </c>
      <c r="C62" s="614">
        <f t="shared" si="19"/>
        <v>371</v>
      </c>
      <c r="D62" s="614">
        <f t="shared" si="20"/>
        <v>36374</v>
      </c>
      <c r="E62" s="614">
        <f t="shared" si="21"/>
        <v>1093</v>
      </c>
      <c r="F62" s="602">
        <f t="shared" si="22"/>
        <v>24348</v>
      </c>
      <c r="G62" s="603">
        <v>124</v>
      </c>
      <c r="H62" s="603">
        <v>24004</v>
      </c>
      <c r="I62" s="603">
        <v>220</v>
      </c>
      <c r="J62" s="602">
        <f t="shared" si="23"/>
        <v>1885</v>
      </c>
      <c r="K62" s="603">
        <v>88</v>
      </c>
      <c r="L62" s="603">
        <v>1474</v>
      </c>
      <c r="M62" s="603">
        <v>323</v>
      </c>
      <c r="N62" s="604"/>
      <c r="O62" s="602">
        <f t="shared" si="24"/>
        <v>11443</v>
      </c>
      <c r="P62" s="603">
        <v>146</v>
      </c>
      <c r="Q62" s="603">
        <v>10838</v>
      </c>
      <c r="R62" s="603">
        <v>459</v>
      </c>
      <c r="S62" s="602">
        <f t="shared" si="25"/>
        <v>162</v>
      </c>
      <c r="T62" s="603">
        <v>13</v>
      </c>
      <c r="U62" s="603">
        <v>58</v>
      </c>
      <c r="V62" s="603">
        <v>91</v>
      </c>
      <c r="W62" s="602">
        <f t="shared" si="26"/>
        <v>3000</v>
      </c>
      <c r="X62" s="603">
        <v>71</v>
      </c>
      <c r="Y62" s="603">
        <v>2929</v>
      </c>
    </row>
    <row r="63" spans="1:28" ht="30" customHeight="1" outlineLevel="1">
      <c r="A63" s="65" t="s">
        <v>29</v>
      </c>
      <c r="B63" s="614">
        <f t="shared" si="18"/>
        <v>37805</v>
      </c>
      <c r="C63" s="614">
        <f t="shared" si="19"/>
        <v>372</v>
      </c>
      <c r="D63" s="614">
        <f t="shared" si="20"/>
        <v>36343</v>
      </c>
      <c r="E63" s="614">
        <f t="shared" si="21"/>
        <v>1090</v>
      </c>
      <c r="F63" s="602">
        <f t="shared" si="22"/>
        <v>24428</v>
      </c>
      <c r="G63" s="603">
        <v>123</v>
      </c>
      <c r="H63" s="603">
        <v>24085</v>
      </c>
      <c r="I63" s="603">
        <v>220</v>
      </c>
      <c r="J63" s="602">
        <f t="shared" si="23"/>
        <v>1884</v>
      </c>
      <c r="K63" s="603">
        <v>90</v>
      </c>
      <c r="L63" s="603">
        <v>1470</v>
      </c>
      <c r="M63" s="603">
        <v>324</v>
      </c>
      <c r="N63" s="604"/>
      <c r="O63" s="602">
        <f t="shared" si="24"/>
        <v>11330</v>
      </c>
      <c r="P63" s="603">
        <v>146</v>
      </c>
      <c r="Q63" s="603">
        <v>10728</v>
      </c>
      <c r="R63" s="603">
        <v>456</v>
      </c>
      <c r="S63" s="602">
        <f t="shared" si="25"/>
        <v>163</v>
      </c>
      <c r="T63" s="603">
        <v>13</v>
      </c>
      <c r="U63" s="603">
        <v>60</v>
      </c>
      <c r="V63" s="603">
        <v>90</v>
      </c>
      <c r="W63" s="602">
        <f t="shared" si="26"/>
        <v>3030</v>
      </c>
      <c r="X63" s="603">
        <v>71</v>
      </c>
      <c r="Y63" s="603">
        <v>2959</v>
      </c>
    </row>
    <row r="64" spans="1:28" ht="30" customHeight="1" outlineLevel="1">
      <c r="A64" s="65" t="s">
        <v>30</v>
      </c>
      <c r="B64" s="614">
        <f t="shared" si="18"/>
        <v>37998</v>
      </c>
      <c r="C64" s="614">
        <f t="shared" si="19"/>
        <v>371</v>
      </c>
      <c r="D64" s="614">
        <f t="shared" si="20"/>
        <v>36536</v>
      </c>
      <c r="E64" s="614">
        <f t="shared" si="21"/>
        <v>1091</v>
      </c>
      <c r="F64" s="602">
        <f t="shared" si="22"/>
        <v>24549</v>
      </c>
      <c r="G64" s="603">
        <v>117</v>
      </c>
      <c r="H64" s="603">
        <v>24213</v>
      </c>
      <c r="I64" s="603">
        <v>219</v>
      </c>
      <c r="J64" s="602">
        <f t="shared" si="23"/>
        <v>1887</v>
      </c>
      <c r="K64" s="603">
        <v>92</v>
      </c>
      <c r="L64" s="603">
        <v>1471</v>
      </c>
      <c r="M64" s="603">
        <v>324</v>
      </c>
      <c r="N64" s="604"/>
      <c r="O64" s="602">
        <f t="shared" si="24"/>
        <v>11398</v>
      </c>
      <c r="P64" s="603">
        <v>148</v>
      </c>
      <c r="Q64" s="603">
        <v>10792</v>
      </c>
      <c r="R64" s="603">
        <v>458</v>
      </c>
      <c r="S64" s="602">
        <f t="shared" si="25"/>
        <v>164</v>
      </c>
      <c r="T64" s="603">
        <v>14</v>
      </c>
      <c r="U64" s="603">
        <v>60</v>
      </c>
      <c r="V64" s="603">
        <v>90</v>
      </c>
      <c r="W64" s="602">
        <f t="shared" si="26"/>
        <v>3031</v>
      </c>
      <c r="X64" s="603">
        <v>71</v>
      </c>
      <c r="Y64" s="603">
        <v>2960</v>
      </c>
    </row>
    <row r="65" spans="1:25" ht="30" customHeight="1" outlineLevel="1">
      <c r="A65" s="65" t="s">
        <v>31</v>
      </c>
      <c r="B65" s="614">
        <f t="shared" si="18"/>
        <v>38084</v>
      </c>
      <c r="C65" s="614">
        <f t="shared" si="19"/>
        <v>371</v>
      </c>
      <c r="D65" s="614">
        <f t="shared" si="20"/>
        <v>36624</v>
      </c>
      <c r="E65" s="614">
        <f t="shared" si="21"/>
        <v>1089</v>
      </c>
      <c r="F65" s="602">
        <f t="shared" si="22"/>
        <v>24573</v>
      </c>
      <c r="G65" s="603">
        <v>114</v>
      </c>
      <c r="H65" s="603">
        <v>24238</v>
      </c>
      <c r="I65" s="603">
        <v>221</v>
      </c>
      <c r="J65" s="602">
        <f t="shared" si="23"/>
        <v>1893</v>
      </c>
      <c r="K65" s="603">
        <v>94</v>
      </c>
      <c r="L65" s="603">
        <v>1474</v>
      </c>
      <c r="M65" s="603">
        <v>325</v>
      </c>
      <c r="N65" s="604"/>
      <c r="O65" s="602">
        <f t="shared" si="24"/>
        <v>11452</v>
      </c>
      <c r="P65" s="603">
        <v>149</v>
      </c>
      <c r="Q65" s="603">
        <v>10850</v>
      </c>
      <c r="R65" s="603">
        <v>453</v>
      </c>
      <c r="S65" s="602">
        <f t="shared" si="25"/>
        <v>166</v>
      </c>
      <c r="T65" s="603">
        <v>14</v>
      </c>
      <c r="U65" s="603">
        <v>62</v>
      </c>
      <c r="V65" s="603">
        <v>90</v>
      </c>
      <c r="W65" s="602">
        <f t="shared" si="26"/>
        <v>3045</v>
      </c>
      <c r="X65" s="603">
        <v>71</v>
      </c>
      <c r="Y65" s="603">
        <v>2974</v>
      </c>
    </row>
    <row r="66" spans="1:25" ht="30" customHeight="1" outlineLevel="1">
      <c r="A66" s="65" t="s">
        <v>32</v>
      </c>
      <c r="B66" s="614">
        <f t="shared" si="18"/>
        <v>38264</v>
      </c>
      <c r="C66" s="614">
        <f t="shared" si="19"/>
        <v>376</v>
      </c>
      <c r="D66" s="614">
        <f t="shared" si="20"/>
        <v>36798</v>
      </c>
      <c r="E66" s="614">
        <f t="shared" si="21"/>
        <v>1090</v>
      </c>
      <c r="F66" s="602">
        <f t="shared" si="22"/>
        <v>24657</v>
      </c>
      <c r="G66" s="603">
        <v>116</v>
      </c>
      <c r="H66" s="603">
        <v>24321</v>
      </c>
      <c r="I66" s="603">
        <v>220</v>
      </c>
      <c r="J66" s="602">
        <f t="shared" si="23"/>
        <v>1903</v>
      </c>
      <c r="K66" s="603">
        <v>94</v>
      </c>
      <c r="L66" s="603">
        <v>1484</v>
      </c>
      <c r="M66" s="603">
        <v>325</v>
      </c>
      <c r="N66" s="604"/>
      <c r="O66" s="602">
        <f t="shared" si="24"/>
        <v>11535</v>
      </c>
      <c r="P66" s="603">
        <v>152</v>
      </c>
      <c r="Q66" s="603">
        <v>10929</v>
      </c>
      <c r="R66" s="603">
        <v>454</v>
      </c>
      <c r="S66" s="602">
        <f t="shared" si="25"/>
        <v>169</v>
      </c>
      <c r="T66" s="603">
        <v>14</v>
      </c>
      <c r="U66" s="603">
        <v>64</v>
      </c>
      <c r="V66" s="603">
        <v>91</v>
      </c>
      <c r="W66" s="602">
        <f t="shared" si="26"/>
        <v>3050</v>
      </c>
      <c r="X66" s="603">
        <v>71</v>
      </c>
      <c r="Y66" s="603">
        <v>2979</v>
      </c>
    </row>
    <row r="67" spans="1:25" ht="30" customHeight="1" outlineLevel="1">
      <c r="A67" s="65" t="s">
        <v>33</v>
      </c>
      <c r="B67" s="614">
        <f t="shared" si="18"/>
        <v>38344</v>
      </c>
      <c r="C67" s="614">
        <f t="shared" si="19"/>
        <v>375</v>
      </c>
      <c r="D67" s="614">
        <f t="shared" si="20"/>
        <v>36870</v>
      </c>
      <c r="E67" s="614">
        <f t="shared" si="21"/>
        <v>1099</v>
      </c>
      <c r="F67" s="602">
        <f t="shared" si="22"/>
        <v>24714</v>
      </c>
      <c r="G67" s="603">
        <v>115</v>
      </c>
      <c r="H67" s="603">
        <v>24378</v>
      </c>
      <c r="I67" s="603">
        <v>221</v>
      </c>
      <c r="J67" s="602">
        <f t="shared" si="23"/>
        <v>1890</v>
      </c>
      <c r="K67" s="603">
        <v>93</v>
      </c>
      <c r="L67" s="603">
        <v>1470</v>
      </c>
      <c r="M67" s="603">
        <v>327</v>
      </c>
      <c r="N67" s="604"/>
      <c r="O67" s="602">
        <f t="shared" si="24"/>
        <v>11570</v>
      </c>
      <c r="P67" s="603">
        <v>153</v>
      </c>
      <c r="Q67" s="603">
        <v>10955</v>
      </c>
      <c r="R67" s="603">
        <v>462</v>
      </c>
      <c r="S67" s="602">
        <f t="shared" si="25"/>
        <v>170</v>
      </c>
      <c r="T67" s="603">
        <v>14</v>
      </c>
      <c r="U67" s="603">
        <v>67</v>
      </c>
      <c r="V67" s="603">
        <v>89</v>
      </c>
      <c r="W67" s="602">
        <f t="shared" si="26"/>
        <v>3066</v>
      </c>
      <c r="X67" s="603">
        <v>71</v>
      </c>
      <c r="Y67" s="603">
        <v>2995</v>
      </c>
    </row>
    <row r="68" spans="1:25" ht="30" customHeight="1" outlineLevel="1">
      <c r="A68" s="65" t="s">
        <v>34</v>
      </c>
      <c r="B68" s="614">
        <f t="shared" si="18"/>
        <v>38451</v>
      </c>
      <c r="C68" s="614">
        <f t="shared" si="19"/>
        <v>381</v>
      </c>
      <c r="D68" s="614">
        <f t="shared" si="20"/>
        <v>36974</v>
      </c>
      <c r="E68" s="614">
        <f t="shared" si="21"/>
        <v>1096</v>
      </c>
      <c r="F68" s="602">
        <f t="shared" si="22"/>
        <v>24778</v>
      </c>
      <c r="G68" s="603">
        <v>116</v>
      </c>
      <c r="H68" s="603">
        <v>24442</v>
      </c>
      <c r="I68" s="603">
        <v>220</v>
      </c>
      <c r="J68" s="602">
        <f t="shared" si="23"/>
        <v>1884</v>
      </c>
      <c r="K68" s="603">
        <v>94</v>
      </c>
      <c r="L68" s="603">
        <v>1467</v>
      </c>
      <c r="M68" s="603">
        <v>323</v>
      </c>
      <c r="N68" s="604"/>
      <c r="O68" s="602">
        <f t="shared" si="24"/>
        <v>11617</v>
      </c>
      <c r="P68" s="603">
        <v>156</v>
      </c>
      <c r="Q68" s="603">
        <v>10997</v>
      </c>
      <c r="R68" s="603">
        <v>464</v>
      </c>
      <c r="S68" s="602">
        <f t="shared" si="25"/>
        <v>172</v>
      </c>
      <c r="T68" s="603">
        <v>15</v>
      </c>
      <c r="U68" s="603">
        <v>68</v>
      </c>
      <c r="V68" s="603">
        <v>89</v>
      </c>
      <c r="W68" s="602">
        <f t="shared" si="26"/>
        <v>3086</v>
      </c>
      <c r="X68" s="603">
        <v>81</v>
      </c>
      <c r="Y68" s="603">
        <v>3005</v>
      </c>
    </row>
    <row r="69" spans="1:25" ht="30" customHeight="1" outlineLevel="1">
      <c r="A69" s="65" t="s">
        <v>35</v>
      </c>
      <c r="B69" s="614">
        <f t="shared" si="18"/>
        <v>38440</v>
      </c>
      <c r="C69" s="614">
        <f t="shared" si="19"/>
        <v>387</v>
      </c>
      <c r="D69" s="614">
        <f t="shared" si="20"/>
        <v>36955</v>
      </c>
      <c r="E69" s="614">
        <f t="shared" si="21"/>
        <v>1098</v>
      </c>
      <c r="F69" s="602">
        <f t="shared" si="22"/>
        <v>24780</v>
      </c>
      <c r="G69" s="603">
        <v>119</v>
      </c>
      <c r="H69" s="603">
        <v>24442</v>
      </c>
      <c r="I69" s="603">
        <v>219</v>
      </c>
      <c r="J69" s="602">
        <f t="shared" si="23"/>
        <v>1871</v>
      </c>
      <c r="K69" s="603">
        <v>95</v>
      </c>
      <c r="L69" s="603">
        <v>1453</v>
      </c>
      <c r="M69" s="603">
        <v>323</v>
      </c>
      <c r="N69" s="604"/>
      <c r="O69" s="602">
        <f t="shared" si="24"/>
        <v>11618</v>
      </c>
      <c r="P69" s="603">
        <v>158</v>
      </c>
      <c r="Q69" s="603">
        <v>10993</v>
      </c>
      <c r="R69" s="603">
        <v>467</v>
      </c>
      <c r="S69" s="602">
        <f t="shared" si="25"/>
        <v>171</v>
      </c>
      <c r="T69" s="603">
        <v>15</v>
      </c>
      <c r="U69" s="603">
        <v>67</v>
      </c>
      <c r="V69" s="603">
        <v>89</v>
      </c>
      <c r="W69" s="602">
        <f t="shared" si="26"/>
        <v>3077</v>
      </c>
      <c r="X69" s="603">
        <v>71</v>
      </c>
      <c r="Y69" s="603">
        <v>3006</v>
      </c>
    </row>
    <row r="70" spans="1:25" ht="30" customHeight="1" outlineLevel="1">
      <c r="A70" s="65" t="s">
        <v>36</v>
      </c>
      <c r="B70" s="614">
        <f t="shared" si="18"/>
        <v>38428</v>
      </c>
      <c r="C70" s="614">
        <f t="shared" si="19"/>
        <v>401</v>
      </c>
      <c r="D70" s="614">
        <f t="shared" si="20"/>
        <v>36925</v>
      </c>
      <c r="E70" s="614">
        <f t="shared" si="21"/>
        <v>1102</v>
      </c>
      <c r="F70" s="602">
        <f t="shared" si="22"/>
        <v>24809</v>
      </c>
      <c r="G70" s="603">
        <v>126</v>
      </c>
      <c r="H70" s="603">
        <v>24464</v>
      </c>
      <c r="I70" s="603">
        <v>219</v>
      </c>
      <c r="J70" s="602">
        <f t="shared" si="23"/>
        <v>1856</v>
      </c>
      <c r="K70" s="603">
        <v>99</v>
      </c>
      <c r="L70" s="603">
        <v>1433</v>
      </c>
      <c r="M70" s="603">
        <v>324</v>
      </c>
      <c r="N70" s="604"/>
      <c r="O70" s="602">
        <f t="shared" si="24"/>
        <v>11588</v>
      </c>
      <c r="P70" s="603">
        <v>160</v>
      </c>
      <c r="Q70" s="603">
        <v>10960</v>
      </c>
      <c r="R70" s="603">
        <v>468</v>
      </c>
      <c r="S70" s="602">
        <f t="shared" si="25"/>
        <v>175</v>
      </c>
      <c r="T70" s="603">
        <v>16</v>
      </c>
      <c r="U70" s="603">
        <v>68</v>
      </c>
      <c r="V70" s="603">
        <v>91</v>
      </c>
      <c r="W70" s="602">
        <f t="shared" si="26"/>
        <v>3073</v>
      </c>
      <c r="X70" s="603">
        <v>70</v>
      </c>
      <c r="Y70" s="603">
        <v>3003</v>
      </c>
    </row>
    <row r="71" spans="1:25" ht="30" customHeight="1" outlineLevel="1">
      <c r="A71" s="65" t="s">
        <v>37</v>
      </c>
      <c r="B71" s="614">
        <f t="shared" si="18"/>
        <v>38458</v>
      </c>
      <c r="C71" s="614">
        <f t="shared" si="19"/>
        <v>391</v>
      </c>
      <c r="D71" s="614">
        <f t="shared" si="20"/>
        <v>36968</v>
      </c>
      <c r="E71" s="614">
        <f t="shared" si="21"/>
        <v>1099</v>
      </c>
      <c r="F71" s="602">
        <f t="shared" si="22"/>
        <v>24844</v>
      </c>
      <c r="G71" s="605">
        <v>119</v>
      </c>
      <c r="H71" s="603">
        <v>24505</v>
      </c>
      <c r="I71" s="605">
        <v>220</v>
      </c>
      <c r="J71" s="602">
        <f t="shared" si="23"/>
        <v>1844</v>
      </c>
      <c r="K71" s="605">
        <v>96</v>
      </c>
      <c r="L71" s="603">
        <v>1428</v>
      </c>
      <c r="M71" s="605">
        <v>320</v>
      </c>
      <c r="N71" s="604"/>
      <c r="O71" s="602">
        <f t="shared" si="24"/>
        <v>11597</v>
      </c>
      <c r="P71" s="605">
        <v>160</v>
      </c>
      <c r="Q71" s="603">
        <v>10969</v>
      </c>
      <c r="R71" s="603">
        <v>468</v>
      </c>
      <c r="S71" s="602">
        <f t="shared" si="25"/>
        <v>173</v>
      </c>
      <c r="T71" s="603">
        <v>16</v>
      </c>
      <c r="U71" s="603">
        <v>66</v>
      </c>
      <c r="V71" s="603">
        <v>91</v>
      </c>
      <c r="W71" s="602">
        <f t="shared" si="26"/>
        <v>3057</v>
      </c>
      <c r="X71" s="603">
        <v>72</v>
      </c>
      <c r="Y71" s="605">
        <v>2985</v>
      </c>
    </row>
    <row r="72" spans="1:25" s="6" customFormat="1" ht="11.25" customHeight="1">
      <c r="A72" s="77"/>
      <c r="B72" s="78"/>
      <c r="C72" s="79"/>
      <c r="D72" s="79"/>
      <c r="E72" s="79"/>
      <c r="F72" s="79"/>
      <c r="G72" s="80"/>
      <c r="H72" s="80"/>
      <c r="I72" s="80"/>
      <c r="J72" s="79"/>
      <c r="K72" s="80"/>
      <c r="L72" s="80"/>
      <c r="M72" s="80"/>
      <c r="N72" s="77"/>
      <c r="O72" s="78"/>
      <c r="P72" s="80"/>
      <c r="Q72" s="80"/>
      <c r="R72" s="80"/>
      <c r="S72" s="79"/>
      <c r="T72" s="80"/>
      <c r="U72" s="80"/>
      <c r="V72" s="80"/>
      <c r="W72" s="80"/>
      <c r="X72" s="80"/>
      <c r="Y72" s="80"/>
    </row>
    <row r="73" spans="1:25" s="6" customFormat="1" ht="26.25" customHeight="1">
      <c r="A73" s="81"/>
      <c r="B73" s="82"/>
      <c r="C73" s="82"/>
      <c r="D73" s="82"/>
      <c r="E73" s="82"/>
      <c r="F73" s="82"/>
      <c r="G73" s="83"/>
      <c r="H73" s="83"/>
      <c r="I73" s="83"/>
      <c r="J73" s="82"/>
      <c r="K73" s="83"/>
      <c r="L73" s="83"/>
      <c r="M73" s="83"/>
      <c r="N73" s="81"/>
      <c r="O73" s="82"/>
      <c r="P73" s="83"/>
      <c r="Q73" s="83"/>
      <c r="R73" s="83"/>
      <c r="S73" s="82"/>
      <c r="T73" s="83"/>
      <c r="U73" s="83"/>
      <c r="V73" s="83"/>
      <c r="W73" s="83"/>
      <c r="X73" s="83"/>
      <c r="Y73" s="83"/>
    </row>
    <row r="74" spans="1:25" s="7" customFormat="1" ht="15" customHeight="1">
      <c r="A74" s="7" t="s">
        <v>38</v>
      </c>
      <c r="G74" s="620"/>
      <c r="H74" s="620"/>
      <c r="I74" s="620"/>
      <c r="J74" s="85"/>
      <c r="K74" s="85"/>
      <c r="N74" s="7" t="s">
        <v>38</v>
      </c>
      <c r="W74" s="619"/>
      <c r="X74" s="619"/>
      <c r="Y74" s="619"/>
    </row>
    <row r="75" spans="1:25" s="7" customFormat="1" ht="15" customHeight="1">
      <c r="A75" s="621" t="s">
        <v>39</v>
      </c>
      <c r="B75" s="621"/>
      <c r="C75" s="621"/>
      <c r="D75" s="621"/>
      <c r="E75" s="24"/>
      <c r="F75" s="24"/>
      <c r="G75" s="579"/>
      <c r="H75" s="579"/>
      <c r="I75" s="579"/>
      <c r="J75" s="580"/>
      <c r="K75" s="580"/>
      <c r="L75" s="24"/>
      <c r="M75" s="24"/>
      <c r="N75" s="621" t="s">
        <v>40</v>
      </c>
      <c r="O75" s="621"/>
      <c r="P75" s="621"/>
      <c r="Q75" s="24"/>
      <c r="R75" s="24"/>
      <c r="S75" s="24"/>
      <c r="T75" s="24"/>
      <c r="W75" s="84"/>
      <c r="X75" s="84"/>
      <c r="Y75" s="84"/>
    </row>
    <row r="76" spans="1:25" s="7" customFormat="1" ht="12.75" customHeight="1">
      <c r="A76" s="24" t="s">
        <v>41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 t="s">
        <v>42</v>
      </c>
      <c r="O76" s="24"/>
      <c r="P76" s="24"/>
      <c r="Q76" s="24"/>
      <c r="R76" s="24"/>
      <c r="S76" s="24"/>
      <c r="T76" s="24"/>
      <c r="X76" s="86"/>
      <c r="Y76" s="86"/>
    </row>
  </sheetData>
  <mergeCells count="4">
    <mergeCell ref="W74:Y74"/>
    <mergeCell ref="G74:I74"/>
    <mergeCell ref="A75:D75"/>
    <mergeCell ref="N75:P75"/>
  </mergeCells>
  <phoneticPr fontId="196" type="noConversion"/>
  <printOptions gridLinesSet="0"/>
  <pageMargins left="0.52986109999999997" right="0.39374999999999999" top="0.55138889999999996" bottom="0.55138889999999996" header="0.51180550000000002" footer="0.51180550000000002"/>
  <pageSetup paperSize="9" scale="86" pageOrder="overThenDown" orientation="portrait" blackAndWhite="1" r:id="rId1"/>
  <headerFooter alignWithMargins="0"/>
  <colBreaks count="1" manualBreakCount="1">
    <brk id="13" max="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3:AE30"/>
  <sheetViews>
    <sheetView view="pageBreakPreview" zoomScaleNormal="100" zoomScaleSheetLayoutView="100" workbookViewId="0">
      <selection activeCell="P14" sqref="P14"/>
    </sheetView>
  </sheetViews>
  <sheetFormatPr defaultRowHeight="14.25"/>
  <cols>
    <col min="30" max="30" width="8.375" customWidth="1"/>
    <col min="31" max="31" width="9" hidden="1" customWidth="1"/>
  </cols>
  <sheetData>
    <row r="3" spans="1:31" ht="37.5">
      <c r="A3" s="643" t="s">
        <v>43</v>
      </c>
      <c r="B3" s="643"/>
      <c r="C3" s="643"/>
      <c r="D3" s="643"/>
      <c r="E3" s="643"/>
      <c r="F3" s="643"/>
      <c r="G3" s="643"/>
      <c r="H3" s="643"/>
      <c r="I3" s="643"/>
      <c r="J3" s="643"/>
      <c r="K3" s="87"/>
      <c r="L3" s="643" t="s">
        <v>44</v>
      </c>
      <c r="M3" s="643"/>
      <c r="N3" s="643"/>
      <c r="O3" s="643"/>
      <c r="P3" s="643"/>
      <c r="Q3" s="643"/>
      <c r="R3" s="643"/>
      <c r="S3" s="643"/>
      <c r="T3" s="643"/>
      <c r="U3" s="87"/>
      <c r="V3" s="643" t="s">
        <v>45</v>
      </c>
      <c r="W3" s="643"/>
      <c r="X3" s="643"/>
      <c r="Y3" s="643"/>
      <c r="Z3" s="643"/>
      <c r="AA3" s="643"/>
      <c r="AB3" s="643"/>
      <c r="AC3" s="643"/>
      <c r="AD3" s="643"/>
      <c r="AE3" s="643"/>
    </row>
    <row r="4" spans="1:31" ht="37.5">
      <c r="L4" s="643" t="s">
        <v>46</v>
      </c>
      <c r="M4" s="643"/>
      <c r="N4" s="643"/>
      <c r="O4" s="643"/>
      <c r="P4" s="643"/>
      <c r="Q4" s="643"/>
      <c r="R4" s="643"/>
      <c r="S4" s="643"/>
      <c r="T4" s="643"/>
      <c r="U4" s="87"/>
    </row>
    <row r="6" spans="1:31">
      <c r="A6" s="88" t="s">
        <v>6</v>
      </c>
      <c r="B6" s="88"/>
      <c r="C6" s="88"/>
      <c r="D6" s="88"/>
      <c r="E6" s="88"/>
      <c r="F6" s="88"/>
      <c r="G6" s="88"/>
      <c r="H6" s="88"/>
      <c r="I6" s="88"/>
      <c r="J6" s="89" t="s">
        <v>47</v>
      </c>
      <c r="K6" s="88" t="s">
        <v>6</v>
      </c>
      <c r="L6" s="88"/>
      <c r="M6" s="88"/>
      <c r="N6" s="88"/>
      <c r="O6" s="88"/>
      <c r="P6" s="88"/>
      <c r="Q6" s="88"/>
      <c r="R6" s="88"/>
      <c r="S6" s="88"/>
      <c r="T6" s="89" t="s">
        <v>47</v>
      </c>
      <c r="U6" s="88" t="s">
        <v>6</v>
      </c>
      <c r="V6" s="88"/>
      <c r="W6" s="88"/>
      <c r="X6" s="88"/>
      <c r="Y6" s="88"/>
      <c r="Z6" s="88"/>
      <c r="AA6" s="88"/>
      <c r="AB6" s="88"/>
      <c r="AC6" s="88"/>
      <c r="AD6" s="89" t="s">
        <v>47</v>
      </c>
    </row>
    <row r="7" spans="1:31" ht="30" customHeight="1">
      <c r="A7" s="622" t="s">
        <v>48</v>
      </c>
      <c r="B7" s="644" t="s">
        <v>49</v>
      </c>
      <c r="C7" s="639"/>
      <c r="D7" s="640"/>
      <c r="E7" s="640"/>
      <c r="F7" s="641"/>
      <c r="G7" s="641"/>
      <c r="H7" s="641"/>
      <c r="I7" s="641"/>
      <c r="J7" s="641"/>
      <c r="K7" s="622" t="s">
        <v>48</v>
      </c>
      <c r="L7" s="644" t="s">
        <v>50</v>
      </c>
      <c r="M7" s="639"/>
      <c r="N7" s="640"/>
      <c r="O7" s="640"/>
      <c r="P7" s="641"/>
      <c r="Q7" s="641"/>
      <c r="R7" s="641"/>
      <c r="S7" s="641"/>
      <c r="T7" s="642"/>
      <c r="U7" s="622" t="s">
        <v>48</v>
      </c>
      <c r="V7" s="639" t="s">
        <v>51</v>
      </c>
      <c r="W7" s="639"/>
      <c r="X7" s="640"/>
      <c r="Y7" s="640"/>
      <c r="Z7" s="641"/>
      <c r="AA7" s="641"/>
      <c r="AB7" s="641"/>
      <c r="AC7" s="641"/>
      <c r="AD7" s="642"/>
    </row>
    <row r="8" spans="1:31" ht="25.5" customHeight="1">
      <c r="A8" s="623"/>
      <c r="B8" s="645"/>
      <c r="C8" s="632" t="s">
        <v>52</v>
      </c>
      <c r="D8" s="632" t="s">
        <v>53</v>
      </c>
      <c r="E8" s="632" t="s">
        <v>54</v>
      </c>
      <c r="F8" s="632" t="s">
        <v>55</v>
      </c>
      <c r="G8" s="632" t="s">
        <v>56</v>
      </c>
      <c r="H8" s="632" t="s">
        <v>57</v>
      </c>
      <c r="I8" s="632" t="s">
        <v>58</v>
      </c>
      <c r="J8" s="634" t="s">
        <v>59</v>
      </c>
      <c r="K8" s="623"/>
      <c r="L8" s="648"/>
      <c r="M8" s="632" t="s">
        <v>60</v>
      </c>
      <c r="N8" s="632" t="s">
        <v>53</v>
      </c>
      <c r="O8" s="632" t="s">
        <v>54</v>
      </c>
      <c r="P8" s="632" t="s">
        <v>61</v>
      </c>
      <c r="Q8" s="632" t="s">
        <v>62</v>
      </c>
      <c r="R8" s="632" t="s">
        <v>57</v>
      </c>
      <c r="S8" s="632" t="s">
        <v>63</v>
      </c>
      <c r="T8" s="632" t="s">
        <v>64</v>
      </c>
      <c r="U8" s="623"/>
      <c r="V8" s="636"/>
      <c r="W8" s="632" t="s">
        <v>52</v>
      </c>
      <c r="X8" s="632" t="s">
        <v>53</v>
      </c>
      <c r="Y8" s="632" t="s">
        <v>65</v>
      </c>
      <c r="Z8" s="632" t="s">
        <v>55</v>
      </c>
      <c r="AA8" s="632" t="s">
        <v>66</v>
      </c>
      <c r="AB8" s="632" t="s">
        <v>57</v>
      </c>
      <c r="AC8" s="632" t="s">
        <v>58</v>
      </c>
      <c r="AD8" s="632" t="s">
        <v>59</v>
      </c>
    </row>
    <row r="9" spans="1:31" ht="19.5" customHeight="1">
      <c r="A9" s="623"/>
      <c r="B9" s="646"/>
      <c r="C9" s="633"/>
      <c r="D9" s="633"/>
      <c r="E9" s="633"/>
      <c r="F9" s="633"/>
      <c r="G9" s="633"/>
      <c r="H9" s="633"/>
      <c r="I9" s="633"/>
      <c r="J9" s="635"/>
      <c r="K9" s="623"/>
      <c r="L9" s="649"/>
      <c r="M9" s="633"/>
      <c r="N9" s="633"/>
      <c r="O9" s="633"/>
      <c r="P9" s="633"/>
      <c r="Q9" s="633"/>
      <c r="R9" s="633"/>
      <c r="S9" s="633"/>
      <c r="T9" s="633"/>
      <c r="U9" s="623"/>
      <c r="V9" s="637"/>
      <c r="W9" s="633"/>
      <c r="X9" s="633"/>
      <c r="Y9" s="633"/>
      <c r="Z9" s="633"/>
      <c r="AA9" s="633"/>
      <c r="AB9" s="633"/>
      <c r="AC9" s="633"/>
      <c r="AD9" s="633"/>
    </row>
    <row r="10" spans="1:31" ht="24.75" customHeight="1">
      <c r="A10" s="624"/>
      <c r="B10" s="647"/>
      <c r="C10" s="633"/>
      <c r="D10" s="633"/>
      <c r="E10" s="633"/>
      <c r="F10" s="633"/>
      <c r="G10" s="633"/>
      <c r="H10" s="633"/>
      <c r="I10" s="633"/>
      <c r="J10" s="635"/>
      <c r="K10" s="624"/>
      <c r="L10" s="650"/>
      <c r="M10" s="633"/>
      <c r="N10" s="633"/>
      <c r="O10" s="633"/>
      <c r="P10" s="633"/>
      <c r="Q10" s="633"/>
      <c r="R10" s="633"/>
      <c r="S10" s="633"/>
      <c r="T10" s="633"/>
      <c r="U10" s="624"/>
      <c r="V10" s="638"/>
      <c r="W10" s="633"/>
      <c r="X10" s="633"/>
      <c r="Y10" s="633"/>
      <c r="Z10" s="633"/>
      <c r="AA10" s="633"/>
      <c r="AB10" s="633"/>
      <c r="AC10" s="633"/>
      <c r="AD10" s="633"/>
    </row>
    <row r="11" spans="1:31" s="8" customFormat="1" ht="24.95" customHeight="1">
      <c r="A11" s="90">
        <v>2013</v>
      </c>
      <c r="B11" s="91">
        <f>SUM(C11:J11)</f>
        <v>32085</v>
      </c>
      <c r="C11" s="92">
        <v>11</v>
      </c>
      <c r="D11" s="92">
        <v>11264</v>
      </c>
      <c r="E11" s="92">
        <v>18113</v>
      </c>
      <c r="F11" s="92">
        <v>2485</v>
      </c>
      <c r="G11" s="92">
        <v>0</v>
      </c>
      <c r="H11" s="92">
        <v>137</v>
      </c>
      <c r="I11" s="92">
        <v>0</v>
      </c>
      <c r="J11" s="92">
        <v>75</v>
      </c>
      <c r="K11" s="90">
        <v>2013</v>
      </c>
      <c r="L11" s="93"/>
      <c r="M11" s="92">
        <v>9</v>
      </c>
      <c r="N11" s="92">
        <v>11243</v>
      </c>
      <c r="O11" s="92">
        <v>6394</v>
      </c>
      <c r="P11" s="92">
        <v>2075</v>
      </c>
      <c r="Q11" s="92">
        <v>0</v>
      </c>
      <c r="R11" s="92">
        <v>137</v>
      </c>
      <c r="S11" s="92">
        <v>0</v>
      </c>
      <c r="T11" s="94">
        <v>0</v>
      </c>
      <c r="U11" s="90">
        <v>2013</v>
      </c>
      <c r="V11" s="95"/>
      <c r="W11" s="92">
        <v>1</v>
      </c>
      <c r="X11" s="92">
        <v>10</v>
      </c>
      <c r="Y11" s="92">
        <v>1874</v>
      </c>
      <c r="Z11" s="92">
        <v>212</v>
      </c>
      <c r="AA11" s="92">
        <v>0</v>
      </c>
      <c r="AB11" s="92">
        <v>0</v>
      </c>
      <c r="AC11" s="92">
        <v>0</v>
      </c>
      <c r="AD11" s="94">
        <v>0</v>
      </c>
    </row>
    <row r="12" spans="1:31" s="8" customFormat="1" ht="24.95" customHeight="1">
      <c r="A12" s="90">
        <v>2014</v>
      </c>
      <c r="B12" s="91">
        <f t="shared" ref="B12:B15" si="0">SUM(C12:J12)</f>
        <v>33070</v>
      </c>
      <c r="C12" s="92">
        <v>36</v>
      </c>
      <c r="D12" s="92">
        <v>11488</v>
      </c>
      <c r="E12" s="92">
        <v>18904</v>
      </c>
      <c r="F12" s="92">
        <v>2382</v>
      </c>
      <c r="G12" s="92">
        <v>1</v>
      </c>
      <c r="H12" s="92">
        <v>172</v>
      </c>
      <c r="I12" s="92">
        <v>0</v>
      </c>
      <c r="J12" s="92">
        <v>87</v>
      </c>
      <c r="K12" s="90">
        <v>2014</v>
      </c>
      <c r="L12" s="93"/>
      <c r="M12" s="92">
        <v>15</v>
      </c>
      <c r="N12" s="92">
        <v>11470</v>
      </c>
      <c r="O12" s="92">
        <v>6967</v>
      </c>
      <c r="P12" s="92">
        <v>2035</v>
      </c>
      <c r="Q12" s="92">
        <v>1</v>
      </c>
      <c r="R12" s="92">
        <v>172</v>
      </c>
      <c r="S12" s="92">
        <v>0</v>
      </c>
      <c r="T12" s="94">
        <v>0</v>
      </c>
      <c r="U12" s="90">
        <v>2014</v>
      </c>
      <c r="V12" s="95"/>
      <c r="W12" s="92">
        <v>19</v>
      </c>
      <c r="X12" s="92">
        <v>8</v>
      </c>
      <c r="Y12" s="92">
        <v>1847</v>
      </c>
      <c r="Z12" s="92">
        <v>167</v>
      </c>
      <c r="AA12" s="92">
        <v>0</v>
      </c>
      <c r="AB12" s="92">
        <v>0</v>
      </c>
      <c r="AC12" s="92">
        <v>0</v>
      </c>
      <c r="AD12" s="94">
        <v>3</v>
      </c>
    </row>
    <row r="13" spans="1:31" s="8" customFormat="1" ht="24.95" customHeight="1">
      <c r="A13" s="90">
        <v>2015</v>
      </c>
      <c r="B13" s="91">
        <f t="shared" si="0"/>
        <v>34390</v>
      </c>
      <c r="C13" s="92">
        <v>41</v>
      </c>
      <c r="D13" s="92">
        <v>11797</v>
      </c>
      <c r="E13" s="92">
        <v>19911</v>
      </c>
      <c r="F13" s="92">
        <v>2333</v>
      </c>
      <c r="G13" s="92">
        <v>1</v>
      </c>
      <c r="H13" s="92">
        <v>212</v>
      </c>
      <c r="I13" s="92">
        <v>0</v>
      </c>
      <c r="J13" s="92">
        <v>95</v>
      </c>
      <c r="K13" s="90">
        <v>2015</v>
      </c>
      <c r="L13" s="93"/>
      <c r="M13" s="92">
        <v>20</v>
      </c>
      <c r="N13" s="92">
        <v>11777</v>
      </c>
      <c r="O13" s="92">
        <v>7709</v>
      </c>
      <c r="P13" s="92">
        <v>2008</v>
      </c>
      <c r="Q13" s="92">
        <v>1</v>
      </c>
      <c r="R13" s="92">
        <v>212</v>
      </c>
      <c r="S13" s="92">
        <v>0</v>
      </c>
      <c r="T13" s="94">
        <v>0</v>
      </c>
      <c r="U13" s="90">
        <v>2015</v>
      </c>
      <c r="V13" s="95"/>
      <c r="W13" s="92">
        <v>20</v>
      </c>
      <c r="X13" s="92">
        <v>7</v>
      </c>
      <c r="Y13" s="92">
        <v>1810</v>
      </c>
      <c r="Z13" s="92">
        <v>139</v>
      </c>
      <c r="AA13" s="92">
        <v>0</v>
      </c>
      <c r="AB13" s="92">
        <v>0</v>
      </c>
      <c r="AC13" s="92">
        <v>0</v>
      </c>
      <c r="AD13" s="94">
        <v>4</v>
      </c>
    </row>
    <row r="14" spans="1:31" s="8" customFormat="1" ht="24.95" customHeight="1">
      <c r="A14" s="90">
        <v>2016</v>
      </c>
      <c r="B14" s="91">
        <f t="shared" si="0"/>
        <v>36016</v>
      </c>
      <c r="C14" s="92">
        <v>43</v>
      </c>
      <c r="D14" s="92">
        <v>12294</v>
      </c>
      <c r="E14" s="92">
        <v>21028</v>
      </c>
      <c r="F14" s="92">
        <v>2251</v>
      </c>
      <c r="G14" s="92">
        <v>4</v>
      </c>
      <c r="H14" s="92">
        <v>285</v>
      </c>
      <c r="I14" s="92">
        <v>0</v>
      </c>
      <c r="J14" s="92">
        <v>111</v>
      </c>
      <c r="K14" s="90">
        <v>2016</v>
      </c>
      <c r="L14" s="93"/>
      <c r="M14" s="92">
        <v>21</v>
      </c>
      <c r="N14" s="92">
        <v>12275</v>
      </c>
      <c r="O14" s="92">
        <v>8469</v>
      </c>
      <c r="P14" s="92">
        <v>1949</v>
      </c>
      <c r="Q14" s="92">
        <v>4</v>
      </c>
      <c r="R14" s="92">
        <v>285</v>
      </c>
      <c r="S14" s="92">
        <v>0</v>
      </c>
      <c r="T14" s="94">
        <v>0</v>
      </c>
      <c r="U14" s="90">
        <v>2016</v>
      </c>
      <c r="V14" s="95"/>
      <c r="W14" s="92">
        <v>20</v>
      </c>
      <c r="X14" s="92">
        <v>6</v>
      </c>
      <c r="Y14" s="92">
        <v>1757</v>
      </c>
      <c r="Z14" s="92">
        <v>121</v>
      </c>
      <c r="AA14" s="92">
        <v>0</v>
      </c>
      <c r="AB14" s="92">
        <v>0</v>
      </c>
      <c r="AC14" s="92">
        <v>0</v>
      </c>
      <c r="AD14" s="94">
        <v>6</v>
      </c>
    </row>
    <row r="15" spans="1:31" s="8" customFormat="1" ht="24.95" customHeight="1">
      <c r="A15" s="90">
        <v>2017</v>
      </c>
      <c r="B15" s="91">
        <f t="shared" si="0"/>
        <v>37505</v>
      </c>
      <c r="C15" s="92">
        <v>39</v>
      </c>
      <c r="D15" s="92">
        <v>12822</v>
      </c>
      <c r="E15" s="92">
        <v>21981</v>
      </c>
      <c r="F15" s="92">
        <v>2170</v>
      </c>
      <c r="G15" s="92">
        <v>18</v>
      </c>
      <c r="H15" s="92">
        <v>352</v>
      </c>
      <c r="I15" s="92">
        <v>0</v>
      </c>
      <c r="J15" s="92">
        <v>123</v>
      </c>
      <c r="K15" s="90">
        <v>2017</v>
      </c>
      <c r="L15" s="93"/>
      <c r="M15" s="92">
        <v>18</v>
      </c>
      <c r="N15" s="92">
        <v>12804</v>
      </c>
      <c r="O15" s="92">
        <v>9081</v>
      </c>
      <c r="P15" s="92">
        <v>1883</v>
      </c>
      <c r="Q15" s="92">
        <v>18</v>
      </c>
      <c r="R15" s="92">
        <v>352</v>
      </c>
      <c r="S15" s="92">
        <v>0</v>
      </c>
      <c r="T15" s="94">
        <v>0</v>
      </c>
      <c r="U15" s="90">
        <v>2017</v>
      </c>
      <c r="V15" s="95"/>
      <c r="W15" s="92">
        <v>20</v>
      </c>
      <c r="X15" s="92">
        <v>5</v>
      </c>
      <c r="Y15" s="92">
        <v>1750</v>
      </c>
      <c r="Z15" s="92">
        <v>97</v>
      </c>
      <c r="AA15" s="92">
        <v>0</v>
      </c>
      <c r="AB15" s="92">
        <v>0</v>
      </c>
      <c r="AC15" s="92">
        <v>0</v>
      </c>
      <c r="AD15" s="94">
        <v>10</v>
      </c>
    </row>
    <row r="16" spans="1:31" s="9" customFormat="1" ht="24.95" customHeight="1">
      <c r="A16" s="90">
        <v>2018</v>
      </c>
      <c r="B16" s="96">
        <f>SUM(C16:J16)</f>
        <v>38458</v>
      </c>
      <c r="C16" s="97">
        <v>40</v>
      </c>
      <c r="D16" s="97">
        <v>13050</v>
      </c>
      <c r="E16" s="97">
        <v>22676</v>
      </c>
      <c r="F16" s="97">
        <v>2091</v>
      </c>
      <c r="G16" s="97">
        <v>36</v>
      </c>
      <c r="H16" s="97">
        <v>425</v>
      </c>
      <c r="I16" s="97">
        <v>0</v>
      </c>
      <c r="J16" s="97">
        <v>140</v>
      </c>
      <c r="K16" s="90">
        <v>2018</v>
      </c>
      <c r="L16" s="98"/>
      <c r="M16" s="97">
        <v>17</v>
      </c>
      <c r="N16" s="97">
        <v>13026</v>
      </c>
      <c r="O16" s="97">
        <v>9514</v>
      </c>
      <c r="P16" s="97">
        <v>1826</v>
      </c>
      <c r="Q16" s="97">
        <v>36</v>
      </c>
      <c r="R16" s="97">
        <v>425</v>
      </c>
      <c r="S16" s="97">
        <v>0</v>
      </c>
      <c r="T16" s="99">
        <v>0</v>
      </c>
      <c r="U16" s="90">
        <v>2018</v>
      </c>
      <c r="V16" s="100"/>
      <c r="W16" s="97">
        <v>20</v>
      </c>
      <c r="X16" s="97">
        <v>4</v>
      </c>
      <c r="Y16" s="97">
        <v>1722</v>
      </c>
      <c r="Z16" s="97">
        <v>81</v>
      </c>
      <c r="AA16" s="97">
        <v>0</v>
      </c>
      <c r="AB16" s="97">
        <v>0</v>
      </c>
      <c r="AC16" s="97">
        <v>0</v>
      </c>
      <c r="AD16" s="99">
        <v>17</v>
      </c>
    </row>
    <row r="17" spans="1:30" ht="15.75">
      <c r="A17" s="101"/>
      <c r="B17" s="102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</row>
    <row r="18" spans="1:30" ht="27" customHeight="1">
      <c r="A18" s="622" t="s">
        <v>48</v>
      </c>
      <c r="B18" s="592"/>
      <c r="C18" s="627" t="s">
        <v>415</v>
      </c>
      <c r="D18" s="627"/>
      <c r="E18" s="627"/>
      <c r="F18" s="627"/>
      <c r="G18" s="627"/>
      <c r="H18" s="627"/>
      <c r="I18" s="627"/>
      <c r="J18" s="627"/>
      <c r="K18" s="622" t="s">
        <v>48</v>
      </c>
      <c r="L18" s="625" t="s">
        <v>416</v>
      </c>
      <c r="M18" s="626"/>
      <c r="N18" s="626"/>
      <c r="O18" s="626"/>
      <c r="P18" s="626"/>
      <c r="Q18" s="626"/>
      <c r="R18" s="626"/>
      <c r="S18" s="626"/>
      <c r="T18" s="626"/>
      <c r="U18" s="622" t="s">
        <v>48</v>
      </c>
      <c r="V18" s="592"/>
      <c r="W18" s="627" t="s">
        <v>425</v>
      </c>
      <c r="X18" s="627"/>
      <c r="Y18" s="627"/>
      <c r="Z18" s="627"/>
      <c r="AA18" s="627"/>
      <c r="AB18" s="627"/>
      <c r="AC18" s="627"/>
      <c r="AD18" s="627"/>
    </row>
    <row r="19" spans="1:30" ht="37.5" customHeight="1">
      <c r="A19" s="623"/>
      <c r="B19" s="629"/>
      <c r="C19" s="632" t="s">
        <v>52</v>
      </c>
      <c r="D19" s="632" t="s">
        <v>53</v>
      </c>
      <c r="E19" s="632" t="s">
        <v>54</v>
      </c>
      <c r="F19" s="632" t="s">
        <v>55</v>
      </c>
      <c r="G19" s="632" t="s">
        <v>56</v>
      </c>
      <c r="H19" s="632" t="s">
        <v>57</v>
      </c>
      <c r="I19" s="632" t="s">
        <v>58</v>
      </c>
      <c r="J19" s="634" t="s">
        <v>59</v>
      </c>
      <c r="K19" s="623"/>
      <c r="L19" s="629"/>
      <c r="M19" s="628" t="s">
        <v>417</v>
      </c>
      <c r="N19" s="593" t="s">
        <v>418</v>
      </c>
      <c r="O19" s="593" t="s">
        <v>419</v>
      </c>
      <c r="P19" s="593" t="s">
        <v>420</v>
      </c>
      <c r="Q19" s="593" t="s">
        <v>421</v>
      </c>
      <c r="R19" s="593" t="s">
        <v>422</v>
      </c>
      <c r="S19" s="593" t="s">
        <v>423</v>
      </c>
      <c r="T19" s="593" t="s">
        <v>424</v>
      </c>
      <c r="U19" s="623"/>
      <c r="V19" s="629"/>
      <c r="W19" s="628" t="s">
        <v>417</v>
      </c>
      <c r="X19" s="628" t="s">
        <v>418</v>
      </c>
      <c r="Y19" s="628" t="s">
        <v>419</v>
      </c>
      <c r="Z19" s="628" t="s">
        <v>420</v>
      </c>
      <c r="AA19" s="593" t="s">
        <v>421</v>
      </c>
      <c r="AB19" s="593" t="s">
        <v>422</v>
      </c>
      <c r="AC19" s="593" t="s">
        <v>423</v>
      </c>
      <c r="AD19" s="593" t="s">
        <v>424</v>
      </c>
    </row>
    <row r="20" spans="1:30" ht="19.5" customHeight="1">
      <c r="A20" s="623"/>
      <c r="B20" s="629"/>
      <c r="C20" s="633"/>
      <c r="D20" s="633"/>
      <c r="E20" s="633"/>
      <c r="F20" s="633"/>
      <c r="G20" s="633"/>
      <c r="H20" s="633"/>
      <c r="I20" s="633"/>
      <c r="J20" s="635"/>
      <c r="K20" s="623"/>
      <c r="L20" s="629"/>
      <c r="M20" s="629"/>
      <c r="N20" s="594"/>
      <c r="O20" s="594"/>
      <c r="P20" s="594"/>
      <c r="Q20" s="594"/>
      <c r="R20" s="594"/>
      <c r="S20" s="594"/>
      <c r="T20" s="594"/>
      <c r="U20" s="623"/>
      <c r="V20" s="629"/>
      <c r="W20" s="629"/>
      <c r="X20" s="629"/>
      <c r="Y20" s="629"/>
      <c r="Z20" s="629"/>
      <c r="AA20" s="594"/>
      <c r="AB20" s="594"/>
      <c r="AC20" s="594"/>
      <c r="AD20" s="594"/>
    </row>
    <row r="21" spans="1:30">
      <c r="A21" s="624"/>
      <c r="B21" s="630"/>
      <c r="C21" s="633"/>
      <c r="D21" s="633"/>
      <c r="E21" s="633"/>
      <c r="F21" s="633"/>
      <c r="G21" s="633"/>
      <c r="H21" s="633"/>
      <c r="I21" s="633"/>
      <c r="J21" s="635"/>
      <c r="K21" s="624"/>
      <c r="L21" s="630"/>
      <c r="M21" s="630"/>
      <c r="N21" s="595"/>
      <c r="O21" s="595"/>
      <c r="P21" s="595"/>
      <c r="Q21" s="595"/>
      <c r="R21" s="595"/>
      <c r="S21" s="595"/>
      <c r="T21" s="595"/>
      <c r="U21" s="624"/>
      <c r="V21" s="630"/>
      <c r="W21" s="630"/>
      <c r="X21" s="630"/>
      <c r="Y21" s="630"/>
      <c r="Z21" s="630"/>
      <c r="AA21" s="595"/>
      <c r="AB21" s="595"/>
      <c r="AC21" s="595"/>
      <c r="AD21" s="595"/>
    </row>
    <row r="22" spans="1:30" ht="15.75">
      <c r="A22" s="90">
        <v>2013</v>
      </c>
      <c r="B22" s="93"/>
      <c r="C22" s="608">
        <v>1</v>
      </c>
      <c r="D22" s="608">
        <v>11</v>
      </c>
      <c r="E22" s="608">
        <v>9726</v>
      </c>
      <c r="F22" s="608">
        <v>197</v>
      </c>
      <c r="G22" s="608">
        <v>0</v>
      </c>
      <c r="H22" s="608">
        <v>0</v>
      </c>
      <c r="I22" s="608">
        <v>0</v>
      </c>
      <c r="J22" s="610">
        <v>70</v>
      </c>
      <c r="K22" s="90">
        <v>2013</v>
      </c>
      <c r="L22" s="93"/>
      <c r="M22" s="608">
        <v>0</v>
      </c>
      <c r="N22" s="608">
        <v>0</v>
      </c>
      <c r="O22" s="608">
        <v>119</v>
      </c>
      <c r="P22" s="608">
        <v>1</v>
      </c>
      <c r="Q22" s="608">
        <v>0</v>
      </c>
      <c r="R22" s="608">
        <v>0</v>
      </c>
      <c r="S22" s="608">
        <v>0</v>
      </c>
      <c r="T22" s="610">
        <v>5</v>
      </c>
      <c r="U22" s="90">
        <v>2013</v>
      </c>
      <c r="V22" s="95"/>
      <c r="W22" s="92"/>
      <c r="X22" s="92"/>
      <c r="Y22" s="92"/>
      <c r="Z22" s="92"/>
      <c r="AA22" s="92"/>
      <c r="AB22" s="601"/>
      <c r="AC22" s="601"/>
      <c r="AD22" s="601"/>
    </row>
    <row r="23" spans="1:30" ht="15.75" customHeight="1">
      <c r="A23" s="90">
        <v>2014</v>
      </c>
      <c r="B23" s="93"/>
      <c r="C23" s="608">
        <v>2</v>
      </c>
      <c r="D23" s="608">
        <v>10</v>
      </c>
      <c r="E23" s="608">
        <v>9967</v>
      </c>
      <c r="F23" s="608">
        <v>180</v>
      </c>
      <c r="G23" s="608">
        <v>0</v>
      </c>
      <c r="H23" s="608">
        <v>0</v>
      </c>
      <c r="I23" s="608">
        <v>0</v>
      </c>
      <c r="J23" s="610">
        <v>81</v>
      </c>
      <c r="K23" s="90">
        <v>2014</v>
      </c>
      <c r="L23" s="93"/>
      <c r="M23" s="608">
        <v>0</v>
      </c>
      <c r="N23" s="608">
        <v>0</v>
      </c>
      <c r="O23" s="608">
        <v>123</v>
      </c>
      <c r="P23" s="608">
        <v>0</v>
      </c>
      <c r="Q23" s="608">
        <v>0</v>
      </c>
      <c r="R23" s="608">
        <v>0</v>
      </c>
      <c r="S23" s="608">
        <v>0</v>
      </c>
      <c r="T23" s="610">
        <v>3</v>
      </c>
      <c r="U23" s="90">
        <v>2014</v>
      </c>
      <c r="V23" s="95"/>
      <c r="W23" s="92"/>
      <c r="X23" s="92"/>
      <c r="Y23" s="92"/>
      <c r="Z23" s="92"/>
      <c r="AA23" s="92"/>
      <c r="AB23" s="601"/>
      <c r="AC23" s="601"/>
      <c r="AD23" s="601"/>
    </row>
    <row r="24" spans="1:30" ht="15.75">
      <c r="A24" s="90">
        <v>2015</v>
      </c>
      <c r="B24" s="93"/>
      <c r="C24" s="608">
        <v>1</v>
      </c>
      <c r="D24" s="608">
        <v>13</v>
      </c>
      <c r="E24" s="608">
        <v>10260</v>
      </c>
      <c r="F24" s="608">
        <v>186</v>
      </c>
      <c r="G24" s="608">
        <v>0</v>
      </c>
      <c r="H24" s="608">
        <v>0</v>
      </c>
      <c r="I24" s="608">
        <v>0</v>
      </c>
      <c r="J24" s="610">
        <v>87</v>
      </c>
      <c r="K24" s="90">
        <v>2015</v>
      </c>
      <c r="L24" s="93"/>
      <c r="M24" s="608">
        <v>0</v>
      </c>
      <c r="N24" s="608">
        <v>0</v>
      </c>
      <c r="O24" s="608">
        <v>132</v>
      </c>
      <c r="P24" s="608">
        <v>0</v>
      </c>
      <c r="Q24" s="608">
        <v>0</v>
      </c>
      <c r="R24" s="608">
        <v>0</v>
      </c>
      <c r="S24" s="608">
        <v>0</v>
      </c>
      <c r="T24" s="610">
        <v>4</v>
      </c>
      <c r="U24" s="90">
        <v>2015</v>
      </c>
      <c r="V24" s="95"/>
      <c r="W24" s="92"/>
      <c r="X24" s="92"/>
      <c r="Y24" s="92"/>
      <c r="Z24" s="92"/>
      <c r="AA24" s="92"/>
      <c r="AB24" s="601"/>
      <c r="AC24" s="601"/>
      <c r="AD24" s="601"/>
    </row>
    <row r="25" spans="1:30" ht="15.75">
      <c r="A25" s="90">
        <v>2016</v>
      </c>
      <c r="B25" s="93"/>
      <c r="C25" s="608">
        <v>2</v>
      </c>
      <c r="D25" s="608">
        <v>13</v>
      </c>
      <c r="E25" s="608">
        <v>10652</v>
      </c>
      <c r="F25" s="608">
        <v>181</v>
      </c>
      <c r="G25" s="608">
        <v>0</v>
      </c>
      <c r="H25" s="608">
        <v>0</v>
      </c>
      <c r="I25" s="608">
        <v>0</v>
      </c>
      <c r="J25" s="610">
        <v>98</v>
      </c>
      <c r="K25" s="90">
        <v>2016</v>
      </c>
      <c r="L25" s="93"/>
      <c r="M25" s="608">
        <v>0</v>
      </c>
      <c r="N25" s="608">
        <v>0</v>
      </c>
      <c r="O25" s="608">
        <v>150</v>
      </c>
      <c r="P25" s="608">
        <v>0</v>
      </c>
      <c r="Q25" s="608">
        <v>0</v>
      </c>
      <c r="R25" s="608">
        <v>0</v>
      </c>
      <c r="S25" s="608">
        <v>0</v>
      </c>
      <c r="T25" s="610">
        <v>7</v>
      </c>
      <c r="U25" s="90">
        <v>2016</v>
      </c>
      <c r="V25" s="95"/>
      <c r="W25" s="92"/>
      <c r="X25" s="92"/>
      <c r="Y25" s="92"/>
      <c r="Z25" s="92"/>
      <c r="AA25" s="92"/>
      <c r="AB25" s="601"/>
      <c r="AC25" s="601"/>
      <c r="AD25" s="601"/>
    </row>
    <row r="26" spans="1:30" ht="15.75">
      <c r="A26" s="90">
        <v>2017</v>
      </c>
      <c r="B26" s="93"/>
      <c r="C26" s="608">
        <v>1</v>
      </c>
      <c r="D26" s="608">
        <v>13</v>
      </c>
      <c r="E26" s="608">
        <v>10998</v>
      </c>
      <c r="F26" s="608">
        <v>190</v>
      </c>
      <c r="G26" s="608">
        <v>0</v>
      </c>
      <c r="H26" s="608">
        <v>0</v>
      </c>
      <c r="I26" s="608">
        <v>0</v>
      </c>
      <c r="J26" s="610">
        <v>106</v>
      </c>
      <c r="K26" s="90">
        <v>2017</v>
      </c>
      <c r="L26" s="93"/>
      <c r="M26" s="608">
        <v>0</v>
      </c>
      <c r="N26" s="608">
        <v>0</v>
      </c>
      <c r="O26" s="608">
        <v>152</v>
      </c>
      <c r="P26" s="608">
        <v>0</v>
      </c>
      <c r="Q26" s="608">
        <v>0</v>
      </c>
      <c r="R26" s="608">
        <v>0</v>
      </c>
      <c r="S26" s="608">
        <v>0</v>
      </c>
      <c r="T26" s="610">
        <v>7</v>
      </c>
      <c r="U26" s="90">
        <v>2017</v>
      </c>
      <c r="V26" s="95"/>
      <c r="W26" s="92"/>
      <c r="X26" s="92"/>
      <c r="Y26" s="92"/>
      <c r="Z26" s="92"/>
      <c r="AA26" s="92"/>
      <c r="AB26" s="601"/>
      <c r="AC26" s="601"/>
      <c r="AD26" s="601"/>
    </row>
    <row r="27" spans="1:30" ht="15.75">
      <c r="A27" s="90">
        <v>2018</v>
      </c>
      <c r="B27" s="98"/>
      <c r="C27" s="609">
        <v>3</v>
      </c>
      <c r="D27" s="609">
        <v>20</v>
      </c>
      <c r="E27" s="609">
        <v>11276</v>
      </c>
      <c r="F27" s="609">
        <v>184</v>
      </c>
      <c r="G27" s="609">
        <v>0</v>
      </c>
      <c r="H27" s="609">
        <v>0</v>
      </c>
      <c r="I27" s="609">
        <v>0</v>
      </c>
      <c r="J27" s="611">
        <v>114</v>
      </c>
      <c r="K27" s="90">
        <v>2018</v>
      </c>
      <c r="L27" s="98"/>
      <c r="M27" s="609">
        <v>0</v>
      </c>
      <c r="N27" s="609">
        <v>0</v>
      </c>
      <c r="O27" s="609">
        <v>164</v>
      </c>
      <c r="P27" s="609">
        <v>0</v>
      </c>
      <c r="Q27" s="609">
        <v>0</v>
      </c>
      <c r="R27" s="609">
        <v>0</v>
      </c>
      <c r="S27" s="609">
        <v>0</v>
      </c>
      <c r="T27" s="611">
        <v>9</v>
      </c>
      <c r="U27" s="90">
        <v>2018</v>
      </c>
      <c r="V27" s="100"/>
      <c r="W27" s="97"/>
      <c r="X27" s="97"/>
      <c r="Y27" s="97"/>
      <c r="Z27" s="97"/>
      <c r="AA27" s="97"/>
      <c r="AB27" s="601"/>
      <c r="AC27" s="601"/>
      <c r="AD27" s="601"/>
    </row>
    <row r="28" spans="1:30">
      <c r="A28" s="590"/>
      <c r="B28" s="590"/>
      <c r="C28" s="590"/>
      <c r="D28" s="590"/>
      <c r="E28" s="590"/>
      <c r="F28" s="590"/>
      <c r="G28" s="590"/>
      <c r="H28" s="590"/>
      <c r="I28" s="590"/>
      <c r="J28" s="590"/>
    </row>
    <row r="29" spans="1:30" ht="32.25" customHeight="1">
      <c r="A29" s="631" t="s">
        <v>67</v>
      </c>
      <c r="B29" s="631"/>
      <c r="C29" s="631"/>
      <c r="D29" s="631"/>
      <c r="E29" s="631"/>
      <c r="F29" s="631"/>
      <c r="G29" s="631"/>
      <c r="H29" s="631"/>
      <c r="I29" s="589"/>
      <c r="J29" s="589"/>
    </row>
    <row r="30" spans="1:30">
      <c r="A30" s="591" t="s">
        <v>68</v>
      </c>
      <c r="B30" s="591"/>
      <c r="C30" s="591"/>
      <c r="D30" s="591"/>
      <c r="E30" s="591"/>
      <c r="F30" s="591"/>
      <c r="G30" s="591"/>
      <c r="H30" s="591"/>
      <c r="I30" s="591"/>
      <c r="J30" s="591"/>
    </row>
  </sheetData>
  <mergeCells count="60">
    <mergeCell ref="I8:I10"/>
    <mergeCell ref="J8:J10"/>
    <mergeCell ref="R8:R10"/>
    <mergeCell ref="K7:K10"/>
    <mergeCell ref="N8:N10"/>
    <mergeCell ref="O8:O10"/>
    <mergeCell ref="P8:P10"/>
    <mergeCell ref="Q8:Q10"/>
    <mergeCell ref="L7:T7"/>
    <mergeCell ref="L8:L10"/>
    <mergeCell ref="M8:M10"/>
    <mergeCell ref="Y8:Y10"/>
    <mergeCell ref="T8:T10"/>
    <mergeCell ref="V7:AD7"/>
    <mergeCell ref="A3:J3"/>
    <mergeCell ref="L3:T3"/>
    <mergeCell ref="L4:T4"/>
    <mergeCell ref="V3:AE3"/>
    <mergeCell ref="A7:A10"/>
    <mergeCell ref="B7:J7"/>
    <mergeCell ref="B8:B10"/>
    <mergeCell ref="C8:C10"/>
    <mergeCell ref="D8:D10"/>
    <mergeCell ref="E8:E10"/>
    <mergeCell ref="F8:F10"/>
    <mergeCell ref="G8:G10"/>
    <mergeCell ref="H8:H10"/>
    <mergeCell ref="U7:U10"/>
    <mergeCell ref="S8:S10"/>
    <mergeCell ref="V8:V10"/>
    <mergeCell ref="W8:W10"/>
    <mergeCell ref="X8:X10"/>
    <mergeCell ref="AD8:AD10"/>
    <mergeCell ref="Z8:Z10"/>
    <mergeCell ref="AA8:AA10"/>
    <mergeCell ref="AB8:AB10"/>
    <mergeCell ref="AC8:AC10"/>
    <mergeCell ref="A29:H29"/>
    <mergeCell ref="A18:A21"/>
    <mergeCell ref="C18:J18"/>
    <mergeCell ref="V19:V21"/>
    <mergeCell ref="W19:W21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L19:L21"/>
    <mergeCell ref="M19:M21"/>
    <mergeCell ref="K18:K21"/>
    <mergeCell ref="L18:T18"/>
    <mergeCell ref="U18:U21"/>
    <mergeCell ref="W18:AD18"/>
    <mergeCell ref="X19:X21"/>
    <mergeCell ref="Y19:Y21"/>
    <mergeCell ref="Z19:Z21"/>
  </mergeCells>
  <phoneticPr fontId="196" type="noConversion"/>
  <pageMargins left="0.7" right="0.7" top="0.75" bottom="0.75" header="0.3" footer="0.3"/>
  <pageSetup paperSize="9" scale="91" orientation="portrait" r:id="rId1"/>
  <colBreaks count="2" manualBreakCount="2">
    <brk id="10" max="32" man="1"/>
    <brk id="20" max="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36"/>
  <sheetViews>
    <sheetView view="pageBreakPreview" topLeftCell="A10" zoomScaleNormal="110" zoomScaleSheetLayoutView="100" workbookViewId="0">
      <selection activeCell="J24" sqref="J24:K24"/>
    </sheetView>
  </sheetViews>
  <sheetFormatPr defaultRowHeight="16.5"/>
  <cols>
    <col min="1" max="1" width="10" style="104" customWidth="1"/>
    <col min="2" max="2" width="7.5" style="104" customWidth="1"/>
    <col min="3" max="3" width="7.625" style="104" customWidth="1"/>
    <col min="4" max="4" width="7" style="104" bestFit="1" customWidth="1"/>
    <col min="5" max="5" width="5.75" style="104" bestFit="1" customWidth="1"/>
    <col min="6" max="6" width="7" style="104" bestFit="1" customWidth="1"/>
    <col min="7" max="7" width="5.375" style="104" bestFit="1" customWidth="1"/>
    <col min="8" max="8" width="7" style="104" bestFit="1" customWidth="1"/>
    <col min="9" max="9" width="5.125" style="104" bestFit="1" customWidth="1"/>
    <col min="10" max="10" width="7" style="104" bestFit="1" customWidth="1"/>
    <col min="11" max="11" width="5.125" style="104" bestFit="1" customWidth="1"/>
    <col min="12" max="12" width="7" style="104" bestFit="1" customWidth="1"/>
    <col min="13" max="13" width="5.125" style="104" bestFit="1" customWidth="1"/>
    <col min="14" max="16384" width="9" style="104"/>
  </cols>
  <sheetData>
    <row r="1" spans="1:13" ht="19.5" customHeight="1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3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6"/>
    </row>
    <row r="3" spans="1:13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/>
    </row>
    <row r="4" spans="1:1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6"/>
    </row>
    <row r="5" spans="1:13" ht="30.75" customHeight="1">
      <c r="A5" s="107" t="s">
        <v>69</v>
      </c>
      <c r="B5" s="107"/>
      <c r="C5" s="107"/>
      <c r="D5" s="107"/>
      <c r="E5" s="107"/>
      <c r="F5" s="107"/>
      <c r="G5" s="107"/>
      <c r="H5" s="108"/>
      <c r="I5" s="108"/>
      <c r="J5" s="108"/>
      <c r="K5" s="108"/>
      <c r="L5" s="108"/>
      <c r="M5" s="108"/>
    </row>
    <row r="6" spans="1:13" s="10" customFormat="1" ht="26.25">
      <c r="A6" s="109" t="s">
        <v>70</v>
      </c>
      <c r="B6" s="109"/>
      <c r="C6" s="109"/>
      <c r="D6" s="109"/>
      <c r="E6" s="109"/>
      <c r="F6" s="109"/>
      <c r="G6" s="109"/>
      <c r="H6" s="109"/>
      <c r="I6" s="110"/>
      <c r="J6" s="110"/>
      <c r="K6" s="110"/>
      <c r="L6" s="110"/>
      <c r="M6" s="110"/>
    </row>
    <row r="7" spans="1:13" s="11" customFormat="1" ht="23.25" customHeight="1" thickBot="1">
      <c r="A7" s="111" t="s">
        <v>71</v>
      </c>
      <c r="B7" s="111"/>
      <c r="C7" s="111"/>
      <c r="D7" s="112"/>
      <c r="E7" s="112"/>
      <c r="F7" s="112" t="s">
        <v>7</v>
      </c>
      <c r="G7" s="112"/>
      <c r="H7" s="112"/>
      <c r="I7" s="112"/>
      <c r="J7" s="112"/>
      <c r="K7" s="112"/>
      <c r="L7" s="112"/>
      <c r="M7" s="113" t="s">
        <v>72</v>
      </c>
    </row>
    <row r="8" spans="1:13" s="11" customFormat="1" ht="39.75" customHeight="1">
      <c r="A8" s="658" t="s">
        <v>73</v>
      </c>
      <c r="B8" s="114" t="s">
        <v>74</v>
      </c>
      <c r="C8" s="114"/>
      <c r="D8" s="657" t="s">
        <v>75</v>
      </c>
      <c r="E8" s="658"/>
      <c r="F8" s="657" t="s">
        <v>76</v>
      </c>
      <c r="G8" s="658"/>
      <c r="H8" s="657" t="s">
        <v>77</v>
      </c>
      <c r="I8" s="658"/>
      <c r="J8" s="115" t="s">
        <v>78</v>
      </c>
      <c r="K8" s="114"/>
      <c r="L8" s="116" t="s">
        <v>79</v>
      </c>
      <c r="M8" s="114"/>
    </row>
    <row r="9" spans="1:13" s="11" customFormat="1" ht="3" customHeight="1">
      <c r="A9" s="659"/>
      <c r="B9" s="118"/>
      <c r="C9" s="117"/>
      <c r="D9" s="118"/>
      <c r="E9" s="117"/>
      <c r="F9" s="118"/>
      <c r="G9" s="117"/>
      <c r="H9" s="118"/>
      <c r="I9" s="117"/>
      <c r="J9" s="118"/>
      <c r="K9" s="119"/>
      <c r="L9" s="120"/>
      <c r="M9" s="119"/>
    </row>
    <row r="10" spans="1:13" s="11" customFormat="1" ht="23.25" customHeight="1">
      <c r="A10" s="660"/>
      <c r="B10" s="122" t="s">
        <v>80</v>
      </c>
      <c r="C10" s="122" t="s">
        <v>81</v>
      </c>
      <c r="D10" s="122" t="s">
        <v>80</v>
      </c>
      <c r="E10" s="122" t="s">
        <v>81</v>
      </c>
      <c r="F10" s="122" t="s">
        <v>80</v>
      </c>
      <c r="G10" s="122" t="s">
        <v>81</v>
      </c>
      <c r="H10" s="122" t="s">
        <v>80</v>
      </c>
      <c r="I10" s="122" t="s">
        <v>81</v>
      </c>
      <c r="J10" s="122" t="s">
        <v>80</v>
      </c>
      <c r="K10" s="122" t="s">
        <v>81</v>
      </c>
      <c r="L10" s="122" t="s">
        <v>80</v>
      </c>
      <c r="M10" s="123" t="s">
        <v>81</v>
      </c>
    </row>
    <row r="11" spans="1:13" s="11" customFormat="1" ht="30" hidden="1" customHeight="1">
      <c r="A11" s="124">
        <v>2012</v>
      </c>
      <c r="B11" s="125">
        <v>348</v>
      </c>
      <c r="C11" s="125">
        <v>1053</v>
      </c>
      <c r="D11" s="126">
        <v>2</v>
      </c>
      <c r="E11" s="126">
        <v>198</v>
      </c>
      <c r="F11" s="126">
        <v>0</v>
      </c>
      <c r="G11" s="126">
        <v>0</v>
      </c>
      <c r="H11" s="126">
        <v>3</v>
      </c>
      <c r="I11" s="126">
        <v>36</v>
      </c>
      <c r="J11" s="126">
        <v>4</v>
      </c>
      <c r="K11" s="126">
        <v>95</v>
      </c>
      <c r="L11" s="126">
        <v>78</v>
      </c>
      <c r="M11" s="126">
        <v>78</v>
      </c>
    </row>
    <row r="12" spans="1:13" s="11" customFormat="1" ht="30" customHeight="1">
      <c r="A12" s="124">
        <v>2013</v>
      </c>
      <c r="B12" s="125">
        <v>350</v>
      </c>
      <c r="C12" s="125">
        <v>1100</v>
      </c>
      <c r="D12" s="126">
        <v>2</v>
      </c>
      <c r="E12" s="126">
        <v>204</v>
      </c>
      <c r="F12" s="126">
        <v>0</v>
      </c>
      <c r="G12" s="126">
        <v>0</v>
      </c>
      <c r="H12" s="126">
        <v>3</v>
      </c>
      <c r="I12" s="126">
        <v>38</v>
      </c>
      <c r="J12" s="126">
        <v>4</v>
      </c>
      <c r="K12" s="126">
        <v>95</v>
      </c>
      <c r="L12" s="126">
        <v>78</v>
      </c>
      <c r="M12" s="126">
        <v>78</v>
      </c>
    </row>
    <row r="13" spans="1:13" s="11" customFormat="1" ht="30" customHeight="1">
      <c r="A13" s="124">
        <v>2014</v>
      </c>
      <c r="B13" s="125">
        <v>353</v>
      </c>
      <c r="C13" s="125">
        <v>1087</v>
      </c>
      <c r="D13" s="126">
        <v>1</v>
      </c>
      <c r="E13" s="126">
        <v>198</v>
      </c>
      <c r="F13" s="126">
        <v>0</v>
      </c>
      <c r="G13" s="126">
        <v>0</v>
      </c>
      <c r="H13" s="127">
        <v>3</v>
      </c>
      <c r="I13" s="127">
        <v>39</v>
      </c>
      <c r="J13" s="127">
        <v>4</v>
      </c>
      <c r="K13" s="127">
        <v>95</v>
      </c>
      <c r="L13" s="127">
        <v>78</v>
      </c>
      <c r="M13" s="127">
        <v>78</v>
      </c>
    </row>
    <row r="14" spans="1:13" s="12" customFormat="1" ht="30" customHeight="1">
      <c r="A14" s="124">
        <v>2015</v>
      </c>
      <c r="B14" s="125">
        <f>SUM(D14,F14,H14,J14,L14,B26,D26,F26,H26,J26)</f>
        <v>359</v>
      </c>
      <c r="C14" s="125">
        <f>SUM(E14,G14,I14,K14,M14,C26,E26,G26,I26,L26)</f>
        <v>1084</v>
      </c>
      <c r="D14" s="126">
        <v>1</v>
      </c>
      <c r="E14" s="126">
        <v>198</v>
      </c>
      <c r="F14" s="126">
        <v>0</v>
      </c>
      <c r="G14" s="126">
        <v>0</v>
      </c>
      <c r="H14" s="127">
        <v>3</v>
      </c>
      <c r="I14" s="127">
        <v>39</v>
      </c>
      <c r="J14" s="127">
        <v>4</v>
      </c>
      <c r="K14" s="127">
        <v>95</v>
      </c>
      <c r="L14" s="127">
        <v>78</v>
      </c>
      <c r="M14" s="127">
        <v>78</v>
      </c>
    </row>
    <row r="15" spans="1:13" s="12" customFormat="1" ht="30" customHeight="1">
      <c r="A15" s="124">
        <v>2016</v>
      </c>
      <c r="B15" s="125">
        <v>356</v>
      </c>
      <c r="C15" s="125">
        <v>1060</v>
      </c>
      <c r="D15" s="126">
        <v>1</v>
      </c>
      <c r="E15" s="126">
        <v>198</v>
      </c>
      <c r="F15" s="126">
        <v>0</v>
      </c>
      <c r="G15" s="126">
        <v>0</v>
      </c>
      <c r="H15" s="127">
        <v>3</v>
      </c>
      <c r="I15" s="127">
        <v>39</v>
      </c>
      <c r="J15" s="127">
        <v>4</v>
      </c>
      <c r="K15" s="127">
        <v>95</v>
      </c>
      <c r="L15" s="127">
        <v>77</v>
      </c>
      <c r="M15" s="127">
        <v>77</v>
      </c>
    </row>
    <row r="16" spans="1:13" s="12" customFormat="1" ht="30" customHeight="1">
      <c r="A16" s="124">
        <v>2017</v>
      </c>
      <c r="B16" s="125">
        <v>353</v>
      </c>
      <c r="C16" s="125">
        <v>1047</v>
      </c>
      <c r="D16" s="126">
        <v>1</v>
      </c>
      <c r="E16" s="126">
        <v>198</v>
      </c>
      <c r="F16" s="126">
        <v>0</v>
      </c>
      <c r="G16" s="126">
        <v>0</v>
      </c>
      <c r="H16" s="127">
        <v>3</v>
      </c>
      <c r="I16" s="127">
        <v>39</v>
      </c>
      <c r="J16" s="127">
        <v>4</v>
      </c>
      <c r="K16" s="127">
        <v>95</v>
      </c>
      <c r="L16" s="127">
        <v>77</v>
      </c>
      <c r="M16" s="127">
        <v>77</v>
      </c>
    </row>
    <row r="17" spans="1:13" s="11" customFormat="1" ht="30" customHeight="1">
      <c r="A17" s="128">
        <v>2018</v>
      </c>
      <c r="B17" s="129">
        <f>SUM(D17,F17,H17,J17,L17,B29,D29,F29,H29,K29)</f>
        <v>368</v>
      </c>
      <c r="C17" s="129">
        <f>SUM(E17,G17,I17,K17,M17,C29,E29,G29,I29,M29)</f>
        <v>1065</v>
      </c>
      <c r="D17" s="130">
        <v>1</v>
      </c>
      <c r="E17" s="130">
        <v>198</v>
      </c>
      <c r="F17" s="596" t="s">
        <v>426</v>
      </c>
      <c r="G17" s="596" t="s">
        <v>426</v>
      </c>
      <c r="H17" s="597">
        <v>3</v>
      </c>
      <c r="I17" s="597">
        <v>39</v>
      </c>
      <c r="J17" s="131">
        <v>4</v>
      </c>
      <c r="K17" s="131">
        <v>95</v>
      </c>
      <c r="L17" s="131">
        <v>77</v>
      </c>
      <c r="M17" s="131">
        <v>77</v>
      </c>
    </row>
    <row r="18" spans="1:13" s="13" customFormat="1" ht="6" customHeight="1">
      <c r="A18" s="132"/>
      <c r="B18" s="133"/>
      <c r="C18" s="133"/>
      <c r="D18" s="134"/>
      <c r="E18" s="134"/>
      <c r="F18" s="135"/>
      <c r="G18" s="135"/>
      <c r="H18" s="135"/>
      <c r="I18" s="135"/>
      <c r="J18" s="135"/>
      <c r="K18" s="135"/>
      <c r="L18" s="135"/>
      <c r="M18" s="135"/>
    </row>
    <row r="19" spans="1:13" s="11" customFormat="1" ht="14.25" thickBot="1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7"/>
    </row>
    <row r="20" spans="1:13" s="11" customFormat="1" ht="40.5" customHeight="1">
      <c r="A20" s="658" t="s">
        <v>73</v>
      </c>
      <c r="B20" s="116" t="s">
        <v>82</v>
      </c>
      <c r="C20" s="138"/>
      <c r="D20" s="116" t="s">
        <v>83</v>
      </c>
      <c r="E20" s="138"/>
      <c r="F20" s="116" t="s">
        <v>84</v>
      </c>
      <c r="G20" s="138"/>
      <c r="H20" s="657" t="s">
        <v>85</v>
      </c>
      <c r="I20" s="658"/>
      <c r="J20" s="115" t="s">
        <v>86</v>
      </c>
      <c r="K20" s="114"/>
      <c r="L20" s="139"/>
      <c r="M20" s="114"/>
    </row>
    <row r="21" spans="1:13" s="11" customFormat="1" ht="0.75" customHeight="1">
      <c r="A21" s="659"/>
      <c r="B21" s="118"/>
      <c r="C21" s="117"/>
      <c r="D21" s="118"/>
      <c r="E21" s="117"/>
      <c r="F21" s="119"/>
      <c r="G21" s="121"/>
      <c r="H21" s="118"/>
      <c r="I21" s="117"/>
      <c r="J21" s="140"/>
      <c r="K21" s="141"/>
      <c r="L21" s="142"/>
      <c r="M21" s="141"/>
    </row>
    <row r="22" spans="1:13" s="11" customFormat="1" ht="21.75" customHeight="1">
      <c r="A22" s="660"/>
      <c r="B22" s="122" t="s">
        <v>80</v>
      </c>
      <c r="C22" s="122" t="s">
        <v>81</v>
      </c>
      <c r="D22" s="122" t="s">
        <v>80</v>
      </c>
      <c r="E22" s="122" t="s">
        <v>81</v>
      </c>
      <c r="F22" s="122" t="s">
        <v>80</v>
      </c>
      <c r="G22" s="122" t="s">
        <v>81</v>
      </c>
      <c r="H22" s="122" t="s">
        <v>80</v>
      </c>
      <c r="I22" s="122" t="s">
        <v>81</v>
      </c>
      <c r="J22" s="655" t="s">
        <v>80</v>
      </c>
      <c r="K22" s="656"/>
      <c r="L22" s="652" t="s">
        <v>87</v>
      </c>
      <c r="M22" s="652"/>
    </row>
    <row r="23" spans="1:13" s="11" customFormat="1" ht="30" hidden="1" customHeight="1">
      <c r="A23" s="124">
        <v>2012</v>
      </c>
      <c r="B23" s="126">
        <v>5</v>
      </c>
      <c r="C23" s="125">
        <v>61</v>
      </c>
      <c r="D23" s="126">
        <v>21</v>
      </c>
      <c r="E23" s="126">
        <v>344</v>
      </c>
      <c r="F23" s="126">
        <v>177</v>
      </c>
      <c r="G23" s="126">
        <v>177</v>
      </c>
      <c r="H23" s="126">
        <v>52</v>
      </c>
      <c r="I23" s="126">
        <v>56</v>
      </c>
      <c r="J23" s="653">
        <v>6</v>
      </c>
      <c r="K23" s="653"/>
      <c r="L23" s="653">
        <v>8</v>
      </c>
      <c r="M23" s="653"/>
    </row>
    <row r="24" spans="1:13" s="11" customFormat="1" ht="30" customHeight="1">
      <c r="A24" s="124">
        <v>2013</v>
      </c>
      <c r="B24" s="126">
        <v>6</v>
      </c>
      <c r="C24" s="125">
        <v>82</v>
      </c>
      <c r="D24" s="126">
        <v>9</v>
      </c>
      <c r="E24" s="126">
        <v>354</v>
      </c>
      <c r="F24" s="126">
        <v>178</v>
      </c>
      <c r="G24" s="126">
        <v>178</v>
      </c>
      <c r="H24" s="126">
        <v>65</v>
      </c>
      <c r="I24" s="126">
        <v>65</v>
      </c>
      <c r="J24" s="654">
        <v>5</v>
      </c>
      <c r="K24" s="654"/>
      <c r="L24" s="654">
        <v>6</v>
      </c>
      <c r="M24" s="654"/>
    </row>
    <row r="25" spans="1:13" s="11" customFormat="1" ht="30" customHeight="1">
      <c r="A25" s="143">
        <v>2014</v>
      </c>
      <c r="B25" s="144">
        <v>5</v>
      </c>
      <c r="C25" s="126">
        <v>98</v>
      </c>
      <c r="D25" s="126">
        <v>11</v>
      </c>
      <c r="E25" s="126">
        <v>327</v>
      </c>
      <c r="F25" s="127">
        <v>172</v>
      </c>
      <c r="G25" s="127">
        <v>172</v>
      </c>
      <c r="H25" s="127">
        <v>74</v>
      </c>
      <c r="I25" s="127">
        <v>74</v>
      </c>
      <c r="J25" s="651">
        <v>5</v>
      </c>
      <c r="K25" s="651"/>
      <c r="L25" s="651">
        <v>6</v>
      </c>
      <c r="M25" s="651"/>
    </row>
    <row r="26" spans="1:13" s="12" customFormat="1" ht="30" customHeight="1">
      <c r="A26" s="143">
        <v>2015</v>
      </c>
      <c r="B26" s="144">
        <v>5</v>
      </c>
      <c r="C26" s="126">
        <v>92</v>
      </c>
      <c r="D26" s="126">
        <v>24</v>
      </c>
      <c r="E26" s="126">
        <v>337</v>
      </c>
      <c r="F26" s="127">
        <v>157</v>
      </c>
      <c r="G26" s="127">
        <v>157</v>
      </c>
      <c r="H26" s="127">
        <v>82</v>
      </c>
      <c r="I26" s="127">
        <v>82</v>
      </c>
      <c r="J26" s="651">
        <v>5</v>
      </c>
      <c r="K26" s="651"/>
      <c r="L26" s="651">
        <v>6</v>
      </c>
      <c r="M26" s="651"/>
    </row>
    <row r="27" spans="1:13" s="12" customFormat="1" ht="30" customHeight="1">
      <c r="A27" s="143">
        <v>2016</v>
      </c>
      <c r="B27" s="144">
        <v>5</v>
      </c>
      <c r="C27" s="126">
        <v>70</v>
      </c>
      <c r="D27" s="126">
        <v>24</v>
      </c>
      <c r="E27" s="126">
        <v>338</v>
      </c>
      <c r="F27" s="127">
        <v>153</v>
      </c>
      <c r="G27" s="127">
        <v>153</v>
      </c>
      <c r="H27" s="127">
        <v>84</v>
      </c>
      <c r="I27" s="127">
        <v>84</v>
      </c>
      <c r="J27" s="651">
        <v>5</v>
      </c>
      <c r="K27" s="651"/>
      <c r="L27" s="651">
        <v>6</v>
      </c>
      <c r="M27" s="651"/>
    </row>
    <row r="28" spans="1:13" s="12" customFormat="1" ht="30" customHeight="1">
      <c r="A28" s="143">
        <v>2017</v>
      </c>
      <c r="B28" s="144">
        <v>5</v>
      </c>
      <c r="C28" s="126">
        <v>70</v>
      </c>
      <c r="D28" s="126">
        <v>25</v>
      </c>
      <c r="E28" s="126">
        <v>329</v>
      </c>
      <c r="F28" s="127">
        <v>149</v>
      </c>
      <c r="G28" s="127">
        <v>149</v>
      </c>
      <c r="H28" s="127">
        <v>83</v>
      </c>
      <c r="I28" s="127">
        <v>83</v>
      </c>
      <c r="J28" s="651">
        <v>6</v>
      </c>
      <c r="K28" s="651"/>
      <c r="L28" s="651">
        <v>7</v>
      </c>
      <c r="M28" s="651"/>
    </row>
    <row r="29" spans="1:13" s="11" customFormat="1" ht="30" customHeight="1">
      <c r="A29" s="145">
        <v>2018</v>
      </c>
      <c r="B29" s="146">
        <v>5</v>
      </c>
      <c r="C29" s="130">
        <v>69</v>
      </c>
      <c r="D29" s="130">
        <v>27</v>
      </c>
      <c r="E29" s="130">
        <v>335</v>
      </c>
      <c r="F29" s="131">
        <v>144</v>
      </c>
      <c r="G29" s="131">
        <v>144</v>
      </c>
      <c r="H29" s="131">
        <v>101</v>
      </c>
      <c r="I29" s="131">
        <v>101</v>
      </c>
      <c r="J29" s="131"/>
      <c r="K29" s="131">
        <v>6</v>
      </c>
      <c r="L29" s="131"/>
      <c r="M29" s="131">
        <v>7</v>
      </c>
    </row>
    <row r="30" spans="1:13" s="13" customFormat="1" ht="5.25" customHeight="1">
      <c r="A30" s="147"/>
      <c r="B30" s="148"/>
      <c r="C30" s="149"/>
      <c r="D30" s="149"/>
      <c r="E30" s="149"/>
      <c r="F30" s="150"/>
      <c r="G30" s="150"/>
      <c r="H30" s="150"/>
      <c r="I30" s="150"/>
      <c r="J30" s="150"/>
      <c r="K30" s="150"/>
      <c r="L30" s="150"/>
      <c r="M30" s="150"/>
    </row>
    <row r="31" spans="1:13" s="13" customFormat="1" ht="9.75" customHeight="1">
      <c r="A31" s="151"/>
      <c r="B31" s="152"/>
      <c r="C31" s="152"/>
      <c r="D31" s="152"/>
      <c r="E31" s="152"/>
      <c r="F31" s="153"/>
      <c r="G31" s="153"/>
      <c r="H31" s="153"/>
      <c r="I31" s="153"/>
      <c r="J31" s="153"/>
      <c r="K31" s="153"/>
      <c r="L31" s="153"/>
      <c r="M31" s="153"/>
    </row>
    <row r="32" spans="1:13" s="11" customFormat="1" ht="12">
      <c r="A32" s="154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55"/>
    </row>
    <row r="33" spans="1:13" s="11" customFormat="1" ht="18.75" customHeight="1">
      <c r="A33" s="154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55"/>
    </row>
    <row r="34" spans="1:13" s="11" customFormat="1" ht="12">
      <c r="A34" s="24" t="s">
        <v>88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55"/>
    </row>
    <row r="35" spans="1:13" s="14" customFormat="1" ht="13.5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7"/>
    </row>
    <row r="36" spans="1:13" s="14" customFormat="1" ht="13.5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7"/>
    </row>
  </sheetData>
  <mergeCells count="20">
    <mergeCell ref="D8:E8"/>
    <mergeCell ref="A8:A10"/>
    <mergeCell ref="A20:A22"/>
    <mergeCell ref="F8:G8"/>
    <mergeCell ref="H8:I8"/>
    <mergeCell ref="H20:I20"/>
    <mergeCell ref="J28:K28"/>
    <mergeCell ref="L22:M22"/>
    <mergeCell ref="L23:M23"/>
    <mergeCell ref="L24:M24"/>
    <mergeCell ref="L25:M25"/>
    <mergeCell ref="L28:M28"/>
    <mergeCell ref="L26:M26"/>
    <mergeCell ref="L27:M27"/>
    <mergeCell ref="J23:K23"/>
    <mergeCell ref="J24:K24"/>
    <mergeCell ref="J25:K25"/>
    <mergeCell ref="J26:K26"/>
    <mergeCell ref="J27:K27"/>
    <mergeCell ref="J22:K22"/>
  </mergeCells>
  <phoneticPr fontId="196" type="noConversion"/>
  <pageMargins left="0.59027779999999996" right="0.3541667" top="0.59027779999999996" bottom="0.98402780000000001" header="0.51180550000000002" footer="0.51180550000000002"/>
  <pageSetup paperSize="9" scale="9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/>
  </sheetPr>
  <dimension ref="A1:L41"/>
  <sheetViews>
    <sheetView view="pageBreakPreview" topLeftCell="A4" zoomScaleNormal="100" workbookViewId="0">
      <selection activeCell="P14" sqref="P14"/>
    </sheetView>
  </sheetViews>
  <sheetFormatPr defaultRowHeight="13.5"/>
  <cols>
    <col min="1" max="1" width="9.25" style="156" customWidth="1"/>
    <col min="2" max="2" width="10.5" style="156" bestFit="1" customWidth="1"/>
    <col min="3" max="3" width="9.375" style="156" bestFit="1" customWidth="1"/>
    <col min="4" max="4" width="8.5" style="156" customWidth="1"/>
    <col min="5" max="5" width="9.375" style="156" bestFit="1" customWidth="1"/>
    <col min="6" max="6" width="9.375" style="156" customWidth="1"/>
    <col min="7" max="7" width="9.375" style="156" bestFit="1" customWidth="1"/>
    <col min="8" max="8" width="8.5" style="156" customWidth="1"/>
    <col min="9" max="9" width="9.375" style="156" bestFit="1" customWidth="1"/>
    <col min="10" max="10" width="8.5" style="156" customWidth="1"/>
    <col min="11" max="11" width="9" style="156"/>
    <col min="12" max="12" width="9.375" style="156" bestFit="1" customWidth="1"/>
    <col min="13" max="16384" width="9" style="156"/>
  </cols>
  <sheetData>
    <row r="1" spans="1:11" s="15" customFormat="1" ht="33" customHeight="1">
      <c r="J1" s="106"/>
    </row>
    <row r="2" spans="1:11" s="15" customFormat="1" ht="33" customHeight="1">
      <c r="J2" s="106"/>
    </row>
    <row r="3" spans="1:11" s="16" customFormat="1" ht="33.75" customHeight="1">
      <c r="A3" s="667" t="s">
        <v>89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</row>
    <row r="4" spans="1:11" ht="26.25">
      <c r="A4" s="668" t="s">
        <v>90</v>
      </c>
      <c r="B4" s="668"/>
      <c r="C4" s="668"/>
      <c r="D4" s="668"/>
      <c r="E4" s="668"/>
      <c r="F4" s="668"/>
      <c r="G4" s="668"/>
      <c r="H4" s="668"/>
      <c r="I4" s="668"/>
      <c r="J4" s="668"/>
      <c r="K4" s="668"/>
    </row>
    <row r="5" spans="1:11" ht="26.25">
      <c r="A5" s="157"/>
      <c r="B5" s="158"/>
      <c r="C5" s="158"/>
      <c r="D5" s="158"/>
      <c r="E5" s="158"/>
      <c r="F5" s="158"/>
      <c r="G5" s="158"/>
      <c r="H5" s="158"/>
      <c r="I5" s="158"/>
      <c r="J5" s="158"/>
    </row>
    <row r="6" spans="1:11" s="17" customFormat="1" ht="24" customHeight="1" thickBot="1">
      <c r="A6" s="159" t="s">
        <v>410</v>
      </c>
      <c r="B6" s="159"/>
      <c r="D6" s="17" t="s">
        <v>7</v>
      </c>
      <c r="J6" s="160"/>
      <c r="K6" s="160" t="s">
        <v>411</v>
      </c>
    </row>
    <row r="7" spans="1:11" s="18" customFormat="1" ht="32.25" customHeight="1">
      <c r="A7" s="161"/>
      <c r="B7" s="676" t="s">
        <v>91</v>
      </c>
      <c r="C7" s="677"/>
      <c r="D7" s="673" t="s">
        <v>92</v>
      </c>
      <c r="E7" s="674"/>
      <c r="F7" s="674"/>
      <c r="G7" s="674"/>
      <c r="H7" s="674"/>
      <c r="I7" s="674"/>
      <c r="J7" s="674"/>
      <c r="K7" s="675"/>
    </row>
    <row r="8" spans="1:11" s="18" customFormat="1" ht="40.5" customHeight="1">
      <c r="A8" s="162"/>
      <c r="B8" s="663"/>
      <c r="C8" s="664"/>
      <c r="D8" s="164" t="s">
        <v>93</v>
      </c>
      <c r="E8" s="165"/>
      <c r="F8" s="166" t="s">
        <v>94</v>
      </c>
      <c r="G8" s="167"/>
      <c r="H8" s="671" t="s">
        <v>95</v>
      </c>
      <c r="I8" s="672"/>
      <c r="J8" s="669" t="s">
        <v>96</v>
      </c>
      <c r="K8" s="670"/>
    </row>
    <row r="9" spans="1:11" s="18" customFormat="1" ht="12.75" customHeight="1">
      <c r="A9" s="162" t="s">
        <v>97</v>
      </c>
      <c r="B9" s="168" t="s">
        <v>98</v>
      </c>
      <c r="C9" s="168" t="s">
        <v>99</v>
      </c>
      <c r="D9" s="168" t="s">
        <v>98</v>
      </c>
      <c r="E9" s="168" t="s">
        <v>99</v>
      </c>
      <c r="F9" s="168" t="s">
        <v>98</v>
      </c>
      <c r="G9" s="168" t="s">
        <v>99</v>
      </c>
      <c r="H9" s="168" t="s">
        <v>98</v>
      </c>
      <c r="I9" s="169" t="s">
        <v>99</v>
      </c>
      <c r="J9" s="170" t="s">
        <v>98</v>
      </c>
      <c r="K9" s="162" t="s">
        <v>99</v>
      </c>
    </row>
    <row r="10" spans="1:11" s="18" customFormat="1" ht="12.75" customHeight="1">
      <c r="A10" s="162" t="s">
        <v>7</v>
      </c>
      <c r="B10" s="168" t="s">
        <v>100</v>
      </c>
      <c r="C10" s="168" t="s">
        <v>101</v>
      </c>
      <c r="D10" s="168"/>
      <c r="E10" s="168"/>
      <c r="F10" s="168"/>
      <c r="G10" s="168"/>
      <c r="H10" s="168"/>
      <c r="I10" s="168"/>
      <c r="J10" s="168"/>
      <c r="K10" s="162"/>
    </row>
    <row r="11" spans="1:11" s="18" customFormat="1" ht="12.75" customHeight="1">
      <c r="A11" s="163"/>
      <c r="B11" s="171" t="s">
        <v>102</v>
      </c>
      <c r="C11" s="171" t="s">
        <v>103</v>
      </c>
      <c r="D11" s="171"/>
      <c r="E11" s="171"/>
      <c r="F11" s="171"/>
      <c r="G11" s="171"/>
      <c r="H11" s="171"/>
      <c r="I11" s="171"/>
      <c r="J11" s="171"/>
      <c r="K11" s="163"/>
    </row>
    <row r="12" spans="1:11" s="17" customFormat="1" ht="27.75" hidden="1" customHeight="1">
      <c r="A12" s="172" t="s">
        <v>104</v>
      </c>
      <c r="B12" s="173">
        <v>490</v>
      </c>
      <c r="C12" s="173">
        <v>8505000</v>
      </c>
      <c r="D12" s="174">
        <v>36</v>
      </c>
      <c r="E12" s="174"/>
      <c r="F12" s="174">
        <v>213</v>
      </c>
      <c r="G12" s="174">
        <v>4310473</v>
      </c>
      <c r="H12" s="174">
        <v>173</v>
      </c>
      <c r="I12" s="174">
        <v>2303340</v>
      </c>
      <c r="J12" s="174">
        <v>68</v>
      </c>
      <c r="K12" s="174">
        <v>343039</v>
      </c>
    </row>
    <row r="13" spans="1:11" s="17" customFormat="1" ht="27.75" hidden="1" customHeight="1">
      <c r="A13" s="175">
        <v>2012</v>
      </c>
      <c r="B13" s="173">
        <v>468</v>
      </c>
      <c r="C13" s="173">
        <v>8823708</v>
      </c>
      <c r="D13" s="173">
        <v>36</v>
      </c>
      <c r="E13" s="173">
        <v>1547888</v>
      </c>
      <c r="F13" s="173">
        <v>198</v>
      </c>
      <c r="G13" s="173">
        <v>4559704</v>
      </c>
      <c r="H13" s="173">
        <v>173</v>
      </c>
      <c r="I13" s="173">
        <v>2263560</v>
      </c>
      <c r="J13" s="173">
        <v>61</v>
      </c>
      <c r="K13" s="173">
        <v>452556</v>
      </c>
    </row>
    <row r="14" spans="1:11" s="17" customFormat="1" ht="27.75" customHeight="1">
      <c r="A14" s="175">
        <v>2013</v>
      </c>
      <c r="B14" s="176">
        <f>SUM(D14,F14,H14,J14)</f>
        <v>500</v>
      </c>
      <c r="C14" s="177">
        <f>SUM(E14,G14,I14,K14)</f>
        <v>9173305</v>
      </c>
      <c r="D14" s="173">
        <v>38</v>
      </c>
      <c r="E14" s="173">
        <v>1567954</v>
      </c>
      <c r="F14" s="173">
        <v>204</v>
      </c>
      <c r="G14" s="173">
        <v>4853105</v>
      </c>
      <c r="H14" s="173">
        <v>173</v>
      </c>
      <c r="I14" s="173">
        <v>2158730</v>
      </c>
      <c r="J14" s="177">
        <v>85</v>
      </c>
      <c r="K14" s="173">
        <v>593516</v>
      </c>
    </row>
    <row r="15" spans="1:11" s="17" customFormat="1" ht="27.75" customHeight="1">
      <c r="A15" s="175">
        <v>2014</v>
      </c>
      <c r="B15" s="176">
        <f t="shared" ref="B15:B17" si="0">SUM(D15,F15,H15,J15)</f>
        <v>508</v>
      </c>
      <c r="C15" s="177">
        <f t="shared" ref="C15:C17" si="1">SUM(E15,G15,I15,K15)</f>
        <v>8224363</v>
      </c>
      <c r="D15" s="177">
        <v>39</v>
      </c>
      <c r="E15" s="178">
        <v>1460504</v>
      </c>
      <c r="F15" s="177">
        <v>198</v>
      </c>
      <c r="G15" s="177">
        <v>4424530</v>
      </c>
      <c r="H15" s="178">
        <v>173</v>
      </c>
      <c r="I15" s="178">
        <v>1915920</v>
      </c>
      <c r="J15" s="177">
        <v>98</v>
      </c>
      <c r="K15" s="177">
        <v>423409</v>
      </c>
    </row>
    <row r="16" spans="1:11" s="17" customFormat="1" ht="27.75" customHeight="1">
      <c r="A16" s="175">
        <v>2015</v>
      </c>
      <c r="B16" s="176">
        <f t="shared" si="0"/>
        <v>507</v>
      </c>
      <c r="C16" s="177">
        <f t="shared" si="1"/>
        <v>9768863</v>
      </c>
      <c r="D16" s="177">
        <v>39</v>
      </c>
      <c r="E16" s="178">
        <v>2179326</v>
      </c>
      <c r="F16" s="177">
        <v>198</v>
      </c>
      <c r="G16" s="177">
        <v>5137756</v>
      </c>
      <c r="H16" s="178">
        <v>173</v>
      </c>
      <c r="I16" s="178">
        <v>1918800</v>
      </c>
      <c r="J16" s="177">
        <v>97</v>
      </c>
      <c r="K16" s="177">
        <v>532981</v>
      </c>
    </row>
    <row r="17" spans="1:12" s="17" customFormat="1" ht="27.75" customHeight="1">
      <c r="A17" s="175">
        <v>2016</v>
      </c>
      <c r="B17" s="176">
        <f t="shared" si="0"/>
        <v>479</v>
      </c>
      <c r="C17" s="177">
        <f t="shared" si="1"/>
        <v>8975010</v>
      </c>
      <c r="D17" s="177">
        <v>39</v>
      </c>
      <c r="E17" s="178">
        <v>1408236</v>
      </c>
      <c r="F17" s="177">
        <v>198</v>
      </c>
      <c r="G17" s="177">
        <v>5234242</v>
      </c>
      <c r="H17" s="178">
        <v>172</v>
      </c>
      <c r="I17" s="178">
        <v>1919160</v>
      </c>
      <c r="J17" s="177">
        <v>70</v>
      </c>
      <c r="K17" s="177">
        <v>413372</v>
      </c>
    </row>
    <row r="18" spans="1:12" s="17" customFormat="1" ht="27.75" customHeight="1">
      <c r="A18" s="175">
        <v>2017</v>
      </c>
      <c r="B18" s="176">
        <f>SUM(D18,F18,H18,J18)</f>
        <v>479</v>
      </c>
      <c r="C18" s="177">
        <f>SUM(E18,G18,I18,K18)</f>
        <v>8430914</v>
      </c>
      <c r="D18" s="177">
        <v>39</v>
      </c>
      <c r="E18" s="178">
        <v>1274334</v>
      </c>
      <c r="F18" s="177">
        <v>198</v>
      </c>
      <c r="G18" s="177">
        <v>4748812</v>
      </c>
      <c r="H18" s="178">
        <v>172</v>
      </c>
      <c r="I18" s="178">
        <v>1913580</v>
      </c>
      <c r="J18" s="177">
        <v>70</v>
      </c>
      <c r="K18" s="179">
        <v>494188</v>
      </c>
      <c r="L18" s="180"/>
    </row>
    <row r="19" spans="1:12" s="19" customFormat="1" ht="27.75" customHeight="1">
      <c r="A19" s="181">
        <v>2018</v>
      </c>
      <c r="B19" s="182">
        <f>SUM(D19,F19,H19,J19)</f>
        <v>478</v>
      </c>
      <c r="C19" s="183">
        <f>SUM(E19,G19,I19,K19)</f>
        <v>6926423</v>
      </c>
      <c r="D19" s="184">
        <v>39</v>
      </c>
      <c r="E19" s="185">
        <v>1279669</v>
      </c>
      <c r="F19" s="184">
        <v>198</v>
      </c>
      <c r="G19" s="184">
        <v>3396074</v>
      </c>
      <c r="H19" s="185">
        <v>172</v>
      </c>
      <c r="I19" s="185">
        <v>1913580</v>
      </c>
      <c r="J19" s="184">
        <v>69</v>
      </c>
      <c r="K19" s="186">
        <v>337100</v>
      </c>
      <c r="L19" s="187"/>
    </row>
    <row r="20" spans="1:12" s="17" customFormat="1" ht="9.9499999999999993" customHeight="1">
      <c r="A20" s="188"/>
      <c r="B20" s="189"/>
      <c r="C20" s="189"/>
      <c r="D20" s="189"/>
      <c r="E20" s="189"/>
      <c r="F20" s="189"/>
      <c r="G20" s="190"/>
      <c r="H20" s="190"/>
      <c r="I20" s="190"/>
      <c r="J20" s="189"/>
      <c r="K20" s="191"/>
    </row>
    <row r="21" spans="1:12" s="17" customFormat="1" ht="13.5" customHeight="1" thickBot="1">
      <c r="A21" s="192"/>
      <c r="B21" s="193"/>
      <c r="C21" s="193"/>
      <c r="D21" s="194"/>
      <c r="E21" s="194"/>
      <c r="F21" s="193"/>
      <c r="G21" s="194"/>
      <c r="H21" s="194"/>
      <c r="I21" s="194"/>
      <c r="J21" s="194"/>
      <c r="K21" s="195"/>
    </row>
    <row r="22" spans="1:12" s="18" customFormat="1" ht="28.5" customHeight="1">
      <c r="A22" s="162"/>
      <c r="B22" s="679" t="s">
        <v>105</v>
      </c>
      <c r="C22" s="680"/>
      <c r="D22" s="661" t="s">
        <v>106</v>
      </c>
      <c r="E22" s="683"/>
      <c r="F22" s="683"/>
      <c r="G22" s="683"/>
      <c r="H22" s="683"/>
      <c r="I22" s="683"/>
      <c r="J22" s="683"/>
      <c r="K22" s="683"/>
    </row>
    <row r="23" spans="1:12" s="18" customFormat="1" ht="45.75" customHeight="1">
      <c r="A23" s="162"/>
      <c r="B23" s="681"/>
      <c r="C23" s="682"/>
      <c r="D23" s="678" t="s">
        <v>107</v>
      </c>
      <c r="E23" s="672"/>
      <c r="F23" s="671" t="s">
        <v>108</v>
      </c>
      <c r="G23" s="678"/>
      <c r="H23" s="672"/>
      <c r="I23" s="678" t="s">
        <v>109</v>
      </c>
      <c r="J23" s="678"/>
      <c r="K23" s="672"/>
    </row>
    <row r="24" spans="1:12" s="18" customFormat="1" ht="12" customHeight="1">
      <c r="A24" s="162" t="s">
        <v>97</v>
      </c>
      <c r="B24" s="168" t="s">
        <v>98</v>
      </c>
      <c r="C24" s="168" t="s">
        <v>110</v>
      </c>
      <c r="D24" s="168" t="s">
        <v>98</v>
      </c>
      <c r="E24" s="168" t="s">
        <v>110</v>
      </c>
      <c r="F24" s="168" t="s">
        <v>98</v>
      </c>
      <c r="G24" s="665" t="s">
        <v>110</v>
      </c>
      <c r="H24" s="666"/>
      <c r="I24" s="168" t="s">
        <v>98</v>
      </c>
      <c r="J24" s="665" t="s">
        <v>110</v>
      </c>
      <c r="K24" s="666"/>
    </row>
    <row r="25" spans="1:12" s="18" customFormat="1" ht="12" customHeight="1">
      <c r="A25" s="162" t="s">
        <v>7</v>
      </c>
      <c r="B25" s="168"/>
      <c r="C25" s="168" t="s">
        <v>111</v>
      </c>
      <c r="D25" s="168"/>
      <c r="E25" s="168"/>
      <c r="F25" s="168"/>
      <c r="G25" s="661"/>
      <c r="H25" s="662"/>
      <c r="I25" s="168"/>
      <c r="J25" s="661"/>
      <c r="K25" s="662"/>
    </row>
    <row r="26" spans="1:12" s="18" customFormat="1" ht="12" customHeight="1">
      <c r="A26" s="163"/>
      <c r="B26" s="171"/>
      <c r="C26" s="171" t="s">
        <v>112</v>
      </c>
      <c r="D26" s="171"/>
      <c r="E26" s="171"/>
      <c r="F26" s="171"/>
      <c r="G26" s="663"/>
      <c r="H26" s="664"/>
      <c r="I26" s="171"/>
      <c r="J26" s="663"/>
      <c r="K26" s="664"/>
    </row>
    <row r="27" spans="1:12" s="17" customFormat="1" ht="27.75" hidden="1" customHeight="1">
      <c r="A27" s="175">
        <v>2010</v>
      </c>
      <c r="B27" s="174">
        <v>608</v>
      </c>
      <c r="C27" s="196">
        <v>1644403</v>
      </c>
      <c r="D27" s="196">
        <v>338</v>
      </c>
      <c r="E27" s="197">
        <v>1082210</v>
      </c>
      <c r="F27" s="196">
        <v>202</v>
      </c>
      <c r="G27" s="196"/>
      <c r="H27" s="196">
        <v>548785</v>
      </c>
      <c r="I27" s="174">
        <v>13408</v>
      </c>
      <c r="J27" s="174"/>
    </row>
    <row r="28" spans="1:12" s="17" customFormat="1" ht="27.75" hidden="1" customHeight="1">
      <c r="A28" s="175">
        <v>2012</v>
      </c>
      <c r="B28" s="174">
        <v>577</v>
      </c>
      <c r="C28" s="174">
        <v>1518910</v>
      </c>
      <c r="D28" s="174">
        <v>344</v>
      </c>
      <c r="E28" s="198">
        <v>1011870</v>
      </c>
      <c r="F28" s="174">
        <v>177</v>
      </c>
      <c r="G28" s="174"/>
      <c r="H28" s="174">
        <v>502163</v>
      </c>
      <c r="I28" s="174">
        <v>56</v>
      </c>
      <c r="J28" s="174"/>
      <c r="K28" s="174">
        <v>4877</v>
      </c>
    </row>
    <row r="29" spans="1:12" s="17" customFormat="1" ht="27.75" customHeight="1">
      <c r="A29" s="175">
        <v>2013</v>
      </c>
      <c r="B29" s="174">
        <v>597</v>
      </c>
      <c r="C29" s="174">
        <v>1633211</v>
      </c>
      <c r="D29" s="174">
        <v>354</v>
      </c>
      <c r="E29" s="198">
        <v>1097730</v>
      </c>
      <c r="F29" s="174">
        <v>178</v>
      </c>
      <c r="G29" s="174"/>
      <c r="H29" s="174">
        <v>530582</v>
      </c>
      <c r="I29" s="174">
        <v>65</v>
      </c>
      <c r="J29" s="174"/>
      <c r="K29" s="174">
        <v>4899</v>
      </c>
    </row>
    <row r="30" spans="1:12" s="17" customFormat="1" ht="27.75" customHeight="1">
      <c r="A30" s="175">
        <v>2014</v>
      </c>
      <c r="B30" s="178">
        <v>573</v>
      </c>
      <c r="C30" s="178">
        <v>1644972</v>
      </c>
      <c r="D30" s="178">
        <v>327</v>
      </c>
      <c r="E30" s="178">
        <v>1096430</v>
      </c>
      <c r="F30" s="178">
        <v>172</v>
      </c>
      <c r="G30" s="178"/>
      <c r="H30" s="178">
        <v>544622</v>
      </c>
      <c r="I30" s="178">
        <v>74</v>
      </c>
      <c r="J30" s="178"/>
      <c r="K30" s="178">
        <v>3920</v>
      </c>
    </row>
    <row r="31" spans="1:12" s="17" customFormat="1" ht="27.75" customHeight="1">
      <c r="A31" s="175">
        <v>2015</v>
      </c>
      <c r="B31" s="199">
        <f>SUM(D31,F31,I31)</f>
        <v>576</v>
      </c>
      <c r="C31" s="178">
        <f>SUM(I31,G31,E31)</f>
        <v>1102582</v>
      </c>
      <c r="D31" s="178">
        <v>337</v>
      </c>
      <c r="E31" s="178">
        <v>1102500</v>
      </c>
      <c r="F31" s="178">
        <v>157</v>
      </c>
      <c r="G31" s="178"/>
      <c r="H31" s="178">
        <v>524206</v>
      </c>
      <c r="I31" s="178">
        <v>82</v>
      </c>
      <c r="J31" s="178"/>
      <c r="K31" s="178">
        <v>3200</v>
      </c>
    </row>
    <row r="32" spans="1:12" s="17" customFormat="1" ht="27.75" customHeight="1">
      <c r="A32" s="175">
        <v>2016</v>
      </c>
      <c r="B32" s="178">
        <v>575</v>
      </c>
      <c r="C32" s="178">
        <v>1603837</v>
      </c>
      <c r="D32" s="178">
        <v>338</v>
      </c>
      <c r="E32" s="178">
        <v>1108300</v>
      </c>
      <c r="F32" s="178">
        <v>153</v>
      </c>
      <c r="G32" s="178"/>
      <c r="H32" s="178">
        <v>490872</v>
      </c>
      <c r="I32" s="178">
        <v>84</v>
      </c>
      <c r="J32" s="178"/>
      <c r="K32" s="178">
        <v>4665</v>
      </c>
    </row>
    <row r="33" spans="1:11" s="17" customFormat="1" ht="27.75" customHeight="1">
      <c r="A33" s="175">
        <v>2017</v>
      </c>
      <c r="B33" s="178">
        <f>SUM(D33,F33,I33)</f>
        <v>561</v>
      </c>
      <c r="C33" s="178">
        <f>SUM(E33,H33,K33)</f>
        <v>1512211</v>
      </c>
      <c r="D33" s="178">
        <v>329</v>
      </c>
      <c r="E33" s="178">
        <v>1111190</v>
      </c>
      <c r="F33" s="178">
        <v>149</v>
      </c>
      <c r="G33" s="178"/>
      <c r="H33" s="178">
        <v>395716</v>
      </c>
      <c r="I33" s="178">
        <v>83</v>
      </c>
      <c r="J33" s="178"/>
      <c r="K33" s="178">
        <v>5305</v>
      </c>
    </row>
    <row r="34" spans="1:11" s="19" customFormat="1" ht="27.75" customHeight="1">
      <c r="A34" s="181">
        <v>2018</v>
      </c>
      <c r="B34" s="200">
        <f>SUM(D34,F34,I34)</f>
        <v>580</v>
      </c>
      <c r="C34" s="200">
        <f>SUM(E34,H34,K34)</f>
        <v>1540813</v>
      </c>
      <c r="D34" s="185">
        <v>335</v>
      </c>
      <c r="E34" s="185">
        <v>1116900</v>
      </c>
      <c r="F34" s="185">
        <v>144</v>
      </c>
      <c r="G34" s="185"/>
      <c r="H34" s="185">
        <v>418658</v>
      </c>
      <c r="I34" s="185">
        <v>101</v>
      </c>
      <c r="J34" s="185"/>
      <c r="K34" s="185">
        <v>5255</v>
      </c>
    </row>
    <row r="35" spans="1:11" s="19" customFormat="1" ht="9.9499999999999993" customHeight="1">
      <c r="A35" s="201"/>
      <c r="B35" s="202"/>
      <c r="C35" s="202"/>
      <c r="D35" s="202"/>
      <c r="E35" s="202"/>
      <c r="F35" s="202"/>
      <c r="G35" s="202"/>
      <c r="H35" s="202"/>
      <c r="I35" s="202"/>
      <c r="J35" s="202"/>
      <c r="K35" s="203"/>
    </row>
    <row r="36" spans="1:11" s="19" customFormat="1" ht="9.9499999999999993" customHeight="1">
      <c r="A36" s="204"/>
      <c r="B36" s="183"/>
      <c r="C36" s="200"/>
      <c r="D36" s="200"/>
      <c r="E36" s="200"/>
      <c r="F36" s="200"/>
      <c r="G36" s="200"/>
      <c r="H36" s="200"/>
      <c r="I36" s="200"/>
      <c r="J36" s="200"/>
    </row>
    <row r="37" spans="1:11" s="19" customFormat="1" ht="9.9499999999999993" customHeight="1">
      <c r="A37" s="204"/>
      <c r="B37" s="183"/>
      <c r="C37" s="200"/>
      <c r="D37" s="200"/>
      <c r="E37" s="200"/>
      <c r="F37" s="200"/>
      <c r="G37" s="200"/>
      <c r="H37" s="200"/>
      <c r="I37" s="200"/>
      <c r="J37" s="200"/>
    </row>
    <row r="38" spans="1:11" s="17" customFormat="1" ht="15" customHeight="1">
      <c r="A38" s="24" t="s">
        <v>41</v>
      </c>
      <c r="J38" s="17" t="s">
        <v>7</v>
      </c>
    </row>
    <row r="41" spans="1:11">
      <c r="A41" s="205"/>
    </row>
  </sheetData>
  <mergeCells count="15">
    <mergeCell ref="J25:K26"/>
    <mergeCell ref="J24:K24"/>
    <mergeCell ref="G24:H24"/>
    <mergeCell ref="G25:H26"/>
    <mergeCell ref="A3:K3"/>
    <mergeCell ref="A4:K4"/>
    <mergeCell ref="J8:K8"/>
    <mergeCell ref="H8:I8"/>
    <mergeCell ref="D7:K7"/>
    <mergeCell ref="B7:C8"/>
    <mergeCell ref="D23:E23"/>
    <mergeCell ref="B22:C23"/>
    <mergeCell ref="D22:K22"/>
    <mergeCell ref="F23:H23"/>
    <mergeCell ref="I23:K23"/>
  </mergeCells>
  <phoneticPr fontId="196" type="noConversion"/>
  <printOptions gridLinesSet="0"/>
  <pageMargins left="0.57986110000000002" right="0.39374999999999999" top="0.55138889999999996" bottom="0.55138889999999996" header="0.51180550000000002" footer="0.51180550000000002"/>
  <pageSetup paperSize="9" scale="86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E46"/>
  <sheetViews>
    <sheetView view="pageBreakPreview" topLeftCell="A14" zoomScaleNormal="100" zoomScaleSheetLayoutView="100" workbookViewId="0">
      <selection activeCell="R33" sqref="R33"/>
    </sheetView>
  </sheetViews>
  <sheetFormatPr defaultRowHeight="16.5"/>
  <cols>
    <col min="1" max="1" width="9.5" style="206" customWidth="1"/>
    <col min="2" max="11" width="9.125" style="206" customWidth="1"/>
    <col min="12" max="16384" width="9" style="206"/>
  </cols>
  <sheetData>
    <row r="1" spans="1:31" ht="35.1" customHeight="1">
      <c r="K1" s="106"/>
    </row>
    <row r="2" spans="1:31" ht="14.25" customHeight="1">
      <c r="K2" s="106"/>
    </row>
    <row r="3" spans="1:31" ht="31.5">
      <c r="A3" s="207" t="s">
        <v>113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</row>
    <row r="4" spans="1:31" ht="26.25">
      <c r="A4" s="208" t="s">
        <v>114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31" ht="24.95" customHeight="1" thickBot="1">
      <c r="A5" s="209" t="s">
        <v>115</v>
      </c>
      <c r="I5" s="210"/>
      <c r="K5" s="210" t="s">
        <v>116</v>
      </c>
      <c r="AE5" s="211"/>
    </row>
    <row r="6" spans="1:31" ht="21.75" customHeight="1">
      <c r="A6" s="701" t="s">
        <v>117</v>
      </c>
      <c r="B6" s="684" t="s">
        <v>118</v>
      </c>
      <c r="C6" s="685"/>
      <c r="D6" s="684" t="s">
        <v>119</v>
      </c>
      <c r="E6" s="685"/>
      <c r="F6" s="705"/>
      <c r="G6" s="705"/>
      <c r="H6" s="684" t="s">
        <v>120</v>
      </c>
      <c r="I6" s="685"/>
      <c r="J6" s="685"/>
      <c r="K6" s="685"/>
    </row>
    <row r="7" spans="1:31" ht="13.5" customHeight="1">
      <c r="A7" s="695"/>
      <c r="B7" s="686"/>
      <c r="C7" s="687"/>
      <c r="D7" s="686"/>
      <c r="E7" s="687"/>
      <c r="F7" s="707" t="s">
        <v>121</v>
      </c>
      <c r="G7" s="708"/>
      <c r="H7" s="686"/>
      <c r="I7" s="687"/>
      <c r="J7" s="687"/>
      <c r="K7" s="687"/>
    </row>
    <row r="8" spans="1:31" ht="13.5" customHeight="1">
      <c r="A8" s="695"/>
      <c r="B8" s="686"/>
      <c r="C8" s="687"/>
      <c r="D8" s="686"/>
      <c r="E8" s="687"/>
      <c r="F8" s="709"/>
      <c r="G8" s="709"/>
      <c r="H8" s="686"/>
      <c r="I8" s="687"/>
      <c r="J8" s="687"/>
      <c r="K8" s="687"/>
    </row>
    <row r="9" spans="1:31" ht="18" customHeight="1">
      <c r="A9" s="695"/>
      <c r="B9" s="688"/>
      <c r="C9" s="689"/>
      <c r="D9" s="688"/>
      <c r="E9" s="689"/>
      <c r="F9" s="710"/>
      <c r="G9" s="710"/>
      <c r="H9" s="688"/>
      <c r="I9" s="689"/>
      <c r="J9" s="689"/>
      <c r="K9" s="689"/>
    </row>
    <row r="10" spans="1:31" ht="30" hidden="1" customHeight="1">
      <c r="A10" s="212" t="s">
        <v>122</v>
      </c>
      <c r="B10" s="690">
        <v>92</v>
      </c>
      <c r="C10" s="690"/>
      <c r="D10" s="690">
        <v>0</v>
      </c>
      <c r="E10" s="690"/>
      <c r="F10" s="690">
        <v>0</v>
      </c>
      <c r="G10" s="690"/>
      <c r="H10" s="690">
        <v>0</v>
      </c>
      <c r="I10" s="690"/>
      <c r="J10" s="690"/>
      <c r="K10" s="690"/>
    </row>
    <row r="11" spans="1:31" ht="30" customHeight="1">
      <c r="A11" s="213">
        <v>2013</v>
      </c>
      <c r="B11" s="702">
        <v>99</v>
      </c>
      <c r="C11" s="690"/>
      <c r="D11" s="690">
        <v>2</v>
      </c>
      <c r="E11" s="690"/>
      <c r="F11" s="706">
        <f>D11/B11*100</f>
        <v>2.0202020202020203</v>
      </c>
      <c r="G11" s="706"/>
      <c r="H11" s="690">
        <v>2</v>
      </c>
      <c r="I11" s="690"/>
      <c r="J11" s="690"/>
      <c r="K11" s="690"/>
    </row>
    <row r="12" spans="1:31" ht="30" customHeight="1">
      <c r="A12" s="213">
        <v>2014</v>
      </c>
      <c r="B12" s="702">
        <v>114</v>
      </c>
      <c r="C12" s="690"/>
      <c r="D12" s="690">
        <v>19</v>
      </c>
      <c r="E12" s="690"/>
      <c r="F12" s="706">
        <v>16.7</v>
      </c>
      <c r="G12" s="706"/>
      <c r="H12" s="690">
        <v>18</v>
      </c>
      <c r="I12" s="690"/>
      <c r="J12" s="690"/>
      <c r="K12" s="690"/>
    </row>
    <row r="13" spans="1:31" s="20" customFormat="1" ht="30" customHeight="1">
      <c r="A13" s="213">
        <v>2015</v>
      </c>
      <c r="B13" s="691">
        <v>121</v>
      </c>
      <c r="C13" s="691"/>
      <c r="D13" s="691">
        <v>19</v>
      </c>
      <c r="E13" s="691"/>
      <c r="F13" s="704">
        <f>D13/B13*100</f>
        <v>15.702479338842975</v>
      </c>
      <c r="G13" s="704"/>
      <c r="H13" s="691">
        <v>7</v>
      </c>
      <c r="I13" s="691"/>
      <c r="J13" s="691"/>
      <c r="K13" s="691"/>
    </row>
    <row r="14" spans="1:31" s="20" customFormat="1" ht="30" customHeight="1">
      <c r="A14" s="213">
        <v>2016</v>
      </c>
      <c r="B14" s="700">
        <v>111</v>
      </c>
      <c r="C14" s="691"/>
      <c r="D14" s="691">
        <v>19</v>
      </c>
      <c r="E14" s="691"/>
      <c r="F14" s="704">
        <v>17.117117117117118</v>
      </c>
      <c r="G14" s="704"/>
      <c r="H14" s="691">
        <v>0</v>
      </c>
      <c r="I14" s="691"/>
      <c r="J14" s="691"/>
      <c r="K14" s="691"/>
    </row>
    <row r="15" spans="1:31" s="20" customFormat="1" ht="30" customHeight="1">
      <c r="A15" s="213">
        <v>2017</v>
      </c>
      <c r="B15" s="691">
        <v>109</v>
      </c>
      <c r="C15" s="691"/>
      <c r="D15" s="691">
        <v>20</v>
      </c>
      <c r="E15" s="691"/>
      <c r="F15" s="704">
        <v>18.3</v>
      </c>
      <c r="G15" s="704"/>
      <c r="H15" s="691">
        <v>0</v>
      </c>
      <c r="I15" s="691"/>
      <c r="J15" s="691"/>
      <c r="K15" s="691"/>
    </row>
    <row r="16" spans="1:31" s="21" customFormat="1" ht="30" customHeight="1">
      <c r="A16" s="216">
        <v>2018</v>
      </c>
      <c r="B16" s="692">
        <v>108</v>
      </c>
      <c r="C16" s="692"/>
      <c r="D16" s="692">
        <v>20</v>
      </c>
      <c r="E16" s="692"/>
      <c r="F16" s="703">
        <f>D16/B16*100</f>
        <v>18.518518518518519</v>
      </c>
      <c r="G16" s="703"/>
      <c r="H16" s="692">
        <v>0</v>
      </c>
      <c r="I16" s="692"/>
      <c r="J16" s="692"/>
      <c r="K16" s="692"/>
    </row>
    <row r="17" spans="1:13" ht="12.75" customHeight="1">
      <c r="A17" s="218"/>
      <c r="B17" s="219"/>
      <c r="C17" s="219"/>
      <c r="D17" s="220"/>
      <c r="E17" s="220"/>
      <c r="F17" s="220"/>
      <c r="G17" s="220"/>
      <c r="H17" s="220"/>
      <c r="I17" s="220"/>
      <c r="J17" s="220"/>
      <c r="K17" s="220"/>
    </row>
    <row r="18" spans="1:13">
      <c r="A18" s="221" t="s">
        <v>123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</row>
    <row r="19" spans="1:13">
      <c r="A19" s="581" t="s">
        <v>124</v>
      </c>
      <c r="B19" s="222"/>
      <c r="C19" s="222"/>
      <c r="D19" s="222"/>
      <c r="E19" s="222"/>
      <c r="F19" s="222"/>
      <c r="G19" s="222"/>
      <c r="H19" s="222"/>
      <c r="I19" s="222"/>
      <c r="J19" s="222"/>
      <c r="K19" s="222"/>
    </row>
    <row r="20" spans="1:13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</row>
    <row r="21" spans="1:13" ht="31.5">
      <c r="A21" s="223" t="s">
        <v>125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</row>
    <row r="22" spans="1:13" ht="26.25">
      <c r="A22" s="224" t="s">
        <v>126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</row>
    <row r="23" spans="1:13" ht="24.95" customHeight="1" thickBot="1">
      <c r="A23" s="225" t="s">
        <v>127</v>
      </c>
      <c r="B23" s="222"/>
      <c r="C23" s="222"/>
      <c r="D23" s="222"/>
      <c r="E23" s="222"/>
      <c r="F23" s="222"/>
      <c r="G23" s="222"/>
      <c r="H23" s="222"/>
      <c r="I23" s="210"/>
      <c r="J23" s="222"/>
      <c r="K23" s="210" t="s">
        <v>412</v>
      </c>
    </row>
    <row r="24" spans="1:13" ht="25.5" customHeight="1">
      <c r="A24" s="694" t="s">
        <v>128</v>
      </c>
      <c r="B24" s="696" t="s">
        <v>129</v>
      </c>
      <c r="C24" s="696"/>
      <c r="D24" s="696" t="s">
        <v>130</v>
      </c>
      <c r="E24" s="696"/>
      <c r="F24" s="696" t="s">
        <v>131</v>
      </c>
      <c r="G24" s="696"/>
      <c r="H24" s="696" t="s">
        <v>132</v>
      </c>
      <c r="I24" s="696"/>
      <c r="J24" s="698" t="s">
        <v>405</v>
      </c>
      <c r="K24" s="698"/>
      <c r="L24" s="226"/>
      <c r="M24" s="226"/>
    </row>
    <row r="25" spans="1:13" ht="17.25" customHeight="1">
      <c r="A25" s="695"/>
      <c r="B25" s="693"/>
      <c r="C25" s="693"/>
      <c r="D25" s="693"/>
      <c r="E25" s="693"/>
      <c r="F25" s="693"/>
      <c r="G25" s="693"/>
      <c r="H25" s="693"/>
      <c r="I25" s="693"/>
      <c r="J25" s="699"/>
      <c r="K25" s="699"/>
      <c r="L25" s="226"/>
      <c r="M25" s="226"/>
    </row>
    <row r="26" spans="1:13" ht="13.5" customHeight="1">
      <c r="A26" s="695"/>
      <c r="B26" s="697" t="s">
        <v>133</v>
      </c>
      <c r="C26" s="697" t="s">
        <v>134</v>
      </c>
      <c r="D26" s="693" t="s">
        <v>135</v>
      </c>
      <c r="E26" s="693" t="s">
        <v>136</v>
      </c>
      <c r="F26" s="693" t="s">
        <v>135</v>
      </c>
      <c r="G26" s="693" t="s">
        <v>136</v>
      </c>
      <c r="H26" s="693" t="s">
        <v>135</v>
      </c>
      <c r="I26" s="693" t="s">
        <v>136</v>
      </c>
      <c r="J26" s="693" t="s">
        <v>135</v>
      </c>
      <c r="K26" s="693" t="s">
        <v>136</v>
      </c>
      <c r="L26" s="226"/>
      <c r="M26" s="226"/>
    </row>
    <row r="27" spans="1:13" ht="25.5" customHeight="1">
      <c r="A27" s="695"/>
      <c r="B27" s="697"/>
      <c r="C27" s="697"/>
      <c r="D27" s="693"/>
      <c r="E27" s="693"/>
      <c r="F27" s="693"/>
      <c r="G27" s="693"/>
      <c r="H27" s="693"/>
      <c r="I27" s="693"/>
      <c r="J27" s="693"/>
      <c r="K27" s="693"/>
      <c r="L27" s="226"/>
      <c r="M27" s="226"/>
    </row>
    <row r="28" spans="1:13" ht="30" hidden="1" customHeight="1">
      <c r="A28" s="227">
        <v>2012</v>
      </c>
      <c r="B28" s="228">
        <f>SUM(D28,F28,H28)</f>
        <v>16</v>
      </c>
      <c r="C28" s="229">
        <v>54.8</v>
      </c>
      <c r="D28" s="230">
        <v>0</v>
      </c>
      <c r="E28" s="231">
        <v>0</v>
      </c>
      <c r="F28" s="230">
        <v>15</v>
      </c>
      <c r="G28" s="231">
        <v>54.8</v>
      </c>
      <c r="H28" s="230">
        <v>1</v>
      </c>
      <c r="I28" s="232">
        <v>0.4</v>
      </c>
      <c r="J28" s="233" t="s">
        <v>137</v>
      </c>
      <c r="K28" s="234" t="s">
        <v>137</v>
      </c>
      <c r="L28" s="226"/>
      <c r="M28" s="226"/>
    </row>
    <row r="29" spans="1:13" ht="30" customHeight="1">
      <c r="A29" s="227">
        <v>2013</v>
      </c>
      <c r="B29" s="228">
        <f>SUM(D29,F29,H29)</f>
        <v>32</v>
      </c>
      <c r="C29" s="229">
        <f>SUM(E29,G29,I29,K29)</f>
        <v>25.2</v>
      </c>
      <c r="D29" s="230">
        <v>5</v>
      </c>
      <c r="E29" s="231">
        <v>4.7</v>
      </c>
      <c r="F29" s="230">
        <v>26</v>
      </c>
      <c r="G29" s="231">
        <v>19.600000000000001</v>
      </c>
      <c r="H29" s="230">
        <v>1</v>
      </c>
      <c r="I29" s="232">
        <v>0.9</v>
      </c>
      <c r="J29" s="233" t="s">
        <v>137</v>
      </c>
      <c r="K29" s="234" t="s">
        <v>137</v>
      </c>
      <c r="L29" s="226"/>
      <c r="M29" s="226"/>
    </row>
    <row r="30" spans="1:13" s="20" customFormat="1" ht="30" customHeight="1">
      <c r="A30" s="213">
        <v>2014</v>
      </c>
      <c r="B30" s="228">
        <f t="shared" ref="B30:B32" si="0">SUM(D30,F30,H30)</f>
        <v>33</v>
      </c>
      <c r="C30" s="229">
        <f t="shared" ref="C30:C32" si="1">SUM(E30,G30,I30,K30)</f>
        <v>25.9</v>
      </c>
      <c r="D30" s="214">
        <v>5</v>
      </c>
      <c r="E30" s="215">
        <v>4.7</v>
      </c>
      <c r="F30" s="214">
        <v>27</v>
      </c>
      <c r="G30" s="215">
        <v>20.2</v>
      </c>
      <c r="H30" s="214">
        <v>1</v>
      </c>
      <c r="I30" s="235">
        <v>1</v>
      </c>
      <c r="J30" s="236" t="s">
        <v>137</v>
      </c>
      <c r="K30" s="237" t="s">
        <v>137</v>
      </c>
      <c r="L30" s="238"/>
      <c r="M30" s="238"/>
    </row>
    <row r="31" spans="1:13" s="20" customFormat="1" ht="30" customHeight="1">
      <c r="A31" s="213">
        <v>2015</v>
      </c>
      <c r="B31" s="228">
        <f t="shared" si="0"/>
        <v>34</v>
      </c>
      <c r="C31" s="229">
        <f t="shared" si="1"/>
        <v>30.3</v>
      </c>
      <c r="D31" s="214">
        <v>5</v>
      </c>
      <c r="E31" s="215">
        <v>4.7</v>
      </c>
      <c r="F31" s="214">
        <v>28</v>
      </c>
      <c r="G31" s="215">
        <v>25</v>
      </c>
      <c r="H31" s="214">
        <v>1</v>
      </c>
      <c r="I31" s="235">
        <v>0.3</v>
      </c>
      <c r="J31" s="214">
        <v>1</v>
      </c>
      <c r="K31" s="235">
        <v>0.3</v>
      </c>
    </row>
    <row r="32" spans="1:13" s="20" customFormat="1" ht="30" customHeight="1">
      <c r="A32" s="213">
        <v>2016</v>
      </c>
      <c r="B32" s="228">
        <f t="shared" si="0"/>
        <v>34</v>
      </c>
      <c r="C32" s="229">
        <f t="shared" si="1"/>
        <v>30.2</v>
      </c>
      <c r="D32" s="214">
        <v>5</v>
      </c>
      <c r="E32" s="215">
        <v>4.7</v>
      </c>
      <c r="F32" s="214">
        <v>28</v>
      </c>
      <c r="G32" s="215">
        <v>24.6</v>
      </c>
      <c r="H32" s="214">
        <v>1</v>
      </c>
      <c r="I32" s="235">
        <v>0.9</v>
      </c>
      <c r="J32" s="214">
        <v>0</v>
      </c>
      <c r="K32" s="235">
        <v>0</v>
      </c>
    </row>
    <row r="33" spans="1:11" s="20" customFormat="1" ht="30" customHeight="1">
      <c r="A33" s="213">
        <v>2017</v>
      </c>
      <c r="B33" s="239">
        <v>34</v>
      </c>
      <c r="C33" s="215">
        <f>SUM(E33,G33,I33)</f>
        <v>30.2</v>
      </c>
      <c r="D33" s="214">
        <v>5</v>
      </c>
      <c r="E33" s="215">
        <v>4.7</v>
      </c>
      <c r="F33" s="214">
        <v>28</v>
      </c>
      <c r="G33" s="215">
        <v>24.6</v>
      </c>
      <c r="H33" s="214">
        <v>1</v>
      </c>
      <c r="I33" s="235">
        <v>0.9</v>
      </c>
      <c r="J33" s="214">
        <v>0</v>
      </c>
      <c r="K33" s="235">
        <v>0</v>
      </c>
    </row>
    <row r="34" spans="1:11" s="21" customFormat="1" ht="30" customHeight="1">
      <c r="A34" s="216">
        <v>2018</v>
      </c>
      <c r="B34" s="240">
        <f>SUM(D34,F34,H34,J34)</f>
        <v>34</v>
      </c>
      <c r="C34" s="241">
        <f>SUM(E34,G34,I34,K34)</f>
        <v>30.2</v>
      </c>
      <c r="D34" s="217">
        <v>5</v>
      </c>
      <c r="E34" s="242">
        <v>4.7</v>
      </c>
      <c r="F34" s="217">
        <v>28</v>
      </c>
      <c r="G34" s="242">
        <v>25.2</v>
      </c>
      <c r="H34" s="217">
        <v>1</v>
      </c>
      <c r="I34" s="243">
        <v>0.3</v>
      </c>
      <c r="J34" s="217">
        <v>0</v>
      </c>
      <c r="K34" s="243">
        <v>0</v>
      </c>
    </row>
    <row r="35" spans="1:11" ht="9" customHeight="1">
      <c r="A35" s="218"/>
      <c r="B35" s="244"/>
      <c r="C35" s="244"/>
      <c r="D35" s="244"/>
      <c r="E35" s="244"/>
      <c r="F35" s="244"/>
      <c r="G35" s="244"/>
      <c r="H35" s="244"/>
      <c r="I35" s="244"/>
      <c r="J35" s="244"/>
      <c r="K35" s="244"/>
    </row>
    <row r="36" spans="1:11">
      <c r="A36" s="221" t="s">
        <v>138</v>
      </c>
      <c r="B36" s="222"/>
      <c r="C36" s="222"/>
      <c r="D36" s="222"/>
      <c r="E36" s="222"/>
      <c r="F36" s="222"/>
      <c r="G36" s="222"/>
      <c r="H36" s="222"/>
      <c r="I36" s="222"/>
      <c r="J36" s="222"/>
      <c r="K36" s="222"/>
    </row>
    <row r="37" spans="1:11">
      <c r="A37" s="245"/>
      <c r="B37" s="222"/>
      <c r="C37" s="222"/>
      <c r="D37" s="222"/>
      <c r="E37" s="222"/>
      <c r="F37" s="222"/>
      <c r="G37" s="222"/>
      <c r="H37" s="222"/>
      <c r="I37" s="222"/>
      <c r="J37" s="222"/>
      <c r="K37" s="222"/>
    </row>
    <row r="38" spans="1:11">
      <c r="A38" s="581" t="s">
        <v>124</v>
      </c>
      <c r="B38" s="222"/>
      <c r="C38" s="222"/>
      <c r="D38" s="222"/>
      <c r="E38" s="222"/>
      <c r="F38" s="222"/>
      <c r="G38" s="222"/>
      <c r="H38" s="222"/>
      <c r="I38" s="222"/>
      <c r="J38" s="222"/>
      <c r="K38" s="222"/>
    </row>
    <row r="39" spans="1:11">
      <c r="A39" s="222"/>
      <c r="B39" s="222"/>
      <c r="C39" s="222"/>
      <c r="D39" s="222"/>
      <c r="E39" s="222"/>
      <c r="F39" s="222"/>
      <c r="G39" s="222"/>
      <c r="H39" s="222"/>
      <c r="I39" s="222"/>
      <c r="J39" s="222"/>
      <c r="K39" s="222"/>
    </row>
    <row r="40" spans="1:11">
      <c r="A40" s="221"/>
      <c r="B40" s="221"/>
      <c r="C40" s="221"/>
      <c r="D40" s="221"/>
      <c r="E40" s="221"/>
      <c r="F40" s="221"/>
      <c r="G40" s="221"/>
      <c r="H40" s="221"/>
      <c r="I40" s="221"/>
      <c r="J40" s="221"/>
      <c r="K40" s="221"/>
    </row>
    <row r="41" spans="1:11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</row>
    <row r="42" spans="1:11">
      <c r="A42" s="222"/>
      <c r="B42" s="222"/>
      <c r="C42" s="221"/>
      <c r="D42" s="221"/>
      <c r="E42" s="221"/>
      <c r="F42" s="221"/>
      <c r="G42" s="221"/>
      <c r="H42" s="221"/>
      <c r="I42" s="221"/>
      <c r="J42" s="221"/>
      <c r="K42" s="221"/>
    </row>
    <row r="43" spans="1:11">
      <c r="A43" s="222"/>
      <c r="B43" s="222"/>
      <c r="C43" s="222"/>
      <c r="D43" s="222"/>
      <c r="E43" s="222"/>
      <c r="F43" s="222"/>
      <c r="G43" s="222"/>
      <c r="H43" s="222"/>
      <c r="I43" s="222"/>
      <c r="J43" s="222"/>
      <c r="K43" s="222"/>
    </row>
    <row r="44" spans="1:11">
      <c r="A44" s="222"/>
      <c r="B44" s="222"/>
      <c r="C44" s="222"/>
      <c r="D44" s="222"/>
      <c r="E44" s="222"/>
      <c r="F44" s="222"/>
      <c r="G44" s="222"/>
      <c r="H44" s="222"/>
      <c r="I44" s="222"/>
      <c r="J44" s="222"/>
      <c r="K44" s="222"/>
    </row>
    <row r="45" spans="1:11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222"/>
    </row>
    <row r="46" spans="1:11">
      <c r="A46" s="222"/>
      <c r="B46" s="222"/>
      <c r="C46" s="222"/>
      <c r="D46" s="222"/>
      <c r="E46" s="222"/>
      <c r="F46" s="222"/>
      <c r="G46" s="222"/>
      <c r="H46" s="222"/>
      <c r="I46" s="222"/>
      <c r="J46" s="222"/>
      <c r="K46" s="222"/>
    </row>
  </sheetData>
  <mergeCells count="50">
    <mergeCell ref="F16:G16"/>
    <mergeCell ref="F14:G14"/>
    <mergeCell ref="D6:E9"/>
    <mergeCell ref="D14:E14"/>
    <mergeCell ref="D13:E13"/>
    <mergeCell ref="D15:E15"/>
    <mergeCell ref="F6:G6"/>
    <mergeCell ref="F10:G10"/>
    <mergeCell ref="F12:G12"/>
    <mergeCell ref="F11:G11"/>
    <mergeCell ref="F7:G9"/>
    <mergeCell ref="F15:G15"/>
    <mergeCell ref="F13:G13"/>
    <mergeCell ref="F24:G25"/>
    <mergeCell ref="H24:I25"/>
    <mergeCell ref="I26:I27"/>
    <mergeCell ref="B14:C14"/>
    <mergeCell ref="A6:A9"/>
    <mergeCell ref="B10:C10"/>
    <mergeCell ref="B12:C12"/>
    <mergeCell ref="B11:C11"/>
    <mergeCell ref="B6:C9"/>
    <mergeCell ref="B13:C13"/>
    <mergeCell ref="B15:C15"/>
    <mergeCell ref="B16:C16"/>
    <mergeCell ref="D16:E16"/>
    <mergeCell ref="D10:E10"/>
    <mergeCell ref="D12:E12"/>
    <mergeCell ref="D11:E11"/>
    <mergeCell ref="H15:K15"/>
    <mergeCell ref="H16:K16"/>
    <mergeCell ref="H14:K14"/>
    <mergeCell ref="F26:F27"/>
    <mergeCell ref="A24:A27"/>
    <mergeCell ref="G26:G27"/>
    <mergeCell ref="H26:H27"/>
    <mergeCell ref="B24:C25"/>
    <mergeCell ref="D24:E25"/>
    <mergeCell ref="B26:B27"/>
    <mergeCell ref="C26:C27"/>
    <mergeCell ref="D26:D27"/>
    <mergeCell ref="E26:E27"/>
    <mergeCell ref="J24:K25"/>
    <mergeCell ref="J26:J27"/>
    <mergeCell ref="K26:K27"/>
    <mergeCell ref="H6:K9"/>
    <mergeCell ref="H10:K10"/>
    <mergeCell ref="H11:K11"/>
    <mergeCell ref="H12:K12"/>
    <mergeCell ref="H13:K13"/>
  </mergeCells>
  <phoneticPr fontId="196" type="noConversion"/>
  <pageMargins left="0.59027779999999996" right="0.59027779999999996" top="0.74791660000000004" bottom="0.74791660000000004" header="0.51180550000000002" footer="0.39374999999999999"/>
  <pageSetup paperSize="9" scale="84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/>
  </sheetPr>
  <dimension ref="A1:S56"/>
  <sheetViews>
    <sheetView view="pageBreakPreview" zoomScaleNormal="100" workbookViewId="0">
      <selection activeCell="Q55" sqref="Q55"/>
    </sheetView>
  </sheetViews>
  <sheetFormatPr defaultRowHeight="13.5" outlineLevelRow="2"/>
  <cols>
    <col min="1" max="1" width="10.5" style="246" customWidth="1"/>
    <col min="2" max="2" width="8" style="246" customWidth="1"/>
    <col min="3" max="3" width="8.25" style="246" customWidth="1"/>
    <col min="4" max="9" width="6.875" style="246" bestFit="1" customWidth="1"/>
    <col min="10" max="10" width="6.25" style="246" customWidth="1"/>
    <col min="11" max="11" width="6.125" style="246" bestFit="1" customWidth="1"/>
    <col min="12" max="12" width="8.125" style="246" bestFit="1" customWidth="1"/>
    <col min="13" max="13" width="9.25" style="246" customWidth="1"/>
    <col min="14" max="14" width="9" style="247"/>
    <col min="15" max="16384" width="9" style="246"/>
  </cols>
  <sheetData>
    <row r="1" spans="1:19" s="22" customFormat="1" ht="27.75" customHeight="1">
      <c r="A1" s="15"/>
      <c r="B1" s="15"/>
      <c r="C1" s="15"/>
      <c r="D1" s="15"/>
      <c r="E1" s="15"/>
      <c r="F1" s="15"/>
      <c r="G1" s="15"/>
      <c r="H1" s="15"/>
      <c r="I1" s="15"/>
      <c r="M1" s="106"/>
      <c r="N1" s="248"/>
    </row>
    <row r="2" spans="1:19" s="22" customFormat="1" ht="27.75" customHeight="1">
      <c r="A2" s="15"/>
      <c r="B2" s="15"/>
      <c r="C2" s="15"/>
      <c r="D2" s="15"/>
      <c r="E2" s="15"/>
      <c r="F2" s="15"/>
      <c r="G2" s="15"/>
      <c r="H2" s="15"/>
      <c r="I2" s="15"/>
      <c r="M2" s="106"/>
      <c r="N2" s="248"/>
    </row>
    <row r="3" spans="1:19" s="23" customFormat="1" ht="24.95" customHeight="1">
      <c r="A3" s="249" t="s">
        <v>139</v>
      </c>
      <c r="B3" s="249"/>
      <c r="C3" s="249"/>
      <c r="D3" s="249"/>
      <c r="E3" s="249"/>
      <c r="F3" s="249"/>
      <c r="G3" s="249"/>
      <c r="H3" s="250"/>
      <c r="I3" s="251"/>
      <c r="J3" s="251"/>
      <c r="K3" s="251"/>
      <c r="L3" s="251"/>
      <c r="M3" s="251"/>
      <c r="N3" s="26"/>
    </row>
    <row r="4" spans="1:19" ht="23.1" customHeight="1">
      <c r="A4" s="249" t="s">
        <v>140</v>
      </c>
      <c r="B4" s="252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1:19" s="24" customFormat="1" ht="20.25" customHeight="1" thickBot="1">
      <c r="A5" s="254" t="s">
        <v>141</v>
      </c>
      <c r="B5" s="255"/>
      <c r="C5" s="256"/>
      <c r="D5" s="255"/>
      <c r="E5" s="256"/>
      <c r="F5" s="255"/>
      <c r="G5" s="256"/>
      <c r="H5" s="255"/>
      <c r="I5" s="256"/>
      <c r="J5" s="255"/>
      <c r="K5" s="256"/>
      <c r="L5" s="255"/>
      <c r="M5" s="257" t="s">
        <v>142</v>
      </c>
      <c r="N5" s="258"/>
    </row>
    <row r="6" spans="1:19" s="23" customFormat="1" ht="17.25" customHeight="1">
      <c r="A6" s="259" t="s">
        <v>97</v>
      </c>
      <c r="B6" s="260" t="s">
        <v>143</v>
      </c>
      <c r="C6" s="261"/>
      <c r="D6" s="711" t="s">
        <v>144</v>
      </c>
      <c r="E6" s="712"/>
      <c r="F6" s="712"/>
      <c r="G6" s="713"/>
      <c r="H6" s="711" t="s">
        <v>145</v>
      </c>
      <c r="I6" s="712"/>
      <c r="J6" s="712"/>
      <c r="K6" s="713"/>
      <c r="L6" s="260" t="s">
        <v>146</v>
      </c>
      <c r="M6" s="262"/>
      <c r="N6" s="26"/>
    </row>
    <row r="7" spans="1:19" s="23" customFormat="1" ht="39" customHeight="1">
      <c r="A7" s="263"/>
      <c r="B7" s="264" t="s">
        <v>147</v>
      </c>
      <c r="C7" s="265"/>
      <c r="D7" s="264" t="s">
        <v>148</v>
      </c>
      <c r="E7" s="266"/>
      <c r="F7" s="267" t="s">
        <v>149</v>
      </c>
      <c r="G7" s="268"/>
      <c r="H7" s="714" t="s">
        <v>150</v>
      </c>
      <c r="I7" s="715"/>
      <c r="J7" s="269" t="s">
        <v>151</v>
      </c>
      <c r="K7" s="268"/>
      <c r="L7" s="270" t="s">
        <v>152</v>
      </c>
      <c r="M7" s="267"/>
      <c r="N7" s="26"/>
    </row>
    <row r="8" spans="1:19" s="23" customFormat="1" ht="17.25" customHeight="1">
      <c r="A8" s="263"/>
      <c r="B8" s="271" t="s">
        <v>153</v>
      </c>
      <c r="C8" s="271" t="s">
        <v>154</v>
      </c>
      <c r="D8" s="271" t="s">
        <v>153</v>
      </c>
      <c r="E8" s="272" t="s">
        <v>154</v>
      </c>
      <c r="F8" s="271" t="s">
        <v>153</v>
      </c>
      <c r="G8" s="271" t="s">
        <v>154</v>
      </c>
      <c r="H8" s="273" t="s">
        <v>153</v>
      </c>
      <c r="I8" s="271" t="s">
        <v>154</v>
      </c>
      <c r="J8" s="271" t="s">
        <v>153</v>
      </c>
      <c r="K8" s="271" t="s">
        <v>154</v>
      </c>
      <c r="L8" s="271" t="s">
        <v>153</v>
      </c>
      <c r="M8" s="272" t="s">
        <v>154</v>
      </c>
      <c r="N8" s="26"/>
    </row>
    <row r="9" spans="1:19" s="23" customFormat="1" ht="26.25" customHeight="1">
      <c r="A9" s="274" t="s">
        <v>155</v>
      </c>
      <c r="B9" s="275" t="s">
        <v>156</v>
      </c>
      <c r="C9" s="275" t="s">
        <v>157</v>
      </c>
      <c r="D9" s="275"/>
      <c r="E9" s="276"/>
      <c r="F9" s="275"/>
      <c r="G9" s="275"/>
      <c r="H9" s="274"/>
      <c r="I9" s="275"/>
      <c r="J9" s="275"/>
      <c r="K9" s="275"/>
      <c r="L9" s="275"/>
      <c r="M9" s="276"/>
      <c r="N9" s="26"/>
    </row>
    <row r="10" spans="1:19" ht="25.5" hidden="1" customHeight="1">
      <c r="A10" s="277">
        <v>2010</v>
      </c>
      <c r="B10" s="278">
        <v>1110</v>
      </c>
      <c r="C10" s="278">
        <v>13230</v>
      </c>
      <c r="D10" s="278">
        <v>10</v>
      </c>
      <c r="E10" s="278">
        <v>377</v>
      </c>
      <c r="F10" s="278">
        <v>12</v>
      </c>
      <c r="G10" s="278">
        <v>575</v>
      </c>
      <c r="H10" s="278">
        <v>6</v>
      </c>
      <c r="I10" s="278">
        <v>764</v>
      </c>
      <c r="J10" s="278">
        <v>0</v>
      </c>
      <c r="K10" s="278">
        <v>0</v>
      </c>
      <c r="L10" s="278">
        <v>1082</v>
      </c>
      <c r="M10" s="278">
        <v>11514</v>
      </c>
    </row>
    <row r="11" spans="1:19" ht="35.1" hidden="1" customHeight="1">
      <c r="A11" s="277">
        <v>2012</v>
      </c>
      <c r="B11" s="278">
        <v>1221</v>
      </c>
      <c r="C11" s="278">
        <v>14011</v>
      </c>
      <c r="D11" s="278">
        <v>15</v>
      </c>
      <c r="E11" s="278">
        <v>433</v>
      </c>
      <c r="F11" s="278">
        <v>12</v>
      </c>
      <c r="G11" s="278">
        <v>575</v>
      </c>
      <c r="H11" s="278">
        <v>6</v>
      </c>
      <c r="I11" s="278">
        <v>764</v>
      </c>
      <c r="J11" s="278">
        <v>0</v>
      </c>
      <c r="K11" s="278">
        <v>0</v>
      </c>
      <c r="L11" s="278">
        <v>1188</v>
      </c>
      <c r="M11" s="278">
        <v>12239</v>
      </c>
    </row>
    <row r="12" spans="1:19" ht="35.1" customHeight="1">
      <c r="A12" s="277">
        <v>2013</v>
      </c>
      <c r="B12" s="278">
        <v>1279</v>
      </c>
      <c r="C12" s="278">
        <v>15164</v>
      </c>
      <c r="D12" s="278">
        <v>15</v>
      </c>
      <c r="E12" s="278">
        <v>433</v>
      </c>
      <c r="F12" s="278">
        <v>12</v>
      </c>
      <c r="G12" s="278">
        <v>575</v>
      </c>
      <c r="H12" s="278">
        <v>6</v>
      </c>
      <c r="I12" s="278">
        <v>764</v>
      </c>
      <c r="J12" s="278">
        <v>0</v>
      </c>
      <c r="K12" s="278">
        <v>0</v>
      </c>
      <c r="L12" s="278">
        <v>1246</v>
      </c>
      <c r="M12" s="278">
        <v>13392</v>
      </c>
    </row>
    <row r="13" spans="1:19" ht="35.1" customHeight="1">
      <c r="A13" s="277">
        <v>2014</v>
      </c>
      <c r="B13" s="278">
        <v>1277</v>
      </c>
      <c r="C13" s="278">
        <v>15164</v>
      </c>
      <c r="D13" s="278">
        <v>13</v>
      </c>
      <c r="E13" s="278">
        <v>433</v>
      </c>
      <c r="F13" s="278">
        <v>12</v>
      </c>
      <c r="G13" s="278">
        <v>575</v>
      </c>
      <c r="H13" s="278">
        <v>6</v>
      </c>
      <c r="I13" s="278">
        <v>764</v>
      </c>
      <c r="J13" s="278">
        <v>0</v>
      </c>
      <c r="K13" s="278">
        <v>0</v>
      </c>
      <c r="L13" s="278">
        <v>1246</v>
      </c>
      <c r="M13" s="278">
        <v>13392</v>
      </c>
    </row>
    <row r="14" spans="1:19" ht="35.1" customHeight="1">
      <c r="A14" s="277">
        <v>2015</v>
      </c>
      <c r="B14" s="278">
        <f t="shared" ref="B14:M14" si="0">SUM(B16:B25)</f>
        <v>1474</v>
      </c>
      <c r="C14" s="278">
        <f t="shared" si="0"/>
        <v>16728</v>
      </c>
      <c r="D14" s="278">
        <f t="shared" si="0"/>
        <v>13</v>
      </c>
      <c r="E14" s="278">
        <f t="shared" si="0"/>
        <v>433</v>
      </c>
      <c r="F14" s="278">
        <f t="shared" si="0"/>
        <v>12</v>
      </c>
      <c r="G14" s="278">
        <f t="shared" si="0"/>
        <v>575</v>
      </c>
      <c r="H14" s="278">
        <f t="shared" si="0"/>
        <v>7</v>
      </c>
      <c r="I14" s="278">
        <f t="shared" si="0"/>
        <v>865</v>
      </c>
      <c r="J14" s="278">
        <f t="shared" si="0"/>
        <v>0</v>
      </c>
      <c r="K14" s="278">
        <f t="shared" si="0"/>
        <v>0</v>
      </c>
      <c r="L14" s="278">
        <f t="shared" si="0"/>
        <v>1442</v>
      </c>
      <c r="M14" s="278">
        <f t="shared" si="0"/>
        <v>14855</v>
      </c>
      <c r="N14" s="279"/>
      <c r="O14" s="280"/>
      <c r="P14" s="280"/>
      <c r="Q14" s="280"/>
      <c r="R14" s="280"/>
      <c r="S14" s="280"/>
    </row>
    <row r="15" spans="1:19" ht="35.1" hidden="1" customHeight="1" outlineLevel="1">
      <c r="A15" s="277"/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278"/>
      <c r="M15" s="278"/>
    </row>
    <row r="16" spans="1:19" ht="35.1" hidden="1" customHeight="1" outlineLevel="1">
      <c r="A16" s="281" t="s">
        <v>158</v>
      </c>
      <c r="B16" s="282">
        <f t="shared" ref="B16:C25" si="1">SUM(D16,F16,H16,J16,L16)</f>
        <v>1071</v>
      </c>
      <c r="C16" s="282">
        <f t="shared" si="1"/>
        <v>8626</v>
      </c>
      <c r="D16" s="283">
        <v>13</v>
      </c>
      <c r="E16" s="283">
        <v>433</v>
      </c>
      <c r="F16" s="283">
        <v>12</v>
      </c>
      <c r="G16" s="283">
        <v>575</v>
      </c>
      <c r="H16" s="283">
        <v>7</v>
      </c>
      <c r="I16" s="283">
        <v>865</v>
      </c>
      <c r="J16" s="284">
        <v>0</v>
      </c>
      <c r="K16" s="284">
        <v>0</v>
      </c>
      <c r="L16" s="284">
        <v>1039</v>
      </c>
      <c r="M16" s="284">
        <v>6753</v>
      </c>
    </row>
    <row r="17" spans="1:19" ht="35.1" hidden="1" customHeight="1" outlineLevel="1">
      <c r="A17" s="281" t="s">
        <v>159</v>
      </c>
      <c r="B17" s="282">
        <f t="shared" si="1"/>
        <v>27</v>
      </c>
      <c r="C17" s="282">
        <f t="shared" si="1"/>
        <v>222</v>
      </c>
      <c r="D17" s="284">
        <v>0</v>
      </c>
      <c r="E17" s="284">
        <v>0</v>
      </c>
      <c r="F17" s="284">
        <v>0</v>
      </c>
      <c r="G17" s="284">
        <v>0</v>
      </c>
      <c r="H17" s="284">
        <v>0</v>
      </c>
      <c r="I17" s="284">
        <v>0</v>
      </c>
      <c r="J17" s="284">
        <v>0</v>
      </c>
      <c r="K17" s="284">
        <v>0</v>
      </c>
      <c r="L17" s="284">
        <v>27</v>
      </c>
      <c r="M17" s="284">
        <v>222</v>
      </c>
    </row>
    <row r="18" spans="1:19" ht="35.1" hidden="1" customHeight="1" outlineLevel="1">
      <c r="A18" s="281" t="s">
        <v>160</v>
      </c>
      <c r="B18" s="282">
        <f t="shared" si="1"/>
        <v>14</v>
      </c>
      <c r="C18" s="282">
        <f t="shared" si="1"/>
        <v>413</v>
      </c>
      <c r="D18" s="284">
        <v>0</v>
      </c>
      <c r="E18" s="284">
        <v>0</v>
      </c>
      <c r="F18" s="284">
        <v>0</v>
      </c>
      <c r="G18" s="284">
        <v>0</v>
      </c>
      <c r="H18" s="284">
        <v>0</v>
      </c>
      <c r="I18" s="284">
        <v>0</v>
      </c>
      <c r="J18" s="284">
        <v>0</v>
      </c>
      <c r="K18" s="284">
        <v>0</v>
      </c>
      <c r="L18" s="284">
        <v>14</v>
      </c>
      <c r="M18" s="284">
        <v>413</v>
      </c>
    </row>
    <row r="19" spans="1:19" ht="35.1" hidden="1" customHeight="1" outlineLevel="1">
      <c r="A19" s="281" t="s">
        <v>161</v>
      </c>
      <c r="B19" s="282">
        <f t="shared" si="1"/>
        <v>14</v>
      </c>
      <c r="C19" s="282">
        <f t="shared" si="1"/>
        <v>63</v>
      </c>
      <c r="D19" s="284">
        <v>0</v>
      </c>
      <c r="E19" s="284">
        <v>0</v>
      </c>
      <c r="F19" s="284">
        <v>0</v>
      </c>
      <c r="G19" s="284">
        <v>0</v>
      </c>
      <c r="H19" s="284">
        <v>0</v>
      </c>
      <c r="I19" s="284">
        <v>0</v>
      </c>
      <c r="J19" s="284">
        <v>0</v>
      </c>
      <c r="K19" s="284">
        <v>0</v>
      </c>
      <c r="L19" s="284">
        <v>14</v>
      </c>
      <c r="M19" s="284">
        <v>63</v>
      </c>
    </row>
    <row r="20" spans="1:19" ht="35.1" hidden="1" customHeight="1" outlineLevel="1">
      <c r="A20" s="281" t="s">
        <v>162</v>
      </c>
      <c r="B20" s="282">
        <f t="shared" si="1"/>
        <v>48</v>
      </c>
      <c r="C20" s="282">
        <f t="shared" si="1"/>
        <v>189</v>
      </c>
      <c r="D20" s="284">
        <v>0</v>
      </c>
      <c r="E20" s="284">
        <v>0</v>
      </c>
      <c r="F20" s="284">
        <v>0</v>
      </c>
      <c r="G20" s="284">
        <v>0</v>
      </c>
      <c r="H20" s="284">
        <v>0</v>
      </c>
      <c r="I20" s="284">
        <v>0</v>
      </c>
      <c r="J20" s="284">
        <v>0</v>
      </c>
      <c r="K20" s="284">
        <v>0</v>
      </c>
      <c r="L20" s="284">
        <v>48</v>
      </c>
      <c r="M20" s="284">
        <v>189</v>
      </c>
    </row>
    <row r="21" spans="1:19" ht="35.1" hidden="1" customHeight="1" outlineLevel="1">
      <c r="A21" s="281" t="s">
        <v>163</v>
      </c>
      <c r="B21" s="282">
        <f t="shared" si="1"/>
        <v>22</v>
      </c>
      <c r="C21" s="282">
        <f t="shared" si="1"/>
        <v>246</v>
      </c>
      <c r="D21" s="284">
        <v>0</v>
      </c>
      <c r="E21" s="284">
        <v>0</v>
      </c>
      <c r="F21" s="284">
        <v>0</v>
      </c>
      <c r="G21" s="284">
        <v>0</v>
      </c>
      <c r="H21" s="284">
        <v>0</v>
      </c>
      <c r="I21" s="284">
        <v>0</v>
      </c>
      <c r="J21" s="284">
        <v>0</v>
      </c>
      <c r="K21" s="284">
        <v>0</v>
      </c>
      <c r="L21" s="284">
        <v>22</v>
      </c>
      <c r="M21" s="284">
        <v>246</v>
      </c>
    </row>
    <row r="22" spans="1:19" ht="35.1" hidden="1" customHeight="1" outlineLevel="1">
      <c r="A22" s="281" t="s">
        <v>164</v>
      </c>
      <c r="B22" s="282">
        <f t="shared" si="1"/>
        <v>88</v>
      </c>
      <c r="C22" s="282">
        <f t="shared" si="1"/>
        <v>712</v>
      </c>
      <c r="D22" s="284">
        <v>0</v>
      </c>
      <c r="E22" s="284">
        <v>0</v>
      </c>
      <c r="F22" s="284">
        <v>0</v>
      </c>
      <c r="G22" s="284">
        <v>0</v>
      </c>
      <c r="H22" s="284">
        <v>0</v>
      </c>
      <c r="I22" s="284">
        <v>0</v>
      </c>
      <c r="J22" s="284">
        <v>0</v>
      </c>
      <c r="K22" s="284">
        <v>0</v>
      </c>
      <c r="L22" s="284">
        <v>88</v>
      </c>
      <c r="M22" s="284">
        <v>712</v>
      </c>
    </row>
    <row r="23" spans="1:19" ht="35.1" hidden="1" customHeight="1" outlineLevel="1">
      <c r="A23" s="281" t="s">
        <v>165</v>
      </c>
      <c r="B23" s="282">
        <f t="shared" si="1"/>
        <v>44</v>
      </c>
      <c r="C23" s="282">
        <f t="shared" si="1"/>
        <v>4997</v>
      </c>
      <c r="D23" s="284">
        <v>0</v>
      </c>
      <c r="E23" s="284">
        <v>0</v>
      </c>
      <c r="F23" s="284">
        <v>0</v>
      </c>
      <c r="G23" s="284">
        <v>0</v>
      </c>
      <c r="H23" s="284">
        <v>0</v>
      </c>
      <c r="I23" s="284">
        <v>0</v>
      </c>
      <c r="J23" s="284">
        <v>0</v>
      </c>
      <c r="K23" s="284">
        <v>0</v>
      </c>
      <c r="L23" s="284">
        <v>44</v>
      </c>
      <c r="M23" s="284">
        <v>4997</v>
      </c>
    </row>
    <row r="24" spans="1:19" ht="35.1" hidden="1" customHeight="1" outlineLevel="1">
      <c r="A24" s="281" t="s">
        <v>166</v>
      </c>
      <c r="B24" s="282">
        <f t="shared" si="1"/>
        <v>126</v>
      </c>
      <c r="C24" s="282">
        <f t="shared" si="1"/>
        <v>1167</v>
      </c>
      <c r="D24" s="284">
        <v>0</v>
      </c>
      <c r="E24" s="284">
        <v>0</v>
      </c>
      <c r="F24" s="284">
        <v>0</v>
      </c>
      <c r="G24" s="284">
        <v>0</v>
      </c>
      <c r="H24" s="284">
        <v>0</v>
      </c>
      <c r="I24" s="284">
        <v>0</v>
      </c>
      <c r="J24" s="284">
        <v>0</v>
      </c>
      <c r="K24" s="284">
        <v>0</v>
      </c>
      <c r="L24" s="284">
        <v>126</v>
      </c>
      <c r="M24" s="284">
        <v>1167</v>
      </c>
    </row>
    <row r="25" spans="1:19" ht="35.1" hidden="1" customHeight="1" outlineLevel="1">
      <c r="A25" s="281" t="s">
        <v>167</v>
      </c>
      <c r="B25" s="282">
        <f t="shared" si="1"/>
        <v>20</v>
      </c>
      <c r="C25" s="282">
        <f t="shared" si="1"/>
        <v>93</v>
      </c>
      <c r="D25" s="284">
        <v>0</v>
      </c>
      <c r="E25" s="284">
        <v>0</v>
      </c>
      <c r="F25" s="284">
        <v>0</v>
      </c>
      <c r="G25" s="284">
        <v>0</v>
      </c>
      <c r="H25" s="284">
        <v>0</v>
      </c>
      <c r="I25" s="284">
        <v>0</v>
      </c>
      <c r="J25" s="284">
        <v>0</v>
      </c>
      <c r="K25" s="284">
        <v>0</v>
      </c>
      <c r="L25" s="284">
        <v>20</v>
      </c>
      <c r="M25" s="284">
        <v>93</v>
      </c>
    </row>
    <row r="26" spans="1:19" ht="35.1" hidden="1" customHeight="1" outlineLevel="1">
      <c r="A26" s="277">
        <v>2016</v>
      </c>
      <c r="B26" s="278">
        <v>1587</v>
      </c>
      <c r="C26" s="278">
        <v>17639</v>
      </c>
      <c r="D26" s="278">
        <v>13</v>
      </c>
      <c r="E26" s="278">
        <v>433</v>
      </c>
      <c r="F26" s="278">
        <v>12</v>
      </c>
      <c r="G26" s="278">
        <v>575</v>
      </c>
      <c r="H26" s="278">
        <v>7</v>
      </c>
      <c r="I26" s="278">
        <v>865</v>
      </c>
      <c r="J26" s="278">
        <v>0</v>
      </c>
      <c r="K26" s="278">
        <v>0</v>
      </c>
      <c r="L26" s="278">
        <v>1555</v>
      </c>
      <c r="M26" s="278">
        <v>15766</v>
      </c>
    </row>
    <row r="27" spans="1:19" s="25" customFormat="1" ht="35.1" hidden="1" customHeight="1" outlineLevel="1">
      <c r="A27" s="285">
        <v>2016</v>
      </c>
      <c r="B27" s="286">
        <f t="shared" ref="B27:M27" si="2">SUM(B29:B38)</f>
        <v>1587</v>
      </c>
      <c r="C27" s="286">
        <f t="shared" si="2"/>
        <v>17639</v>
      </c>
      <c r="D27" s="286">
        <f t="shared" si="2"/>
        <v>13</v>
      </c>
      <c r="E27" s="286">
        <f t="shared" si="2"/>
        <v>433</v>
      </c>
      <c r="F27" s="286">
        <f t="shared" si="2"/>
        <v>12</v>
      </c>
      <c r="G27" s="286">
        <f t="shared" si="2"/>
        <v>575</v>
      </c>
      <c r="H27" s="286">
        <f t="shared" si="2"/>
        <v>7</v>
      </c>
      <c r="I27" s="286">
        <f t="shared" si="2"/>
        <v>865</v>
      </c>
      <c r="J27" s="286">
        <f t="shared" si="2"/>
        <v>0</v>
      </c>
      <c r="K27" s="286">
        <f t="shared" si="2"/>
        <v>0</v>
      </c>
      <c r="L27" s="286">
        <f t="shared" si="2"/>
        <v>1555</v>
      </c>
      <c r="M27" s="286">
        <f t="shared" si="2"/>
        <v>15766</v>
      </c>
      <c r="N27" s="287"/>
      <c r="O27" s="288"/>
      <c r="P27" s="288"/>
      <c r="Q27" s="288"/>
      <c r="R27" s="288"/>
      <c r="S27" s="288"/>
    </row>
    <row r="28" spans="1:19" ht="35.1" hidden="1" customHeight="1" outlineLevel="2">
      <c r="A28" s="277"/>
      <c r="B28" s="278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</row>
    <row r="29" spans="1:19" ht="35.1" hidden="1" customHeight="1" outlineLevel="2">
      <c r="A29" s="281" t="s">
        <v>158</v>
      </c>
      <c r="B29" s="282">
        <f t="shared" ref="B29:B38" si="3">SUM(D29,F29,H29,J29,L29)</f>
        <v>1527</v>
      </c>
      <c r="C29" s="282">
        <f t="shared" ref="C29:C38" si="4">SUM(E29,G29,I29,K29,M29)</f>
        <v>17067</v>
      </c>
      <c r="D29" s="289">
        <v>13</v>
      </c>
      <c r="E29" s="289">
        <v>433</v>
      </c>
      <c r="F29" s="289">
        <v>12</v>
      </c>
      <c r="G29" s="289">
        <v>575</v>
      </c>
      <c r="H29" s="289">
        <v>7</v>
      </c>
      <c r="I29" s="289">
        <v>865</v>
      </c>
      <c r="J29" s="284">
        <v>0</v>
      </c>
      <c r="K29" s="284">
        <v>0</v>
      </c>
      <c r="L29" s="284">
        <v>1495</v>
      </c>
      <c r="M29" s="284">
        <v>15194</v>
      </c>
    </row>
    <row r="30" spans="1:19" ht="35.1" hidden="1" customHeight="1" outlineLevel="2">
      <c r="A30" s="281" t="s">
        <v>159</v>
      </c>
      <c r="B30" s="282">
        <f t="shared" si="3"/>
        <v>3</v>
      </c>
      <c r="C30" s="282">
        <f t="shared" si="4"/>
        <v>62</v>
      </c>
      <c r="D30" s="284">
        <v>0</v>
      </c>
      <c r="E30" s="284">
        <v>0</v>
      </c>
      <c r="F30" s="284">
        <v>0</v>
      </c>
      <c r="G30" s="284">
        <v>0</v>
      </c>
      <c r="H30" s="284">
        <v>0</v>
      </c>
      <c r="I30" s="284">
        <v>0</v>
      </c>
      <c r="J30" s="284">
        <v>0</v>
      </c>
      <c r="K30" s="284">
        <v>0</v>
      </c>
      <c r="L30" s="284">
        <v>3</v>
      </c>
      <c r="M30" s="284">
        <v>62</v>
      </c>
    </row>
    <row r="31" spans="1:19" ht="35.1" hidden="1" customHeight="1" outlineLevel="2">
      <c r="A31" s="281" t="s">
        <v>160</v>
      </c>
      <c r="B31" s="282">
        <f t="shared" si="3"/>
        <v>3</v>
      </c>
      <c r="C31" s="282">
        <f t="shared" si="4"/>
        <v>27</v>
      </c>
      <c r="D31" s="284">
        <v>0</v>
      </c>
      <c r="E31" s="284">
        <v>0</v>
      </c>
      <c r="F31" s="284">
        <v>0</v>
      </c>
      <c r="G31" s="284">
        <v>0</v>
      </c>
      <c r="H31" s="284">
        <v>0</v>
      </c>
      <c r="I31" s="284">
        <v>0</v>
      </c>
      <c r="J31" s="284">
        <v>0</v>
      </c>
      <c r="K31" s="284">
        <v>0</v>
      </c>
      <c r="L31" s="284">
        <v>3</v>
      </c>
      <c r="M31" s="284">
        <v>27</v>
      </c>
    </row>
    <row r="32" spans="1:19" ht="35.1" hidden="1" customHeight="1" outlineLevel="2">
      <c r="A32" s="281" t="s">
        <v>161</v>
      </c>
      <c r="B32" s="282">
        <f t="shared" si="3"/>
        <v>5</v>
      </c>
      <c r="C32" s="282">
        <f t="shared" si="4"/>
        <v>9</v>
      </c>
      <c r="D32" s="284">
        <v>0</v>
      </c>
      <c r="E32" s="284">
        <v>0</v>
      </c>
      <c r="F32" s="284">
        <v>0</v>
      </c>
      <c r="G32" s="284">
        <v>0</v>
      </c>
      <c r="H32" s="284">
        <v>0</v>
      </c>
      <c r="I32" s="284">
        <v>0</v>
      </c>
      <c r="J32" s="284">
        <v>0</v>
      </c>
      <c r="K32" s="284">
        <v>0</v>
      </c>
      <c r="L32" s="284">
        <v>5</v>
      </c>
      <c r="M32" s="284">
        <v>9</v>
      </c>
    </row>
    <row r="33" spans="1:19" ht="35.1" hidden="1" customHeight="1" outlineLevel="2">
      <c r="A33" s="281" t="s">
        <v>162</v>
      </c>
      <c r="B33" s="282">
        <f t="shared" si="3"/>
        <v>5</v>
      </c>
      <c r="C33" s="282">
        <f t="shared" si="4"/>
        <v>7</v>
      </c>
      <c r="D33" s="284">
        <v>0</v>
      </c>
      <c r="E33" s="284">
        <v>0</v>
      </c>
      <c r="F33" s="284">
        <v>0</v>
      </c>
      <c r="G33" s="284">
        <v>0</v>
      </c>
      <c r="H33" s="284">
        <v>0</v>
      </c>
      <c r="I33" s="284">
        <v>0</v>
      </c>
      <c r="J33" s="284">
        <v>0</v>
      </c>
      <c r="K33" s="284">
        <v>0</v>
      </c>
      <c r="L33" s="284">
        <v>5</v>
      </c>
      <c r="M33" s="284">
        <v>7</v>
      </c>
    </row>
    <row r="34" spans="1:19" ht="35.1" hidden="1" customHeight="1" outlineLevel="2">
      <c r="A34" s="281" t="s">
        <v>163</v>
      </c>
      <c r="B34" s="282">
        <f t="shared" si="3"/>
        <v>2</v>
      </c>
      <c r="C34" s="282">
        <f t="shared" si="4"/>
        <v>21</v>
      </c>
      <c r="D34" s="284">
        <v>0</v>
      </c>
      <c r="E34" s="284">
        <v>0</v>
      </c>
      <c r="F34" s="284">
        <v>0</v>
      </c>
      <c r="G34" s="284">
        <v>0</v>
      </c>
      <c r="H34" s="284">
        <v>0</v>
      </c>
      <c r="I34" s="284">
        <v>0</v>
      </c>
      <c r="J34" s="284">
        <v>0</v>
      </c>
      <c r="K34" s="284">
        <v>0</v>
      </c>
      <c r="L34" s="284">
        <v>2</v>
      </c>
      <c r="M34" s="284">
        <v>21</v>
      </c>
    </row>
    <row r="35" spans="1:19" ht="35.1" hidden="1" customHeight="1" outlineLevel="2">
      <c r="A35" s="281" t="s">
        <v>164</v>
      </c>
      <c r="B35" s="282">
        <f t="shared" si="3"/>
        <v>10</v>
      </c>
      <c r="C35" s="282">
        <f t="shared" si="4"/>
        <v>48</v>
      </c>
      <c r="D35" s="284">
        <v>0</v>
      </c>
      <c r="E35" s="284">
        <v>0</v>
      </c>
      <c r="F35" s="284">
        <v>0</v>
      </c>
      <c r="G35" s="284">
        <v>0</v>
      </c>
      <c r="H35" s="284">
        <v>0</v>
      </c>
      <c r="I35" s="284">
        <v>0</v>
      </c>
      <c r="J35" s="284">
        <v>0</v>
      </c>
      <c r="K35" s="284">
        <v>0</v>
      </c>
      <c r="L35" s="284">
        <v>10</v>
      </c>
      <c r="M35" s="284">
        <v>48</v>
      </c>
    </row>
    <row r="36" spans="1:19" ht="35.1" hidden="1" customHeight="1" outlineLevel="2">
      <c r="A36" s="281" t="s">
        <v>165</v>
      </c>
      <c r="B36" s="282">
        <f t="shared" si="3"/>
        <v>7</v>
      </c>
      <c r="C36" s="282">
        <f t="shared" si="4"/>
        <v>199</v>
      </c>
      <c r="D36" s="284">
        <v>0</v>
      </c>
      <c r="E36" s="284">
        <v>0</v>
      </c>
      <c r="F36" s="284">
        <v>0</v>
      </c>
      <c r="G36" s="284">
        <v>0</v>
      </c>
      <c r="H36" s="284">
        <v>0</v>
      </c>
      <c r="I36" s="284">
        <v>0</v>
      </c>
      <c r="J36" s="284">
        <v>0</v>
      </c>
      <c r="K36" s="284">
        <v>0</v>
      </c>
      <c r="L36" s="284">
        <v>7</v>
      </c>
      <c r="M36" s="284">
        <v>199</v>
      </c>
    </row>
    <row r="37" spans="1:19" ht="35.1" hidden="1" customHeight="1" outlineLevel="2">
      <c r="A37" s="281" t="s">
        <v>166</v>
      </c>
      <c r="B37" s="282">
        <f t="shared" si="3"/>
        <v>24</v>
      </c>
      <c r="C37" s="282">
        <f t="shared" si="4"/>
        <v>198</v>
      </c>
      <c r="D37" s="284">
        <v>0</v>
      </c>
      <c r="E37" s="284">
        <v>0</v>
      </c>
      <c r="F37" s="284">
        <v>0</v>
      </c>
      <c r="G37" s="284">
        <v>0</v>
      </c>
      <c r="H37" s="284">
        <v>0</v>
      </c>
      <c r="I37" s="284">
        <v>0</v>
      </c>
      <c r="J37" s="284">
        <v>0</v>
      </c>
      <c r="K37" s="284">
        <v>0</v>
      </c>
      <c r="L37" s="284">
        <v>24</v>
      </c>
      <c r="M37" s="284">
        <v>198</v>
      </c>
    </row>
    <row r="38" spans="1:19" ht="35.1" hidden="1" customHeight="1" outlineLevel="2">
      <c r="A38" s="281" t="s">
        <v>167</v>
      </c>
      <c r="B38" s="282">
        <f t="shared" si="3"/>
        <v>1</v>
      </c>
      <c r="C38" s="282">
        <f t="shared" si="4"/>
        <v>1</v>
      </c>
      <c r="D38" s="284">
        <v>0</v>
      </c>
      <c r="E38" s="284">
        <v>0</v>
      </c>
      <c r="F38" s="284">
        <v>0</v>
      </c>
      <c r="G38" s="284">
        <v>0</v>
      </c>
      <c r="H38" s="284">
        <v>0</v>
      </c>
      <c r="I38" s="284">
        <v>0</v>
      </c>
      <c r="J38" s="284">
        <v>0</v>
      </c>
      <c r="K38" s="284">
        <v>0</v>
      </c>
      <c r="L38" s="284">
        <v>1</v>
      </c>
      <c r="M38" s="284">
        <v>1</v>
      </c>
    </row>
    <row r="39" spans="1:19" ht="35.1" customHeight="1" collapsed="1">
      <c r="A39" s="277">
        <v>2017</v>
      </c>
      <c r="B39" s="278">
        <f>SUM(B41:B50)</f>
        <v>1720</v>
      </c>
      <c r="C39" s="278">
        <f t="shared" ref="C39:M39" si="5">SUM(C41:C50)</f>
        <v>19113</v>
      </c>
      <c r="D39" s="278">
        <f t="shared" si="5"/>
        <v>13</v>
      </c>
      <c r="E39" s="278">
        <f t="shared" si="5"/>
        <v>433</v>
      </c>
      <c r="F39" s="278">
        <f t="shared" si="5"/>
        <v>12</v>
      </c>
      <c r="G39" s="278">
        <f t="shared" si="5"/>
        <v>575</v>
      </c>
      <c r="H39" s="278">
        <f t="shared" si="5"/>
        <v>8</v>
      </c>
      <c r="I39" s="278">
        <f t="shared" si="5"/>
        <v>987</v>
      </c>
      <c r="J39" s="278">
        <f t="shared" si="5"/>
        <v>0</v>
      </c>
      <c r="K39" s="278">
        <f t="shared" si="5"/>
        <v>0</v>
      </c>
      <c r="L39" s="278">
        <f t="shared" si="5"/>
        <v>1687</v>
      </c>
      <c r="M39" s="278">
        <f t="shared" si="5"/>
        <v>17118</v>
      </c>
      <c r="N39" s="279"/>
      <c r="O39" s="280"/>
      <c r="P39" s="280"/>
      <c r="Q39" s="280"/>
      <c r="R39" s="280"/>
      <c r="S39" s="280"/>
    </row>
    <row r="40" spans="1:19" ht="13.5" hidden="1" customHeight="1" outlineLevel="2">
      <c r="A40" s="277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</row>
    <row r="41" spans="1:19" ht="30" hidden="1" customHeight="1" outlineLevel="2">
      <c r="A41" s="281" t="s">
        <v>158</v>
      </c>
      <c r="B41" s="282">
        <f>SUM(D41,F41,H41,J41,L41)</f>
        <v>1186</v>
      </c>
      <c r="C41" s="282">
        <f>SUM(E41,G41,I41,K41,M41)</f>
        <v>9367</v>
      </c>
      <c r="D41" s="289">
        <v>13</v>
      </c>
      <c r="E41" s="289">
        <v>433</v>
      </c>
      <c r="F41" s="289">
        <v>12</v>
      </c>
      <c r="G41" s="289">
        <v>575</v>
      </c>
      <c r="H41" s="289">
        <v>8</v>
      </c>
      <c r="I41" s="289">
        <v>987</v>
      </c>
      <c r="J41" s="284">
        <v>0</v>
      </c>
      <c r="K41" s="284">
        <v>0</v>
      </c>
      <c r="L41" s="284">
        <v>1153</v>
      </c>
      <c r="M41" s="284">
        <v>7372</v>
      </c>
    </row>
    <row r="42" spans="1:19" ht="30" hidden="1" customHeight="1" outlineLevel="2">
      <c r="A42" s="281" t="s">
        <v>159</v>
      </c>
      <c r="B42" s="282">
        <f t="shared" ref="B42:B50" si="6">SUM(D42,F42,H42,J42,L42)</f>
        <v>39</v>
      </c>
      <c r="C42" s="282">
        <f t="shared" ref="C42:C50" si="7">SUM(E42,G42,I42,K42,M42)</f>
        <v>1085</v>
      </c>
      <c r="D42" s="284">
        <v>0</v>
      </c>
      <c r="E42" s="284">
        <v>0</v>
      </c>
      <c r="F42" s="284">
        <v>0</v>
      </c>
      <c r="G42" s="284">
        <v>0</v>
      </c>
      <c r="H42" s="284">
        <v>0</v>
      </c>
      <c r="I42" s="284">
        <v>0</v>
      </c>
      <c r="J42" s="284">
        <v>0</v>
      </c>
      <c r="K42" s="284">
        <v>0</v>
      </c>
      <c r="L42" s="284">
        <v>39</v>
      </c>
      <c r="M42" s="284">
        <v>1085</v>
      </c>
    </row>
    <row r="43" spans="1:19" ht="30" hidden="1" customHeight="1" outlineLevel="2">
      <c r="A43" s="281" t="s">
        <v>160</v>
      </c>
      <c r="B43" s="282">
        <f t="shared" si="6"/>
        <v>18</v>
      </c>
      <c r="C43" s="282">
        <f t="shared" si="7"/>
        <v>448</v>
      </c>
      <c r="D43" s="284">
        <v>0</v>
      </c>
      <c r="E43" s="284">
        <v>0</v>
      </c>
      <c r="F43" s="284">
        <v>0</v>
      </c>
      <c r="G43" s="284">
        <v>0</v>
      </c>
      <c r="H43" s="284">
        <v>0</v>
      </c>
      <c r="I43" s="284">
        <v>0</v>
      </c>
      <c r="J43" s="284">
        <v>0</v>
      </c>
      <c r="K43" s="284">
        <v>0</v>
      </c>
      <c r="L43" s="284">
        <v>18</v>
      </c>
      <c r="M43" s="284">
        <v>448</v>
      </c>
    </row>
    <row r="44" spans="1:19" ht="30" hidden="1" customHeight="1" outlineLevel="2">
      <c r="A44" s="281" t="s">
        <v>161</v>
      </c>
      <c r="B44" s="282">
        <f t="shared" si="6"/>
        <v>25</v>
      </c>
      <c r="C44" s="282">
        <f t="shared" si="7"/>
        <v>95</v>
      </c>
      <c r="D44" s="284">
        <v>0</v>
      </c>
      <c r="E44" s="284">
        <v>0</v>
      </c>
      <c r="F44" s="284">
        <v>0</v>
      </c>
      <c r="G44" s="284">
        <v>0</v>
      </c>
      <c r="H44" s="284">
        <v>0</v>
      </c>
      <c r="I44" s="284">
        <v>0</v>
      </c>
      <c r="J44" s="284">
        <v>0</v>
      </c>
      <c r="K44" s="284">
        <v>0</v>
      </c>
      <c r="L44" s="284">
        <v>25</v>
      </c>
      <c r="M44" s="284">
        <v>95</v>
      </c>
    </row>
    <row r="45" spans="1:19" ht="30" hidden="1" customHeight="1" outlineLevel="2">
      <c r="A45" s="281" t="s">
        <v>162</v>
      </c>
      <c r="B45" s="282">
        <f t="shared" si="6"/>
        <v>61</v>
      </c>
      <c r="C45" s="282">
        <f t="shared" si="7"/>
        <v>278</v>
      </c>
      <c r="D45" s="284">
        <v>0</v>
      </c>
      <c r="E45" s="284">
        <v>0</v>
      </c>
      <c r="F45" s="284">
        <v>0</v>
      </c>
      <c r="G45" s="284">
        <v>0</v>
      </c>
      <c r="H45" s="284">
        <v>0</v>
      </c>
      <c r="I45" s="284">
        <v>0</v>
      </c>
      <c r="J45" s="284">
        <v>0</v>
      </c>
      <c r="K45" s="284">
        <v>0</v>
      </c>
      <c r="L45" s="284">
        <v>61</v>
      </c>
      <c r="M45" s="284">
        <v>278</v>
      </c>
    </row>
    <row r="46" spans="1:19" ht="30" hidden="1" customHeight="1" outlineLevel="2">
      <c r="A46" s="281" t="s">
        <v>163</v>
      </c>
      <c r="B46" s="282">
        <f t="shared" si="6"/>
        <v>29</v>
      </c>
      <c r="C46" s="282">
        <f t="shared" si="7"/>
        <v>272</v>
      </c>
      <c r="D46" s="284">
        <v>0</v>
      </c>
      <c r="E46" s="284">
        <v>0</v>
      </c>
      <c r="F46" s="284">
        <v>0</v>
      </c>
      <c r="G46" s="284">
        <v>0</v>
      </c>
      <c r="H46" s="284">
        <v>0</v>
      </c>
      <c r="I46" s="284">
        <v>0</v>
      </c>
      <c r="J46" s="284">
        <v>0</v>
      </c>
      <c r="K46" s="284">
        <v>0</v>
      </c>
      <c r="L46" s="284">
        <v>29</v>
      </c>
      <c r="M46" s="284">
        <v>272</v>
      </c>
    </row>
    <row r="47" spans="1:19" ht="30" hidden="1" customHeight="1" outlineLevel="2">
      <c r="A47" s="281" t="s">
        <v>164</v>
      </c>
      <c r="B47" s="282">
        <f t="shared" si="6"/>
        <v>103</v>
      </c>
      <c r="C47" s="282">
        <f t="shared" si="7"/>
        <v>776</v>
      </c>
      <c r="D47" s="284">
        <v>0</v>
      </c>
      <c r="E47" s="284">
        <v>0</v>
      </c>
      <c r="F47" s="284">
        <v>0</v>
      </c>
      <c r="G47" s="284">
        <v>0</v>
      </c>
      <c r="H47" s="284">
        <v>0</v>
      </c>
      <c r="I47" s="284">
        <v>0</v>
      </c>
      <c r="J47" s="284">
        <v>0</v>
      </c>
      <c r="K47" s="284">
        <v>0</v>
      </c>
      <c r="L47" s="284">
        <v>103</v>
      </c>
      <c r="M47" s="284">
        <v>776</v>
      </c>
    </row>
    <row r="48" spans="1:19" ht="30" hidden="1" customHeight="1" outlineLevel="2">
      <c r="A48" s="281" t="s">
        <v>165</v>
      </c>
      <c r="B48" s="282">
        <f t="shared" si="6"/>
        <v>64</v>
      </c>
      <c r="C48" s="282">
        <f t="shared" si="7"/>
        <v>5267</v>
      </c>
      <c r="D48" s="284">
        <v>0</v>
      </c>
      <c r="E48" s="284">
        <v>0</v>
      </c>
      <c r="F48" s="284">
        <v>0</v>
      </c>
      <c r="G48" s="284">
        <v>0</v>
      </c>
      <c r="H48" s="284">
        <v>0</v>
      </c>
      <c r="I48" s="284">
        <v>0</v>
      </c>
      <c r="J48" s="284">
        <v>0</v>
      </c>
      <c r="K48" s="284">
        <v>0</v>
      </c>
      <c r="L48" s="284">
        <v>64</v>
      </c>
      <c r="M48" s="284">
        <v>5267</v>
      </c>
    </row>
    <row r="49" spans="1:19" ht="30" hidden="1" customHeight="1" outlineLevel="2">
      <c r="A49" s="281" t="s">
        <v>166</v>
      </c>
      <c r="B49" s="282">
        <f t="shared" si="6"/>
        <v>174</v>
      </c>
      <c r="C49" s="282">
        <f t="shared" si="7"/>
        <v>1431</v>
      </c>
      <c r="D49" s="284">
        <v>0</v>
      </c>
      <c r="E49" s="284">
        <v>0</v>
      </c>
      <c r="F49" s="284">
        <v>0</v>
      </c>
      <c r="G49" s="284">
        <v>0</v>
      </c>
      <c r="H49" s="284">
        <v>0</v>
      </c>
      <c r="I49" s="284">
        <v>0</v>
      </c>
      <c r="J49" s="284">
        <v>0</v>
      </c>
      <c r="K49" s="284">
        <v>0</v>
      </c>
      <c r="L49" s="284">
        <v>174</v>
      </c>
      <c r="M49" s="284">
        <v>1431</v>
      </c>
    </row>
    <row r="50" spans="1:19" ht="30" hidden="1" customHeight="1" outlineLevel="2">
      <c r="A50" s="281" t="s">
        <v>167</v>
      </c>
      <c r="B50" s="282">
        <f t="shared" si="6"/>
        <v>21</v>
      </c>
      <c r="C50" s="282">
        <f t="shared" si="7"/>
        <v>94</v>
      </c>
      <c r="D50" s="284">
        <v>0</v>
      </c>
      <c r="E50" s="284">
        <v>0</v>
      </c>
      <c r="F50" s="284">
        <v>0</v>
      </c>
      <c r="G50" s="284">
        <v>0</v>
      </c>
      <c r="H50" s="284">
        <v>0</v>
      </c>
      <c r="I50" s="284">
        <v>0</v>
      </c>
      <c r="J50" s="284">
        <v>0</v>
      </c>
      <c r="K50" s="284">
        <v>0</v>
      </c>
      <c r="L50" s="284">
        <v>21</v>
      </c>
      <c r="M50" s="284">
        <v>94</v>
      </c>
    </row>
    <row r="51" spans="1:19" s="25" customFormat="1" ht="35.1" customHeight="1" collapsed="1">
      <c r="A51" s="285">
        <v>2018</v>
      </c>
      <c r="B51" s="582">
        <v>2162</v>
      </c>
      <c r="C51" s="582">
        <v>19776</v>
      </c>
      <c r="D51" s="582">
        <v>13</v>
      </c>
      <c r="E51" s="582">
        <v>387</v>
      </c>
      <c r="F51" s="582">
        <v>19</v>
      </c>
      <c r="G51" s="582">
        <v>914</v>
      </c>
      <c r="H51" s="582">
        <v>7</v>
      </c>
      <c r="I51" s="582">
        <v>865</v>
      </c>
      <c r="J51" s="582">
        <v>0</v>
      </c>
      <c r="K51" s="582">
        <v>0</v>
      </c>
      <c r="L51" s="582">
        <v>2123</v>
      </c>
      <c r="M51" s="582">
        <v>17610</v>
      </c>
      <c r="N51" s="287"/>
      <c r="O51" s="288"/>
      <c r="P51" s="288"/>
      <c r="Q51" s="288"/>
      <c r="R51" s="288"/>
      <c r="S51" s="288"/>
    </row>
    <row r="52" spans="1:19" s="26" customFormat="1" ht="5.25" customHeight="1">
      <c r="A52" s="290"/>
      <c r="B52" s="291"/>
      <c r="C52" s="292"/>
      <c r="D52" s="293"/>
      <c r="E52" s="293"/>
      <c r="F52" s="294"/>
      <c r="G52" s="294"/>
      <c r="H52" s="293"/>
      <c r="I52" s="293"/>
      <c r="J52" s="293"/>
      <c r="K52" s="293"/>
      <c r="L52" s="293"/>
      <c r="M52" s="293"/>
      <c r="S52" s="23"/>
    </row>
    <row r="53" spans="1:19" s="26" customFormat="1" ht="16.5" customHeight="1">
      <c r="A53" s="295"/>
      <c r="B53" s="296"/>
      <c r="C53" s="296"/>
      <c r="D53" s="297"/>
      <c r="E53" s="297"/>
      <c r="F53" s="298"/>
      <c r="G53" s="298"/>
      <c r="H53" s="297"/>
      <c r="I53" s="297"/>
      <c r="J53" s="297"/>
      <c r="K53" s="297"/>
      <c r="L53" s="297"/>
      <c r="M53" s="297"/>
      <c r="S53" s="23"/>
    </row>
    <row r="54" spans="1:19" s="27" customFormat="1" ht="15" customHeight="1">
      <c r="A54" s="24" t="s">
        <v>41</v>
      </c>
      <c r="B54" s="299"/>
      <c r="C54" s="299"/>
      <c r="D54" s="300"/>
      <c r="E54" s="300"/>
      <c r="F54" s="301"/>
      <c r="G54" s="301"/>
      <c r="H54" s="300"/>
      <c r="I54" s="300"/>
      <c r="J54" s="300"/>
      <c r="K54" s="300"/>
      <c r="L54" s="300"/>
      <c r="M54" s="302"/>
      <c r="S54" s="303"/>
    </row>
    <row r="56" spans="1:19">
      <c r="A56" s="304"/>
    </row>
  </sheetData>
  <mergeCells count="3">
    <mergeCell ref="D6:G6"/>
    <mergeCell ref="H6:K6"/>
    <mergeCell ref="H7:I7"/>
  </mergeCells>
  <phoneticPr fontId="196" type="noConversion"/>
  <printOptions gridLinesSet="0"/>
  <pageMargins left="0.49027779999999999" right="0.39374999999999999" top="0.55138889999999996" bottom="0.55138889999999996" header="0.51180550000000002" footer="0.51180550000000002"/>
  <pageSetup paperSize="9" scale="88" pageOrder="overThenDown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theme="7"/>
  </sheetPr>
  <dimension ref="A1:Q48"/>
  <sheetViews>
    <sheetView tabSelected="1" view="pageBreakPreview" topLeftCell="A9" zoomScaleNormal="100" workbookViewId="0">
      <selection activeCell="H34" sqref="H34"/>
    </sheetView>
  </sheetViews>
  <sheetFormatPr defaultRowHeight="13.5"/>
  <cols>
    <col min="1" max="1" width="11" style="156" customWidth="1"/>
    <col min="2" max="3" width="10.625" style="156" customWidth="1"/>
    <col min="4" max="4" width="12.125" style="156" customWidth="1"/>
    <col min="5" max="6" width="10.625" style="156" customWidth="1"/>
    <col min="7" max="7" width="15.875" style="156" bestFit="1" customWidth="1"/>
    <col min="8" max="9" width="10.625" style="156" customWidth="1"/>
    <col min="10" max="10" width="14" style="156" customWidth="1"/>
    <col min="11" max="17" width="11.625" style="156" customWidth="1"/>
    <col min="18" max="16384" width="9" style="156"/>
  </cols>
  <sheetData>
    <row r="1" spans="1:17" s="15" customFormat="1" ht="39" customHeight="1">
      <c r="I1" s="106"/>
      <c r="P1" s="106"/>
    </row>
    <row r="2" spans="1:17" s="15" customFormat="1" ht="39" customHeight="1">
      <c r="I2" s="106"/>
      <c r="P2" s="106"/>
    </row>
    <row r="3" spans="1:17" s="16" customFormat="1" ht="24.95" customHeight="1">
      <c r="A3" s="305" t="s">
        <v>168</v>
      </c>
      <c r="B3" s="305"/>
      <c r="C3" s="305"/>
      <c r="D3" s="305"/>
      <c r="E3" s="305"/>
      <c r="F3" s="305"/>
      <c r="G3" s="305"/>
      <c r="H3" s="305"/>
      <c r="I3" s="305"/>
      <c r="J3" s="305" t="s">
        <v>169</v>
      </c>
      <c r="K3" s="305"/>
      <c r="L3" s="305"/>
      <c r="M3" s="305"/>
      <c r="N3" s="305"/>
      <c r="O3" s="305"/>
      <c r="P3" s="305"/>
      <c r="Q3" s="305"/>
    </row>
    <row r="4" spans="1:17" ht="31.5">
      <c r="A4" s="306" t="s">
        <v>170</v>
      </c>
      <c r="B4" s="306"/>
      <c r="C4" s="306"/>
      <c r="D4" s="306"/>
      <c r="E4" s="306"/>
      <c r="F4" s="306"/>
      <c r="G4" s="306"/>
      <c r="H4" s="306"/>
      <c r="I4" s="306"/>
      <c r="J4" s="306" t="s">
        <v>171</v>
      </c>
      <c r="K4" s="306"/>
      <c r="L4" s="306"/>
      <c r="M4" s="306"/>
      <c r="N4" s="306"/>
      <c r="O4" s="306"/>
      <c r="P4" s="306"/>
      <c r="Q4" s="306"/>
    </row>
    <row r="5" spans="1:17" s="17" customFormat="1" ht="35.25" customHeight="1" thickBot="1">
      <c r="A5" s="159" t="s">
        <v>172</v>
      </c>
      <c r="B5" s="159"/>
      <c r="D5" s="17" t="s">
        <v>7</v>
      </c>
      <c r="I5" s="160" t="s">
        <v>173</v>
      </c>
      <c r="J5" s="159" t="s">
        <v>172</v>
      </c>
      <c r="Q5" s="160" t="s">
        <v>173</v>
      </c>
    </row>
    <row r="6" spans="1:17" s="16" customFormat="1" ht="15" customHeight="1">
      <c r="A6" s="307"/>
      <c r="B6" s="716" t="s">
        <v>174</v>
      </c>
      <c r="C6" s="717"/>
      <c r="D6" s="717"/>
      <c r="E6" s="722"/>
      <c r="F6" s="716" t="s">
        <v>175</v>
      </c>
      <c r="G6" s="717"/>
      <c r="H6" s="717"/>
      <c r="I6" s="717"/>
      <c r="J6" s="307"/>
      <c r="K6" s="308" t="s">
        <v>176</v>
      </c>
      <c r="L6" s="309" t="s">
        <v>177</v>
      </c>
      <c r="M6" s="309"/>
      <c r="N6" s="309"/>
      <c r="O6" s="310" t="s">
        <v>178</v>
      </c>
      <c r="P6" s="311"/>
      <c r="Q6" s="311"/>
    </row>
    <row r="7" spans="1:17" s="16" customFormat="1" ht="13.5" customHeight="1">
      <c r="A7" s="312"/>
      <c r="B7" s="313" t="s">
        <v>179</v>
      </c>
      <c r="C7" s="313" t="s">
        <v>180</v>
      </c>
      <c r="D7" s="313" t="s">
        <v>181</v>
      </c>
      <c r="E7" s="314" t="s">
        <v>182</v>
      </c>
      <c r="F7" s="718" t="s">
        <v>183</v>
      </c>
      <c r="G7" s="718"/>
      <c r="H7" s="719"/>
      <c r="I7" s="316" t="s">
        <v>184</v>
      </c>
      <c r="J7" s="312"/>
      <c r="K7" s="315"/>
      <c r="L7" s="316" t="s">
        <v>185</v>
      </c>
      <c r="M7" s="313" t="s">
        <v>186</v>
      </c>
      <c r="N7" s="313" t="s">
        <v>187</v>
      </c>
      <c r="O7" s="314" t="s">
        <v>188</v>
      </c>
      <c r="P7" s="317" t="s">
        <v>189</v>
      </c>
      <c r="Q7" s="318" t="s">
        <v>190</v>
      </c>
    </row>
    <row r="8" spans="1:17" s="16" customFormat="1" ht="13.5" customHeight="1">
      <c r="A8" s="312"/>
      <c r="B8" s="319"/>
      <c r="C8" s="319"/>
      <c r="D8" s="319"/>
      <c r="E8" s="319" t="s">
        <v>406</v>
      </c>
      <c r="F8" s="720"/>
      <c r="G8" s="720"/>
      <c r="H8" s="721"/>
      <c r="I8" s="321" t="s">
        <v>191</v>
      </c>
      <c r="J8" s="312"/>
      <c r="K8" s="312"/>
      <c r="L8" s="321" t="s">
        <v>192</v>
      </c>
      <c r="M8" s="319" t="s">
        <v>193</v>
      </c>
      <c r="N8" s="322" t="s">
        <v>192</v>
      </c>
      <c r="O8" s="322" t="s">
        <v>194</v>
      </c>
      <c r="P8" s="323" t="s">
        <v>408</v>
      </c>
      <c r="Q8" s="322" t="s">
        <v>194</v>
      </c>
    </row>
    <row r="9" spans="1:17" s="16" customFormat="1" ht="13.5" customHeight="1">
      <c r="A9" s="312" t="s">
        <v>195</v>
      </c>
      <c r="B9" s="322"/>
      <c r="C9" s="322"/>
      <c r="D9" s="322"/>
      <c r="E9" s="322"/>
      <c r="F9" s="315" t="s">
        <v>196</v>
      </c>
      <c r="G9" s="314" t="s">
        <v>197</v>
      </c>
      <c r="H9" s="321" t="s">
        <v>407</v>
      </c>
      <c r="I9" s="321"/>
      <c r="J9" s="312" t="s">
        <v>195</v>
      </c>
      <c r="K9" s="312"/>
      <c r="L9" s="322" t="s">
        <v>198</v>
      </c>
      <c r="M9" s="322" t="s">
        <v>199</v>
      </c>
      <c r="N9" s="322" t="s">
        <v>200</v>
      </c>
      <c r="O9" s="322" t="s">
        <v>201</v>
      </c>
      <c r="P9" s="324" t="s">
        <v>202</v>
      </c>
      <c r="Q9" s="318" t="s">
        <v>201</v>
      </c>
    </row>
    <row r="10" spans="1:17" s="16" customFormat="1" ht="13.5" customHeight="1">
      <c r="A10" s="312"/>
      <c r="B10" s="322"/>
      <c r="C10" s="322"/>
      <c r="D10" s="322"/>
      <c r="E10" s="325"/>
      <c r="F10" s="312" t="s">
        <v>203</v>
      </c>
      <c r="G10" s="325"/>
      <c r="H10" s="321"/>
      <c r="I10" s="321"/>
      <c r="J10" s="312"/>
      <c r="K10" s="312"/>
      <c r="L10" s="322" t="s">
        <v>204</v>
      </c>
      <c r="M10" s="322" t="s">
        <v>198</v>
      </c>
      <c r="N10" s="322" t="s">
        <v>198</v>
      </c>
      <c r="O10" s="322" t="s">
        <v>205</v>
      </c>
      <c r="P10" s="326" t="s">
        <v>206</v>
      </c>
      <c r="Q10" s="318" t="s">
        <v>205</v>
      </c>
    </row>
    <row r="11" spans="1:17" s="16" customFormat="1" ht="13.5" customHeight="1">
      <c r="A11" s="327" t="s">
        <v>207</v>
      </c>
      <c r="B11" s="322"/>
      <c r="C11" s="322"/>
      <c r="D11" s="322"/>
      <c r="E11" s="322"/>
      <c r="F11" s="312" t="s">
        <v>208</v>
      </c>
      <c r="G11" s="322" t="s">
        <v>209</v>
      </c>
      <c r="H11" s="321" t="s">
        <v>210</v>
      </c>
      <c r="I11" s="321" t="s">
        <v>211</v>
      </c>
      <c r="J11" s="312" t="s">
        <v>7</v>
      </c>
      <c r="K11" s="328"/>
      <c r="L11" s="322" t="s">
        <v>212</v>
      </c>
      <c r="M11" s="329" t="s">
        <v>204</v>
      </c>
      <c r="N11" s="322" t="s">
        <v>204</v>
      </c>
      <c r="O11" s="322" t="s">
        <v>213</v>
      </c>
      <c r="P11" s="324" t="s">
        <v>214</v>
      </c>
      <c r="Q11" s="330" t="s">
        <v>215</v>
      </c>
    </row>
    <row r="12" spans="1:17" s="16" customFormat="1" ht="13.5" customHeight="1">
      <c r="A12" s="320"/>
      <c r="B12" s="331" t="s">
        <v>216</v>
      </c>
      <c r="C12" s="331" t="s">
        <v>217</v>
      </c>
      <c r="D12" s="331" t="s">
        <v>218</v>
      </c>
      <c r="E12" s="332"/>
      <c r="F12" s="320" t="s">
        <v>219</v>
      </c>
      <c r="G12" s="332" t="s">
        <v>219</v>
      </c>
      <c r="H12" s="333" t="s">
        <v>220</v>
      </c>
      <c r="I12" s="333" t="s">
        <v>221</v>
      </c>
      <c r="J12" s="320"/>
      <c r="K12" s="320" t="s">
        <v>222</v>
      </c>
      <c r="L12" s="332" t="s">
        <v>223</v>
      </c>
      <c r="M12" s="332" t="s">
        <v>223</v>
      </c>
      <c r="N12" s="332" t="s">
        <v>223</v>
      </c>
      <c r="O12" s="332" t="s">
        <v>224</v>
      </c>
      <c r="P12" s="334" t="s">
        <v>224</v>
      </c>
      <c r="Q12" s="335" t="s">
        <v>225</v>
      </c>
    </row>
    <row r="13" spans="1:17" ht="24.75" hidden="1" customHeight="1">
      <c r="A13" s="336">
        <v>2010</v>
      </c>
      <c r="B13" s="337">
        <v>0</v>
      </c>
      <c r="C13" s="337">
        <v>1</v>
      </c>
      <c r="D13" s="337">
        <v>0</v>
      </c>
      <c r="E13" s="338">
        <v>3</v>
      </c>
      <c r="F13" s="338">
        <v>0</v>
      </c>
      <c r="G13" s="338">
        <v>1</v>
      </c>
      <c r="H13" s="338">
        <v>0</v>
      </c>
      <c r="I13" s="338">
        <v>5</v>
      </c>
      <c r="J13" s="336">
        <v>2010</v>
      </c>
      <c r="K13" s="338">
        <v>0</v>
      </c>
      <c r="L13" s="338">
        <v>1</v>
      </c>
      <c r="M13" s="338">
        <v>0</v>
      </c>
      <c r="N13" s="338">
        <v>0</v>
      </c>
      <c r="O13" s="338">
        <v>0</v>
      </c>
      <c r="P13" s="339">
        <v>0</v>
      </c>
      <c r="Q13" s="158"/>
    </row>
    <row r="14" spans="1:17" ht="24.75" hidden="1" customHeight="1">
      <c r="A14" s="336">
        <v>2012</v>
      </c>
      <c r="B14" s="337">
        <v>0</v>
      </c>
      <c r="C14" s="337">
        <v>1</v>
      </c>
      <c r="D14" s="337">
        <v>0</v>
      </c>
      <c r="E14" s="338">
        <v>5</v>
      </c>
      <c r="F14" s="338"/>
      <c r="G14" s="338">
        <v>1</v>
      </c>
      <c r="H14" s="338">
        <v>0</v>
      </c>
      <c r="I14" s="338">
        <v>4</v>
      </c>
      <c r="J14" s="336">
        <v>2012</v>
      </c>
      <c r="K14" s="338">
        <v>0</v>
      </c>
      <c r="L14" s="338">
        <v>0</v>
      </c>
      <c r="M14" s="338">
        <v>2</v>
      </c>
      <c r="N14" s="338">
        <v>0</v>
      </c>
      <c r="O14" s="338"/>
      <c r="P14" s="338">
        <v>0</v>
      </c>
      <c r="Q14" s="340">
        <v>0</v>
      </c>
    </row>
    <row r="15" spans="1:17" ht="24.75" customHeight="1">
      <c r="A15" s="336">
        <v>2013</v>
      </c>
      <c r="B15" s="337">
        <v>1</v>
      </c>
      <c r="C15" s="337">
        <v>1</v>
      </c>
      <c r="D15" s="337">
        <v>0</v>
      </c>
      <c r="E15" s="338">
        <v>5</v>
      </c>
      <c r="F15" s="338">
        <v>0</v>
      </c>
      <c r="G15" s="338">
        <v>1</v>
      </c>
      <c r="H15" s="338">
        <v>0</v>
      </c>
      <c r="I15" s="338">
        <v>4</v>
      </c>
      <c r="J15" s="336">
        <v>2013</v>
      </c>
      <c r="K15" s="338">
        <v>0</v>
      </c>
      <c r="L15" s="338">
        <v>0</v>
      </c>
      <c r="M15" s="338">
        <v>2</v>
      </c>
      <c r="N15" s="338">
        <v>0</v>
      </c>
      <c r="O15" s="338"/>
      <c r="P15" s="338">
        <v>0</v>
      </c>
      <c r="Q15" s="340">
        <v>0</v>
      </c>
    </row>
    <row r="16" spans="1:17" ht="24.75" customHeight="1">
      <c r="A16" s="336">
        <v>2014</v>
      </c>
      <c r="B16" s="337">
        <v>1</v>
      </c>
      <c r="C16" s="337">
        <v>1</v>
      </c>
      <c r="D16" s="337">
        <v>0</v>
      </c>
      <c r="E16" s="338">
        <v>5</v>
      </c>
      <c r="F16" s="338">
        <v>0</v>
      </c>
      <c r="G16" s="338">
        <v>1</v>
      </c>
      <c r="H16" s="338">
        <v>0</v>
      </c>
      <c r="I16" s="338">
        <v>5</v>
      </c>
      <c r="J16" s="336">
        <v>2014</v>
      </c>
      <c r="K16" s="338">
        <v>0</v>
      </c>
      <c r="L16" s="338">
        <v>1</v>
      </c>
      <c r="M16" s="338">
        <v>2</v>
      </c>
      <c r="N16" s="338">
        <v>0</v>
      </c>
      <c r="O16" s="338"/>
      <c r="P16" s="338">
        <v>0</v>
      </c>
      <c r="Q16" s="340">
        <v>0</v>
      </c>
    </row>
    <row r="17" spans="1:17" ht="24.75" customHeight="1">
      <c r="A17" s="336">
        <v>2015</v>
      </c>
      <c r="B17" s="337">
        <v>1</v>
      </c>
      <c r="C17" s="337">
        <v>1</v>
      </c>
      <c r="D17" s="337">
        <v>2</v>
      </c>
      <c r="E17" s="338">
        <v>5</v>
      </c>
      <c r="F17" s="338">
        <v>2</v>
      </c>
      <c r="G17" s="338">
        <v>0</v>
      </c>
      <c r="H17" s="338">
        <v>0</v>
      </c>
      <c r="I17" s="338">
        <v>6</v>
      </c>
      <c r="J17" s="336">
        <v>2015</v>
      </c>
      <c r="K17" s="338">
        <v>0</v>
      </c>
      <c r="L17" s="338">
        <v>1</v>
      </c>
      <c r="M17" s="338">
        <v>1</v>
      </c>
      <c r="N17" s="338">
        <v>0</v>
      </c>
      <c r="O17" s="338">
        <v>0</v>
      </c>
      <c r="P17" s="339">
        <v>0</v>
      </c>
      <c r="Q17" s="340">
        <v>0</v>
      </c>
    </row>
    <row r="18" spans="1:17" ht="24.75" customHeight="1">
      <c r="A18" s="336">
        <v>2016</v>
      </c>
      <c r="B18" s="337">
        <v>2</v>
      </c>
      <c r="C18" s="337">
        <v>2</v>
      </c>
      <c r="D18" s="337">
        <v>3</v>
      </c>
      <c r="E18" s="338">
        <v>4</v>
      </c>
      <c r="F18" s="338">
        <v>2</v>
      </c>
      <c r="G18" s="338">
        <v>0</v>
      </c>
      <c r="H18" s="338">
        <v>0</v>
      </c>
      <c r="I18" s="338">
        <v>8</v>
      </c>
      <c r="J18" s="336">
        <v>2016</v>
      </c>
      <c r="K18" s="338">
        <v>0</v>
      </c>
      <c r="L18" s="338">
        <v>1</v>
      </c>
      <c r="M18" s="338">
        <v>1</v>
      </c>
      <c r="N18" s="338">
        <v>0</v>
      </c>
      <c r="O18" s="338">
        <v>0</v>
      </c>
      <c r="P18" s="339">
        <v>0</v>
      </c>
      <c r="Q18" s="340">
        <v>0</v>
      </c>
    </row>
    <row r="19" spans="1:17" ht="24.75" customHeight="1">
      <c r="A19" s="336">
        <v>2017</v>
      </c>
      <c r="B19" s="337">
        <v>2</v>
      </c>
      <c r="C19" s="337">
        <v>3</v>
      </c>
      <c r="D19" s="337">
        <v>3</v>
      </c>
      <c r="E19" s="338">
        <v>5</v>
      </c>
      <c r="F19" s="338">
        <v>2</v>
      </c>
      <c r="G19" s="338">
        <v>5</v>
      </c>
      <c r="H19" s="338"/>
      <c r="I19" s="338">
        <v>8</v>
      </c>
      <c r="J19" s="336">
        <v>2017</v>
      </c>
      <c r="K19" s="338">
        <v>0</v>
      </c>
      <c r="L19" s="338">
        <v>1</v>
      </c>
      <c r="M19" s="338">
        <v>2</v>
      </c>
      <c r="N19" s="338">
        <v>2</v>
      </c>
      <c r="O19" s="338">
        <v>0</v>
      </c>
      <c r="P19" s="339">
        <v>0</v>
      </c>
      <c r="Q19" s="340">
        <v>1</v>
      </c>
    </row>
    <row r="20" spans="1:17" s="28" customFormat="1" ht="24.75" customHeight="1">
      <c r="A20" s="341">
        <v>2018</v>
      </c>
      <c r="B20" s="342">
        <v>3</v>
      </c>
      <c r="C20" s="342">
        <v>3</v>
      </c>
      <c r="D20" s="342">
        <v>2</v>
      </c>
      <c r="E20" s="343">
        <v>5</v>
      </c>
      <c r="F20" s="343">
        <v>2</v>
      </c>
      <c r="G20" s="343">
        <v>1</v>
      </c>
      <c r="H20" s="343">
        <v>0</v>
      </c>
      <c r="I20" s="343">
        <v>8</v>
      </c>
      <c r="J20" s="341">
        <v>2018</v>
      </c>
      <c r="K20" s="343">
        <v>0</v>
      </c>
      <c r="L20" s="343">
        <v>1</v>
      </c>
      <c r="M20" s="343">
        <v>2</v>
      </c>
      <c r="N20" s="343">
        <v>5</v>
      </c>
      <c r="O20" s="343">
        <v>0</v>
      </c>
      <c r="P20" s="344">
        <v>0</v>
      </c>
      <c r="Q20" s="345">
        <v>1</v>
      </c>
    </row>
    <row r="21" spans="1:17" s="28" customFormat="1" ht="8.25" customHeight="1">
      <c r="A21" s="346"/>
      <c r="B21" s="347"/>
      <c r="C21" s="347"/>
      <c r="D21" s="347"/>
      <c r="E21" s="347"/>
      <c r="F21" s="347"/>
      <c r="G21" s="347"/>
      <c r="H21" s="347"/>
      <c r="I21" s="347"/>
      <c r="J21" s="346"/>
      <c r="K21" s="347"/>
      <c r="L21" s="347"/>
      <c r="M21" s="347">
        <v>1</v>
      </c>
      <c r="N21" s="347"/>
      <c r="O21" s="347"/>
      <c r="P21" s="347"/>
      <c r="Q21" s="348"/>
    </row>
    <row r="22" spans="1:17" s="28" customFormat="1" ht="18.75" customHeight="1" thickBot="1">
      <c r="A22" s="349"/>
      <c r="B22" s="350"/>
      <c r="C22" s="350"/>
      <c r="D22" s="350"/>
      <c r="E22" s="351"/>
      <c r="F22" s="351"/>
      <c r="G22" s="351"/>
      <c r="H22" s="351"/>
      <c r="I22" s="351"/>
      <c r="J22" s="349"/>
      <c r="K22" s="351"/>
      <c r="L22" s="351"/>
      <c r="M22" s="351"/>
      <c r="N22" s="351"/>
      <c r="O22" s="351"/>
      <c r="P22" s="351"/>
    </row>
    <row r="23" spans="1:17" s="16" customFormat="1" ht="15" customHeight="1">
      <c r="A23" s="307"/>
      <c r="B23" s="308" t="s">
        <v>226</v>
      </c>
      <c r="C23" s="309"/>
      <c r="D23" s="309"/>
      <c r="E23" s="309"/>
      <c r="F23" s="309"/>
      <c r="G23" s="310"/>
      <c r="H23" s="723" t="s">
        <v>227</v>
      </c>
      <c r="I23" s="724"/>
      <c r="J23" s="307"/>
      <c r="K23" s="311" t="s">
        <v>228</v>
      </c>
      <c r="L23" s="311"/>
      <c r="M23" s="311"/>
      <c r="N23" s="311"/>
      <c r="O23" s="311"/>
      <c r="P23" s="311"/>
      <c r="Q23" s="352"/>
    </row>
    <row r="24" spans="1:17" s="16" customFormat="1" ht="12.75" customHeight="1">
      <c r="A24" s="312"/>
      <c r="B24" s="315" t="s">
        <v>229</v>
      </c>
      <c r="C24" s="316" t="s">
        <v>230</v>
      </c>
      <c r="D24" s="727" t="s">
        <v>231</v>
      </c>
      <c r="E24" s="752" t="s">
        <v>232</v>
      </c>
      <c r="F24" s="314" t="s">
        <v>233</v>
      </c>
      <c r="G24" s="583" t="s">
        <v>234</v>
      </c>
      <c r="H24" s="725" t="s">
        <v>235</v>
      </c>
      <c r="I24" s="726"/>
      <c r="J24" s="312"/>
      <c r="K24" s="353" t="s">
        <v>236</v>
      </c>
      <c r="L24" s="354" t="s">
        <v>237</v>
      </c>
      <c r="M24" s="354" t="s">
        <v>236</v>
      </c>
      <c r="N24" s="354" t="s">
        <v>236</v>
      </c>
      <c r="O24" s="354" t="s">
        <v>236</v>
      </c>
      <c r="P24" s="354" t="s">
        <v>238</v>
      </c>
      <c r="Q24" s="316" t="s">
        <v>239</v>
      </c>
    </row>
    <row r="25" spans="1:17" s="16" customFormat="1" ht="14.1" customHeight="1">
      <c r="A25" s="312"/>
      <c r="B25" s="312" t="s">
        <v>240</v>
      </c>
      <c r="C25" s="321"/>
      <c r="D25" s="728"/>
      <c r="E25" s="615" t="s">
        <v>241</v>
      </c>
      <c r="F25" s="322" t="s">
        <v>242</v>
      </c>
      <c r="G25" s="583" t="s">
        <v>243</v>
      </c>
      <c r="H25" s="322" t="s">
        <v>244</v>
      </c>
      <c r="I25" s="319" t="s">
        <v>245</v>
      </c>
      <c r="J25" s="312"/>
      <c r="K25" s="353" t="s">
        <v>246</v>
      </c>
      <c r="L25" s="354" t="s">
        <v>247</v>
      </c>
      <c r="M25" s="354" t="s">
        <v>248</v>
      </c>
      <c r="N25" s="354" t="s">
        <v>249</v>
      </c>
      <c r="O25" s="354" t="s">
        <v>250</v>
      </c>
      <c r="P25" s="354" t="s">
        <v>409</v>
      </c>
      <c r="Q25" s="321" t="s">
        <v>251</v>
      </c>
    </row>
    <row r="26" spans="1:17" s="16" customFormat="1" ht="12.75" customHeight="1">
      <c r="A26" s="312" t="s">
        <v>195</v>
      </c>
      <c r="B26" s="312"/>
      <c r="C26" s="322"/>
      <c r="D26" s="728"/>
      <c r="E26" s="615" t="s">
        <v>7</v>
      </c>
      <c r="F26" s="322"/>
      <c r="G26" s="583"/>
      <c r="H26" s="322"/>
      <c r="I26" s="355"/>
      <c r="J26" s="312" t="s">
        <v>195</v>
      </c>
      <c r="K26" s="356"/>
      <c r="L26" s="357"/>
      <c r="M26" s="354"/>
      <c r="N26" s="354"/>
      <c r="O26" s="354" t="s">
        <v>252</v>
      </c>
      <c r="P26" s="354"/>
      <c r="Q26" s="321" t="s">
        <v>253</v>
      </c>
    </row>
    <row r="27" spans="1:17" s="16" customFormat="1" ht="12.75" customHeight="1">
      <c r="A27" s="312"/>
      <c r="B27" s="312" t="s">
        <v>254</v>
      </c>
      <c r="C27" s="730" t="s">
        <v>427</v>
      </c>
      <c r="D27" s="728"/>
      <c r="E27" s="615"/>
      <c r="F27" s="322" t="s">
        <v>255</v>
      </c>
      <c r="G27" s="353" t="s">
        <v>256</v>
      </c>
      <c r="H27" s="322"/>
      <c r="I27" s="322"/>
      <c r="J27" s="312"/>
      <c r="K27" s="353" t="s">
        <v>257</v>
      </c>
      <c r="L27" s="354" t="s">
        <v>258</v>
      </c>
      <c r="M27" s="354" t="s">
        <v>259</v>
      </c>
      <c r="N27" s="354"/>
      <c r="O27" s="354"/>
      <c r="P27" s="354"/>
      <c r="Q27" s="321" t="s">
        <v>260</v>
      </c>
    </row>
    <row r="28" spans="1:17" s="16" customFormat="1" ht="12.75" customHeight="1">
      <c r="A28" s="312" t="s">
        <v>7</v>
      </c>
      <c r="B28" s="328" t="s">
        <v>261</v>
      </c>
      <c r="C28" s="730"/>
      <c r="D28" s="728"/>
      <c r="E28" s="615" t="s">
        <v>262</v>
      </c>
      <c r="F28" s="322" t="s">
        <v>263</v>
      </c>
      <c r="G28" s="583" t="s">
        <v>264</v>
      </c>
      <c r="H28" s="322"/>
      <c r="I28" s="322"/>
      <c r="J28" s="312" t="s">
        <v>7</v>
      </c>
      <c r="K28" s="358" t="s">
        <v>265</v>
      </c>
      <c r="L28" s="354" t="s">
        <v>266</v>
      </c>
      <c r="M28" s="354" t="s">
        <v>267</v>
      </c>
      <c r="N28" s="354" t="s">
        <v>209</v>
      </c>
      <c r="O28" s="354" t="s">
        <v>268</v>
      </c>
      <c r="P28" s="354" t="s">
        <v>269</v>
      </c>
      <c r="Q28" s="321" t="s">
        <v>270</v>
      </c>
    </row>
    <row r="29" spans="1:17" s="16" customFormat="1" ht="12.75" customHeight="1">
      <c r="A29" s="320"/>
      <c r="B29" s="320" t="s">
        <v>271</v>
      </c>
      <c r="C29" s="731"/>
      <c r="D29" s="729"/>
      <c r="E29" s="616" t="s">
        <v>272</v>
      </c>
      <c r="F29" s="332" t="s">
        <v>273</v>
      </c>
      <c r="G29" s="584" t="s">
        <v>274</v>
      </c>
      <c r="H29" s="332" t="s">
        <v>275</v>
      </c>
      <c r="I29" s="332" t="s">
        <v>276</v>
      </c>
      <c r="J29" s="320"/>
      <c r="K29" s="359" t="s">
        <v>277</v>
      </c>
      <c r="L29" s="360" t="s">
        <v>259</v>
      </c>
      <c r="M29" s="331" t="s">
        <v>278</v>
      </c>
      <c r="N29" s="360" t="s">
        <v>279</v>
      </c>
      <c r="O29" s="360"/>
      <c r="P29" s="360" t="s">
        <v>280</v>
      </c>
      <c r="Q29" s="333" t="s">
        <v>281</v>
      </c>
    </row>
    <row r="30" spans="1:17" ht="26.25" hidden="1" customHeight="1">
      <c r="A30" s="336">
        <v>2010</v>
      </c>
      <c r="B30" s="338">
        <v>0</v>
      </c>
      <c r="C30" s="338">
        <v>0</v>
      </c>
      <c r="D30" s="338">
        <v>0</v>
      </c>
      <c r="E30" s="338">
        <v>0</v>
      </c>
      <c r="F30" s="338">
        <v>2</v>
      </c>
      <c r="G30" s="338">
        <v>0</v>
      </c>
      <c r="H30" s="338">
        <v>0</v>
      </c>
      <c r="I30" s="338">
        <v>0</v>
      </c>
      <c r="J30" s="336">
        <v>2010</v>
      </c>
      <c r="K30" s="361">
        <v>2</v>
      </c>
      <c r="L30" s="362">
        <v>0</v>
      </c>
      <c r="M30" s="338">
        <v>0</v>
      </c>
      <c r="N30" s="338">
        <v>11</v>
      </c>
      <c r="O30" s="338">
        <v>0</v>
      </c>
      <c r="P30" s="363">
        <v>0</v>
      </c>
      <c r="Q30" s="363">
        <v>0</v>
      </c>
    </row>
    <row r="31" spans="1:17" ht="26.25" hidden="1" customHeight="1">
      <c r="A31" s="336">
        <v>2012</v>
      </c>
      <c r="B31" s="338">
        <v>0</v>
      </c>
      <c r="C31" s="338">
        <v>1</v>
      </c>
      <c r="D31" s="338">
        <v>0</v>
      </c>
      <c r="E31" s="338">
        <v>0</v>
      </c>
      <c r="F31" s="338">
        <v>0</v>
      </c>
      <c r="G31" s="338">
        <v>0</v>
      </c>
      <c r="H31" s="338">
        <v>0</v>
      </c>
      <c r="I31" s="338">
        <v>0</v>
      </c>
      <c r="J31" s="336">
        <v>2012</v>
      </c>
      <c r="K31" s="361">
        <v>2</v>
      </c>
      <c r="L31" s="362">
        <v>0</v>
      </c>
      <c r="M31" s="338">
        <v>0</v>
      </c>
      <c r="N31" s="338">
        <v>15</v>
      </c>
      <c r="O31" s="338">
        <v>0</v>
      </c>
      <c r="P31" s="363">
        <v>0</v>
      </c>
      <c r="Q31" s="363">
        <v>0</v>
      </c>
    </row>
    <row r="32" spans="1:17" ht="26.25" customHeight="1">
      <c r="A32" s="336">
        <v>2013</v>
      </c>
      <c r="B32" s="338">
        <v>0</v>
      </c>
      <c r="C32" s="338">
        <v>1</v>
      </c>
      <c r="D32" s="617">
        <v>0</v>
      </c>
      <c r="E32" s="338">
        <v>0</v>
      </c>
      <c r="F32" s="338">
        <v>0</v>
      </c>
      <c r="G32" s="338">
        <v>0</v>
      </c>
      <c r="H32" s="338">
        <v>0</v>
      </c>
      <c r="I32" s="338">
        <v>0</v>
      </c>
      <c r="J32" s="336">
        <v>2013</v>
      </c>
      <c r="K32" s="361">
        <v>2</v>
      </c>
      <c r="L32" s="362">
        <v>0</v>
      </c>
      <c r="M32" s="338">
        <v>0</v>
      </c>
      <c r="N32" s="338">
        <v>19</v>
      </c>
      <c r="O32" s="338">
        <v>0</v>
      </c>
      <c r="P32" s="364">
        <v>1</v>
      </c>
      <c r="Q32" s="363"/>
    </row>
    <row r="33" spans="1:17" ht="26.25" customHeight="1">
      <c r="A33" s="336">
        <v>2014</v>
      </c>
      <c r="B33" s="338">
        <v>1</v>
      </c>
      <c r="C33" s="338">
        <v>1</v>
      </c>
      <c r="D33" s="617">
        <v>1</v>
      </c>
      <c r="E33" s="338">
        <v>0</v>
      </c>
      <c r="F33" s="338">
        <v>0</v>
      </c>
      <c r="G33" s="338">
        <v>0</v>
      </c>
      <c r="H33" s="338">
        <v>0</v>
      </c>
      <c r="I33" s="338">
        <v>0</v>
      </c>
      <c r="J33" s="336">
        <v>2014</v>
      </c>
      <c r="K33" s="361">
        <v>2</v>
      </c>
      <c r="L33" s="362">
        <v>0</v>
      </c>
      <c r="M33" s="338">
        <v>0</v>
      </c>
      <c r="N33" s="338">
        <v>19</v>
      </c>
      <c r="O33" s="338">
        <v>0</v>
      </c>
      <c r="P33" s="364">
        <v>2</v>
      </c>
      <c r="Q33" s="338">
        <v>0</v>
      </c>
    </row>
    <row r="34" spans="1:17" ht="26.25" customHeight="1">
      <c r="A34" s="336">
        <v>2015</v>
      </c>
      <c r="B34" s="338">
        <v>1</v>
      </c>
      <c r="C34" s="338">
        <v>1</v>
      </c>
      <c r="D34" s="617">
        <v>30</v>
      </c>
      <c r="E34" s="338">
        <v>0</v>
      </c>
      <c r="F34" s="338">
        <v>0</v>
      </c>
      <c r="G34" s="338">
        <v>0</v>
      </c>
      <c r="H34" s="338">
        <v>0</v>
      </c>
      <c r="I34" s="338">
        <v>0</v>
      </c>
      <c r="J34" s="336">
        <v>2015</v>
      </c>
      <c r="K34" s="361">
        <v>2</v>
      </c>
      <c r="L34" s="362">
        <v>0</v>
      </c>
      <c r="M34" s="338">
        <v>0</v>
      </c>
      <c r="N34" s="338">
        <v>18</v>
      </c>
      <c r="O34" s="338">
        <v>0</v>
      </c>
      <c r="P34" s="364">
        <v>4</v>
      </c>
      <c r="Q34" s="338">
        <v>0</v>
      </c>
    </row>
    <row r="35" spans="1:17" ht="26.25" customHeight="1">
      <c r="A35" s="336">
        <v>2016</v>
      </c>
      <c r="B35" s="338">
        <v>1</v>
      </c>
      <c r="C35" s="338">
        <v>1</v>
      </c>
      <c r="D35" s="617">
        <v>43</v>
      </c>
      <c r="E35" s="338">
        <v>0</v>
      </c>
      <c r="F35" s="338">
        <v>0</v>
      </c>
      <c r="G35" s="338">
        <v>0</v>
      </c>
      <c r="H35" s="338">
        <v>0</v>
      </c>
      <c r="I35" s="338">
        <v>0</v>
      </c>
      <c r="J35" s="336">
        <v>2016</v>
      </c>
      <c r="K35" s="361">
        <v>2</v>
      </c>
      <c r="L35" s="362">
        <v>0</v>
      </c>
      <c r="M35" s="338">
        <v>0</v>
      </c>
      <c r="N35" s="338">
        <v>21</v>
      </c>
      <c r="O35" s="338">
        <v>0</v>
      </c>
      <c r="P35" s="364">
        <v>5</v>
      </c>
      <c r="Q35" s="338">
        <v>0</v>
      </c>
    </row>
    <row r="36" spans="1:17" ht="26.25" customHeight="1">
      <c r="A36" s="336">
        <v>2017</v>
      </c>
      <c r="B36" s="338">
        <v>1</v>
      </c>
      <c r="C36" s="338">
        <v>1</v>
      </c>
      <c r="D36" s="617">
        <v>52</v>
      </c>
      <c r="E36" s="617">
        <v>0</v>
      </c>
      <c r="F36" s="338">
        <v>0</v>
      </c>
      <c r="G36" s="338">
        <v>0</v>
      </c>
      <c r="H36" s="338">
        <v>0</v>
      </c>
      <c r="I36" s="338">
        <v>0</v>
      </c>
      <c r="J36" s="336">
        <v>2017</v>
      </c>
      <c r="K36" s="361">
        <v>2</v>
      </c>
      <c r="L36" s="362">
        <v>0</v>
      </c>
      <c r="M36" s="338">
        <v>0</v>
      </c>
      <c r="N36" s="338">
        <v>24</v>
      </c>
      <c r="O36" s="338">
        <v>0</v>
      </c>
      <c r="P36" s="364">
        <v>5</v>
      </c>
      <c r="Q36" s="338">
        <v>0</v>
      </c>
    </row>
    <row r="37" spans="1:17" s="28" customFormat="1" ht="26.25" customHeight="1">
      <c r="A37" s="341">
        <v>2018</v>
      </c>
      <c r="B37" s="343">
        <v>1</v>
      </c>
      <c r="C37" s="343">
        <v>1</v>
      </c>
      <c r="D37" s="618">
        <v>62</v>
      </c>
      <c r="E37" s="343">
        <v>0</v>
      </c>
      <c r="F37" s="343">
        <v>0</v>
      </c>
      <c r="G37" s="343">
        <v>0</v>
      </c>
      <c r="H37" s="343">
        <v>0</v>
      </c>
      <c r="I37" s="343">
        <v>0</v>
      </c>
      <c r="J37" s="341">
        <v>2018</v>
      </c>
      <c r="K37" s="365">
        <v>2</v>
      </c>
      <c r="L37" s="97">
        <v>0</v>
      </c>
      <c r="M37" s="343">
        <v>0</v>
      </c>
      <c r="N37" s="343">
        <v>23</v>
      </c>
      <c r="O37" s="343">
        <v>0</v>
      </c>
      <c r="P37" s="366">
        <v>5</v>
      </c>
      <c r="Q37" s="343">
        <v>0</v>
      </c>
    </row>
    <row r="38" spans="1:17" s="29" customFormat="1" ht="7.5" customHeight="1">
      <c r="A38" s="367"/>
      <c r="B38" s="368"/>
      <c r="C38" s="369"/>
      <c r="D38" s="369"/>
      <c r="E38" s="369"/>
      <c r="F38" s="369"/>
      <c r="G38" s="369"/>
      <c r="H38" s="369"/>
      <c r="I38" s="369"/>
      <c r="J38" s="367"/>
      <c r="K38" s="368"/>
      <c r="L38" s="369"/>
      <c r="M38" s="369"/>
      <c r="N38" s="369"/>
      <c r="O38" s="369"/>
      <c r="P38" s="369"/>
      <c r="Q38" s="370"/>
    </row>
    <row r="39" spans="1:17" s="29" customFormat="1" ht="19.5" customHeight="1">
      <c r="A39" s="371"/>
      <c r="B39" s="279"/>
      <c r="C39" s="279"/>
      <c r="D39" s="279"/>
      <c r="E39" s="279"/>
      <c r="F39" s="279"/>
      <c r="G39" s="279"/>
      <c r="H39" s="279"/>
      <c r="I39" s="279"/>
      <c r="J39" s="371"/>
      <c r="K39" s="279"/>
      <c r="L39" s="279"/>
      <c r="M39" s="279"/>
      <c r="N39" s="279"/>
      <c r="O39" s="279"/>
      <c r="P39" s="279"/>
    </row>
    <row r="40" spans="1:17" ht="15" customHeight="1">
      <c r="A40" s="372"/>
      <c r="I40" s="373"/>
      <c r="J40" s="372"/>
      <c r="P40" s="29"/>
      <c r="Q40" s="373"/>
    </row>
    <row r="41" spans="1:17" ht="15" customHeight="1">
      <c r="A41" s="372"/>
      <c r="I41" s="373"/>
      <c r="J41" s="372"/>
      <c r="P41" s="29"/>
      <c r="Q41" s="373"/>
    </row>
    <row r="42" spans="1:17" ht="15" customHeight="1">
      <c r="A42" s="372"/>
      <c r="I42" s="373"/>
      <c r="J42" s="372"/>
      <c r="P42" s="29"/>
      <c r="Q42" s="373"/>
    </row>
    <row r="43" spans="1:17" ht="15" customHeight="1">
      <c r="A43" s="372"/>
      <c r="I43" s="373"/>
      <c r="J43" s="372"/>
      <c r="P43" s="29"/>
      <c r="Q43" s="373"/>
    </row>
    <row r="44" spans="1:17" ht="15" customHeight="1">
      <c r="A44" s="17" t="s">
        <v>282</v>
      </c>
      <c r="J44" s="17" t="s">
        <v>282</v>
      </c>
      <c r="P44" s="29"/>
    </row>
    <row r="45" spans="1:17">
      <c r="P45" s="29"/>
    </row>
    <row r="46" spans="1:17">
      <c r="P46" s="29"/>
    </row>
    <row r="47" spans="1:17">
      <c r="P47" s="29"/>
    </row>
    <row r="48" spans="1:17">
      <c r="P48" s="29"/>
    </row>
  </sheetData>
  <mergeCells count="7">
    <mergeCell ref="F6:I6"/>
    <mergeCell ref="F7:H8"/>
    <mergeCell ref="B6:E6"/>
    <mergeCell ref="H23:I23"/>
    <mergeCell ref="H24:I24"/>
    <mergeCell ref="D24:D29"/>
    <mergeCell ref="C27:C29"/>
  </mergeCells>
  <phoneticPr fontId="196" type="noConversion"/>
  <printOptions gridLinesSet="0"/>
  <pageMargins left="0.51180550000000002" right="0.39374999999999999" top="0.55138889999999996" bottom="0.55138889999999996" header="0.51180550000000002" footer="0.51180550000000002"/>
  <pageSetup paperSize="9" scale="85" pageOrder="overThenDown" orientation="portrait" blackAndWhite="1" r:id="rId1"/>
  <headerFooter alignWithMargins="0"/>
  <colBreaks count="1" manualBreakCount="1">
    <brk id="9" max="43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7"/>
  </sheetPr>
  <dimension ref="A1:J77"/>
  <sheetViews>
    <sheetView view="pageBreakPreview" topLeftCell="A7" zoomScaleNormal="100" workbookViewId="0">
      <selection activeCell="N67" sqref="N67"/>
    </sheetView>
  </sheetViews>
  <sheetFormatPr defaultRowHeight="13.5" outlineLevelRow="3"/>
  <cols>
    <col min="1" max="1" width="10.5" style="156" customWidth="1"/>
    <col min="2" max="6" width="16.625" style="156" customWidth="1"/>
    <col min="7" max="7" width="12.625" style="156" customWidth="1"/>
    <col min="8" max="16384" width="9" style="156"/>
  </cols>
  <sheetData>
    <row r="1" spans="1:10" s="15" customFormat="1" ht="53.25" customHeight="1">
      <c r="F1" s="106"/>
      <c r="J1" s="106"/>
    </row>
    <row r="2" spans="1:10" s="15" customFormat="1" ht="53.25" customHeight="1">
      <c r="F2" s="106"/>
      <c r="J2" s="106"/>
    </row>
    <row r="3" spans="1:10" s="16" customFormat="1" ht="24.95" customHeight="1">
      <c r="A3" s="305" t="s">
        <v>283</v>
      </c>
      <c r="B3" s="305"/>
      <c r="C3" s="305"/>
      <c r="D3" s="305"/>
      <c r="E3" s="305"/>
      <c r="F3" s="305"/>
    </row>
    <row r="4" spans="1:10" ht="31.5">
      <c r="A4" s="306" t="s">
        <v>284</v>
      </c>
      <c r="B4" s="306"/>
      <c r="C4" s="306"/>
      <c r="D4" s="306"/>
      <c r="E4" s="306"/>
      <c r="F4" s="306"/>
    </row>
    <row r="5" spans="1:10" s="17" customFormat="1" ht="15" customHeight="1" thickBot="1">
      <c r="A5" s="159" t="s">
        <v>285</v>
      </c>
      <c r="B5" s="159"/>
      <c r="C5" s="159"/>
      <c r="F5" s="374" t="s">
        <v>286</v>
      </c>
    </row>
    <row r="6" spans="1:10" s="16" customFormat="1" ht="20.100000000000001" customHeight="1">
      <c r="A6" s="375" t="s">
        <v>287</v>
      </c>
      <c r="B6" s="307" t="s">
        <v>288</v>
      </c>
      <c r="C6" s="310" t="s">
        <v>289</v>
      </c>
      <c r="D6" s="311"/>
      <c r="E6" s="311"/>
      <c r="F6" s="311"/>
    </row>
    <row r="7" spans="1:10" s="16" customFormat="1" ht="17.25" customHeight="1">
      <c r="A7" s="376"/>
      <c r="B7" s="312" t="s">
        <v>290</v>
      </c>
      <c r="C7" s="377" t="s">
        <v>291</v>
      </c>
      <c r="D7" s="378"/>
      <c r="E7" s="379"/>
      <c r="F7" s="380" t="s">
        <v>292</v>
      </c>
    </row>
    <row r="8" spans="1:10" s="16" customFormat="1" ht="13.5" customHeight="1">
      <c r="A8" s="376"/>
      <c r="B8" s="312"/>
      <c r="C8" s="322" t="s">
        <v>293</v>
      </c>
      <c r="D8" s="314" t="s">
        <v>294</v>
      </c>
      <c r="E8" s="316" t="s">
        <v>295</v>
      </c>
      <c r="F8" s="354"/>
    </row>
    <row r="9" spans="1:10" s="16" customFormat="1" ht="13.5" customHeight="1">
      <c r="A9" s="381" t="s">
        <v>296</v>
      </c>
      <c r="B9" s="320" t="s">
        <v>297</v>
      </c>
      <c r="C9" s="332" t="s">
        <v>298</v>
      </c>
      <c r="D9" s="332" t="s">
        <v>299</v>
      </c>
      <c r="E9" s="333" t="s">
        <v>300</v>
      </c>
      <c r="F9" s="360" t="s">
        <v>301</v>
      </c>
    </row>
    <row r="10" spans="1:10" s="30" customFormat="1" ht="27.75" hidden="1" customHeight="1">
      <c r="A10" s="336">
        <v>2010</v>
      </c>
      <c r="B10" s="371">
        <v>12</v>
      </c>
      <c r="C10" s="280">
        <v>4708677</v>
      </c>
      <c r="D10" s="280">
        <v>4672492</v>
      </c>
      <c r="E10" s="280">
        <v>36185</v>
      </c>
    </row>
    <row r="11" spans="1:10" s="31" customFormat="1" ht="35.1" hidden="1" customHeight="1">
      <c r="A11" s="336">
        <v>2012</v>
      </c>
      <c r="B11" s="371">
        <v>12</v>
      </c>
      <c r="C11" s="280">
        <v>4714249</v>
      </c>
      <c r="D11" s="280">
        <v>4680719</v>
      </c>
      <c r="E11" s="280">
        <v>33530</v>
      </c>
      <c r="F11" s="382" t="s">
        <v>302</v>
      </c>
      <c r="G11" s="383"/>
    </row>
    <row r="12" spans="1:10" s="30" customFormat="1" ht="35.1" customHeight="1">
      <c r="A12" s="336">
        <v>2013</v>
      </c>
      <c r="B12" s="371">
        <v>13</v>
      </c>
      <c r="C12" s="280">
        <v>4460399</v>
      </c>
      <c r="D12" s="280">
        <v>4446683</v>
      </c>
      <c r="E12" s="280">
        <v>13716</v>
      </c>
      <c r="F12" s="384">
        <v>134627</v>
      </c>
      <c r="G12" s="383"/>
    </row>
    <row r="13" spans="1:10" s="31" customFormat="1" ht="35.1" customHeight="1">
      <c r="A13" s="336">
        <v>2014</v>
      </c>
      <c r="B13" s="385">
        <v>13</v>
      </c>
      <c r="C13" s="280">
        <v>4146520</v>
      </c>
      <c r="D13" s="280">
        <v>4106061</v>
      </c>
      <c r="E13" s="280">
        <v>40459</v>
      </c>
      <c r="F13" s="386">
        <v>359327</v>
      </c>
      <c r="G13" s="383"/>
    </row>
    <row r="14" spans="1:10" s="30" customFormat="1" ht="35.1" customHeight="1">
      <c r="A14" s="336">
        <v>2015</v>
      </c>
      <c r="B14" s="385">
        <v>13</v>
      </c>
      <c r="C14" s="280">
        <f>SUM(C16:C27)</f>
        <v>4536507</v>
      </c>
      <c r="D14" s="280">
        <f>SUM(D16:D27)</f>
        <v>4432618</v>
      </c>
      <c r="E14" s="280">
        <f>SUM(E16:E27)</f>
        <v>103889</v>
      </c>
      <c r="F14" s="386">
        <f>SUM(F16:F27)</f>
        <v>803644</v>
      </c>
      <c r="G14" s="383"/>
    </row>
    <row r="15" spans="1:10" ht="35.1" hidden="1" customHeight="1" outlineLevel="1">
      <c r="A15" s="341"/>
      <c r="B15" s="371"/>
      <c r="C15" s="337"/>
      <c r="D15" s="280"/>
      <c r="E15" s="279"/>
      <c r="G15" s="383"/>
    </row>
    <row r="16" spans="1:10" ht="35.1" hidden="1" customHeight="1" outlineLevel="1">
      <c r="A16" s="336" t="s">
        <v>26</v>
      </c>
      <c r="B16" s="387">
        <v>13</v>
      </c>
      <c r="C16" s="388">
        <f>D16+E16</f>
        <v>287410</v>
      </c>
      <c r="D16" s="389">
        <v>273962</v>
      </c>
      <c r="E16" s="389">
        <v>13448</v>
      </c>
      <c r="F16" s="390">
        <v>5170</v>
      </c>
      <c r="G16" s="383"/>
    </row>
    <row r="17" spans="1:7" s="28" customFormat="1" ht="35.1" hidden="1" customHeight="1" outlineLevel="1">
      <c r="A17" s="336" t="s">
        <v>27</v>
      </c>
      <c r="B17" s="387">
        <v>13</v>
      </c>
      <c r="C17" s="388">
        <f t="shared" ref="C17:C27" si="0">D17+E17</f>
        <v>220480</v>
      </c>
      <c r="D17" s="391">
        <v>209400</v>
      </c>
      <c r="E17" s="391">
        <v>11080</v>
      </c>
      <c r="F17" s="390">
        <v>5490</v>
      </c>
      <c r="G17" s="383"/>
    </row>
    <row r="18" spans="1:7" ht="35.1" hidden="1" customHeight="1" outlineLevel="1">
      <c r="A18" s="336" t="s">
        <v>28</v>
      </c>
      <c r="B18" s="387">
        <v>13</v>
      </c>
      <c r="C18" s="388">
        <f t="shared" si="0"/>
        <v>112159</v>
      </c>
      <c r="D18" s="391">
        <v>107263</v>
      </c>
      <c r="E18" s="391">
        <v>4896</v>
      </c>
      <c r="F18" s="390">
        <v>17716</v>
      </c>
      <c r="G18" s="383"/>
    </row>
    <row r="19" spans="1:7" ht="35.1" hidden="1" customHeight="1" outlineLevel="1">
      <c r="A19" s="336" t="s">
        <v>29</v>
      </c>
      <c r="B19" s="387">
        <v>13</v>
      </c>
      <c r="C19" s="388">
        <f t="shared" si="0"/>
        <v>162289</v>
      </c>
      <c r="D19" s="391">
        <v>160135</v>
      </c>
      <c r="E19" s="392">
        <v>2154</v>
      </c>
      <c r="F19" s="390">
        <v>27042</v>
      </c>
      <c r="G19" s="383"/>
    </row>
    <row r="20" spans="1:7" ht="35.1" hidden="1" customHeight="1" outlineLevel="1">
      <c r="A20" s="336" t="s">
        <v>30</v>
      </c>
      <c r="B20" s="387">
        <v>13</v>
      </c>
      <c r="C20" s="388">
        <f t="shared" si="0"/>
        <v>351635</v>
      </c>
      <c r="D20" s="392">
        <v>349770</v>
      </c>
      <c r="E20" s="392">
        <v>1865</v>
      </c>
      <c r="F20" s="390">
        <v>51822</v>
      </c>
      <c r="G20" s="383"/>
    </row>
    <row r="21" spans="1:7" ht="35.1" hidden="1" customHeight="1" outlineLevel="1">
      <c r="A21" s="336" t="s">
        <v>31</v>
      </c>
      <c r="B21" s="387">
        <v>13</v>
      </c>
      <c r="C21" s="388">
        <f t="shared" si="0"/>
        <v>280461</v>
      </c>
      <c r="D21" s="392">
        <v>279694</v>
      </c>
      <c r="E21" s="392">
        <v>767</v>
      </c>
      <c r="F21" s="390">
        <v>25178</v>
      </c>
      <c r="G21" s="383"/>
    </row>
    <row r="22" spans="1:7" ht="35.1" hidden="1" customHeight="1" outlineLevel="1">
      <c r="A22" s="336" t="s">
        <v>32</v>
      </c>
      <c r="B22" s="387">
        <v>13</v>
      </c>
      <c r="C22" s="388">
        <f t="shared" si="0"/>
        <v>590325</v>
      </c>
      <c r="D22" s="392">
        <v>590158</v>
      </c>
      <c r="E22" s="392">
        <v>167</v>
      </c>
      <c r="F22" s="390">
        <v>146926</v>
      </c>
      <c r="G22" s="383"/>
    </row>
    <row r="23" spans="1:7" ht="35.1" hidden="1" customHeight="1" outlineLevel="1">
      <c r="A23" s="336" t="s">
        <v>33</v>
      </c>
      <c r="B23" s="387">
        <v>13</v>
      </c>
      <c r="C23" s="388">
        <f t="shared" si="0"/>
        <v>847825</v>
      </c>
      <c r="D23" s="392">
        <v>847441</v>
      </c>
      <c r="E23" s="392">
        <v>384</v>
      </c>
      <c r="F23" s="390">
        <v>191322</v>
      </c>
      <c r="G23" s="383"/>
    </row>
    <row r="24" spans="1:7" ht="35.1" hidden="1" customHeight="1" outlineLevel="1">
      <c r="A24" s="336" t="s">
        <v>34</v>
      </c>
      <c r="B24" s="387">
        <v>13</v>
      </c>
      <c r="C24" s="388">
        <f t="shared" si="0"/>
        <v>300549</v>
      </c>
      <c r="D24" s="392">
        <v>299463</v>
      </c>
      <c r="E24" s="393">
        <v>1086</v>
      </c>
      <c r="F24" s="390">
        <v>221288</v>
      </c>
      <c r="G24" s="383"/>
    </row>
    <row r="25" spans="1:7" ht="35.1" hidden="1" customHeight="1" outlineLevel="1">
      <c r="A25" s="336" t="s">
        <v>35</v>
      </c>
      <c r="B25" s="387">
        <v>13</v>
      </c>
      <c r="C25" s="388">
        <f t="shared" si="0"/>
        <v>254173</v>
      </c>
      <c r="D25" s="392">
        <v>247059</v>
      </c>
      <c r="E25" s="393">
        <v>7114</v>
      </c>
      <c r="F25" s="390">
        <v>72225</v>
      </c>
      <c r="G25" s="383"/>
    </row>
    <row r="26" spans="1:7" ht="35.1" hidden="1" customHeight="1" outlineLevel="1">
      <c r="A26" s="336" t="s">
        <v>36</v>
      </c>
      <c r="B26" s="387">
        <v>13</v>
      </c>
      <c r="C26" s="388">
        <f t="shared" si="0"/>
        <v>251378</v>
      </c>
      <c r="D26" s="392">
        <v>242813</v>
      </c>
      <c r="E26" s="392">
        <v>8565</v>
      </c>
      <c r="F26" s="390">
        <v>27458</v>
      </c>
      <c r="G26" s="383"/>
    </row>
    <row r="27" spans="1:7" ht="35.1" hidden="1" customHeight="1" outlineLevel="1">
      <c r="A27" s="336" t="s">
        <v>37</v>
      </c>
      <c r="B27" s="387">
        <v>13</v>
      </c>
      <c r="C27" s="388">
        <f t="shared" si="0"/>
        <v>877823</v>
      </c>
      <c r="D27" s="392">
        <v>825460</v>
      </c>
      <c r="E27" s="392">
        <v>52363</v>
      </c>
      <c r="F27" s="390">
        <v>12007</v>
      </c>
      <c r="G27" s="383"/>
    </row>
    <row r="28" spans="1:7" ht="35.1" customHeight="1" outlineLevel="1">
      <c r="A28" s="336">
        <v>2016</v>
      </c>
      <c r="B28" s="385">
        <v>13</v>
      </c>
      <c r="C28" s="280">
        <v>5255960</v>
      </c>
      <c r="D28" s="280">
        <v>5178890</v>
      </c>
      <c r="E28" s="280">
        <v>77070</v>
      </c>
      <c r="F28" s="386">
        <v>317202</v>
      </c>
      <c r="G28" s="383"/>
    </row>
    <row r="29" spans="1:7" s="31" customFormat="1" ht="35.1" hidden="1" customHeight="1" outlineLevel="1">
      <c r="A29" s="341">
        <v>2016</v>
      </c>
      <c r="B29" s="394"/>
      <c r="C29" s="395">
        <f>SUM(C31:C42)</f>
        <v>5255960</v>
      </c>
      <c r="D29" s="395">
        <f>SUM(D31:D42)</f>
        <v>5178890</v>
      </c>
      <c r="E29" s="395">
        <f>SUM(E31:E42)</f>
        <v>77070</v>
      </c>
      <c r="F29" s="396">
        <f>SUM(F31:F42)</f>
        <v>317202</v>
      </c>
      <c r="G29" s="383"/>
    </row>
    <row r="30" spans="1:7" ht="35.1" hidden="1" customHeight="1" outlineLevel="2">
      <c r="A30" s="341"/>
      <c r="B30" s="371"/>
      <c r="C30" s="337"/>
      <c r="D30" s="280"/>
      <c r="E30" s="279"/>
      <c r="G30" s="383"/>
    </row>
    <row r="31" spans="1:7" ht="35.1" hidden="1" customHeight="1" outlineLevel="2">
      <c r="A31" s="336" t="s">
        <v>26</v>
      </c>
      <c r="B31" s="387">
        <v>13</v>
      </c>
      <c r="C31" s="388">
        <f>D31+E31</f>
        <v>819664</v>
      </c>
      <c r="D31" s="389">
        <v>803508</v>
      </c>
      <c r="E31" s="389">
        <v>16156</v>
      </c>
      <c r="F31" s="390">
        <v>6463</v>
      </c>
      <c r="G31" s="383"/>
    </row>
    <row r="32" spans="1:7" s="28" customFormat="1" ht="35.1" hidden="1" customHeight="1" outlineLevel="2">
      <c r="A32" s="336" t="s">
        <v>27</v>
      </c>
      <c r="B32" s="387">
        <v>13</v>
      </c>
      <c r="C32" s="388">
        <f t="shared" ref="C32:C42" si="1">D32+E32</f>
        <v>457154</v>
      </c>
      <c r="D32" s="391">
        <v>445645</v>
      </c>
      <c r="E32" s="391">
        <v>11509</v>
      </c>
      <c r="F32" s="390">
        <v>6601</v>
      </c>
      <c r="G32" s="383"/>
    </row>
    <row r="33" spans="1:7" ht="35.1" hidden="1" customHeight="1" outlineLevel="2">
      <c r="A33" s="336" t="s">
        <v>28</v>
      </c>
      <c r="B33" s="387">
        <v>13</v>
      </c>
      <c r="C33" s="388">
        <f t="shared" si="1"/>
        <v>140675</v>
      </c>
      <c r="D33" s="391">
        <v>136456</v>
      </c>
      <c r="E33" s="391">
        <v>4219</v>
      </c>
      <c r="F33" s="390">
        <v>17571</v>
      </c>
      <c r="G33" s="383"/>
    </row>
    <row r="34" spans="1:7" ht="35.1" hidden="1" customHeight="1" outlineLevel="2">
      <c r="A34" s="336" t="s">
        <v>29</v>
      </c>
      <c r="B34" s="387">
        <v>13</v>
      </c>
      <c r="C34" s="388">
        <f t="shared" si="1"/>
        <v>187441</v>
      </c>
      <c r="D34" s="391">
        <v>183625</v>
      </c>
      <c r="E34" s="392">
        <v>3816</v>
      </c>
      <c r="F34" s="390">
        <v>34040</v>
      </c>
      <c r="G34" s="383"/>
    </row>
    <row r="35" spans="1:7" ht="35.1" hidden="1" customHeight="1" outlineLevel="2">
      <c r="A35" s="336" t="s">
        <v>30</v>
      </c>
      <c r="B35" s="387">
        <v>13</v>
      </c>
      <c r="C35" s="388">
        <f t="shared" si="1"/>
        <v>290627</v>
      </c>
      <c r="D35" s="392">
        <v>288307</v>
      </c>
      <c r="E35" s="392">
        <v>2320</v>
      </c>
      <c r="F35" s="390">
        <v>52591</v>
      </c>
      <c r="G35" s="383"/>
    </row>
    <row r="36" spans="1:7" ht="35.1" hidden="1" customHeight="1" outlineLevel="2">
      <c r="A36" s="336" t="s">
        <v>31</v>
      </c>
      <c r="B36" s="387">
        <v>13</v>
      </c>
      <c r="C36" s="388">
        <f t="shared" si="1"/>
        <v>445967</v>
      </c>
      <c r="D36" s="392">
        <v>442745</v>
      </c>
      <c r="E36" s="392">
        <v>3222</v>
      </c>
      <c r="F36" s="390">
        <v>41419</v>
      </c>
      <c r="G36" s="383"/>
    </row>
    <row r="37" spans="1:7" ht="35.1" hidden="1" customHeight="1" outlineLevel="2">
      <c r="A37" s="336" t="s">
        <v>32</v>
      </c>
      <c r="B37" s="387">
        <v>13</v>
      </c>
      <c r="C37" s="388">
        <f t="shared" si="1"/>
        <v>722189</v>
      </c>
      <c r="D37" s="392">
        <v>720591</v>
      </c>
      <c r="E37" s="392">
        <v>1598</v>
      </c>
      <c r="F37" s="390">
        <v>13189</v>
      </c>
      <c r="G37" s="383"/>
    </row>
    <row r="38" spans="1:7" ht="35.1" hidden="1" customHeight="1" outlineLevel="2">
      <c r="A38" s="336" t="s">
        <v>33</v>
      </c>
      <c r="B38" s="387">
        <v>13</v>
      </c>
      <c r="C38" s="388">
        <f t="shared" si="1"/>
        <v>798844</v>
      </c>
      <c r="D38" s="392">
        <v>797474</v>
      </c>
      <c r="E38" s="392">
        <v>1370</v>
      </c>
      <c r="F38" s="390">
        <v>15094</v>
      </c>
      <c r="G38" s="383"/>
    </row>
    <row r="39" spans="1:7" ht="35.1" hidden="1" customHeight="1" outlineLevel="2">
      <c r="A39" s="336" t="s">
        <v>34</v>
      </c>
      <c r="B39" s="387">
        <v>13</v>
      </c>
      <c r="C39" s="388">
        <f t="shared" si="1"/>
        <v>338939</v>
      </c>
      <c r="D39" s="392">
        <v>337296</v>
      </c>
      <c r="E39" s="393">
        <v>1643</v>
      </c>
      <c r="F39" s="390">
        <v>17968</v>
      </c>
      <c r="G39" s="383"/>
    </row>
    <row r="40" spans="1:7" ht="35.1" hidden="1" customHeight="1" outlineLevel="2">
      <c r="A40" s="336" t="s">
        <v>35</v>
      </c>
      <c r="B40" s="387">
        <v>13</v>
      </c>
      <c r="C40" s="388">
        <f t="shared" si="1"/>
        <v>296284</v>
      </c>
      <c r="D40" s="392">
        <v>292429</v>
      </c>
      <c r="E40" s="393">
        <v>3855</v>
      </c>
      <c r="F40" s="390">
        <v>73167</v>
      </c>
      <c r="G40" s="383"/>
    </row>
    <row r="41" spans="1:7" ht="35.1" hidden="1" customHeight="1" outlineLevel="2">
      <c r="A41" s="336" t="s">
        <v>36</v>
      </c>
      <c r="B41" s="387">
        <v>13</v>
      </c>
      <c r="C41" s="388">
        <f t="shared" si="1"/>
        <v>262640</v>
      </c>
      <c r="D41" s="392">
        <v>257286</v>
      </c>
      <c r="E41" s="392">
        <v>5354</v>
      </c>
      <c r="F41" s="390">
        <v>32412</v>
      </c>
      <c r="G41" s="383"/>
    </row>
    <row r="42" spans="1:7" ht="35.1" hidden="1" customHeight="1" outlineLevel="2">
      <c r="A42" s="336" t="s">
        <v>37</v>
      </c>
      <c r="B42" s="387">
        <v>13</v>
      </c>
      <c r="C42" s="388">
        <f t="shared" si="1"/>
        <v>495536</v>
      </c>
      <c r="D42" s="392">
        <v>473528</v>
      </c>
      <c r="E42" s="392">
        <v>22008</v>
      </c>
      <c r="F42" s="390">
        <v>6687</v>
      </c>
      <c r="G42" s="383"/>
    </row>
    <row r="43" spans="1:7" s="30" customFormat="1" ht="35.1" customHeight="1" collapsed="1">
      <c r="A43" s="336">
        <v>2017</v>
      </c>
      <c r="B43" s="385">
        <v>13</v>
      </c>
      <c r="C43" s="280">
        <v>4853991</v>
      </c>
      <c r="D43" s="280">
        <v>4730283</v>
      </c>
      <c r="E43" s="280">
        <v>123708</v>
      </c>
      <c r="F43" s="386">
        <v>423716</v>
      </c>
      <c r="G43" s="386"/>
    </row>
    <row r="44" spans="1:7" ht="16.5" hidden="1" customHeight="1" outlineLevel="3">
      <c r="A44" s="341"/>
      <c r="B44" s="371"/>
      <c r="C44" s="337"/>
      <c r="D44" s="280"/>
      <c r="E44" s="279"/>
      <c r="G44" s="383"/>
    </row>
    <row r="45" spans="1:7" ht="24.95" hidden="1" customHeight="1" outlineLevel="3">
      <c r="A45" s="336" t="s">
        <v>26</v>
      </c>
      <c r="B45" s="387">
        <v>13</v>
      </c>
      <c r="C45" s="388">
        <v>632177</v>
      </c>
      <c r="D45" s="389">
        <v>592537</v>
      </c>
      <c r="E45" s="389">
        <v>39640</v>
      </c>
      <c r="F45" s="390">
        <v>6606</v>
      </c>
      <c r="G45" s="383"/>
    </row>
    <row r="46" spans="1:7" s="28" customFormat="1" ht="24.95" hidden="1" customHeight="1" outlineLevel="3">
      <c r="A46" s="336" t="s">
        <v>27</v>
      </c>
      <c r="B46" s="387">
        <v>13</v>
      </c>
      <c r="C46" s="388">
        <v>486954</v>
      </c>
      <c r="D46" s="391">
        <v>463056</v>
      </c>
      <c r="E46" s="391">
        <v>23898</v>
      </c>
      <c r="F46" s="390">
        <v>5563</v>
      </c>
      <c r="G46" s="383"/>
    </row>
    <row r="47" spans="1:7" ht="24.95" hidden="1" customHeight="1" outlineLevel="3">
      <c r="A47" s="336" t="s">
        <v>28</v>
      </c>
      <c r="B47" s="387">
        <v>13</v>
      </c>
      <c r="C47" s="388">
        <v>135992</v>
      </c>
      <c r="D47" s="391">
        <v>132315</v>
      </c>
      <c r="E47" s="391">
        <v>3677</v>
      </c>
      <c r="F47" s="390">
        <v>13484</v>
      </c>
      <c r="G47" s="383"/>
    </row>
    <row r="48" spans="1:7" ht="24.95" hidden="1" customHeight="1" outlineLevel="3">
      <c r="A48" s="336" t="s">
        <v>29</v>
      </c>
      <c r="B48" s="387">
        <v>13</v>
      </c>
      <c r="C48" s="388">
        <v>193589</v>
      </c>
      <c r="D48" s="391">
        <v>184417</v>
      </c>
      <c r="E48" s="392">
        <v>9172</v>
      </c>
      <c r="F48" s="390">
        <v>47132</v>
      </c>
      <c r="G48" s="383"/>
    </row>
    <row r="49" spans="1:7" ht="24.95" hidden="1" customHeight="1" outlineLevel="3">
      <c r="A49" s="336" t="s">
        <v>30</v>
      </c>
      <c r="B49" s="387">
        <v>13</v>
      </c>
      <c r="C49" s="388">
        <v>324686</v>
      </c>
      <c r="D49" s="392">
        <v>316378</v>
      </c>
      <c r="E49" s="392">
        <v>8308</v>
      </c>
      <c r="F49" s="390">
        <v>55855</v>
      </c>
      <c r="G49" s="383"/>
    </row>
    <row r="50" spans="1:7" ht="24.95" hidden="1" customHeight="1" outlineLevel="3">
      <c r="A50" s="336" t="s">
        <v>31</v>
      </c>
      <c r="B50" s="387">
        <v>13</v>
      </c>
      <c r="C50" s="388">
        <v>262198</v>
      </c>
      <c r="D50" s="392">
        <v>261279</v>
      </c>
      <c r="E50" s="392">
        <v>919</v>
      </c>
      <c r="F50" s="390">
        <v>36037</v>
      </c>
      <c r="G50" s="383"/>
    </row>
    <row r="51" spans="1:7" ht="24.95" hidden="1" customHeight="1" outlineLevel="3">
      <c r="A51" s="336" t="s">
        <v>32</v>
      </c>
      <c r="B51" s="387">
        <v>13</v>
      </c>
      <c r="C51" s="388">
        <v>643397</v>
      </c>
      <c r="D51" s="392">
        <v>642624</v>
      </c>
      <c r="E51" s="392">
        <v>773</v>
      </c>
      <c r="F51" s="390">
        <v>35840</v>
      </c>
      <c r="G51" s="383"/>
    </row>
    <row r="52" spans="1:7" ht="24.95" hidden="1" customHeight="1" outlineLevel="3">
      <c r="A52" s="336" t="s">
        <v>33</v>
      </c>
      <c r="B52" s="387">
        <v>13</v>
      </c>
      <c r="C52" s="388">
        <v>879690</v>
      </c>
      <c r="D52" s="392">
        <v>878630</v>
      </c>
      <c r="E52" s="392">
        <v>1060</v>
      </c>
      <c r="F52" s="390">
        <v>54969</v>
      </c>
      <c r="G52" s="383"/>
    </row>
    <row r="53" spans="1:7" ht="24.95" hidden="1" customHeight="1" outlineLevel="3">
      <c r="A53" s="336" t="s">
        <v>34</v>
      </c>
      <c r="B53" s="387">
        <v>13</v>
      </c>
      <c r="C53" s="388">
        <v>290820</v>
      </c>
      <c r="D53" s="392">
        <v>284740</v>
      </c>
      <c r="E53" s="393">
        <v>6080</v>
      </c>
      <c r="F53" s="390">
        <v>47247</v>
      </c>
      <c r="G53" s="383"/>
    </row>
    <row r="54" spans="1:7" ht="24.95" hidden="1" customHeight="1" outlineLevel="3">
      <c r="A54" s="336" t="s">
        <v>35</v>
      </c>
      <c r="B54" s="387">
        <v>13</v>
      </c>
      <c r="C54" s="388">
        <v>285174</v>
      </c>
      <c r="D54" s="392">
        <v>282506</v>
      </c>
      <c r="E54" s="393">
        <v>2668</v>
      </c>
      <c r="F54" s="390">
        <v>80329</v>
      </c>
      <c r="G54" s="383"/>
    </row>
    <row r="55" spans="1:7" ht="24.95" hidden="1" customHeight="1" outlineLevel="3">
      <c r="A55" s="336" t="s">
        <v>36</v>
      </c>
      <c r="B55" s="387">
        <v>13</v>
      </c>
      <c r="C55" s="388">
        <v>262451</v>
      </c>
      <c r="D55" s="392">
        <v>258377</v>
      </c>
      <c r="E55" s="392">
        <v>4074</v>
      </c>
      <c r="F55" s="390">
        <v>31844</v>
      </c>
      <c r="G55" s="383"/>
    </row>
    <row r="56" spans="1:7" ht="24.95" hidden="1" customHeight="1" outlineLevel="3">
      <c r="A56" s="336" t="s">
        <v>37</v>
      </c>
      <c r="B56" s="387">
        <v>13</v>
      </c>
      <c r="C56" s="388">
        <v>456863</v>
      </c>
      <c r="D56" s="392">
        <v>433424</v>
      </c>
      <c r="E56" s="392">
        <v>23439</v>
      </c>
      <c r="F56" s="390">
        <v>8810</v>
      </c>
      <c r="G56" s="383"/>
    </row>
    <row r="57" spans="1:7" s="31" customFormat="1" ht="35.1" customHeight="1" collapsed="1">
      <c r="A57" s="341">
        <v>2018</v>
      </c>
      <c r="B57" s="397">
        <f>B59</f>
        <v>13</v>
      </c>
      <c r="C57" s="598">
        <f>SUM(C59:C70)</f>
        <v>4686544</v>
      </c>
      <c r="D57" s="288">
        <f t="shared" ref="D57:F57" si="2">SUM(D59:D70)</f>
        <v>4580490</v>
      </c>
      <c r="E57" s="288">
        <f t="shared" si="2"/>
        <v>106054</v>
      </c>
      <c r="F57" s="288">
        <f t="shared" si="2"/>
        <v>362913</v>
      </c>
      <c r="G57" s="383"/>
    </row>
    <row r="58" spans="1:7" ht="16.5" customHeight="1" outlineLevel="1">
      <c r="A58" s="341"/>
      <c r="B58" s="371"/>
      <c r="C58" s="599"/>
      <c r="D58" s="280"/>
      <c r="E58" s="279"/>
      <c r="G58" s="383"/>
    </row>
    <row r="59" spans="1:7" ht="24.95" customHeight="1" outlineLevel="1">
      <c r="A59" s="336" t="s">
        <v>26</v>
      </c>
      <c r="B59" s="398">
        <v>13</v>
      </c>
      <c r="C59" s="600">
        <f t="shared" ref="C59:C70" si="3">SUM(D59:E59)</f>
        <v>541922</v>
      </c>
      <c r="D59" s="399">
        <v>523032</v>
      </c>
      <c r="E59" s="399">
        <v>18890</v>
      </c>
      <c r="F59" s="400">
        <v>4994</v>
      </c>
      <c r="G59" s="383"/>
    </row>
    <row r="60" spans="1:7" s="28" customFormat="1" ht="24.95" customHeight="1" outlineLevel="1">
      <c r="A60" s="336" t="s">
        <v>27</v>
      </c>
      <c r="B60" s="398">
        <v>13</v>
      </c>
      <c r="C60" s="600">
        <f t="shared" si="3"/>
        <v>433239</v>
      </c>
      <c r="D60" s="401">
        <v>406788</v>
      </c>
      <c r="E60" s="401">
        <v>26451</v>
      </c>
      <c r="F60" s="400">
        <v>6138</v>
      </c>
      <c r="G60" s="383"/>
    </row>
    <row r="61" spans="1:7" ht="24.95" customHeight="1" outlineLevel="1">
      <c r="A61" s="336" t="s">
        <v>28</v>
      </c>
      <c r="B61" s="398">
        <v>13</v>
      </c>
      <c r="C61" s="600">
        <f t="shared" si="3"/>
        <v>141316</v>
      </c>
      <c r="D61" s="401">
        <v>135137</v>
      </c>
      <c r="E61" s="401">
        <v>6179</v>
      </c>
      <c r="F61" s="400">
        <v>16103</v>
      </c>
      <c r="G61" s="383"/>
    </row>
    <row r="62" spans="1:7" ht="24.95" customHeight="1" outlineLevel="1">
      <c r="A62" s="336" t="s">
        <v>29</v>
      </c>
      <c r="B62" s="398">
        <v>13</v>
      </c>
      <c r="C62" s="600">
        <f t="shared" si="3"/>
        <v>162880</v>
      </c>
      <c r="D62" s="401">
        <v>158525</v>
      </c>
      <c r="E62" s="402">
        <v>4355</v>
      </c>
      <c r="F62" s="400">
        <v>28374</v>
      </c>
      <c r="G62" s="383"/>
    </row>
    <row r="63" spans="1:7" ht="24.95" customHeight="1" outlineLevel="1">
      <c r="A63" s="336" t="s">
        <v>30</v>
      </c>
      <c r="B63" s="398">
        <v>13</v>
      </c>
      <c r="C63" s="600">
        <f t="shared" si="3"/>
        <v>280705</v>
      </c>
      <c r="D63" s="402">
        <v>279347</v>
      </c>
      <c r="E63" s="402">
        <v>1358</v>
      </c>
      <c r="F63" s="400">
        <v>52580</v>
      </c>
      <c r="G63" s="383"/>
    </row>
    <row r="64" spans="1:7" ht="24.95" customHeight="1" outlineLevel="1">
      <c r="A64" s="336" t="s">
        <v>31</v>
      </c>
      <c r="B64" s="398">
        <v>13</v>
      </c>
      <c r="C64" s="600">
        <f t="shared" si="3"/>
        <v>408540</v>
      </c>
      <c r="D64" s="402">
        <v>405414</v>
      </c>
      <c r="E64" s="402">
        <v>3126</v>
      </c>
      <c r="F64" s="400">
        <v>38401</v>
      </c>
      <c r="G64" s="383"/>
    </row>
    <row r="65" spans="1:7" ht="24.95" customHeight="1" outlineLevel="1">
      <c r="A65" s="336" t="s">
        <v>32</v>
      </c>
      <c r="B65" s="398">
        <v>13</v>
      </c>
      <c r="C65" s="600">
        <f t="shared" si="3"/>
        <v>618973</v>
      </c>
      <c r="D65" s="402">
        <v>616727</v>
      </c>
      <c r="E65" s="402">
        <v>2246</v>
      </c>
      <c r="F65" s="400">
        <v>31747</v>
      </c>
      <c r="G65" s="383"/>
    </row>
    <row r="66" spans="1:7" ht="24.95" customHeight="1" outlineLevel="1">
      <c r="A66" s="336" t="s">
        <v>33</v>
      </c>
      <c r="B66" s="398">
        <v>13</v>
      </c>
      <c r="C66" s="600">
        <f t="shared" si="3"/>
        <v>772943</v>
      </c>
      <c r="D66" s="402">
        <v>770185</v>
      </c>
      <c r="E66" s="402">
        <v>2758</v>
      </c>
      <c r="F66" s="400">
        <v>37890</v>
      </c>
      <c r="G66" s="383"/>
    </row>
    <row r="67" spans="1:7" ht="24.95" customHeight="1" outlineLevel="1">
      <c r="A67" s="336" t="s">
        <v>34</v>
      </c>
      <c r="B67" s="398">
        <v>13</v>
      </c>
      <c r="C67" s="600">
        <f t="shared" si="3"/>
        <v>333725</v>
      </c>
      <c r="D67" s="402">
        <v>331788</v>
      </c>
      <c r="E67" s="403">
        <v>1937</v>
      </c>
      <c r="F67" s="400">
        <v>38257</v>
      </c>
      <c r="G67" s="383"/>
    </row>
    <row r="68" spans="1:7" ht="24.95" customHeight="1" outlineLevel="1">
      <c r="A68" s="336" t="s">
        <v>35</v>
      </c>
      <c r="B68" s="398">
        <v>13</v>
      </c>
      <c r="C68" s="600">
        <f t="shared" si="3"/>
        <v>240658</v>
      </c>
      <c r="D68" s="402">
        <v>235888</v>
      </c>
      <c r="E68" s="403">
        <v>4770</v>
      </c>
      <c r="F68" s="400">
        <v>66153</v>
      </c>
      <c r="G68" s="383"/>
    </row>
    <row r="69" spans="1:7" ht="24.95" customHeight="1" outlineLevel="1">
      <c r="A69" s="336" t="s">
        <v>36</v>
      </c>
      <c r="B69" s="398">
        <v>13</v>
      </c>
      <c r="C69" s="600">
        <f t="shared" si="3"/>
        <v>259946</v>
      </c>
      <c r="D69" s="402">
        <v>255775</v>
      </c>
      <c r="E69" s="402">
        <v>4171</v>
      </c>
      <c r="F69" s="400">
        <v>28870</v>
      </c>
      <c r="G69" s="383"/>
    </row>
    <row r="70" spans="1:7" ht="24.95" customHeight="1" outlineLevel="1">
      <c r="A70" s="336" t="s">
        <v>37</v>
      </c>
      <c r="B70" s="398">
        <v>13</v>
      </c>
      <c r="C70" s="600">
        <f t="shared" si="3"/>
        <v>491697</v>
      </c>
      <c r="D70" s="402">
        <v>461884</v>
      </c>
      <c r="E70" s="402">
        <v>29813</v>
      </c>
      <c r="F70" s="400">
        <v>13406</v>
      </c>
      <c r="G70" s="383"/>
    </row>
    <row r="71" spans="1:7" s="16" customFormat="1" ht="9.75" customHeight="1">
      <c r="A71" s="404"/>
      <c r="B71" s="405"/>
      <c r="C71" s="405"/>
      <c r="D71" s="405"/>
      <c r="E71" s="405"/>
      <c r="F71" s="405"/>
      <c r="G71" s="383"/>
    </row>
    <row r="72" spans="1:7" s="16" customFormat="1" ht="11.25" customHeight="1">
      <c r="A72" s="406"/>
      <c r="B72" s="406"/>
      <c r="C72" s="406"/>
      <c r="D72" s="406"/>
      <c r="E72" s="406"/>
      <c r="F72" s="406"/>
    </row>
    <row r="73" spans="1:7" s="32" customFormat="1" ht="15" customHeight="1">
      <c r="A73" s="407" t="s">
        <v>303</v>
      </c>
      <c r="B73" s="408"/>
      <c r="C73" s="177"/>
      <c r="D73" s="409"/>
      <c r="E73" s="409"/>
    </row>
    <row r="74" spans="1:7" s="32" customFormat="1" ht="15" customHeight="1">
      <c r="A74" s="410"/>
      <c r="B74" s="408"/>
      <c r="C74" s="177"/>
      <c r="D74" s="409"/>
      <c r="E74" s="409"/>
    </row>
    <row r="75" spans="1:7" s="32" customFormat="1" ht="15" customHeight="1">
      <c r="A75" s="17" t="s">
        <v>282</v>
      </c>
    </row>
    <row r="77" spans="1:7">
      <c r="A77" s="205"/>
    </row>
  </sheetData>
  <phoneticPr fontId="196" type="noConversion"/>
  <printOptions horizontalCentered="1" gridLinesSet="0"/>
  <pageMargins left="0.59027779999999996" right="0.59027779999999996" top="0.55138889999999996" bottom="0.55138889999999996" header="0.51180550000000002" footer="0.51180550000000002"/>
  <pageSetup paperSize="9" scale="89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11</vt:i4>
      </vt:variant>
    </vt:vector>
  </HeadingPairs>
  <TitlesOfParts>
    <vt:vector size="24" baseType="lpstr">
      <vt:lpstr>ⅩⅠ. 교통관광</vt:lpstr>
      <vt:lpstr>1.자동차등록</vt:lpstr>
      <vt:lpstr>1-1. 자동차 연료 종류별 등록</vt:lpstr>
      <vt:lpstr>2.업종별운수업체</vt:lpstr>
      <vt:lpstr>3.영업용자동차 업종별 수송</vt:lpstr>
      <vt:lpstr>4.천연가스버스 현황, 5.자전거도로 현황</vt:lpstr>
      <vt:lpstr>6.주차장</vt:lpstr>
      <vt:lpstr>7.관광사업체등록</vt:lpstr>
      <vt:lpstr>8.주요관광지방문객수 </vt:lpstr>
      <vt:lpstr>9.관광지현황 및 방문객수</vt:lpstr>
      <vt:lpstr>10.관광지 현황(개황)</vt:lpstr>
      <vt:lpstr>11. 우편물취급</vt:lpstr>
      <vt:lpstr>12. 우편요금수입</vt:lpstr>
      <vt:lpstr>'1.자동차등록'!Print_Area</vt:lpstr>
      <vt:lpstr>'10.관광지 현황(개황)'!Print_Area</vt:lpstr>
      <vt:lpstr>'11. 우편물취급'!Print_Area</vt:lpstr>
      <vt:lpstr>'1-1. 자동차 연료 종류별 등록'!Print_Area</vt:lpstr>
      <vt:lpstr>'2.업종별운수업체'!Print_Area</vt:lpstr>
      <vt:lpstr>'3.영업용자동차 업종별 수송'!Print_Area</vt:lpstr>
      <vt:lpstr>'4.천연가스버스 현황, 5.자전거도로 현황'!Print_Area</vt:lpstr>
      <vt:lpstr>'6.주차장'!Print_Area</vt:lpstr>
      <vt:lpstr>'7.관광사업체등록'!Print_Area</vt:lpstr>
      <vt:lpstr>'8.주요관광지방문객수 '!Print_Area</vt:lpstr>
      <vt:lpstr>'ⅩⅠ. 교통관광'!Print_Area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jidongjun</dc:creator>
  <cp:lastModifiedBy>사용자</cp:lastModifiedBy>
  <cp:lastPrinted>2019-08-22T03:37:10Z</cp:lastPrinted>
  <dcterms:created xsi:type="dcterms:W3CDTF">2000-08-08T03:54:58Z</dcterms:created>
  <dcterms:modified xsi:type="dcterms:W3CDTF">2020-12-18T00:08:30Z</dcterms:modified>
</cp:coreProperties>
</file>