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★정보화업무★\2020년\2. 통계업무\★2019 통계연보\★2019 통계연보자료(홍천군)\★통계연보 최종수정사항(기간제가 다시 수정)\2018최최종\"/>
    </mc:Choice>
  </mc:AlternateContent>
  <bookViews>
    <workbookView xWindow="165" yWindow="405" windowWidth="28665" windowHeight="7440" tabRatio="911" firstSheet="3" activeTab="10"/>
  </bookViews>
  <sheets>
    <sheet name="Ⅹ. 주택·건설" sheetId="30" r:id="rId1"/>
    <sheet name="1.주택현황 및 보급률" sheetId="46" r:id="rId2"/>
    <sheet name="2. 건축연도별 주택" sheetId="53" r:id="rId3"/>
    <sheet name="3.연면적별 주택" sheetId="23" r:id="rId4"/>
    <sheet name="4.건축허가" sheetId="33" r:id="rId5"/>
    <sheet name="4-1.건축허가(읍면별)" sheetId="34" r:id="rId6"/>
    <sheet name="5.지가변동률" sheetId="47" r:id="rId7"/>
    <sheet name="6.아파트건립" sheetId="35" r:id="rId8"/>
    <sheet name="6.주택가격" sheetId="49" state="hidden" r:id="rId9"/>
    <sheet name="7.토지거래현황" sheetId="45" r:id="rId10"/>
    <sheet name="8.용도지역" sheetId="36" r:id="rId11"/>
    <sheet name="9.용도지구" sheetId="51" r:id="rId12"/>
    <sheet name="10.공원" sheetId="44" r:id="rId13"/>
    <sheet name="11.하천" sheetId="12" r:id="rId14"/>
    <sheet name="12.하천부지점용" sheetId="13" r:id="rId15"/>
    <sheet name="13.도로" sheetId="42" r:id="rId16"/>
    <sheet name="14.도로시설물" sheetId="39" r:id="rId17"/>
    <sheet name="15.교량" sheetId="40" r:id="rId18"/>
    <sheet name="16.건설장비" sheetId="41" r:id="rId19"/>
  </sheets>
  <externalReferences>
    <externalReference r:id="rId20"/>
  </externalReferences>
  <definedNames>
    <definedName name="__1_32" localSheetId="8">#REF!</definedName>
    <definedName name="__1_32">#REF!</definedName>
    <definedName name="__32" localSheetId="8">#REF!</definedName>
    <definedName name="__32">#REF!</definedName>
    <definedName name="_1_32" localSheetId="8">#REF!</definedName>
    <definedName name="_1_32">#REF!</definedName>
    <definedName name="_3_32" localSheetId="8">#REF!</definedName>
    <definedName name="_3_32">#REF!</definedName>
    <definedName name="_32" localSheetId="8">#REF!</definedName>
    <definedName name="_32">#REF!</definedName>
    <definedName name="aaa" localSheetId="6">#REF!</definedName>
    <definedName name="aaa" localSheetId="8">#REF!</definedName>
    <definedName name="aaa">#REF!</definedName>
    <definedName name="CopyRange" localSheetId="8">#REF!</definedName>
    <definedName name="CopyRange">#REF!</definedName>
    <definedName name="FileName" localSheetId="8">#REF!</definedName>
    <definedName name="FileName">#REF!</definedName>
    <definedName name="Hidden_Range" localSheetId="8">#REF!</definedName>
    <definedName name="Hidden_Range">#REF!</definedName>
    <definedName name="IP" localSheetId="8">#REF!</definedName>
    <definedName name="IP">#REF!</definedName>
    <definedName name="PasteRange" localSheetId="8">#REF!</definedName>
    <definedName name="PasteRange">#REF!</definedName>
    <definedName name="_xlnm.Print_Area" localSheetId="1">'1.주택현황 및 보급률'!$A$1:$J$27</definedName>
    <definedName name="_xlnm.Print_Area" localSheetId="12">'10.공원'!$A$1:$S$42</definedName>
    <definedName name="_xlnm.Print_Area" localSheetId="13">'11.하천'!$A$1:$G$39</definedName>
    <definedName name="_xlnm.Print_Area" localSheetId="14">'12.하천부지점용'!$A$1:$F$79</definedName>
    <definedName name="_xlnm.Print_Area" localSheetId="15">'13.도로'!$A$1:$N$39</definedName>
    <definedName name="_xlnm.Print_Area" localSheetId="16">'14.도로시설물'!$A$1:$P$39</definedName>
    <definedName name="_xlnm.Print_Area" localSheetId="17">'15.교량'!$A$1:$G$37</definedName>
    <definedName name="_xlnm.Print_Area" localSheetId="18">'16.건설장비'!$A$1:$K$48</definedName>
    <definedName name="_xlnm.Print_Area" localSheetId="4">'4.건축허가'!$A$1:$AJ$88</definedName>
    <definedName name="_xlnm.Print_Area" localSheetId="5">'4-1.건축허가(읍면별)'!$A$1:$R$67</definedName>
    <definedName name="_xlnm.Print_Area" localSheetId="6">'5.지가변동률'!$A$1:$J$40</definedName>
    <definedName name="_xlnm.Print_Area" localSheetId="7">'6.아파트건립'!$A$1:$S$67</definedName>
    <definedName name="_xlnm.Print_Area" localSheetId="8">'6.주택가격'!$A$1:$E$14</definedName>
    <definedName name="_xlnm.Print_Area" localSheetId="0">'Ⅹ. 주택·건설'!$A$1:$J$36</definedName>
    <definedName name="Print_Time" localSheetId="8">#REF!</definedName>
    <definedName name="Print_Time">#REF!</definedName>
    <definedName name="PrintYN" localSheetId="8">#REF!</definedName>
    <definedName name="PrintYN">#REF!</definedName>
    <definedName name="QueryID" localSheetId="8">#REF!</definedName>
    <definedName name="QueryID">#REF!</definedName>
    <definedName name="Range" localSheetId="8">#REF!</definedName>
    <definedName name="Range">#REF!</definedName>
    <definedName name="StartRow" localSheetId="8">#REF!</definedName>
    <definedName name="StartRow">#REF!</definedName>
    <definedName name="YEAR" localSheetId="8">#REF!</definedName>
    <definedName name="YEAR">#REF!</definedName>
    <definedName name="ㄴ">[1]Template_1!$I$3</definedName>
    <definedName name="ㄹ" localSheetId="8">[1]Template_1!#REF!</definedName>
    <definedName name="ㄹ">[1]Template_1!#REF!</definedName>
    <definedName name="ㅁ">[1]Template_1!$H$3</definedName>
    <definedName name="수정" localSheetId="8">#REF!</definedName>
    <definedName name="수정">#REF!</definedName>
    <definedName name="ㅇ">[1]Template_1!$D$3</definedName>
    <definedName name="ㅎ">[1]Template_1!$E$3</definedName>
  </definedNames>
  <calcPr calcId="162913"/>
</workbook>
</file>

<file path=xl/calcChain.xml><?xml version="1.0" encoding="utf-8"?>
<calcChain xmlns="http://schemas.openxmlformats.org/spreadsheetml/2006/main">
  <c r="K32" i="42" l="1"/>
  <c r="K35" i="42"/>
  <c r="H35" i="42"/>
  <c r="C35" i="42"/>
  <c r="B35" i="42" s="1"/>
  <c r="I34" i="42"/>
  <c r="C32" i="42"/>
  <c r="E32" i="42" s="1"/>
  <c r="J19" i="42"/>
  <c r="I19" i="42"/>
  <c r="G19" i="42"/>
  <c r="F19" i="42"/>
  <c r="D19" i="42"/>
  <c r="B18" i="42"/>
  <c r="B17" i="42"/>
  <c r="J16" i="42"/>
  <c r="L16" i="42" s="1"/>
  <c r="D16" i="42" s="1"/>
  <c r="G16" i="42"/>
  <c r="F16" i="42"/>
  <c r="B15" i="42"/>
  <c r="B14" i="42"/>
  <c r="M35" i="36"/>
  <c r="C19" i="42" l="1"/>
  <c r="B19" i="42" s="1"/>
  <c r="C16" i="42"/>
  <c r="B16" i="42" s="1"/>
  <c r="E35" i="42"/>
  <c r="Y54" i="45"/>
  <c r="X54" i="45"/>
  <c r="AK54" i="45"/>
  <c r="AJ54" i="45"/>
  <c r="AI54" i="45"/>
  <c r="AH54" i="45"/>
  <c r="AG54" i="45"/>
  <c r="AF54" i="45"/>
  <c r="AE54" i="45"/>
  <c r="AD54" i="45"/>
  <c r="AC54" i="45"/>
  <c r="AB54" i="45"/>
  <c r="AA54" i="45"/>
  <c r="Z54" i="45"/>
  <c r="Y65" i="45"/>
  <c r="Y64" i="45"/>
  <c r="Y63" i="45"/>
  <c r="Y62" i="45"/>
  <c r="Y61" i="45"/>
  <c r="Y60" i="45"/>
  <c r="Y59" i="45"/>
  <c r="Y58" i="45"/>
  <c r="Y57" i="45"/>
  <c r="Y56" i="45"/>
  <c r="C65" i="45"/>
  <c r="C64" i="45"/>
  <c r="C63" i="45"/>
  <c r="C62" i="45"/>
  <c r="C61" i="45"/>
  <c r="C60" i="45"/>
  <c r="C59" i="45"/>
  <c r="C58" i="45"/>
  <c r="C57" i="45"/>
  <c r="C56" i="45"/>
  <c r="C56" i="35"/>
  <c r="C57" i="35"/>
  <c r="C58" i="35"/>
  <c r="C59" i="35"/>
  <c r="C60" i="35"/>
  <c r="C61" i="35"/>
  <c r="C62" i="35"/>
  <c r="C63" i="35"/>
  <c r="C64" i="35"/>
  <c r="C55" i="35"/>
  <c r="E19" i="42" l="1"/>
  <c r="E16" i="42"/>
  <c r="B10" i="53"/>
  <c r="B11" i="53"/>
  <c r="B12" i="53"/>
  <c r="B13" i="53"/>
  <c r="B9" i="53"/>
  <c r="B7" i="53" l="1"/>
  <c r="H18" i="53"/>
  <c r="G18" i="53"/>
  <c r="F18" i="53"/>
  <c r="E18" i="53"/>
  <c r="D18" i="53"/>
  <c r="C18" i="53"/>
  <c r="B18" i="53"/>
  <c r="D7" i="53"/>
  <c r="E7" i="53"/>
  <c r="F7" i="53"/>
  <c r="G7" i="53"/>
  <c r="H7" i="53"/>
  <c r="I7" i="53"/>
  <c r="C7" i="53"/>
  <c r="Q16" i="51" l="1"/>
  <c r="P16" i="51"/>
  <c r="E16" i="51"/>
  <c r="D16" i="51"/>
  <c r="X16" i="51"/>
  <c r="W16" i="51"/>
  <c r="AF16" i="51"/>
  <c r="AE16" i="51"/>
  <c r="AL16" i="51"/>
  <c r="AK16" i="51"/>
  <c r="B19" i="41"/>
  <c r="C18" i="40"/>
  <c r="B18" i="40"/>
  <c r="C53" i="13"/>
  <c r="D53" i="13"/>
  <c r="E53" i="13"/>
  <c r="F53" i="13"/>
  <c r="B53" i="13"/>
  <c r="C32" i="12"/>
  <c r="D32" i="12"/>
  <c r="E32" i="12"/>
  <c r="G32" i="12" s="1"/>
  <c r="F32" i="12"/>
  <c r="B32" i="12"/>
  <c r="D20" i="44"/>
  <c r="C20" i="44"/>
  <c r="O20" i="44"/>
  <c r="N20" i="44"/>
  <c r="G20" i="44"/>
  <c r="B35" i="36"/>
  <c r="M19" i="36"/>
  <c r="H19" i="36"/>
  <c r="C19" i="36"/>
  <c r="G35" i="36"/>
  <c r="C55" i="45"/>
  <c r="Y55" i="45"/>
  <c r="X55" i="45"/>
  <c r="B57" i="45"/>
  <c r="B58" i="45"/>
  <c r="B59" i="45"/>
  <c r="B60" i="45"/>
  <c r="B61" i="45"/>
  <c r="B62" i="45"/>
  <c r="B63" i="45"/>
  <c r="B64" i="45"/>
  <c r="B65" i="45"/>
  <c r="B56" i="45"/>
  <c r="X57" i="45"/>
  <c r="X58" i="45"/>
  <c r="X59" i="45"/>
  <c r="X60" i="45"/>
  <c r="X61" i="45"/>
  <c r="X62" i="45"/>
  <c r="X63" i="45"/>
  <c r="X64" i="45"/>
  <c r="X65" i="45"/>
  <c r="X56" i="45"/>
  <c r="V54" i="45"/>
  <c r="U54" i="45"/>
  <c r="T54" i="45"/>
  <c r="S54" i="45"/>
  <c r="R54" i="45"/>
  <c r="Q54" i="45"/>
  <c r="P54" i="45"/>
  <c r="O54" i="45"/>
  <c r="N54" i="45"/>
  <c r="M54" i="45"/>
  <c r="E54" i="45"/>
  <c r="F54" i="45"/>
  <c r="G54" i="45"/>
  <c r="H54" i="45"/>
  <c r="I54" i="45"/>
  <c r="J54" i="45"/>
  <c r="K54" i="45"/>
  <c r="D54" i="45"/>
  <c r="B56" i="35"/>
  <c r="B57" i="35"/>
  <c r="B58" i="35"/>
  <c r="B59" i="35"/>
  <c r="B60" i="35"/>
  <c r="B61" i="35"/>
  <c r="B62" i="35"/>
  <c r="B63" i="35"/>
  <c r="B64" i="35"/>
  <c r="B55" i="35"/>
  <c r="S53" i="35"/>
  <c r="R53" i="35"/>
  <c r="Q53" i="35"/>
  <c r="P53" i="35"/>
  <c r="O53" i="35"/>
  <c r="N53" i="35"/>
  <c r="M53" i="35"/>
  <c r="L53" i="35"/>
  <c r="K53" i="35"/>
  <c r="J53" i="35"/>
  <c r="I53" i="35"/>
  <c r="H53" i="35"/>
  <c r="G53" i="35"/>
  <c r="F53" i="35"/>
  <c r="E53" i="35"/>
  <c r="D53" i="35"/>
  <c r="C53" i="35"/>
  <c r="C54" i="35"/>
  <c r="B54" i="35"/>
  <c r="B55" i="34"/>
  <c r="C55" i="34"/>
  <c r="B56" i="34"/>
  <c r="C56" i="34"/>
  <c r="B57" i="34"/>
  <c r="C57" i="34"/>
  <c r="B58" i="34"/>
  <c r="C58" i="34"/>
  <c r="B59" i="34"/>
  <c r="C59" i="34"/>
  <c r="B60" i="34"/>
  <c r="C60" i="34"/>
  <c r="B61" i="34"/>
  <c r="C61" i="34"/>
  <c r="B62" i="34"/>
  <c r="C62" i="34"/>
  <c r="B63" i="34"/>
  <c r="C63" i="34"/>
  <c r="B54" i="34"/>
  <c r="C54" i="34"/>
  <c r="L52" i="34"/>
  <c r="M52" i="34"/>
  <c r="N52" i="34"/>
  <c r="O52" i="34"/>
  <c r="P52" i="34"/>
  <c r="Q52" i="34"/>
  <c r="R52" i="34"/>
  <c r="K52" i="34"/>
  <c r="E52" i="34"/>
  <c r="F52" i="34"/>
  <c r="G52" i="34"/>
  <c r="H52" i="34"/>
  <c r="I52" i="34"/>
  <c r="D52" i="34"/>
  <c r="D72" i="33"/>
  <c r="E72" i="33"/>
  <c r="F72" i="33"/>
  <c r="G72" i="33"/>
  <c r="H72" i="33"/>
  <c r="I72" i="33"/>
  <c r="D73" i="33"/>
  <c r="E73" i="33"/>
  <c r="F73" i="33"/>
  <c r="G73" i="33"/>
  <c r="H73" i="33"/>
  <c r="I73" i="33"/>
  <c r="D74" i="33"/>
  <c r="E74" i="33"/>
  <c r="F74" i="33"/>
  <c r="G74" i="33"/>
  <c r="H74" i="33"/>
  <c r="I74" i="33"/>
  <c r="D75" i="33"/>
  <c r="E75" i="33"/>
  <c r="F75" i="33"/>
  <c r="G75" i="33"/>
  <c r="H75" i="33"/>
  <c r="I75" i="33"/>
  <c r="D76" i="33"/>
  <c r="E76" i="33"/>
  <c r="F76" i="33"/>
  <c r="G76" i="33"/>
  <c r="H76" i="33"/>
  <c r="I76" i="33"/>
  <c r="D77" i="33"/>
  <c r="E77" i="33"/>
  <c r="F77" i="33"/>
  <c r="G77" i="33"/>
  <c r="H77" i="33"/>
  <c r="I77" i="33"/>
  <c r="D78" i="33"/>
  <c r="E78" i="33"/>
  <c r="F78" i="33"/>
  <c r="G78" i="33"/>
  <c r="H78" i="33"/>
  <c r="I78" i="33"/>
  <c r="D79" i="33"/>
  <c r="E79" i="33"/>
  <c r="F79" i="33"/>
  <c r="G79" i="33"/>
  <c r="H79" i="33"/>
  <c r="I79" i="33"/>
  <c r="D80" i="33"/>
  <c r="E80" i="33"/>
  <c r="F80" i="33"/>
  <c r="G80" i="33"/>
  <c r="H80" i="33"/>
  <c r="I80" i="33"/>
  <c r="D81" i="33"/>
  <c r="E81" i="33"/>
  <c r="F81" i="33"/>
  <c r="G81" i="33"/>
  <c r="H81" i="33"/>
  <c r="I81" i="33"/>
  <c r="D82" i="33"/>
  <c r="E82" i="33"/>
  <c r="F82" i="33"/>
  <c r="G82" i="33"/>
  <c r="H82" i="33"/>
  <c r="I82" i="33"/>
  <c r="D83" i="33"/>
  <c r="E83" i="33"/>
  <c r="F83" i="33"/>
  <c r="G83" i="33"/>
  <c r="H83" i="33"/>
  <c r="I83" i="33"/>
  <c r="D84" i="33"/>
  <c r="E84" i="33"/>
  <c r="F84" i="33"/>
  <c r="G84" i="33"/>
  <c r="H84" i="33"/>
  <c r="I84" i="33"/>
  <c r="E71" i="33"/>
  <c r="F71" i="33"/>
  <c r="G71" i="33"/>
  <c r="H71" i="33"/>
  <c r="I71" i="33"/>
  <c r="R70" i="33"/>
  <c r="Q70" i="33"/>
  <c r="P70" i="33"/>
  <c r="O70" i="33"/>
  <c r="N70" i="33"/>
  <c r="M70" i="33"/>
  <c r="L70" i="33"/>
  <c r="L84" i="33"/>
  <c r="L83" i="33"/>
  <c r="L82" i="33"/>
  <c r="L81" i="33"/>
  <c r="L80" i="33"/>
  <c r="L79" i="33"/>
  <c r="L78" i="33"/>
  <c r="L77" i="33"/>
  <c r="L76" i="33"/>
  <c r="L75" i="33"/>
  <c r="L74" i="33"/>
  <c r="L73" i="33"/>
  <c r="L69" i="33" s="1"/>
  <c r="L72" i="33"/>
  <c r="L71" i="33"/>
  <c r="U84" i="33"/>
  <c r="U83" i="33"/>
  <c r="U82" i="33"/>
  <c r="U81" i="33"/>
  <c r="U80" i="33"/>
  <c r="U79" i="33"/>
  <c r="U78" i="33"/>
  <c r="U77" i="33"/>
  <c r="U76" i="33"/>
  <c r="U75" i="33"/>
  <c r="U74" i="33"/>
  <c r="U73" i="33"/>
  <c r="U72" i="33"/>
  <c r="U71" i="33"/>
  <c r="AD72" i="33"/>
  <c r="AD73" i="33"/>
  <c r="AD74" i="33"/>
  <c r="AD75" i="33"/>
  <c r="AD76" i="33"/>
  <c r="AD77" i="33"/>
  <c r="AD78" i="33"/>
  <c r="AD79" i="33"/>
  <c r="AD80" i="33"/>
  <c r="AD81" i="33"/>
  <c r="AD82" i="33"/>
  <c r="AD83" i="33"/>
  <c r="AD84" i="33"/>
  <c r="AD71" i="33"/>
  <c r="AD69" i="33" s="1"/>
  <c r="D71" i="33"/>
  <c r="E70" i="33"/>
  <c r="F70" i="33"/>
  <c r="V70" i="33"/>
  <c r="W70" i="33"/>
  <c r="X70" i="33"/>
  <c r="Y70" i="33"/>
  <c r="Z70" i="33"/>
  <c r="AA70" i="33"/>
  <c r="AE70" i="33"/>
  <c r="AF70" i="33"/>
  <c r="AG70" i="33"/>
  <c r="AH70" i="33"/>
  <c r="AI70" i="33"/>
  <c r="AJ70" i="33"/>
  <c r="AD70" i="33"/>
  <c r="AJ69" i="33"/>
  <c r="AI69" i="33"/>
  <c r="AH69" i="33"/>
  <c r="AG69" i="33"/>
  <c r="AF69" i="33"/>
  <c r="AE69" i="33"/>
  <c r="AA69" i="33"/>
  <c r="Z69" i="33"/>
  <c r="Y69" i="33"/>
  <c r="X69" i="33"/>
  <c r="W69" i="33"/>
  <c r="V69" i="33"/>
  <c r="M69" i="33"/>
  <c r="N69" i="33"/>
  <c r="O69" i="33"/>
  <c r="P69" i="33"/>
  <c r="Q69" i="33"/>
  <c r="R69" i="33"/>
  <c r="C20" i="46"/>
  <c r="J20" i="46" s="1"/>
  <c r="B54" i="45" l="1"/>
  <c r="U69" i="33"/>
  <c r="U70" i="33"/>
  <c r="B16" i="51"/>
  <c r="C16" i="51"/>
  <c r="C54" i="45"/>
  <c r="B53" i="35"/>
  <c r="C52" i="34"/>
  <c r="B52" i="34"/>
  <c r="C81" i="33"/>
  <c r="C77" i="33"/>
  <c r="C73" i="33"/>
  <c r="H69" i="33"/>
  <c r="C83" i="33"/>
  <c r="C79" i="33"/>
  <c r="C75" i="33"/>
  <c r="G69" i="33"/>
  <c r="I70" i="33"/>
  <c r="C71" i="33"/>
  <c r="C84" i="33"/>
  <c r="C82" i="33"/>
  <c r="C80" i="33"/>
  <c r="C78" i="33"/>
  <c r="C74" i="33"/>
  <c r="C72" i="33"/>
  <c r="H70" i="33"/>
  <c r="D70" i="33"/>
  <c r="F69" i="33"/>
  <c r="G70" i="33"/>
  <c r="C76" i="33"/>
  <c r="I69" i="33"/>
  <c r="E69" i="33"/>
  <c r="D69" i="33"/>
  <c r="C69" i="33" l="1"/>
  <c r="C70" i="33"/>
  <c r="D19" i="44" l="1"/>
  <c r="C19" i="44"/>
  <c r="G31" i="12" l="1"/>
  <c r="G30" i="12"/>
  <c r="B21" i="12" l="1"/>
  <c r="C21" i="12"/>
  <c r="D21" i="12"/>
  <c r="E21" i="12"/>
  <c r="F21" i="12"/>
  <c r="O18" i="44"/>
  <c r="D18" i="44" s="1"/>
  <c r="N18" i="44"/>
  <c r="G18" i="44"/>
  <c r="F18" i="44"/>
  <c r="D29" i="35"/>
  <c r="E29" i="35"/>
  <c r="F29" i="35"/>
  <c r="G29" i="35"/>
  <c r="H29" i="35"/>
  <c r="I29" i="35"/>
  <c r="J29" i="35"/>
  <c r="K29" i="35"/>
  <c r="L29" i="35"/>
  <c r="M29" i="35"/>
  <c r="N29" i="35"/>
  <c r="O29" i="35"/>
  <c r="P29" i="35"/>
  <c r="Q29" i="35"/>
  <c r="R29" i="35"/>
  <c r="S29" i="35"/>
  <c r="G21" i="12" l="1"/>
  <c r="B18" i="44"/>
  <c r="F14" i="44"/>
  <c r="G14" i="44"/>
  <c r="F15" i="44"/>
  <c r="G15" i="44"/>
  <c r="F17" i="44"/>
  <c r="G17" i="44"/>
  <c r="N14" i="44"/>
  <c r="O14" i="44"/>
  <c r="N15" i="44"/>
  <c r="O15" i="44"/>
  <c r="N17" i="44"/>
  <c r="O17" i="44"/>
  <c r="D14" i="44" l="1"/>
  <c r="B14" i="44"/>
  <c r="D15" i="44"/>
  <c r="B15" i="44"/>
  <c r="D17" i="44"/>
  <c r="B17" i="44"/>
  <c r="D40" i="33" l="1"/>
  <c r="E40" i="33"/>
  <c r="F40" i="33"/>
  <c r="G40" i="33"/>
  <c r="H40" i="33"/>
  <c r="I40" i="33"/>
  <c r="D41" i="33"/>
  <c r="E41" i="33"/>
  <c r="F41" i="33"/>
  <c r="G41" i="33"/>
  <c r="H41" i="33"/>
  <c r="I41" i="33"/>
  <c r="D42" i="33"/>
  <c r="E42" i="33"/>
  <c r="F42" i="33"/>
  <c r="G42" i="33"/>
  <c r="H42" i="33"/>
  <c r="I42" i="33"/>
  <c r="D43" i="33"/>
  <c r="E43" i="33"/>
  <c r="F43" i="33"/>
  <c r="G43" i="33"/>
  <c r="H43" i="33"/>
  <c r="I43" i="33"/>
  <c r="D44" i="33"/>
  <c r="E44" i="33"/>
  <c r="F44" i="33"/>
  <c r="G44" i="33"/>
  <c r="H44" i="33"/>
  <c r="I44" i="33"/>
  <c r="D45" i="33"/>
  <c r="E45" i="33"/>
  <c r="F45" i="33"/>
  <c r="G45" i="33"/>
  <c r="H45" i="33"/>
  <c r="I45" i="33"/>
  <c r="D46" i="33"/>
  <c r="E46" i="33"/>
  <c r="F46" i="33"/>
  <c r="G46" i="33"/>
  <c r="H46" i="33"/>
  <c r="I46" i="33"/>
  <c r="D47" i="33"/>
  <c r="E47" i="33"/>
  <c r="F47" i="33"/>
  <c r="G47" i="33"/>
  <c r="H47" i="33"/>
  <c r="I47" i="33"/>
  <c r="D48" i="33"/>
  <c r="E48" i="33"/>
  <c r="F48" i="33"/>
  <c r="G48" i="33"/>
  <c r="H48" i="33"/>
  <c r="I48" i="33"/>
  <c r="D49" i="33"/>
  <c r="E49" i="33"/>
  <c r="F49" i="33"/>
  <c r="G49" i="33"/>
  <c r="H49" i="33"/>
  <c r="I49" i="33"/>
  <c r="D50" i="33"/>
  <c r="E50" i="33"/>
  <c r="F50" i="33"/>
  <c r="G50" i="33"/>
  <c r="H50" i="33"/>
  <c r="I50" i="33"/>
  <c r="D51" i="33"/>
  <c r="E51" i="33"/>
  <c r="F51" i="33"/>
  <c r="G51" i="33"/>
  <c r="H51" i="33"/>
  <c r="I51" i="33"/>
  <c r="D52" i="33"/>
  <c r="E52" i="33"/>
  <c r="F52" i="33"/>
  <c r="G52" i="33"/>
  <c r="H52" i="33"/>
  <c r="I52" i="33"/>
  <c r="E39" i="33"/>
  <c r="F39" i="33"/>
  <c r="G39" i="33"/>
  <c r="H39" i="33"/>
  <c r="I39" i="33"/>
  <c r="D39" i="33"/>
  <c r="B16" i="41" l="1"/>
  <c r="F16" i="13" l="1"/>
  <c r="E16" i="13"/>
  <c r="D16" i="13"/>
  <c r="C16" i="13"/>
  <c r="B16" i="13"/>
  <c r="G18" i="12"/>
  <c r="G19" i="12"/>
  <c r="X32" i="45" l="1"/>
  <c r="Y32" i="45"/>
  <c r="X33" i="45"/>
  <c r="Y33" i="45"/>
  <c r="X34" i="45"/>
  <c r="Y34" i="45"/>
  <c r="X35" i="45"/>
  <c r="Y35" i="45"/>
  <c r="X36" i="45"/>
  <c r="Y36" i="45"/>
  <c r="X37" i="45"/>
  <c r="Y37" i="45"/>
  <c r="X38" i="45"/>
  <c r="Y38" i="45"/>
  <c r="X39" i="45"/>
  <c r="Y39" i="45"/>
  <c r="X40" i="45"/>
  <c r="Y40" i="45"/>
  <c r="Y31" i="45"/>
  <c r="X31" i="45"/>
  <c r="C40" i="45"/>
  <c r="B40" i="45"/>
  <c r="C39" i="45"/>
  <c r="B39" i="45"/>
  <c r="C38" i="45"/>
  <c r="B38" i="45"/>
  <c r="C37" i="45"/>
  <c r="B37" i="45"/>
  <c r="C36" i="45"/>
  <c r="B36" i="45"/>
  <c r="C35" i="45"/>
  <c r="B35" i="45"/>
  <c r="C34" i="45"/>
  <c r="B34" i="45"/>
  <c r="C33" i="45"/>
  <c r="B33" i="45"/>
  <c r="C32" i="45"/>
  <c r="B32" i="45"/>
  <c r="C31" i="45"/>
  <c r="B31" i="45"/>
  <c r="C40" i="35" l="1"/>
  <c r="B40" i="35"/>
  <c r="C39" i="35"/>
  <c r="B39" i="35"/>
  <c r="C38" i="35"/>
  <c r="B38" i="35"/>
  <c r="C37" i="35"/>
  <c r="B37" i="35"/>
  <c r="C36" i="35"/>
  <c r="B36" i="35"/>
  <c r="C35" i="35"/>
  <c r="B35" i="35"/>
  <c r="C34" i="35"/>
  <c r="B34" i="35"/>
  <c r="C33" i="35"/>
  <c r="B33" i="35"/>
  <c r="C32" i="35"/>
  <c r="B32" i="35"/>
  <c r="C31" i="35"/>
  <c r="B31" i="35"/>
  <c r="C39" i="34"/>
  <c r="B39" i="34"/>
  <c r="C38" i="34"/>
  <c r="B38" i="34"/>
  <c r="C37" i="34"/>
  <c r="B37" i="34"/>
  <c r="C36" i="34"/>
  <c r="B36" i="34"/>
  <c r="C35" i="34"/>
  <c r="B35" i="34"/>
  <c r="C34" i="34"/>
  <c r="B34" i="34"/>
  <c r="C33" i="34"/>
  <c r="B33" i="34"/>
  <c r="C32" i="34"/>
  <c r="B32" i="34"/>
  <c r="C31" i="34"/>
  <c r="B31" i="34"/>
  <c r="C30" i="34"/>
  <c r="B30" i="34"/>
  <c r="R28" i="34"/>
  <c r="Q28" i="34"/>
  <c r="P28" i="34"/>
  <c r="O28" i="34"/>
  <c r="N28" i="34"/>
  <c r="M28" i="34"/>
  <c r="L28" i="34"/>
  <c r="K28" i="34"/>
  <c r="I28" i="34"/>
  <c r="H28" i="34"/>
  <c r="G28" i="34"/>
  <c r="F28" i="34"/>
  <c r="E28" i="34"/>
  <c r="D28" i="34"/>
  <c r="B29" i="35" l="1"/>
  <c r="C29" i="35"/>
  <c r="B28" i="34"/>
  <c r="C28" i="34"/>
  <c r="AD52" i="33" l="1"/>
  <c r="U52" i="33"/>
  <c r="L52" i="33" s="1"/>
  <c r="C52" i="33"/>
  <c r="AD51" i="33"/>
  <c r="U51" i="33"/>
  <c r="L51" i="33" s="1"/>
  <c r="C51" i="33"/>
  <c r="AD50" i="33"/>
  <c r="U50" i="33"/>
  <c r="L50" i="33" s="1"/>
  <c r="C50" i="33"/>
  <c r="AD49" i="33"/>
  <c r="U49" i="33"/>
  <c r="L49" i="33" s="1"/>
  <c r="C49" i="33"/>
  <c r="AD48" i="33"/>
  <c r="U48" i="33"/>
  <c r="L48" i="33" s="1"/>
  <c r="C48" i="33"/>
  <c r="AD47" i="33"/>
  <c r="U47" i="33"/>
  <c r="L47" i="33" s="1"/>
  <c r="C47" i="33"/>
  <c r="AD46" i="33"/>
  <c r="U46" i="33"/>
  <c r="L46" i="33" s="1"/>
  <c r="C46" i="33"/>
  <c r="AD45" i="33"/>
  <c r="U45" i="33"/>
  <c r="L45" i="33" s="1"/>
  <c r="C45" i="33"/>
  <c r="AD44" i="33"/>
  <c r="U44" i="33"/>
  <c r="L44" i="33" s="1"/>
  <c r="C44" i="33"/>
  <c r="AD43" i="33"/>
  <c r="U43" i="33"/>
  <c r="L43" i="33" s="1"/>
  <c r="C43" i="33"/>
  <c r="AD42" i="33"/>
  <c r="U42" i="33"/>
  <c r="L42" i="33" s="1"/>
  <c r="C42" i="33"/>
  <c r="AD41" i="33"/>
  <c r="U41" i="33"/>
  <c r="L41" i="33" s="1"/>
  <c r="C41" i="33"/>
  <c r="AD40" i="33"/>
  <c r="U40" i="33"/>
  <c r="C40" i="33"/>
  <c r="C38" i="33" s="1"/>
  <c r="AD39" i="33"/>
  <c r="U39" i="33"/>
  <c r="C39" i="33"/>
  <c r="AJ38" i="33"/>
  <c r="AI38" i="33"/>
  <c r="AH38" i="33"/>
  <c r="AG38" i="33"/>
  <c r="AF38" i="33"/>
  <c r="AE38" i="33"/>
  <c r="AA38" i="33"/>
  <c r="Z38" i="33"/>
  <c r="Y38" i="33"/>
  <c r="X38" i="33"/>
  <c r="W38" i="33"/>
  <c r="V38" i="33"/>
  <c r="R38" i="33"/>
  <c r="Q38" i="33"/>
  <c r="P38" i="33"/>
  <c r="O38" i="33"/>
  <c r="N38" i="33"/>
  <c r="M38" i="33"/>
  <c r="I38" i="33"/>
  <c r="H38" i="33"/>
  <c r="G38" i="33"/>
  <c r="F38" i="33"/>
  <c r="E38" i="33"/>
  <c r="D38" i="33"/>
  <c r="AJ37" i="33"/>
  <c r="AI37" i="33"/>
  <c r="AH37" i="33"/>
  <c r="AG37" i="33"/>
  <c r="AF37" i="33"/>
  <c r="AE37" i="33"/>
  <c r="AA37" i="33"/>
  <c r="Z37" i="33"/>
  <c r="Y37" i="33"/>
  <c r="X37" i="33"/>
  <c r="W37" i="33"/>
  <c r="V37" i="33"/>
  <c r="R37" i="33"/>
  <c r="Q37" i="33"/>
  <c r="P37" i="33"/>
  <c r="O37" i="33"/>
  <c r="N37" i="33"/>
  <c r="M37" i="33"/>
  <c r="I37" i="33"/>
  <c r="H37" i="33"/>
  <c r="G37" i="33"/>
  <c r="F37" i="33"/>
  <c r="E37" i="33"/>
  <c r="D37" i="33"/>
  <c r="AD37" i="33" l="1"/>
  <c r="C37" i="33"/>
  <c r="U38" i="33"/>
  <c r="L40" i="33"/>
  <c r="L38" i="33" s="1"/>
  <c r="U37" i="33"/>
  <c r="L39" i="33"/>
  <c r="L37" i="33" s="1"/>
  <c r="AD38" i="33"/>
  <c r="C16" i="36"/>
  <c r="X18" i="45" l="1"/>
  <c r="E18" i="45"/>
  <c r="M32" i="36" l="1"/>
  <c r="C13" i="46"/>
  <c r="C14" i="46"/>
  <c r="C15" i="46"/>
  <c r="C16" i="46"/>
  <c r="C17" i="46"/>
  <c r="J17" i="46" s="1"/>
  <c r="B15" i="12" l="1"/>
  <c r="M16" i="36" l="1"/>
  <c r="Q16" i="36"/>
  <c r="G32" i="36"/>
  <c r="B32" i="36"/>
  <c r="H16" i="36" s="1"/>
  <c r="AE20" i="33"/>
  <c r="AF20" i="33"/>
  <c r="AG20" i="33"/>
  <c r="AH20" i="33"/>
  <c r="AI20" i="33"/>
  <c r="AJ20" i="33"/>
  <c r="AF19" i="33"/>
  <c r="AG19" i="33"/>
  <c r="AH19" i="33"/>
  <c r="AI19" i="33"/>
  <c r="AJ19" i="33"/>
  <c r="AE19" i="33"/>
  <c r="AD34" i="33"/>
  <c r="AD33" i="33"/>
  <c r="AD32" i="33"/>
  <c r="AD31" i="33"/>
  <c r="AD30" i="33"/>
  <c r="AD29" i="33"/>
  <c r="AD28" i="33"/>
  <c r="AD27" i="33"/>
  <c r="AD26" i="33"/>
  <c r="AD25" i="33"/>
  <c r="AD24" i="33"/>
  <c r="AD23" i="33"/>
  <c r="AD22" i="33"/>
  <c r="AD21" i="33"/>
  <c r="U22" i="33"/>
  <c r="L22" i="33" s="1"/>
  <c r="U23" i="33"/>
  <c r="L23" i="33" s="1"/>
  <c r="U24" i="33"/>
  <c r="L24" i="33" s="1"/>
  <c r="U25" i="33"/>
  <c r="L25" i="33" s="1"/>
  <c r="U26" i="33"/>
  <c r="L26" i="33" s="1"/>
  <c r="U27" i="33"/>
  <c r="L27" i="33" s="1"/>
  <c r="U28" i="33"/>
  <c r="L28" i="33" s="1"/>
  <c r="U29" i="33"/>
  <c r="L29" i="33" s="1"/>
  <c r="U30" i="33"/>
  <c r="L30" i="33" s="1"/>
  <c r="U31" i="33"/>
  <c r="L31" i="33" s="1"/>
  <c r="U32" i="33"/>
  <c r="L32" i="33" s="1"/>
  <c r="U33" i="33"/>
  <c r="L33" i="33" s="1"/>
  <c r="U34" i="33"/>
  <c r="L34" i="33" s="1"/>
  <c r="U21" i="33"/>
  <c r="L21" i="33" s="1"/>
  <c r="V19" i="33"/>
  <c r="W19" i="33"/>
  <c r="X19" i="33"/>
  <c r="Y19" i="33"/>
  <c r="Z19" i="33"/>
  <c r="AA19" i="33"/>
  <c r="AA20" i="33"/>
  <c r="Z20" i="33"/>
  <c r="Y20" i="33"/>
  <c r="X20" i="33"/>
  <c r="W20" i="33"/>
  <c r="V20" i="33"/>
  <c r="D20" i="33"/>
  <c r="E20" i="33"/>
  <c r="F20" i="33"/>
  <c r="G20" i="33"/>
  <c r="H20" i="33"/>
  <c r="I20" i="33"/>
  <c r="M20" i="33"/>
  <c r="N20" i="33"/>
  <c r="O20" i="33"/>
  <c r="P20" i="33"/>
  <c r="Q20" i="33"/>
  <c r="R20" i="33"/>
  <c r="D19" i="33"/>
  <c r="E19" i="33"/>
  <c r="F19" i="33"/>
  <c r="G19" i="33"/>
  <c r="H19" i="33"/>
  <c r="I19" i="33"/>
  <c r="M19" i="33"/>
  <c r="N19" i="33"/>
  <c r="O19" i="33"/>
  <c r="P19" i="33"/>
  <c r="Q19" i="33"/>
  <c r="R19" i="33"/>
  <c r="C22" i="33"/>
  <c r="C23" i="33"/>
  <c r="C24" i="33"/>
  <c r="C25" i="33"/>
  <c r="C26" i="33"/>
  <c r="C27" i="33"/>
  <c r="C28" i="33"/>
  <c r="C29" i="33"/>
  <c r="C30" i="33"/>
  <c r="C31" i="33"/>
  <c r="C32" i="33"/>
  <c r="C33" i="33"/>
  <c r="C34" i="33"/>
  <c r="C21" i="33"/>
  <c r="C15" i="23"/>
  <c r="E15" i="23"/>
  <c r="G15" i="23"/>
  <c r="Y18" i="45"/>
  <c r="C24" i="45"/>
  <c r="C20" i="45"/>
  <c r="C18" i="35"/>
  <c r="C17" i="34"/>
  <c r="B17" i="34"/>
  <c r="C18" i="34"/>
  <c r="C15" i="40"/>
  <c r="B15" i="40"/>
  <c r="C15" i="13"/>
  <c r="B15" i="13"/>
  <c r="D15" i="13"/>
  <c r="E15" i="13"/>
  <c r="F15" i="13"/>
  <c r="C15" i="12"/>
  <c r="D15" i="12"/>
  <c r="E15" i="12"/>
  <c r="F15" i="12"/>
  <c r="D18" i="45"/>
  <c r="F18" i="45"/>
  <c r="H18" i="45"/>
  <c r="J18" i="45"/>
  <c r="M18" i="45"/>
  <c r="O18" i="45"/>
  <c r="Q18" i="45"/>
  <c r="S18" i="45"/>
  <c r="U18" i="45"/>
  <c r="G18" i="45"/>
  <c r="I18" i="45"/>
  <c r="K18" i="45"/>
  <c r="N18" i="45"/>
  <c r="P18" i="45"/>
  <c r="R18" i="45"/>
  <c r="T18" i="45"/>
  <c r="V18" i="45"/>
  <c r="Z18" i="45"/>
  <c r="AA18" i="45"/>
  <c r="AB18" i="45"/>
  <c r="AC18" i="45"/>
  <c r="AD18" i="45"/>
  <c r="AE18" i="45"/>
  <c r="AF18" i="45"/>
  <c r="AG18" i="45"/>
  <c r="AH18" i="45"/>
  <c r="AI18" i="45"/>
  <c r="AJ18" i="45"/>
  <c r="AK18" i="45"/>
  <c r="B20" i="45"/>
  <c r="B21" i="45"/>
  <c r="C21" i="45"/>
  <c r="B22" i="45"/>
  <c r="C22" i="45"/>
  <c r="B23" i="45"/>
  <c r="C23" i="45"/>
  <c r="B24" i="45"/>
  <c r="B25" i="45"/>
  <c r="C25" i="45"/>
  <c r="B26" i="45"/>
  <c r="C26" i="45"/>
  <c r="B27" i="45"/>
  <c r="C27" i="45"/>
  <c r="B28" i="45"/>
  <c r="C28" i="45"/>
  <c r="B29" i="45"/>
  <c r="C29" i="45"/>
  <c r="C27" i="35"/>
  <c r="B27" i="35"/>
  <c r="C26" i="35"/>
  <c r="B26" i="35"/>
  <c r="C25" i="35"/>
  <c r="B25" i="35"/>
  <c r="C24" i="35"/>
  <c r="B24" i="35"/>
  <c r="C23" i="35"/>
  <c r="B23" i="35"/>
  <c r="C22" i="35"/>
  <c r="B22" i="35"/>
  <c r="C21" i="35"/>
  <c r="B21" i="35"/>
  <c r="C20" i="35"/>
  <c r="B20" i="35"/>
  <c r="C19" i="35"/>
  <c r="B19" i="35"/>
  <c r="B18" i="35"/>
  <c r="S16" i="35"/>
  <c r="R16" i="35"/>
  <c r="Q16" i="35"/>
  <c r="P16" i="35"/>
  <c r="O16" i="35"/>
  <c r="N16" i="35"/>
  <c r="M16" i="35"/>
  <c r="L16" i="35"/>
  <c r="K16" i="35"/>
  <c r="J16" i="35"/>
  <c r="I16" i="35"/>
  <c r="H16" i="35"/>
  <c r="G16" i="35"/>
  <c r="F16" i="35"/>
  <c r="E16" i="35"/>
  <c r="D16" i="35"/>
  <c r="B25" i="23"/>
  <c r="B23" i="23"/>
  <c r="B21" i="23"/>
  <c r="B20" i="23"/>
  <c r="B19" i="23"/>
  <c r="B18" i="23"/>
  <c r="R15" i="34"/>
  <c r="Q15" i="34"/>
  <c r="P15" i="34"/>
  <c r="O15" i="34"/>
  <c r="N15" i="34"/>
  <c r="M15" i="34"/>
  <c r="L15" i="34"/>
  <c r="K15" i="34"/>
  <c r="D15" i="34"/>
  <c r="F15" i="34"/>
  <c r="H15" i="34"/>
  <c r="E15" i="34"/>
  <c r="I15" i="34"/>
  <c r="G15" i="34"/>
  <c r="B18" i="34"/>
  <c r="B19" i="34"/>
  <c r="B20" i="34"/>
  <c r="B21" i="34"/>
  <c r="B22" i="34"/>
  <c r="B23" i="34"/>
  <c r="B24" i="34"/>
  <c r="B25" i="34"/>
  <c r="B26" i="34"/>
  <c r="C19" i="34"/>
  <c r="C20" i="34"/>
  <c r="C21" i="34"/>
  <c r="C22" i="34"/>
  <c r="C23" i="34"/>
  <c r="C24" i="34"/>
  <c r="C25" i="34"/>
  <c r="C26" i="34"/>
  <c r="AD20" i="33" l="1"/>
  <c r="B18" i="45"/>
  <c r="L19" i="33"/>
  <c r="L20" i="33"/>
  <c r="C15" i="34"/>
  <c r="B16" i="35"/>
  <c r="B15" i="23"/>
  <c r="U19" i="33"/>
  <c r="C19" i="33"/>
  <c r="G15" i="12"/>
  <c r="B15" i="34"/>
  <c r="AD19" i="33"/>
  <c r="U20" i="33"/>
  <c r="C18" i="45"/>
  <c r="C16" i="35"/>
  <c r="C20" i="33"/>
  <c r="G16" i="36"/>
  <c r="F16" i="36" s="1"/>
</calcChain>
</file>

<file path=xl/comments1.xml><?xml version="1.0" encoding="utf-8"?>
<comments xmlns="http://schemas.openxmlformats.org/spreadsheetml/2006/main">
  <authors>
    <author>강원도청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 xml:space="preserve">2019 </t>
        </r>
        <r>
          <rPr>
            <b/>
            <sz val="9"/>
            <color indexed="81"/>
            <rFont val="돋움"/>
            <family val="3"/>
            <charset val="129"/>
          </rPr>
          <t>표준서식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변경</t>
        </r>
      </text>
    </comment>
  </commentList>
</comments>
</file>

<file path=xl/sharedStrings.xml><?xml version="1.0" encoding="utf-8"?>
<sst xmlns="http://schemas.openxmlformats.org/spreadsheetml/2006/main" count="2035" uniqueCount="742">
  <si>
    <t>계</t>
  </si>
  <si>
    <t>아파트</t>
  </si>
  <si>
    <t>Apartment</t>
  </si>
  <si>
    <t>Detached</t>
  </si>
  <si>
    <t>Total</t>
  </si>
  <si>
    <t>(%)</t>
  </si>
  <si>
    <t xml:space="preserve"> </t>
  </si>
  <si>
    <t>Others</t>
  </si>
  <si>
    <t>연면적</t>
  </si>
  <si>
    <t>주거용</t>
  </si>
  <si>
    <t>상업용</t>
  </si>
  <si>
    <t>공공용</t>
  </si>
  <si>
    <t>사회용</t>
  </si>
  <si>
    <t>동수</t>
  </si>
  <si>
    <t>Area</t>
  </si>
  <si>
    <t>전</t>
  </si>
  <si>
    <t>답</t>
  </si>
  <si>
    <t>공장용지</t>
  </si>
  <si>
    <t>주거지역</t>
  </si>
  <si>
    <t>상업지역</t>
  </si>
  <si>
    <t>공업지역</t>
  </si>
  <si>
    <t>녹지지역</t>
  </si>
  <si>
    <t>Factory  site</t>
  </si>
  <si>
    <t>미지정</t>
  </si>
  <si>
    <t>준주거</t>
  </si>
  <si>
    <t>준공업</t>
  </si>
  <si>
    <t>General</t>
  </si>
  <si>
    <t>국립공원</t>
  </si>
  <si>
    <t>도립공원</t>
  </si>
  <si>
    <t>어린이공원</t>
  </si>
  <si>
    <t>근린공원</t>
  </si>
  <si>
    <t>묘지공원</t>
  </si>
  <si>
    <t>체육공원</t>
  </si>
  <si>
    <t>(A+B)</t>
  </si>
  <si>
    <t>개소</t>
  </si>
  <si>
    <t>단위 : ㎞</t>
  </si>
  <si>
    <t>총연장</t>
  </si>
  <si>
    <t>Length</t>
  </si>
  <si>
    <t>토사채취</t>
  </si>
  <si>
    <t>고속도로</t>
  </si>
  <si>
    <t>미포장</t>
  </si>
  <si>
    <t>Unpaved</t>
  </si>
  <si>
    <t>보도육교</t>
  </si>
  <si>
    <t>지하보도</t>
  </si>
  <si>
    <t>지하차도</t>
  </si>
  <si>
    <t>고가도로</t>
  </si>
  <si>
    <t>지하상가</t>
  </si>
  <si>
    <t>Elevated road</t>
  </si>
  <si>
    <t>연장</t>
  </si>
  <si>
    <t>면적</t>
  </si>
  <si>
    <t>Bridges</t>
  </si>
  <si>
    <t>단위 : 대</t>
  </si>
  <si>
    <t>스크레이퍼</t>
  </si>
  <si>
    <t>덤프트럭</t>
  </si>
  <si>
    <t>배칭프렌트</t>
  </si>
  <si>
    <t>믹서트럭</t>
  </si>
  <si>
    <t>골재살포기</t>
  </si>
  <si>
    <t>공기압축기</t>
  </si>
  <si>
    <t>노상안정기</t>
  </si>
  <si>
    <t>동  수</t>
  </si>
  <si>
    <t>사용료징수</t>
    <phoneticPr fontId="10" type="noConversion"/>
  </si>
  <si>
    <t>Rivers and Streams</t>
    <phoneticPr fontId="10" type="noConversion"/>
  </si>
  <si>
    <t>Use of River Sites</t>
    <phoneticPr fontId="10" type="noConversion"/>
  </si>
  <si>
    <t>Grand total</t>
    <phoneticPr fontId="10" type="noConversion"/>
  </si>
  <si>
    <t>연 립 주 택</t>
    <phoneticPr fontId="8" type="noConversion"/>
  </si>
  <si>
    <t>다세대주택</t>
    <phoneticPr fontId="8" type="noConversion"/>
  </si>
  <si>
    <t>자료 : 통계청「인구주택총조사보고서」</t>
    <phoneticPr fontId="10" type="noConversion"/>
  </si>
  <si>
    <t xml:space="preserve">Housing Units by Floor Space </t>
    <phoneticPr fontId="10" type="noConversion"/>
  </si>
  <si>
    <t>단독주택</t>
    <phoneticPr fontId="8" type="noConversion"/>
  </si>
  <si>
    <t>아파트</t>
    <phoneticPr fontId="8" type="noConversion"/>
  </si>
  <si>
    <t>연립주택</t>
    <phoneticPr fontId="8" type="noConversion"/>
  </si>
  <si>
    <t>비거주용건물내</t>
    <phoneticPr fontId="8" type="noConversion"/>
  </si>
  <si>
    <t xml:space="preserve"> a private house</t>
    <phoneticPr fontId="8" type="noConversion"/>
  </si>
  <si>
    <t xml:space="preserve">Apartment units in </t>
    <phoneticPr fontId="8" type="noConversion"/>
  </si>
  <si>
    <t>Non-housing units</t>
    <phoneticPr fontId="8" type="noConversion"/>
  </si>
  <si>
    <t>Rowhouse</t>
    <phoneticPr fontId="10" type="noConversion"/>
  </si>
  <si>
    <t>Gross coverage</t>
  </si>
  <si>
    <t>Number</t>
    <phoneticPr fontId="10" type="noConversion"/>
  </si>
  <si>
    <t>and streams</t>
    <phoneticPr fontId="10" type="noConversion"/>
  </si>
  <si>
    <t>Total</t>
    <phoneticPr fontId="10" type="noConversion"/>
  </si>
  <si>
    <t xml:space="preserve"> length</t>
    <phoneticPr fontId="10" type="noConversion"/>
  </si>
  <si>
    <t>No. of  rivers</t>
    <phoneticPr fontId="10" type="noConversion"/>
  </si>
  <si>
    <t>Already improved</t>
    <phoneticPr fontId="10" type="noConversion"/>
  </si>
  <si>
    <t>Yet to be improved</t>
    <phoneticPr fontId="10" type="noConversion"/>
  </si>
  <si>
    <t>Improvement rate</t>
    <phoneticPr fontId="10" type="noConversion"/>
  </si>
  <si>
    <t>Collection of</t>
    <phoneticPr fontId="10" type="noConversion"/>
  </si>
  <si>
    <t>gravels and sand</t>
    <phoneticPr fontId="10" type="noConversion"/>
  </si>
  <si>
    <t>Provincial road</t>
    <phoneticPr fontId="10" type="noConversion"/>
  </si>
  <si>
    <t>Forklifts</t>
  </si>
  <si>
    <t>Dredgers</t>
  </si>
  <si>
    <t>cases</t>
    <phoneticPr fontId="10" type="noConversion"/>
  </si>
  <si>
    <t>No. of</t>
    <phoneticPr fontId="10" type="noConversion"/>
  </si>
  <si>
    <t>Collected</t>
    <phoneticPr fontId="10" type="noConversion"/>
  </si>
  <si>
    <t xml:space="preserve"> Collection of use fees</t>
    <phoneticPr fontId="10" type="noConversion"/>
  </si>
  <si>
    <t>철골철근</t>
  </si>
  <si>
    <t>Plan</t>
  </si>
  <si>
    <t>미개통</t>
  </si>
  <si>
    <t>Unimproved</t>
  </si>
  <si>
    <t>Road Facilities</t>
  </si>
  <si>
    <t>Solid facilities</t>
  </si>
  <si>
    <t>단위 : ㎡, 천원</t>
    <phoneticPr fontId="10" type="noConversion"/>
  </si>
  <si>
    <t>단위 : 호수</t>
    <phoneticPr fontId="8" type="noConversion"/>
  </si>
  <si>
    <t xml:space="preserve"> </t>
    <phoneticPr fontId="10" type="noConversion"/>
  </si>
  <si>
    <t xml:space="preserve">  주 : 1) 빈집 제외</t>
    <phoneticPr fontId="8" type="noConversion"/>
  </si>
  <si>
    <t>연   별</t>
    <phoneticPr fontId="10" type="noConversion"/>
  </si>
  <si>
    <t>연   별</t>
    <phoneticPr fontId="8" type="noConversion"/>
  </si>
  <si>
    <t>Extension / reconstruction</t>
  </si>
  <si>
    <t>자료 : 건설방재과</t>
    <phoneticPr fontId="10" type="noConversion"/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</si>
  <si>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</si>
  <si>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</si>
  <si>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</si>
  <si>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</si>
  <si>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</si>
  <si>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</si>
  <si>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</si>
  <si>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</si>
  <si>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</si>
  <si>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자료 : 건설방재과</t>
    <phoneticPr fontId="10" type="noConversion"/>
  </si>
  <si>
    <t xml:space="preserve">  주 : 1) 고속도로 터널은 제외함</t>
    <phoneticPr fontId="10" type="noConversion"/>
  </si>
  <si>
    <t>Housing and Construction</t>
    <phoneticPr fontId="8" type="noConversion"/>
  </si>
  <si>
    <t>Land Transactions by Use and Purpose</t>
    <phoneticPr fontId="8" type="noConversion"/>
  </si>
  <si>
    <t>Land Transactions by Use and Purpose(Cont'd)</t>
    <phoneticPr fontId="8" type="noConversion"/>
  </si>
  <si>
    <t>단위 : 필지수, 천㎡</t>
    <phoneticPr fontId="10" type="noConversion"/>
  </si>
  <si>
    <t>개발제한구역</t>
    <phoneticPr fontId="10" type="noConversion"/>
  </si>
  <si>
    <t>용도미지정구역</t>
    <phoneticPr fontId="10" type="noConversion"/>
  </si>
  <si>
    <t>관리지역</t>
    <phoneticPr fontId="8" type="noConversion"/>
  </si>
  <si>
    <t>농림지역</t>
    <phoneticPr fontId="8" type="noConversion"/>
  </si>
  <si>
    <t>자연환경보전지역</t>
    <phoneticPr fontId="8" type="noConversion"/>
  </si>
  <si>
    <t>Areas of restricted</t>
    <phoneticPr fontId="10" type="noConversion"/>
  </si>
  <si>
    <t>Non-designated</t>
    <phoneticPr fontId="10" type="noConversion"/>
  </si>
  <si>
    <t>Natural evironment</t>
    <phoneticPr fontId="8" type="noConversion"/>
  </si>
  <si>
    <t>Residential zone</t>
    <phoneticPr fontId="10" type="noConversion"/>
  </si>
  <si>
    <t>Commercial zone</t>
    <phoneticPr fontId="10" type="noConversion"/>
  </si>
  <si>
    <t>Industrial zone</t>
    <phoneticPr fontId="10" type="noConversion"/>
  </si>
  <si>
    <t>Green belt</t>
    <phoneticPr fontId="10" type="noConversion"/>
  </si>
  <si>
    <t>development</t>
    <phoneticPr fontId="10" type="noConversion"/>
  </si>
  <si>
    <t>zone</t>
    <phoneticPr fontId="10" type="noConversion"/>
  </si>
  <si>
    <t>Management area</t>
    <phoneticPr fontId="8" type="noConversion"/>
  </si>
  <si>
    <t>Agriculture &amp; Forest area</t>
    <phoneticPr fontId="8" type="noConversion"/>
  </si>
  <si>
    <t>prevention area</t>
    <phoneticPr fontId="8" type="noConversion"/>
  </si>
  <si>
    <t>Dry  paddy</t>
    <phoneticPr fontId="10" type="noConversion"/>
  </si>
  <si>
    <t>Rice  paddy</t>
    <phoneticPr fontId="10" type="noConversion"/>
  </si>
  <si>
    <t>Building land</t>
    <phoneticPr fontId="10" type="noConversion"/>
  </si>
  <si>
    <t>Forest field</t>
    <phoneticPr fontId="10" type="noConversion"/>
  </si>
  <si>
    <t>필지수</t>
    <phoneticPr fontId="10" type="noConversion"/>
  </si>
  <si>
    <t>Parcel</t>
    <phoneticPr fontId="10" type="noConversion"/>
  </si>
  <si>
    <t>연   별</t>
    <phoneticPr fontId="10" type="noConversion"/>
  </si>
  <si>
    <t>No. of</t>
    <phoneticPr fontId="10" type="noConversion"/>
  </si>
  <si>
    <t>private house</t>
    <phoneticPr fontId="10" type="noConversion"/>
  </si>
  <si>
    <t>supply rate</t>
    <phoneticPr fontId="10" type="noConversion"/>
  </si>
  <si>
    <t>연   별</t>
    <phoneticPr fontId="10" type="noConversion"/>
  </si>
  <si>
    <t>콘크리트</t>
    <phoneticPr fontId="10" type="noConversion"/>
  </si>
  <si>
    <t>철골</t>
    <phoneticPr fontId="10" type="noConversion"/>
  </si>
  <si>
    <t>조적</t>
    <phoneticPr fontId="10" type="noConversion"/>
  </si>
  <si>
    <t>철골철근</t>
    <phoneticPr fontId="10" type="noConversion"/>
  </si>
  <si>
    <t>나  무</t>
    <phoneticPr fontId="10" type="noConversion"/>
  </si>
  <si>
    <t>Steel-</t>
    <phoneticPr fontId="10" type="noConversion"/>
  </si>
  <si>
    <t>Combination</t>
    <phoneticPr fontId="10" type="noConversion"/>
  </si>
  <si>
    <t>Total</t>
    <phoneticPr fontId="10" type="noConversion"/>
  </si>
  <si>
    <t>Concrete</t>
    <phoneticPr fontId="10" type="noConversion"/>
  </si>
  <si>
    <t>frame</t>
    <phoneticPr fontId="10" type="noConversion"/>
  </si>
  <si>
    <t>Masonry</t>
    <phoneticPr fontId="10" type="noConversion"/>
  </si>
  <si>
    <t>Structure</t>
    <phoneticPr fontId="10" type="noConversion"/>
  </si>
  <si>
    <t>Wooden</t>
    <phoneticPr fontId="10" type="noConversion"/>
  </si>
  <si>
    <t>동  수</t>
    <phoneticPr fontId="10" type="noConversion"/>
  </si>
  <si>
    <t>농수산용</t>
    <phoneticPr fontId="10" type="noConversion"/>
  </si>
  <si>
    <t>공업용</t>
    <phoneticPr fontId="10" type="noConversion"/>
  </si>
  <si>
    <t>문교/</t>
    <phoneticPr fontId="10" type="noConversion"/>
  </si>
  <si>
    <t xml:space="preserve">  주 : 건설교통부 사업승인분 포함.</t>
    <phoneticPr fontId="10" type="noConversion"/>
  </si>
  <si>
    <t>단위 : 동수, ㎡</t>
    <phoneticPr fontId="6" type="noConversion"/>
  </si>
  <si>
    <t>농수산용</t>
    <phoneticPr fontId="6" type="noConversion"/>
  </si>
  <si>
    <t>공업용</t>
    <phoneticPr fontId="6" type="noConversion"/>
  </si>
  <si>
    <t>Total</t>
    <phoneticPr fontId="6" type="noConversion"/>
  </si>
  <si>
    <t>Dwelling</t>
    <phoneticPr fontId="6" type="noConversion"/>
  </si>
  <si>
    <t>Commercial</t>
    <phoneticPr fontId="6" type="noConversion"/>
  </si>
  <si>
    <t>Farming and Fishery</t>
    <phoneticPr fontId="6" type="noConversion"/>
  </si>
  <si>
    <t xml:space="preserve"> Factory</t>
    <phoneticPr fontId="6" type="noConversion"/>
  </si>
  <si>
    <t>Educational and Social</t>
    <phoneticPr fontId="6" type="noConversion"/>
  </si>
  <si>
    <t>Public</t>
    <phoneticPr fontId="6" type="noConversion"/>
  </si>
  <si>
    <t>Others</t>
    <phoneticPr fontId="6" type="noConversion"/>
  </si>
  <si>
    <t>홍천읍</t>
    <phoneticPr fontId="10" type="noConversion"/>
  </si>
  <si>
    <t xml:space="preserve">Construction of Apartment </t>
    <phoneticPr fontId="10" type="noConversion"/>
  </si>
  <si>
    <t xml:space="preserve">  </t>
    <phoneticPr fontId="10" type="noConversion"/>
  </si>
  <si>
    <t>주택수</t>
    <phoneticPr fontId="10" type="noConversion"/>
  </si>
  <si>
    <t>floor or less</t>
    <phoneticPr fontId="10" type="noConversion"/>
  </si>
  <si>
    <t>floor or higher</t>
    <phoneticPr fontId="10" type="noConversion"/>
  </si>
  <si>
    <t>이 하</t>
    <phoneticPr fontId="10" type="noConversion"/>
  </si>
  <si>
    <t>초 과</t>
    <phoneticPr fontId="10" type="noConversion"/>
  </si>
  <si>
    <t>buildings</t>
    <phoneticPr fontId="10" type="noConversion"/>
  </si>
  <si>
    <t>House</t>
    <phoneticPr fontId="10" type="noConversion"/>
  </si>
  <si>
    <t>No. of buildings</t>
    <phoneticPr fontId="10" type="noConversion"/>
  </si>
  <si>
    <t xml:space="preserve"> Specific Use Area</t>
    <phoneticPr fontId="10" type="noConversion"/>
  </si>
  <si>
    <t>인    구</t>
    <phoneticPr fontId="10" type="noConversion"/>
  </si>
  <si>
    <t>용도지역</t>
    <phoneticPr fontId="10" type="noConversion"/>
  </si>
  <si>
    <t>Population</t>
    <phoneticPr fontId="10" type="noConversion"/>
  </si>
  <si>
    <t>총 합 계</t>
    <phoneticPr fontId="10" type="noConversion"/>
  </si>
  <si>
    <t>도시지역</t>
    <phoneticPr fontId="10" type="noConversion"/>
  </si>
  <si>
    <t>(A)</t>
    <phoneticPr fontId="10" type="noConversion"/>
  </si>
  <si>
    <t>소 계</t>
    <phoneticPr fontId="10" type="noConversion"/>
  </si>
  <si>
    <t>중 심</t>
    <phoneticPr fontId="10" type="noConversion"/>
  </si>
  <si>
    <t>일 반</t>
    <phoneticPr fontId="10" type="noConversion"/>
  </si>
  <si>
    <t>근 린</t>
    <phoneticPr fontId="10" type="noConversion"/>
  </si>
  <si>
    <t>유 통</t>
    <phoneticPr fontId="10" type="noConversion"/>
  </si>
  <si>
    <t>제1종전용</t>
    <phoneticPr fontId="10" type="noConversion"/>
  </si>
  <si>
    <t>제2종전용</t>
    <phoneticPr fontId="10" type="noConversion"/>
  </si>
  <si>
    <t>제1종</t>
    <phoneticPr fontId="10" type="noConversion"/>
  </si>
  <si>
    <t>제2종</t>
    <phoneticPr fontId="10" type="noConversion"/>
  </si>
  <si>
    <t>제3종</t>
    <phoneticPr fontId="10" type="noConversion"/>
  </si>
  <si>
    <t xml:space="preserve">Residential </t>
    <phoneticPr fontId="10" type="noConversion"/>
  </si>
  <si>
    <t>1st</t>
    <phoneticPr fontId="10" type="noConversion"/>
  </si>
  <si>
    <t>2nd</t>
    <phoneticPr fontId="10" type="noConversion"/>
  </si>
  <si>
    <t>Semi-</t>
    <phoneticPr fontId="10" type="noConversion"/>
  </si>
  <si>
    <t>Neighbor-</t>
    <phoneticPr fontId="10" type="noConversion"/>
  </si>
  <si>
    <t>Distrbutio-</t>
    <phoneticPr fontId="10" type="noConversion"/>
  </si>
  <si>
    <t>Urban</t>
    <phoneticPr fontId="10" type="noConversion"/>
  </si>
  <si>
    <t>Rural</t>
    <phoneticPr fontId="10" type="noConversion"/>
  </si>
  <si>
    <t>Grand total</t>
    <phoneticPr fontId="10" type="noConversion"/>
  </si>
  <si>
    <t>Sub-total</t>
    <phoneticPr fontId="10" type="noConversion"/>
  </si>
  <si>
    <t>exclusive</t>
    <phoneticPr fontId="10" type="noConversion"/>
  </si>
  <si>
    <t>1st  general</t>
    <phoneticPr fontId="10" type="noConversion"/>
  </si>
  <si>
    <t>2nd  general</t>
    <phoneticPr fontId="10" type="noConversion"/>
  </si>
  <si>
    <t>3rd general</t>
    <phoneticPr fontId="10" type="noConversion"/>
  </si>
  <si>
    <t>residential</t>
    <phoneticPr fontId="10" type="noConversion"/>
  </si>
  <si>
    <t>Central</t>
    <phoneticPr fontId="10" type="noConversion"/>
  </si>
  <si>
    <t>hood</t>
    <phoneticPr fontId="10" type="noConversion"/>
  </si>
  <si>
    <t>nal</t>
    <phoneticPr fontId="10" type="noConversion"/>
  </si>
  <si>
    <t>합    계</t>
    <phoneticPr fontId="10" type="noConversion"/>
  </si>
  <si>
    <t>계획관리지역</t>
    <phoneticPr fontId="10" type="noConversion"/>
  </si>
  <si>
    <t>생산관리</t>
    <phoneticPr fontId="10" type="noConversion"/>
  </si>
  <si>
    <t>보전관리</t>
    <phoneticPr fontId="10" type="noConversion"/>
  </si>
  <si>
    <t>농림지역</t>
    <phoneticPr fontId="10" type="noConversion"/>
  </si>
  <si>
    <t>전 용</t>
    <phoneticPr fontId="10" type="noConversion"/>
  </si>
  <si>
    <t>보 전</t>
    <phoneticPr fontId="10" type="noConversion"/>
  </si>
  <si>
    <t>생 산</t>
    <phoneticPr fontId="10" type="noConversion"/>
  </si>
  <si>
    <t>자 연</t>
    <phoneticPr fontId="10" type="noConversion"/>
  </si>
  <si>
    <t>지    역</t>
    <phoneticPr fontId="10" type="noConversion"/>
  </si>
  <si>
    <t>Production</t>
    <phoneticPr fontId="10" type="noConversion"/>
  </si>
  <si>
    <t>Preservation</t>
    <phoneticPr fontId="10" type="noConversion"/>
  </si>
  <si>
    <t>Aricultural &amp;</t>
    <phoneticPr fontId="10" type="noConversion"/>
  </si>
  <si>
    <t>Natural</t>
    <phoneticPr fontId="10" type="noConversion"/>
  </si>
  <si>
    <t>Agricultu-</t>
    <phoneticPr fontId="10" type="noConversion"/>
  </si>
  <si>
    <t>Unde-</t>
    <phoneticPr fontId="10" type="noConversion"/>
  </si>
  <si>
    <t>management</t>
    <phoneticPr fontId="10" type="noConversion"/>
  </si>
  <si>
    <t>Forest</t>
    <phoneticPr fontId="10" type="noConversion"/>
  </si>
  <si>
    <t>Exclusive</t>
    <phoneticPr fontId="10" type="noConversion"/>
  </si>
  <si>
    <t>Mixed</t>
    <phoneticPr fontId="10" type="noConversion"/>
  </si>
  <si>
    <t>Preserved</t>
    <phoneticPr fontId="10" type="noConversion"/>
  </si>
  <si>
    <t>ral</t>
    <phoneticPr fontId="10" type="noConversion"/>
  </si>
  <si>
    <t>signated</t>
    <phoneticPr fontId="10" type="noConversion"/>
  </si>
  <si>
    <t>Area</t>
    <phoneticPr fontId="10" type="noConversion"/>
  </si>
  <si>
    <t>Preservation Area</t>
    <phoneticPr fontId="10" type="noConversion"/>
  </si>
  <si>
    <t xml:space="preserve">  주 : 1) 도시지역인구는 읍·동, 비도시지역인구는 면 인구임</t>
    <phoneticPr fontId="10" type="noConversion"/>
  </si>
  <si>
    <t>Natural</t>
    <phoneticPr fontId="8" type="noConversion"/>
  </si>
  <si>
    <t>단위 : 개소, m, ㎡</t>
    <phoneticPr fontId="10" type="noConversion"/>
  </si>
  <si>
    <t xml:space="preserve">Pedestrian overpass </t>
    <phoneticPr fontId="10" type="noConversion"/>
  </si>
  <si>
    <t xml:space="preserve">Pedestrian underpass </t>
    <phoneticPr fontId="10" type="noConversion"/>
  </si>
  <si>
    <t>Underground roadway</t>
    <phoneticPr fontId="10" type="noConversion"/>
  </si>
  <si>
    <t>Tunnels</t>
    <phoneticPr fontId="10" type="noConversion"/>
  </si>
  <si>
    <t>Street lamps</t>
    <phoneticPr fontId="10" type="noConversion"/>
  </si>
  <si>
    <t>단위 : 개소, m</t>
    <phoneticPr fontId="10" type="noConversion"/>
  </si>
  <si>
    <t>Place</t>
    <phoneticPr fontId="10" type="noConversion"/>
  </si>
  <si>
    <t xml:space="preserve">  주 : 1) 사업승인 기준.</t>
    <phoneticPr fontId="10" type="noConversion"/>
  </si>
  <si>
    <t>Underground shopping arcades</t>
  </si>
  <si>
    <t>Construction Machinery and Equipments</t>
    <phoneticPr fontId="10" type="noConversion"/>
  </si>
  <si>
    <t xml:space="preserve">자료 : 토지주택과      </t>
    <phoneticPr fontId="10" type="noConversion"/>
  </si>
  <si>
    <t>-</t>
  </si>
  <si>
    <t>연   별</t>
    <phoneticPr fontId="10" type="noConversion"/>
  </si>
  <si>
    <t>Grand total</t>
    <phoneticPr fontId="10" type="noConversion"/>
  </si>
  <si>
    <t>Parks</t>
    <phoneticPr fontId="10" type="noConversion"/>
  </si>
  <si>
    <t>시,군립공원</t>
    <phoneticPr fontId="10" type="noConversion"/>
  </si>
  <si>
    <t xml:space="preserve">National </t>
    <phoneticPr fontId="10" type="noConversion"/>
  </si>
  <si>
    <t xml:space="preserve">Provincial </t>
    <phoneticPr fontId="10" type="noConversion"/>
  </si>
  <si>
    <t>Si and Gun</t>
    <phoneticPr fontId="10" type="noConversion"/>
  </si>
  <si>
    <t>Number</t>
    <phoneticPr fontId="10" type="noConversion"/>
  </si>
  <si>
    <t>소공원</t>
    <phoneticPr fontId="10" type="noConversion"/>
  </si>
  <si>
    <t>수변공원</t>
    <phoneticPr fontId="10" type="noConversion"/>
  </si>
  <si>
    <t xml:space="preserve">Children's </t>
    <phoneticPr fontId="10" type="noConversion"/>
  </si>
  <si>
    <t>Neighborhood</t>
    <phoneticPr fontId="10" type="noConversion"/>
  </si>
  <si>
    <t>Mini</t>
    <phoneticPr fontId="10" type="noConversion"/>
  </si>
  <si>
    <t>Waterside</t>
    <phoneticPr fontId="10" type="noConversion"/>
  </si>
  <si>
    <t>Grave yard</t>
    <phoneticPr fontId="10" type="noConversion"/>
  </si>
  <si>
    <t>Sports</t>
    <phoneticPr fontId="10" type="noConversion"/>
  </si>
  <si>
    <t>역사공원</t>
    <phoneticPr fontId="10" type="noConversion"/>
  </si>
  <si>
    <t>Historical</t>
    <phoneticPr fontId="10" type="noConversion"/>
  </si>
  <si>
    <t>도시자연공원구역</t>
  </si>
  <si>
    <t xml:space="preserve">  주 : 1) 조성기준.</t>
  </si>
  <si>
    <t>국가하천</t>
    <phoneticPr fontId="15" type="noConversion"/>
  </si>
  <si>
    <t>지방하천</t>
    <phoneticPr fontId="15" type="noConversion"/>
  </si>
  <si>
    <t>기타</t>
    <phoneticPr fontId="15" type="noConversion"/>
  </si>
  <si>
    <t>홍천읍</t>
    <phoneticPr fontId="10" type="noConversion"/>
  </si>
  <si>
    <t>홍천읍</t>
    <phoneticPr fontId="10" type="noConversion"/>
  </si>
  <si>
    <t>자료 : 토지주택과</t>
    <phoneticPr fontId="10" type="noConversion"/>
  </si>
  <si>
    <t>홍천읍</t>
    <phoneticPr fontId="10" type="noConversion"/>
  </si>
  <si>
    <t>화촌면</t>
    <phoneticPr fontId="10" type="noConversion"/>
  </si>
  <si>
    <t>두촌면</t>
    <phoneticPr fontId="10" type="noConversion"/>
  </si>
  <si>
    <t>내촌면</t>
    <phoneticPr fontId="10" type="noConversion"/>
  </si>
  <si>
    <t>서석면</t>
    <phoneticPr fontId="10" type="noConversion"/>
  </si>
  <si>
    <t>동면</t>
    <phoneticPr fontId="10" type="noConversion"/>
  </si>
  <si>
    <t>남면</t>
    <phoneticPr fontId="10" type="noConversion"/>
  </si>
  <si>
    <t>북방면</t>
    <phoneticPr fontId="10" type="noConversion"/>
  </si>
  <si>
    <t>홍천읍</t>
  </si>
  <si>
    <t xml:space="preserve">서면 </t>
  </si>
  <si>
    <t xml:space="preserve">내면 </t>
  </si>
  <si>
    <t>자료 : 산림과</t>
    <phoneticPr fontId="10" type="noConversion"/>
  </si>
  <si>
    <t xml:space="preserve">             </t>
    <phoneticPr fontId="10" type="noConversion"/>
  </si>
  <si>
    <t>비도시지역</t>
    <phoneticPr fontId="10" type="noConversion"/>
  </si>
  <si>
    <t>불도저</t>
    <phoneticPr fontId="10" type="noConversion"/>
  </si>
  <si>
    <t>Motors</t>
    <phoneticPr fontId="10" type="noConversion"/>
  </si>
  <si>
    <t>Bulldozers</t>
    <phoneticPr fontId="10" type="noConversion"/>
  </si>
  <si>
    <t>Excavators</t>
    <phoneticPr fontId="10" type="noConversion"/>
  </si>
  <si>
    <t>Loaders</t>
    <phoneticPr fontId="10" type="noConversion"/>
  </si>
  <si>
    <t>Scrapers</t>
    <phoneticPr fontId="10" type="noConversion"/>
  </si>
  <si>
    <t>Cranes</t>
    <phoneticPr fontId="10" type="noConversion"/>
  </si>
  <si>
    <t>Graders</t>
    <phoneticPr fontId="10" type="noConversion"/>
  </si>
  <si>
    <t>롤러</t>
    <phoneticPr fontId="10" type="noConversion"/>
  </si>
  <si>
    <t>믹싱플랜트</t>
    <phoneticPr fontId="10" type="noConversion"/>
  </si>
  <si>
    <t>Rollers</t>
    <phoneticPr fontId="10" type="noConversion"/>
  </si>
  <si>
    <t>Batching  plant</t>
    <phoneticPr fontId="10" type="noConversion"/>
  </si>
  <si>
    <t>Finishers</t>
    <phoneticPr fontId="10" type="noConversion"/>
  </si>
  <si>
    <t>Distributors</t>
    <phoneticPr fontId="10" type="noConversion"/>
  </si>
  <si>
    <t>Mixer trucks</t>
    <phoneticPr fontId="10" type="noConversion"/>
  </si>
  <si>
    <t>Pumps</t>
    <phoneticPr fontId="10" type="noConversion"/>
  </si>
  <si>
    <t>Mixing  plants</t>
    <phoneticPr fontId="10" type="noConversion"/>
  </si>
  <si>
    <t>Aggregate</t>
    <phoneticPr fontId="10" type="noConversion"/>
  </si>
  <si>
    <t>Boring</t>
    <phoneticPr fontId="10" type="noConversion"/>
  </si>
  <si>
    <t>Gravel</t>
    <phoneticPr fontId="10" type="noConversion"/>
  </si>
  <si>
    <t xml:space="preserve">Road  </t>
    <phoneticPr fontId="10" type="noConversion"/>
  </si>
  <si>
    <t>항발기</t>
    <phoneticPr fontId="10" type="noConversion"/>
  </si>
  <si>
    <t>distributors</t>
    <phoneticPr fontId="10" type="noConversion"/>
  </si>
  <si>
    <t>Crushers</t>
    <phoneticPr fontId="10" type="noConversion"/>
  </si>
  <si>
    <t>Compressors</t>
    <phoneticPr fontId="10" type="noConversion"/>
  </si>
  <si>
    <t>machine</t>
    <phoneticPr fontId="10" type="noConversion"/>
  </si>
  <si>
    <t>collectors</t>
    <phoneticPr fontId="10" type="noConversion"/>
  </si>
  <si>
    <t>stabilizers</t>
    <phoneticPr fontId="10" type="noConversion"/>
  </si>
  <si>
    <t>Rock drills</t>
    <phoneticPr fontId="10" type="noConversion"/>
  </si>
  <si>
    <t>모터그레이더</t>
    <phoneticPr fontId="10" type="noConversion"/>
  </si>
  <si>
    <t>Urban natural</t>
    <phoneticPr fontId="10" type="noConversion"/>
  </si>
  <si>
    <t>park zone</t>
    <phoneticPr fontId="10" type="noConversion"/>
  </si>
  <si>
    <t>No. of Buildings</t>
    <phoneticPr fontId="6" type="noConversion"/>
  </si>
  <si>
    <t>house</t>
    <phoneticPr fontId="10" type="noConversion"/>
  </si>
  <si>
    <t>households</t>
    <phoneticPr fontId="10" type="noConversion"/>
  </si>
  <si>
    <t>Housing</t>
    <phoneticPr fontId="10" type="noConversion"/>
  </si>
  <si>
    <t xml:space="preserve">units  in a </t>
    <phoneticPr fontId="10" type="noConversion"/>
  </si>
  <si>
    <t>Multi family</t>
    <phoneticPr fontId="10" type="noConversion"/>
  </si>
  <si>
    <t>주  택</t>
    <phoneticPr fontId="10" type="noConversion"/>
  </si>
  <si>
    <t>주 택</t>
    <phoneticPr fontId="10" type="noConversion"/>
  </si>
  <si>
    <t>다가구</t>
    <phoneticPr fontId="10" type="noConversion"/>
  </si>
  <si>
    <t>연   별</t>
    <phoneticPr fontId="10" type="noConversion"/>
  </si>
  <si>
    <t>보급률</t>
    <phoneticPr fontId="10" type="noConversion"/>
  </si>
  <si>
    <t>다세대</t>
    <phoneticPr fontId="10" type="noConversion"/>
  </si>
  <si>
    <t>연 립</t>
    <phoneticPr fontId="10" type="noConversion"/>
  </si>
  <si>
    <t>단 독</t>
    <phoneticPr fontId="10" type="noConversion"/>
  </si>
  <si>
    <t>Type of Housing Units and Housing supply rate</t>
    <phoneticPr fontId="10" type="noConversion"/>
  </si>
  <si>
    <t>Housing lease price indices</t>
    <phoneticPr fontId="10" type="noConversion"/>
  </si>
  <si>
    <t>Housing purchase price indices</t>
    <phoneticPr fontId="8" type="noConversion"/>
  </si>
  <si>
    <t>주택전세 가격지수</t>
    <phoneticPr fontId="8" type="noConversion"/>
  </si>
  <si>
    <t>주택매매 가격지수</t>
    <phoneticPr fontId="10" type="noConversion"/>
  </si>
  <si>
    <t xml:space="preserve"> Housing Price</t>
    <phoneticPr fontId="8" type="noConversion"/>
  </si>
  <si>
    <t xml:space="preserve">  Land Price Changing Rate</t>
    <phoneticPr fontId="8" type="noConversion"/>
  </si>
  <si>
    <t>Environment</t>
    <phoneticPr fontId="10" type="noConversion"/>
  </si>
  <si>
    <t>Natural</t>
    <phoneticPr fontId="10" type="noConversion"/>
  </si>
  <si>
    <t>(B/A)*100</t>
    <phoneticPr fontId="10" type="noConversion"/>
  </si>
  <si>
    <t>Designation rate</t>
    <phoneticPr fontId="10" type="noConversion"/>
  </si>
  <si>
    <t>부  과</t>
    <phoneticPr fontId="10" type="noConversion"/>
  </si>
  <si>
    <t>Imposition</t>
    <phoneticPr fontId="10" type="noConversion"/>
  </si>
  <si>
    <t>면  적</t>
    <phoneticPr fontId="10" type="noConversion"/>
  </si>
  <si>
    <t>입체교차로</t>
    <phoneticPr fontId="10" type="noConversion"/>
  </si>
  <si>
    <t xml:space="preserve">     </t>
    <phoneticPr fontId="10" type="noConversion"/>
  </si>
  <si>
    <t>개소</t>
    <phoneticPr fontId="10" type="noConversion"/>
  </si>
  <si>
    <t>연장</t>
    <phoneticPr fontId="10" type="noConversion"/>
  </si>
  <si>
    <t>면적</t>
    <phoneticPr fontId="10" type="noConversion"/>
  </si>
  <si>
    <t>Govt-funded provincial road</t>
    <phoneticPr fontId="10" type="noConversion"/>
  </si>
  <si>
    <t>국가지원지방도</t>
    <phoneticPr fontId="10" type="noConversion"/>
  </si>
  <si>
    <t xml:space="preserve"> </t>
    <phoneticPr fontId="10" type="noConversion"/>
  </si>
  <si>
    <t>피니셔</t>
    <phoneticPr fontId="10" type="noConversion"/>
  </si>
  <si>
    <t>주 : 통계표 신설(2011년)</t>
    <phoneticPr fontId="8" type="noConversion"/>
  </si>
  <si>
    <t>6. 주 택 가 격</t>
    <phoneticPr fontId="8" type="noConversion"/>
  </si>
  <si>
    <t xml:space="preserve"> - </t>
  </si>
  <si>
    <t xml:space="preserve"> - </t>
    <phoneticPr fontId="10" type="noConversion"/>
  </si>
  <si>
    <r>
      <t xml:space="preserve">222   </t>
    </r>
    <r>
      <rPr>
        <sz val="10"/>
        <rFont val="바탕"/>
        <family val="1"/>
        <charset val="129"/>
      </rPr>
      <t>주택</t>
    </r>
    <r>
      <rPr>
        <sz val="10"/>
        <rFont val="Times New Roman"/>
        <family val="1"/>
      </rPr>
      <t xml:space="preserve"> · </t>
    </r>
    <r>
      <rPr>
        <sz val="10"/>
        <rFont val="바탕"/>
        <family val="1"/>
        <charset val="129"/>
      </rPr>
      <t>건설</t>
    </r>
    <phoneticPr fontId="10" type="noConversion"/>
  </si>
  <si>
    <t>읍면별</t>
    <phoneticPr fontId="6" type="noConversion"/>
  </si>
  <si>
    <t>읍면별</t>
    <phoneticPr fontId="10" type="noConversion"/>
  </si>
  <si>
    <t>읍면별</t>
    <phoneticPr fontId="10" type="noConversion"/>
  </si>
  <si>
    <t>general</t>
    <phoneticPr fontId="10" type="noConversion"/>
  </si>
  <si>
    <t>1. 주택현황 및 보급률</t>
    <phoneticPr fontId="10" type="noConversion"/>
  </si>
  <si>
    <t>단위 : 가구, 호</t>
    <phoneticPr fontId="8" type="noConversion"/>
  </si>
  <si>
    <t>종합</t>
    <phoneticPr fontId="8" type="noConversion"/>
  </si>
  <si>
    <t>Total</t>
    <phoneticPr fontId="8" type="noConversion"/>
  </si>
  <si>
    <t>Apartments</t>
    <phoneticPr fontId="8" type="noConversion"/>
  </si>
  <si>
    <t>Apartments</t>
    <phoneticPr fontId="10" type="noConversion"/>
  </si>
  <si>
    <t>기준 : 2012.11 = 100.0</t>
    <phoneticPr fontId="8" type="noConversion"/>
  </si>
  <si>
    <t>자료 : 「전국주택가격동향조사」 한국감정원</t>
    <phoneticPr fontId="8" type="noConversion"/>
  </si>
  <si>
    <t>단위 : %</t>
    <phoneticPr fontId="8" type="noConversion"/>
  </si>
  <si>
    <t>평균</t>
    <phoneticPr fontId="8" type="noConversion"/>
  </si>
  <si>
    <t>이용상황별</t>
    <phoneticPr fontId="8" type="noConversion"/>
  </si>
  <si>
    <t>주거용</t>
    <phoneticPr fontId="8" type="noConversion"/>
  </si>
  <si>
    <t>상업용</t>
    <phoneticPr fontId="8" type="noConversion"/>
  </si>
  <si>
    <t>Residental</t>
    <phoneticPr fontId="8" type="noConversion"/>
  </si>
  <si>
    <t>zone</t>
    <phoneticPr fontId="8" type="noConversion"/>
  </si>
  <si>
    <t>Commercial</t>
    <phoneticPr fontId="8" type="noConversion"/>
  </si>
  <si>
    <t>Industrial</t>
    <phoneticPr fontId="8" type="noConversion"/>
  </si>
  <si>
    <t>Agricultural</t>
    <phoneticPr fontId="8" type="noConversion"/>
  </si>
  <si>
    <t>&amp; Forest</t>
    <phoneticPr fontId="8" type="noConversion"/>
  </si>
  <si>
    <t>Area</t>
    <phoneticPr fontId="8" type="noConversion"/>
  </si>
  <si>
    <t>Environment</t>
    <phoneticPr fontId="8" type="noConversion"/>
  </si>
  <si>
    <t>Preservation</t>
    <phoneticPr fontId="8" type="noConversion"/>
  </si>
  <si>
    <t>Greenbelt</t>
    <phoneticPr fontId="8" type="noConversion"/>
  </si>
  <si>
    <t>Dry</t>
    <phoneticPr fontId="8" type="noConversion"/>
  </si>
  <si>
    <t>paddy</t>
    <phoneticPr fontId="8" type="noConversion"/>
  </si>
  <si>
    <t>Rice</t>
    <phoneticPr fontId="8" type="noConversion"/>
  </si>
  <si>
    <t>Forest</t>
    <phoneticPr fontId="8" type="noConversion"/>
  </si>
  <si>
    <t>field</t>
    <phoneticPr fontId="8" type="noConversion"/>
  </si>
  <si>
    <t>Factory</t>
    <phoneticPr fontId="8" type="noConversion"/>
  </si>
  <si>
    <t>site</t>
    <phoneticPr fontId="8" type="noConversion"/>
  </si>
  <si>
    <t>Others</t>
    <phoneticPr fontId="8" type="noConversion"/>
  </si>
  <si>
    <t>주거</t>
    <phoneticPr fontId="8" type="noConversion"/>
  </si>
  <si>
    <t>상업</t>
    <phoneticPr fontId="8" type="noConversion"/>
  </si>
  <si>
    <t>공업</t>
    <phoneticPr fontId="8" type="noConversion"/>
  </si>
  <si>
    <t>녹지</t>
    <phoneticPr fontId="8" type="noConversion"/>
  </si>
  <si>
    <t>농림</t>
    <phoneticPr fontId="8" type="noConversion"/>
  </si>
  <si>
    <t>자연환경</t>
    <phoneticPr fontId="8" type="noConversion"/>
  </si>
  <si>
    <t>보전</t>
    <phoneticPr fontId="8" type="noConversion"/>
  </si>
  <si>
    <t>전</t>
    <phoneticPr fontId="8" type="noConversion"/>
  </si>
  <si>
    <t>답</t>
    <phoneticPr fontId="8" type="noConversion"/>
  </si>
  <si>
    <t>대지</t>
    <phoneticPr fontId="8" type="noConversion"/>
  </si>
  <si>
    <t>임야</t>
    <phoneticPr fontId="8" type="noConversion"/>
  </si>
  <si>
    <t>공장</t>
    <phoneticPr fontId="8" type="noConversion"/>
  </si>
  <si>
    <t>기타</t>
    <phoneticPr fontId="8" type="noConversion"/>
  </si>
  <si>
    <t>자료 : 종합민원실</t>
    <phoneticPr fontId="10" type="noConversion"/>
  </si>
  <si>
    <t>자료 : 토지주택과</t>
    <phoneticPr fontId="8" type="noConversion"/>
  </si>
  <si>
    <t>7. 토 지 거 래 현 황(속)</t>
    <phoneticPr fontId="8" type="noConversion"/>
  </si>
  <si>
    <t>자료 : 종합민원실</t>
    <phoneticPr fontId="10" type="noConversion"/>
  </si>
  <si>
    <t>합  계</t>
    <phoneticPr fontId="8" type="noConversion"/>
  </si>
  <si>
    <t>미 세 분</t>
  </si>
  <si>
    <t>지    역</t>
  </si>
  <si>
    <t>Un-subdivision</t>
  </si>
  <si>
    <t>개소</t>
    <phoneticPr fontId="10" type="noConversion"/>
  </si>
  <si>
    <t>면적</t>
    <phoneticPr fontId="10" type="noConversion"/>
  </si>
  <si>
    <t>고속국도</t>
    <phoneticPr fontId="10" type="noConversion"/>
  </si>
  <si>
    <t>Expressway</t>
    <phoneticPr fontId="10" type="noConversion"/>
  </si>
  <si>
    <t>Highway</t>
    <phoneticPr fontId="10" type="noConversion"/>
  </si>
  <si>
    <t xml:space="preserve"> -</t>
  </si>
  <si>
    <t>농수산용</t>
  </si>
  <si>
    <t>공업용</t>
  </si>
  <si>
    <t>문교/</t>
  </si>
  <si>
    <t>계</t>
    <phoneticPr fontId="8" type="noConversion"/>
  </si>
  <si>
    <t>Total</t>
    <phoneticPr fontId="10" type="noConversion"/>
  </si>
  <si>
    <t xml:space="preserve">  주 : 지가변동률은 기준시점 가격수준을 100으로 보았을 때 해당시점 가격수준의 변동률을 의미함</t>
    <phoneticPr fontId="8" type="noConversion"/>
  </si>
  <si>
    <t>합계</t>
    <phoneticPr fontId="8" type="noConversion"/>
  </si>
  <si>
    <t>Total</t>
    <phoneticPr fontId="8" type="noConversion"/>
  </si>
  <si>
    <t>dwellings</t>
    <phoneticPr fontId="8" type="noConversion"/>
  </si>
  <si>
    <t>주 택</t>
    <phoneticPr fontId="8" type="noConversion"/>
  </si>
  <si>
    <t>철골철근</t>
    <phoneticPr fontId="10" type="noConversion"/>
  </si>
  <si>
    <t>Building Permits by Eup, Myeon</t>
    <phoneticPr fontId="6" type="noConversion"/>
  </si>
  <si>
    <t>지 목 별             By purpose</t>
    <phoneticPr fontId="8" type="noConversion"/>
  </si>
  <si>
    <t>only</t>
    <phoneticPr fontId="10" type="noConversion"/>
  </si>
  <si>
    <t>지정비율</t>
    <phoneticPr fontId="10" type="noConversion"/>
  </si>
  <si>
    <t>자료 : 토지주택과</t>
    <phoneticPr fontId="8" type="noConversion"/>
  </si>
  <si>
    <t>비거주용</t>
  </si>
  <si>
    <t>건물내주택</t>
  </si>
  <si>
    <t>House within</t>
  </si>
  <si>
    <t>commercial</t>
  </si>
  <si>
    <t>building</t>
  </si>
  <si>
    <t>Gun's road</t>
    <phoneticPr fontId="10" type="noConversion"/>
  </si>
  <si>
    <t xml:space="preserve">  주 : 1) 일반가구를 대상으로 집계(비혈연가구, 1인가구 포함),</t>
    <phoneticPr fontId="8" type="noConversion"/>
  </si>
  <si>
    <t xml:space="preserve">          단, 집단가구(6인이상 비혈연가구, 기숙사, 사회시설 등) 및 외국인 가구는 제외</t>
    <phoneticPr fontId="8" type="noConversion"/>
  </si>
  <si>
    <t>주택</t>
    <phoneticPr fontId="8" type="noConversion"/>
  </si>
  <si>
    <t>자료 : 건설방재과, 국토해양부「도로교량 및 터널현황조서」</t>
    <phoneticPr fontId="8" type="noConversion"/>
  </si>
  <si>
    <t xml:space="preserve">  주 : 수치가 5개 미만인 경우 비밀보호를 위해 "×"로 표시</t>
    <phoneticPr fontId="10" type="noConversion"/>
  </si>
  <si>
    <t>x</t>
    <phoneticPr fontId="8" type="noConversion"/>
  </si>
  <si>
    <t>…</t>
    <phoneticPr fontId="10" type="noConversion"/>
  </si>
  <si>
    <t>단위 : 호수</t>
    <phoneticPr fontId="8" type="noConversion"/>
  </si>
  <si>
    <t>연  별</t>
    <phoneticPr fontId="10" type="noConversion"/>
  </si>
  <si>
    <t>주  택</t>
    <phoneticPr fontId="8" type="noConversion"/>
  </si>
  <si>
    <t>기타공원</t>
    <phoneticPr fontId="10" type="noConversion"/>
  </si>
  <si>
    <t>Others</t>
    <phoneticPr fontId="10" type="noConversion"/>
  </si>
  <si>
    <t>National</t>
    <phoneticPr fontId="10" type="noConversion"/>
  </si>
  <si>
    <t>연   별</t>
    <phoneticPr fontId="10" type="noConversion"/>
  </si>
  <si>
    <t>합    계</t>
    <phoneticPr fontId="10" type="noConversion"/>
  </si>
  <si>
    <t>굴 삭 기</t>
  </si>
  <si>
    <t>로 더</t>
    <phoneticPr fontId="10" type="noConversion"/>
  </si>
  <si>
    <t>지 게 차</t>
  </si>
  <si>
    <t>기 중 기</t>
  </si>
  <si>
    <t>콘크리트            Concrete</t>
    <phoneticPr fontId="10" type="noConversion"/>
  </si>
  <si>
    <t>아 스 팔 트  Asphalt</t>
  </si>
  <si>
    <t>피 니 셔</t>
    <phoneticPr fontId="10" type="noConversion"/>
  </si>
  <si>
    <t>살 포 기</t>
  </si>
  <si>
    <t>펌  프</t>
  </si>
  <si>
    <t>쇄 석 기</t>
  </si>
  <si>
    <t>천 공 기</t>
  </si>
  <si>
    <t>준 설 선</t>
  </si>
  <si>
    <t>기   타</t>
  </si>
  <si>
    <t>합    계</t>
  </si>
  <si>
    <t>일 반 국 도</t>
  </si>
  <si>
    <t>지 방 도</t>
  </si>
  <si>
    <t>군 도</t>
    <phoneticPr fontId="10" type="noConversion"/>
  </si>
  <si>
    <t>연     별</t>
    <phoneticPr fontId="10" type="noConversion"/>
  </si>
  <si>
    <t>개  소</t>
  </si>
  <si>
    <t>일반국도  General national road</t>
  </si>
  <si>
    <t>포 장</t>
  </si>
  <si>
    <t>건    수</t>
  </si>
  <si>
    <t>요 개 수          Cases of improvements needed</t>
    <phoneticPr fontId="10" type="noConversion"/>
  </si>
  <si>
    <t>기 개 수</t>
  </si>
  <si>
    <t>미 개 수</t>
  </si>
  <si>
    <t>개수율(%)</t>
  </si>
  <si>
    <t>수 계 별</t>
  </si>
  <si>
    <t>총   계</t>
  </si>
  <si>
    <t>계 (A)</t>
  </si>
  <si>
    <t>계 (B)</t>
  </si>
  <si>
    <t>면  적</t>
  </si>
  <si>
    <t>도    시    공    원                       Urban parks</t>
    <phoneticPr fontId="10" type="noConversion"/>
  </si>
  <si>
    <t>합  계</t>
    <phoneticPr fontId="10" type="noConversion"/>
  </si>
  <si>
    <t xml:space="preserve">도  시  지  역    Urban Area                                                                                                                               </t>
    <phoneticPr fontId="10" type="noConversion"/>
  </si>
  <si>
    <t>녹지지역        Green zone</t>
    <phoneticPr fontId="10" type="noConversion"/>
  </si>
  <si>
    <t xml:space="preserve"> 전용주거지역 </t>
    <phoneticPr fontId="10" type="noConversion"/>
  </si>
  <si>
    <t>지     역</t>
    <phoneticPr fontId="10" type="noConversion"/>
  </si>
  <si>
    <t>도시계획구역내    Subject to urban planning zone</t>
    <phoneticPr fontId="8" type="noConversion"/>
  </si>
  <si>
    <t>도시계획구역외    Not subject to urban planning zone</t>
    <phoneticPr fontId="8" type="noConversion"/>
  </si>
  <si>
    <t>대        지</t>
  </si>
  <si>
    <t>임        야</t>
  </si>
  <si>
    <t>기        타</t>
  </si>
  <si>
    <t xml:space="preserve">서면 </t>
    <phoneticPr fontId="10" type="noConversion"/>
  </si>
  <si>
    <t xml:space="preserve">내면 </t>
    <phoneticPr fontId="10" type="noConversion"/>
  </si>
  <si>
    <t>용도지역별     By use</t>
    <phoneticPr fontId="8" type="noConversion"/>
  </si>
  <si>
    <t>연  별</t>
    <phoneticPr fontId="10" type="noConversion"/>
  </si>
  <si>
    <t>층 수 별 주 택 수                   House  by  floor number</t>
    <phoneticPr fontId="10" type="noConversion"/>
  </si>
  <si>
    <t>5층이하</t>
  </si>
  <si>
    <t>6 ~ 10층</t>
    <phoneticPr fontId="10" type="noConversion"/>
  </si>
  <si>
    <t>11 ~ 15층</t>
    <phoneticPr fontId="10" type="noConversion"/>
  </si>
  <si>
    <t>16 ~ 20층</t>
    <phoneticPr fontId="10" type="noConversion"/>
  </si>
  <si>
    <t>40 ~ 60㎡</t>
    <phoneticPr fontId="10" type="noConversion"/>
  </si>
  <si>
    <t>60 ~ 85㎡</t>
    <phoneticPr fontId="10" type="noConversion"/>
  </si>
  <si>
    <t>85 ~ 102㎡</t>
    <phoneticPr fontId="10" type="noConversion"/>
  </si>
  <si>
    <t>135㎡</t>
    <phoneticPr fontId="10" type="noConversion"/>
  </si>
  <si>
    <t>연  별</t>
    <phoneticPr fontId="6" type="noConversion"/>
  </si>
  <si>
    <t>합        계</t>
    <phoneticPr fontId="6" type="noConversion"/>
  </si>
  <si>
    <t>주 거 용</t>
    <phoneticPr fontId="6" type="noConversion"/>
  </si>
  <si>
    <t>상 업 용</t>
    <phoneticPr fontId="6" type="noConversion"/>
  </si>
  <si>
    <t>교육/사회용</t>
    <phoneticPr fontId="6" type="noConversion"/>
  </si>
  <si>
    <t>동   수</t>
  </si>
  <si>
    <t>연 면 적</t>
  </si>
  <si>
    <t>합   계            Total</t>
    <phoneticPr fontId="10" type="noConversion"/>
  </si>
  <si>
    <t>신   축            New building</t>
    <phoneticPr fontId="10" type="noConversion"/>
  </si>
  <si>
    <t>용도변경       Change of use</t>
    <phoneticPr fontId="10" type="noConversion"/>
  </si>
  <si>
    <t>기  타</t>
    <phoneticPr fontId="10" type="noConversion"/>
  </si>
  <si>
    <t>용 도 별</t>
  </si>
  <si>
    <t>기     타</t>
  </si>
  <si>
    <t>기     타</t>
    <phoneticPr fontId="10" type="noConversion"/>
  </si>
  <si>
    <t>20㎡~40㎡</t>
    <phoneticPr fontId="8" type="noConversion"/>
  </si>
  <si>
    <t>60㎡~85㎡</t>
    <phoneticPr fontId="8" type="noConversion"/>
  </si>
  <si>
    <t>85㎡~100㎡</t>
    <phoneticPr fontId="8" type="noConversion"/>
  </si>
  <si>
    <t>230㎡ 초과</t>
    <phoneticPr fontId="8" type="noConversion"/>
  </si>
  <si>
    <t>주택수               Number of houses by type of housing unit</t>
    <phoneticPr fontId="10" type="noConversion"/>
  </si>
  <si>
    <t>항타 및</t>
    <phoneticPr fontId="10" type="noConversion"/>
  </si>
  <si>
    <t>도  시  공  원</t>
    <phoneticPr fontId="10" type="noConversion"/>
  </si>
  <si>
    <t>용 도 지 역 별             By use</t>
    <phoneticPr fontId="8" type="noConversion"/>
  </si>
  <si>
    <t>규 모 별 주 택 수              House  by  size</t>
    <phoneticPr fontId="10" type="noConversion"/>
  </si>
  <si>
    <t>40㎡</t>
    <phoneticPr fontId="10" type="noConversion"/>
  </si>
  <si>
    <t>102 ~ 135㎡</t>
    <phoneticPr fontId="10" type="noConversion"/>
  </si>
  <si>
    <t>기     타</t>
    <phoneticPr fontId="6" type="noConversion"/>
  </si>
  <si>
    <t>20㎡ 이하</t>
    <phoneticPr fontId="8" type="noConversion"/>
  </si>
  <si>
    <t>165㎡~230㎡</t>
    <phoneticPr fontId="8" type="noConversion"/>
  </si>
  <si>
    <t>합  계</t>
    <phoneticPr fontId="10" type="noConversion"/>
  </si>
  <si>
    <t>130㎡~165㎡</t>
    <phoneticPr fontId="8" type="noConversion"/>
  </si>
  <si>
    <t>(㎥)</t>
    <phoneticPr fontId="10" type="noConversion"/>
  </si>
  <si>
    <t xml:space="preserve">증축·개축·이전·대수선           </t>
    <phoneticPr fontId="10" type="noConversion"/>
  </si>
  <si>
    <t>40㎡~60㎡</t>
    <phoneticPr fontId="8" type="noConversion"/>
  </si>
  <si>
    <t>연     별</t>
    <phoneticPr fontId="10" type="noConversion"/>
  </si>
  <si>
    <r>
      <t>터   널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  <phoneticPr fontId="10" type="noConversion"/>
  </si>
  <si>
    <r>
      <t xml:space="preserve"> 가로등 </t>
    </r>
    <r>
      <rPr>
        <vertAlign val="superscript"/>
        <sz val="10"/>
        <color theme="1"/>
        <rFont val="맑은 고딕"/>
        <family val="3"/>
        <charset val="129"/>
        <scheme val="major"/>
      </rPr>
      <t>2)</t>
    </r>
    <phoneticPr fontId="10" type="noConversion"/>
  </si>
  <si>
    <t>연  별</t>
    <phoneticPr fontId="10" type="noConversion"/>
  </si>
  <si>
    <t>징  수</t>
    <phoneticPr fontId="10" type="noConversion"/>
  </si>
  <si>
    <t>하천수(개소)</t>
    <phoneticPr fontId="10" type="noConversion"/>
  </si>
  <si>
    <t>자    연    공    원                 Natural parks</t>
    <phoneticPr fontId="10" type="noConversion"/>
  </si>
  <si>
    <t>도  시  지  역     Urban Area</t>
    <phoneticPr fontId="10" type="noConversion"/>
  </si>
  <si>
    <t xml:space="preserve">  주거지역           Residential zone</t>
    <phoneticPr fontId="10" type="noConversion"/>
  </si>
  <si>
    <t>공업지역        Industrial zone</t>
    <phoneticPr fontId="10" type="noConversion"/>
  </si>
  <si>
    <t>합 계</t>
    <phoneticPr fontId="10" type="noConversion"/>
  </si>
  <si>
    <r>
      <t>인  구</t>
    </r>
    <r>
      <rPr>
        <vertAlign val="superscript"/>
        <sz val="10"/>
        <color indexed="8"/>
        <rFont val="맑은 고딕"/>
        <family val="3"/>
        <charset val="129"/>
        <scheme val="major"/>
      </rPr>
      <t>1)</t>
    </r>
    <phoneticPr fontId="10" type="noConversion"/>
  </si>
  <si>
    <r>
      <t>인     구</t>
    </r>
    <r>
      <rPr>
        <vertAlign val="superscript"/>
        <sz val="9"/>
        <color indexed="8"/>
        <rFont val="맑은 고딕"/>
        <family val="3"/>
        <charset val="129"/>
        <scheme val="major"/>
      </rPr>
      <t>1)</t>
    </r>
    <phoneticPr fontId="10" type="noConversion"/>
  </si>
  <si>
    <t>도  시  지  역     Urban Area</t>
    <phoneticPr fontId="10" type="noConversion"/>
  </si>
  <si>
    <t>비  도  시  지  역    Urban Area</t>
    <phoneticPr fontId="10" type="noConversion"/>
  </si>
  <si>
    <t xml:space="preserve">  주거지역           Residential zone</t>
    <phoneticPr fontId="10" type="noConversion"/>
  </si>
  <si>
    <t>상업지역   Commercial zone</t>
    <phoneticPr fontId="10" type="noConversion"/>
  </si>
  <si>
    <t>자연환경보전</t>
    <phoneticPr fontId="10" type="noConversion"/>
  </si>
  <si>
    <t>지     역(B)</t>
    <phoneticPr fontId="10" type="noConversion"/>
  </si>
  <si>
    <t>용   도   지   역   별                     By use</t>
    <phoneticPr fontId="10" type="noConversion"/>
  </si>
  <si>
    <t>도  시  계  획  구  역  내             Subject to urban planning zone</t>
    <phoneticPr fontId="10" type="noConversion"/>
  </si>
  <si>
    <t>21층 이상</t>
    <phoneticPr fontId="10" type="noConversion"/>
  </si>
  <si>
    <t>공 공 용</t>
    <phoneticPr fontId="6" type="noConversion"/>
  </si>
  <si>
    <t>기  타</t>
    <phoneticPr fontId="10" type="noConversion"/>
  </si>
  <si>
    <t>건 평 별</t>
    <phoneticPr fontId="8" type="noConversion"/>
  </si>
  <si>
    <t>100㎡~130㎡</t>
    <phoneticPr fontId="8" type="noConversion"/>
  </si>
  <si>
    <r>
      <t>일반가구수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  <phoneticPr fontId="10" type="noConversion"/>
  </si>
  <si>
    <t>Ⅹ. 주택·건설</t>
    <phoneticPr fontId="8" type="noConversion"/>
  </si>
  <si>
    <t>홍천읍</t>
    <phoneticPr fontId="10" type="noConversion"/>
  </si>
  <si>
    <t>unit: household, house</t>
    <phoneticPr fontId="8" type="noConversion"/>
  </si>
  <si>
    <t>unit : house</t>
    <phoneticPr fontId="8" type="noConversion"/>
  </si>
  <si>
    <t>단위 : 동수, ㎡</t>
    <phoneticPr fontId="10" type="noConversion"/>
  </si>
  <si>
    <t>unit : building, ㎡</t>
    <phoneticPr fontId="10" type="noConversion"/>
  </si>
  <si>
    <t>unit : %</t>
    <phoneticPr fontId="8" type="noConversion"/>
  </si>
  <si>
    <t>단위 : 개소, 천㎡</t>
    <phoneticPr fontId="10" type="noConversion"/>
  </si>
  <si>
    <t>unit : place, 1,000㎡</t>
    <phoneticPr fontId="10" type="noConversion"/>
  </si>
  <si>
    <t>unit : ㎞</t>
    <phoneticPr fontId="10" type="noConversion"/>
  </si>
  <si>
    <t>unit : ㎡, 1,000won</t>
    <phoneticPr fontId="10" type="noConversion"/>
  </si>
  <si>
    <t>unit : each</t>
    <phoneticPr fontId="10" type="noConversion"/>
  </si>
  <si>
    <t>단위 : 필지수, 천㎡</t>
    <phoneticPr fontId="10" type="noConversion"/>
  </si>
  <si>
    <t>Building Construction Permits</t>
    <phoneticPr fontId="10" type="noConversion"/>
  </si>
  <si>
    <t>건  축  허  가 (속)
Building Construction Permits(Cont'd)</t>
    <phoneticPr fontId="10" type="noConversion"/>
  </si>
  <si>
    <t>건  축  허  가 (속)
Building Construction Permits(Cont'd)</t>
    <phoneticPr fontId="10" type="noConversion"/>
  </si>
  <si>
    <t xml:space="preserve">        2) 도시가로등임</t>
    <phoneticPr fontId="10" type="noConversion"/>
  </si>
  <si>
    <t>국가도시공원</t>
    <phoneticPr fontId="10" type="noConversion"/>
  </si>
  <si>
    <t>Culturall</t>
    <phoneticPr fontId="10" type="noConversion"/>
  </si>
  <si>
    <t>자료 : 종합민원과</t>
    <phoneticPr fontId="10" type="noConversion"/>
  </si>
  <si>
    <t>도수치</t>
    <phoneticPr fontId="6" type="noConversion"/>
  </si>
  <si>
    <t>자료 : 종합민원과</t>
    <phoneticPr fontId="10" type="noConversion"/>
  </si>
  <si>
    <t>도수치</t>
    <phoneticPr fontId="10" type="noConversion"/>
  </si>
  <si>
    <t>도수치</t>
    <phoneticPr fontId="8" type="noConversion"/>
  </si>
  <si>
    <t>일반주거지역 General  residential</t>
  </si>
  <si>
    <t>자료 : 도시과</t>
    <phoneticPr fontId="10" type="noConversion"/>
  </si>
  <si>
    <t>주제공원</t>
    <phoneticPr fontId="10" type="noConversion"/>
  </si>
  <si>
    <t>생활권공원</t>
    <phoneticPr fontId="10" type="noConversion"/>
  </si>
  <si>
    <t>도수치</t>
    <phoneticPr fontId="10" type="noConversion"/>
  </si>
  <si>
    <t>Pavement</t>
  </si>
  <si>
    <t>단위 : m, ㎡, %</t>
  </si>
  <si>
    <t>자갈채취기</t>
    <phoneticPr fontId="10" type="noConversion"/>
  </si>
  <si>
    <t>타워크레인</t>
    <phoneticPr fontId="10" type="noConversion"/>
  </si>
  <si>
    <t>tower 
cranes</t>
    <phoneticPr fontId="10" type="noConversion"/>
  </si>
  <si>
    <t>Dump  
trucks</t>
    <phoneticPr fontId="10" type="noConversion"/>
  </si>
  <si>
    <t>연   별</t>
  </si>
  <si>
    <t>Fire-prevention 
district</t>
    <phoneticPr fontId="208" type="noConversion"/>
  </si>
  <si>
    <t>개소</t>
    <phoneticPr fontId="208" type="noConversion"/>
  </si>
  <si>
    <t>면적</t>
    <phoneticPr fontId="208" type="noConversion"/>
  </si>
  <si>
    <t>면적</t>
    <phoneticPr fontId="208" type="noConversion"/>
  </si>
  <si>
    <t xml:space="preserve">고도지구 </t>
    <phoneticPr fontId="208" type="noConversion"/>
  </si>
  <si>
    <t>방화지구</t>
    <phoneticPr fontId="208" type="noConversion"/>
  </si>
  <si>
    <t>특정용도 제한지구</t>
    <phoneticPr fontId="208" type="noConversion"/>
  </si>
  <si>
    <t>복합용도 지구</t>
    <phoneticPr fontId="208" type="noConversion"/>
  </si>
  <si>
    <t xml:space="preserve">Height restriction 
district </t>
    <phoneticPr fontId="208" type="noConversion"/>
  </si>
  <si>
    <t>Special- purpose
restricted district</t>
    <phoneticPr fontId="208" type="noConversion"/>
  </si>
  <si>
    <t>Special- purpose district</t>
    <phoneticPr fontId="208" type="noConversion"/>
  </si>
  <si>
    <t>개소</t>
    <phoneticPr fontId="208" type="noConversion"/>
  </si>
  <si>
    <t>면적</t>
    <phoneticPr fontId="208" type="noConversion"/>
  </si>
  <si>
    <t>개소</t>
    <phoneticPr fontId="208" type="noConversion"/>
  </si>
  <si>
    <t>면적</t>
    <phoneticPr fontId="208" type="noConversion"/>
  </si>
  <si>
    <t>개소</t>
    <phoneticPr fontId="208" type="noConversion"/>
  </si>
  <si>
    <t>합     계
Total</t>
    <phoneticPr fontId="208" type="noConversion"/>
  </si>
  <si>
    <t>경 관 지 구      Scenic district</t>
    <phoneticPr fontId="208" type="noConversion"/>
  </si>
  <si>
    <t>방재지구
Disaster prevention district</t>
    <phoneticPr fontId="208" type="noConversion"/>
  </si>
  <si>
    <t>보호지구
Protection district</t>
    <phoneticPr fontId="208" type="noConversion"/>
  </si>
  <si>
    <t>취락지구  
Settlement district</t>
    <phoneticPr fontId="208" type="noConversion"/>
  </si>
  <si>
    <t xml:space="preserve">  개발진흥지구   Development promotion district</t>
    <phoneticPr fontId="208" type="noConversion"/>
  </si>
  <si>
    <t>소계
Subtotal</t>
    <phoneticPr fontId="208" type="noConversion"/>
  </si>
  <si>
    <t>자 연
Natural</t>
    <phoneticPr fontId="208" type="noConversion"/>
  </si>
  <si>
    <t>시가지
Urban</t>
    <phoneticPr fontId="208" type="noConversion"/>
  </si>
  <si>
    <t>특화
Special</t>
    <phoneticPr fontId="208" type="noConversion"/>
  </si>
  <si>
    <t>자 연
Natural</t>
    <phoneticPr fontId="208" type="noConversion"/>
  </si>
  <si>
    <t>소계
Subtotal</t>
    <phoneticPr fontId="208" type="noConversion"/>
  </si>
  <si>
    <t>역사문화 환경
Historic and cultural
Environments</t>
    <phoneticPr fontId="208" type="noConversion"/>
  </si>
  <si>
    <t>중요시설물
Major facilities</t>
    <phoneticPr fontId="208" type="noConversion"/>
  </si>
  <si>
    <t>생태계
Eco system</t>
    <phoneticPr fontId="208" type="noConversion"/>
  </si>
  <si>
    <t>집단
Collective</t>
    <phoneticPr fontId="208" type="noConversion"/>
  </si>
  <si>
    <t>소계
Subtotal</t>
    <phoneticPr fontId="208" type="noConversion"/>
  </si>
  <si>
    <t>주거
Residence</t>
    <phoneticPr fontId="208" type="noConversion"/>
  </si>
  <si>
    <t>산업유통
Industry and distribution</t>
    <phoneticPr fontId="208" type="noConversion"/>
  </si>
  <si>
    <t>관광유통
Tourism
receation</t>
    <phoneticPr fontId="208" type="noConversion"/>
  </si>
  <si>
    <t>복합
Complex</t>
    <phoneticPr fontId="208" type="noConversion"/>
  </si>
  <si>
    <t>특정
Specific</t>
    <phoneticPr fontId="208" type="noConversion"/>
  </si>
  <si>
    <t xml:space="preserve">  주 : 1) 강원도 조례에 의한 지구.</t>
  </si>
  <si>
    <t>자료 : 도시과</t>
    <phoneticPr fontId="8" type="noConversion"/>
  </si>
  <si>
    <t>…</t>
    <phoneticPr fontId="8" type="noConversion"/>
  </si>
  <si>
    <t xml:space="preserve">Land by Purpose (Cont'd) </t>
  </si>
  <si>
    <t>단위 : ㎢</t>
  </si>
  <si>
    <t xml:space="preserve">용  도  지  구 (속)                                                                    </t>
  </si>
  <si>
    <t>Unit : ㎢</t>
  </si>
  <si>
    <t>자료 : 종합민원과</t>
    <phoneticPr fontId="10" type="noConversion"/>
  </si>
  <si>
    <t xml:space="preserve"> 자료 : 건설방재과</t>
    <phoneticPr fontId="10" type="noConversion"/>
  </si>
  <si>
    <t>Housing Units by Year of Construction</t>
    <phoneticPr fontId="6" type="noConversion"/>
  </si>
  <si>
    <t>합        계</t>
    <phoneticPr fontId="6" type="noConversion"/>
  </si>
  <si>
    <t>Total</t>
    <phoneticPr fontId="6" type="noConversion"/>
  </si>
  <si>
    <t>단  독  주  택</t>
    <phoneticPr fontId="8" type="noConversion"/>
  </si>
  <si>
    <t>아  파  트</t>
    <phoneticPr fontId="8" type="noConversion"/>
  </si>
  <si>
    <t>다세대주택</t>
    <phoneticPr fontId="8" type="noConversion"/>
  </si>
  <si>
    <t>비거주용건물내주택</t>
    <phoneticPr fontId="8" type="noConversion"/>
  </si>
  <si>
    <t>2005~2009</t>
    <phoneticPr fontId="8" type="noConversion"/>
  </si>
  <si>
    <t>2000~2004</t>
    <phoneticPr fontId="8" type="noConversion"/>
  </si>
  <si>
    <t>1990~1999</t>
    <phoneticPr fontId="8" type="noConversion"/>
  </si>
  <si>
    <t>1980~1989</t>
    <phoneticPr fontId="8" type="noConversion"/>
  </si>
  <si>
    <t>1979년</t>
    <phoneticPr fontId="8" type="noConversion"/>
  </si>
  <si>
    <t>이전</t>
    <phoneticPr fontId="8" type="noConversion"/>
  </si>
  <si>
    <t>연 립 주 택</t>
    <phoneticPr fontId="8" type="noConversion"/>
  </si>
  <si>
    <t>비거주용건물내주택</t>
    <phoneticPr fontId="8" type="noConversion"/>
  </si>
  <si>
    <t xml:space="preserve">  주 : 1) 주택을 대상으로 빈집포함하여 집계</t>
    <phoneticPr fontId="8" type="noConversion"/>
  </si>
  <si>
    <t>연       별
주택유형별</t>
    <phoneticPr fontId="8" type="noConversion"/>
  </si>
  <si>
    <t>자료 : 도시과, 건설방재과</t>
    <phoneticPr fontId="10" type="noConversion"/>
  </si>
  <si>
    <t xml:space="preserve">       "평균지가"기준으로 작성한 자료임</t>
    <phoneticPr fontId="8" type="noConversion"/>
  </si>
  <si>
    <t>X</t>
  </si>
  <si>
    <t>자료 : 통계청「인구주택총조사보고서」</t>
    <phoneticPr fontId="6" type="noConversion"/>
  </si>
  <si>
    <t>4. 건  축  허  가</t>
    <phoneticPr fontId="10" type="noConversion"/>
  </si>
  <si>
    <t>4-1. 읍면별 건축허가</t>
    <phoneticPr fontId="6" type="noConversion"/>
  </si>
  <si>
    <t>5. 지 가 변 동 률</t>
    <phoneticPr fontId="8" type="noConversion"/>
  </si>
  <si>
    <t>7. 토 지 거 래 현 황</t>
    <phoneticPr fontId="8" type="noConversion"/>
  </si>
  <si>
    <t>8. 용  도  지  역</t>
    <phoneticPr fontId="10" type="noConversion"/>
  </si>
  <si>
    <t>11. 하        천</t>
    <phoneticPr fontId="10" type="noConversion"/>
  </si>
  <si>
    <t>12. 하 천 부 지 점 용</t>
    <phoneticPr fontId="10" type="noConversion"/>
  </si>
  <si>
    <t>14. 도 로 시 설 물</t>
    <phoneticPr fontId="10" type="noConversion"/>
  </si>
  <si>
    <t>15. 교       량</t>
    <phoneticPr fontId="10" type="noConversion"/>
  </si>
  <si>
    <t>16. 건  설  장  비</t>
    <phoneticPr fontId="10" type="noConversion"/>
  </si>
  <si>
    <r>
      <rPr>
        <b/>
        <sz val="20"/>
        <rFont val="맑은 고딕"/>
        <family val="3"/>
        <charset val="129"/>
        <scheme val="major"/>
      </rPr>
      <t xml:space="preserve">2. 건 축 연 도 별   주 택 </t>
    </r>
    <r>
      <rPr>
        <b/>
        <vertAlign val="superscript"/>
        <sz val="20"/>
        <rFont val="맑은 고딕"/>
        <family val="3"/>
        <charset val="129"/>
        <scheme val="major"/>
      </rPr>
      <t>1)</t>
    </r>
    <phoneticPr fontId="8" type="noConversion"/>
  </si>
  <si>
    <r>
      <rPr>
        <b/>
        <sz val="20"/>
        <rFont val="맑은 고딕"/>
        <family val="3"/>
        <charset val="129"/>
        <scheme val="major"/>
      </rPr>
      <t xml:space="preserve">3. 연 면 적 별 주 택 </t>
    </r>
    <r>
      <rPr>
        <b/>
        <vertAlign val="superscript"/>
        <sz val="20"/>
        <rFont val="맑은 고딕"/>
        <family val="3"/>
        <charset val="129"/>
        <scheme val="major"/>
      </rPr>
      <t>1)</t>
    </r>
    <phoneticPr fontId="8" type="noConversion"/>
  </si>
  <si>
    <r>
      <rPr>
        <b/>
        <sz val="20"/>
        <rFont val="맑은 고딕"/>
        <family val="3"/>
        <charset val="129"/>
        <scheme val="major"/>
      </rPr>
      <t xml:space="preserve">6. 아 파 트 건 립 </t>
    </r>
    <r>
      <rPr>
        <b/>
        <vertAlign val="superscript"/>
        <sz val="20"/>
        <rFont val="맑은 고딕"/>
        <family val="3"/>
        <charset val="129"/>
        <scheme val="major"/>
      </rPr>
      <t>1)</t>
    </r>
    <phoneticPr fontId="10" type="noConversion"/>
  </si>
  <si>
    <t xml:space="preserve">          </t>
    <phoneticPr fontId="10" type="noConversion"/>
  </si>
  <si>
    <r>
      <rPr>
        <b/>
        <sz val="20"/>
        <rFont val="맑은 고딕"/>
        <family val="3"/>
        <charset val="129"/>
        <scheme val="major"/>
      </rPr>
      <t>9. 용  도  지  구</t>
    </r>
    <r>
      <rPr>
        <b/>
        <vertAlign val="superscript"/>
        <sz val="20"/>
        <rFont val="맑은 고딕"/>
        <family val="3"/>
        <charset val="129"/>
        <scheme val="major"/>
      </rPr>
      <t>1)</t>
    </r>
    <phoneticPr fontId="208" type="noConversion"/>
  </si>
  <si>
    <r>
      <rPr>
        <b/>
        <sz val="25"/>
        <rFont val="맑은 고딕"/>
        <family val="3"/>
        <charset val="129"/>
        <scheme val="major"/>
      </rPr>
      <t>10. 공        원</t>
    </r>
    <r>
      <rPr>
        <b/>
        <vertAlign val="superscript"/>
        <sz val="25"/>
        <rFont val="맑은 고딕"/>
        <family val="3"/>
        <charset val="129"/>
        <scheme val="major"/>
      </rPr>
      <t>1)</t>
    </r>
    <phoneticPr fontId="10" type="noConversion"/>
  </si>
  <si>
    <t xml:space="preserve">문화공원 </t>
    <phoneticPr fontId="10" type="noConversion"/>
  </si>
  <si>
    <r>
      <t>복개구조물</t>
    </r>
    <r>
      <rPr>
        <sz val="8"/>
        <color theme="1"/>
        <rFont val="맑은 고딕"/>
        <family val="3"/>
        <charset val="129"/>
        <scheme val="major"/>
      </rPr>
      <t xml:space="preserve"> </t>
    </r>
    <phoneticPr fontId="10" type="noConversion"/>
  </si>
  <si>
    <t xml:space="preserve">언더패스 </t>
    <phoneticPr fontId="10" type="noConversion"/>
  </si>
  <si>
    <t xml:space="preserve">unit : house </t>
    <phoneticPr fontId="8" type="noConversion"/>
  </si>
  <si>
    <t>단위 : 동수, 호</t>
    <phoneticPr fontId="10" type="noConversion"/>
  </si>
  <si>
    <t>unit : building, house</t>
    <phoneticPr fontId="10" type="noConversion"/>
  </si>
  <si>
    <t>unit : parcel, 1,000㎡</t>
    <phoneticPr fontId="8" type="noConversion"/>
  </si>
  <si>
    <t>unit : parcel , 1,000㎡</t>
    <phoneticPr fontId="8" type="noConversion"/>
  </si>
  <si>
    <t>단위 : 명, 천㎡, %</t>
    <phoneticPr fontId="10" type="noConversion"/>
  </si>
  <si>
    <t>unit : person, 1,000㎡, %</t>
    <phoneticPr fontId="10" type="noConversion"/>
  </si>
  <si>
    <t>unit : number, m, ㎡</t>
    <phoneticPr fontId="10" type="noConversion"/>
  </si>
  <si>
    <t>unit : number, m</t>
    <phoneticPr fontId="10" type="noConversion"/>
  </si>
  <si>
    <t>13. 도     로</t>
  </si>
  <si>
    <t>Roads</t>
  </si>
  <si>
    <t>Unit : m, ㎡, %</t>
    <phoneticPr fontId="15" type="noConversion"/>
  </si>
  <si>
    <t>합    계       Total</t>
  </si>
  <si>
    <t>Highway</t>
  </si>
  <si>
    <t>개통연장</t>
  </si>
  <si>
    <t>포장</t>
  </si>
  <si>
    <t>전체</t>
  </si>
  <si>
    <t>Opened 
Length</t>
  </si>
  <si>
    <t>포장률</t>
  </si>
  <si>
    <t>Paved</t>
  </si>
  <si>
    <t>Rate</t>
  </si>
  <si>
    <t>군 도      Gun's road</t>
  </si>
  <si>
    <t xml:space="preserve">  주 : 1) 국가지원지방도 225,750m 포함</t>
  </si>
  <si>
    <t>자료 : 건설교통부「도로현황조서」, 건설방재과</t>
  </si>
  <si>
    <r>
      <t xml:space="preserve">지  방  도  </t>
    </r>
    <r>
      <rPr>
        <vertAlign val="superscript"/>
        <sz val="10"/>
        <color theme="1"/>
        <rFont val="맑은 고딕"/>
        <family val="3"/>
        <charset val="129"/>
      </rPr>
      <t>1)</t>
    </r>
    <r>
      <rPr>
        <sz val="10"/>
        <color theme="1"/>
        <rFont val="맑은 고딕"/>
        <family val="3"/>
        <charset val="129"/>
      </rPr>
      <t xml:space="preserve">    Provincial road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</si>
</sst>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_ * #,##0.00_ ;_ * \-#,##0.00_ ;_ * &quot;-&quot;_ ;_ @_ "/>
    <numFmt numFmtId="184" formatCode="_ * #,##0.000_ ;_ * \-#,##0.000_ ;_ * &quot;-&quot;_ ;_ @_ "/>
    <numFmt numFmtId="185" formatCode="#,##0_ "/>
    <numFmt numFmtId="186" formatCode="_-* #,##0.0_-;\-* #,##0.0_-;_-* &quot;-&quot;?_-;_-@_-"/>
    <numFmt numFmtId="187" formatCode="0_ "/>
    <numFmt numFmtId="188" formatCode="_-* #,##0_-;\-* #,##0_-;_-* &quot;-&quot;??_-;_-@_-"/>
    <numFmt numFmtId="189" formatCode="#,##0.00,,"/>
    <numFmt numFmtId="190" formatCode="0.00_);[Red]\(0.00\)"/>
    <numFmt numFmtId="191" formatCode="0.00_ "/>
    <numFmt numFmtId="192" formatCode="#,##0.000_ "/>
    <numFmt numFmtId="193" formatCode="#,##0.00_);[Red]\(#,##0.00\)"/>
    <numFmt numFmtId="194" formatCode="#,##0.0_ "/>
    <numFmt numFmtId="195" formatCode="#,##0.00_ "/>
    <numFmt numFmtId="196" formatCode="#,##0.0"/>
    <numFmt numFmtId="197" formatCode="_ * #,##0.0_ ;_ * \-#,##0.0_ ;_ * &quot;-&quot;??_ ;_ @_ "/>
    <numFmt numFmtId="198" formatCode="_-* #,##0.00_-;\-* #,##0.00_-;_-* &quot;-&quot;?_-;_-@_-"/>
    <numFmt numFmtId="199" formatCode="&quot;$&quot;#,##0_);[Red]\(&quot;$&quot;#,##0\)"/>
    <numFmt numFmtId="200" formatCode="&quot;$&quot;#,##0.00_);[Red]\(&quot;$&quot;#,##0.00\)"/>
    <numFmt numFmtId="201" formatCode="#,##0;[Red]&quot;-&quot;#,##0"/>
    <numFmt numFmtId="202" formatCode="#,##0.00;[Red]&quot;-&quot;#,##0.00"/>
    <numFmt numFmtId="203" formatCode="#,##0;&quot;₩&quot;&quot;₩&quot;&quot;₩&quot;&quot;₩&quot;\(#,##0&quot;₩&quot;&quot;₩&quot;&quot;₩&quot;&quot;₩&quot;\)"/>
    <numFmt numFmtId="204" formatCode="_(&quot;$&quot;* #,##0_);_(&quot;$&quot;* \(#,##0\);_(&quot;$&quot;* &quot;-&quot;_);_(@_)"/>
    <numFmt numFmtId="205" formatCode="_(&quot;$&quot;* #,##0.00_);_(&quot;$&quot;* \(#,##0.00\);_(&quot;$&quot;* &quot;-&quot;??_);_(@_)"/>
    <numFmt numFmtId="206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207" formatCode="_-* #,##0\ _D_M_-;\-* #,##0\ _D_M_-;_-* &quot;-&quot;\ _D_M_-;_-@_-"/>
    <numFmt numFmtId="208" formatCode="_-* #,##0.00\ _D_M_-;\-* #,##0.00\ _D_M_-;_-* &quot;-&quot;??\ _D_M_-;_-@_-"/>
    <numFmt numFmtId="209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10" formatCode="_(* #,##0_);_(* \(#,##0\);_(* &quot;-&quot;_);_(@_)"/>
    <numFmt numFmtId="211" formatCode="_(* #,##0.00_);_(* \(#,##0.00\);_(* &quot;-&quot;??_);_(@_)"/>
    <numFmt numFmtId="212" formatCode="#,##0.000_);&quot;₩&quot;&quot;₩&quot;&quot;₩&quot;&quot;₩&quot;\(#,##0.000&quot;₩&quot;&quot;₩&quot;&quot;₩&quot;&quot;₩&quot;\)"/>
    <numFmt numFmtId="213" formatCode="_-* #,##0\ &quot;DM&quot;_-;\-* #,##0\ &quot;DM&quot;_-;_-* &quot;-&quot;\ &quot;DM&quot;_-;_-@_-"/>
    <numFmt numFmtId="214" formatCode="_-* #,##0.00\ &quot;DM&quot;_-;\-* #,##0.00\ &quot;DM&quot;_-;_-* &quot;-&quot;??\ &quot;DM&quot;_-;_-@_-"/>
    <numFmt numFmtId="215" formatCode="0.00000"/>
    <numFmt numFmtId="216" formatCode="0.000000"/>
    <numFmt numFmtId="217" formatCode="_-* #,##0.00_-;\-* #,##0.00_-;_-* &quot;-&quot;_-;_-@_-"/>
    <numFmt numFmtId="218" formatCode="#,##0.000"/>
    <numFmt numFmtId="219" formatCode="_-* #,##0.0_-;\-* #,##0.0_-;_-* &quot;-&quot;??_-;_-@_-"/>
    <numFmt numFmtId="220" formatCode="#,##0.0_);[Red]\(#,##0.0\)"/>
    <numFmt numFmtId="221" formatCode="#,##0_);[Red]\(#,##0\)"/>
    <numFmt numFmtId="222" formatCode="0.0%"/>
    <numFmt numFmtId="223" formatCode="#,###"/>
    <numFmt numFmtId="224" formatCode="#,###.0"/>
    <numFmt numFmtId="225" formatCode="#,##0,"/>
  </numFmts>
  <fonts count="236">
    <font>
      <sz val="10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바탕체"/>
      <family val="1"/>
      <charset val="129"/>
    </font>
    <font>
      <sz val="10"/>
      <name val="MS Serif"/>
      <family val="1"/>
    </font>
    <font>
      <b/>
      <sz val="20"/>
      <name val="바탕체"/>
      <family val="1"/>
      <charset val="129"/>
    </font>
    <font>
      <sz val="8"/>
      <name val="바탕체"/>
      <family val="1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b/>
      <sz val="2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9"/>
      <name val="바탕체"/>
      <family val="1"/>
      <charset val="129"/>
    </font>
    <font>
      <sz val="8"/>
      <name val="돋움"/>
      <family val="3"/>
      <charset val="129"/>
    </font>
    <font>
      <sz val="9"/>
      <name val="Arial Narrow"/>
      <family val="2"/>
    </font>
    <font>
      <sz val="10"/>
      <name val="Times New Roman"/>
      <family val="1"/>
    </font>
    <font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1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name val="돋움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2"/>
      <name val="Arial"/>
      <family val="2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13"/>
      <name val="견고딕"/>
      <family val="1"/>
      <charset val="129"/>
    </font>
    <font>
      <sz val="9"/>
      <color indexed="9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sz val="9"/>
      <color indexed="20"/>
      <name val="맑은 고딕"/>
      <family val="3"/>
      <charset val="129"/>
    </font>
    <font>
      <sz val="9"/>
      <color indexed="19"/>
      <name val="맑은 고딕"/>
      <family val="3"/>
      <charset val="129"/>
    </font>
    <font>
      <b/>
      <sz val="9"/>
      <color indexed="9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62"/>
      <name val="맑은 고딕"/>
      <family val="3"/>
      <charset val="129"/>
    </font>
    <font>
      <sz val="9"/>
      <color indexed="17"/>
      <name val="맑은 고딕"/>
      <family val="3"/>
      <charset val="129"/>
    </font>
    <font>
      <b/>
      <sz val="9"/>
      <color indexed="63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2"/>
      <name val="???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color indexed="20"/>
      <name val="맑은 고딕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1"/>
      <color indexed="52"/>
      <name val="맑은 고딕"/>
      <family val="3"/>
      <charset val="129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2"/>
      <name val="Arial"/>
      <family val="2"/>
    </font>
    <font>
      <sz val="10"/>
      <color indexed="16"/>
      <name val="MS Serif"/>
      <family val="1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name val="Arial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name val="Helv"/>
      <family val="2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"/>
      <color indexed="8"/>
      <name val="Courier"/>
      <family val="3"/>
    </font>
    <font>
      <sz val="11"/>
      <name val="HY신명조"/>
      <family val="1"/>
      <charset val="129"/>
    </font>
    <font>
      <sz val="1"/>
      <color indexed="8"/>
      <name val="Courier"/>
      <family val="3"/>
    </font>
    <font>
      <sz val="11"/>
      <name val="뼻뮝"/>
      <family val="3"/>
      <charset val="129"/>
    </font>
    <font>
      <sz val="11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sz val="12"/>
      <color indexed="8"/>
      <name val="바탕체"/>
      <family val="1"/>
      <charset val="129"/>
    </font>
    <font>
      <sz val="10"/>
      <name val="굴림체"/>
      <family val="3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sz val="9"/>
      <color theme="0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indexed="1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9"/>
      <color rgb="FFFA7D00"/>
      <name val="맑은 고딕"/>
      <family val="3"/>
      <charset val="129"/>
    </font>
    <font>
      <sz val="9"/>
      <color rgb="FF9C0006"/>
      <name val="맑은 고딕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1"/>
      <color indexed="19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sz val="9"/>
      <color rgb="FF9C6500"/>
      <name val="맑은 고딕"/>
      <family val="3"/>
      <charset val="129"/>
    </font>
    <font>
      <i/>
      <sz val="9"/>
      <color rgb="FF7F7F7F"/>
      <name val="맑은 고딕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0"/>
      <color rgb="FF000000"/>
      <name val="바탕체"/>
      <family val="1"/>
      <charset val="129"/>
    </font>
    <font>
      <sz val="10"/>
      <color rgb="FF000000"/>
      <name val="Arial"/>
      <family val="2"/>
    </font>
    <font>
      <sz val="10"/>
      <color rgb="FF000000"/>
      <name val="한컴바탕"/>
      <family val="1"/>
      <charset val="129"/>
    </font>
    <font>
      <sz val="11"/>
      <color indexed="1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9"/>
      <color rgb="FFFA7D00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9"/>
      <color rgb="FF3F3F76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b/>
      <sz val="15"/>
      <color indexed="62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</font>
    <font>
      <b/>
      <sz val="18"/>
      <color indexed="62"/>
      <name val="맑은 고딕"/>
      <family val="3"/>
      <charset val="129"/>
      <scheme val="major"/>
    </font>
    <font>
      <b/>
      <sz val="13"/>
      <color indexed="62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</font>
    <font>
      <b/>
      <sz val="11"/>
      <color indexed="62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</font>
    <font>
      <b/>
      <sz val="18"/>
      <color theme="3"/>
      <name val="맑은 고딕"/>
      <family val="3"/>
      <charset val="129"/>
      <scheme val="major"/>
    </font>
    <font>
      <sz val="9"/>
      <color rgb="FF006100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b/>
      <sz val="9"/>
      <color rgb="FF3F3F3F"/>
      <name val="맑은 고딕"/>
      <family val="3"/>
      <charset val="129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1"/>
      <color theme="1"/>
      <name val="돋움"/>
      <family val="2"/>
      <charset val="129"/>
    </font>
    <font>
      <sz val="12"/>
      <color rgb="FF000000"/>
      <name val="바탕체"/>
      <family val="1"/>
      <charset val="129"/>
    </font>
    <font>
      <sz val="11"/>
      <color indexed="8"/>
      <name val="맑은 고딕"/>
      <family val="2"/>
      <scheme val="minor"/>
    </font>
    <font>
      <sz val="10"/>
      <color indexed="8"/>
      <name val="굴림"/>
      <family val="3"/>
      <charset val="129"/>
    </font>
    <font>
      <sz val="12"/>
      <name val="맑은 고딕"/>
      <family val="3"/>
      <charset val="129"/>
      <scheme val="major"/>
    </font>
    <font>
      <b/>
      <sz val="26"/>
      <color indexed="8"/>
      <name val="맑은 고딕"/>
      <family val="3"/>
      <charset val="129"/>
      <scheme val="major"/>
    </font>
    <font>
      <sz val="2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vertAlign val="superscript"/>
      <sz val="10"/>
      <color indexed="8"/>
      <name val="맑은 고딕"/>
      <family val="3"/>
      <charset val="129"/>
      <scheme val="major"/>
    </font>
    <font>
      <vertAlign val="superscript"/>
      <sz val="9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b/>
      <sz val="10"/>
      <color indexed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10"/>
      <color rgb="FF3333FF"/>
      <name val="맑은 고딕"/>
      <family val="3"/>
      <charset val="129"/>
      <scheme val="major"/>
    </font>
    <font>
      <b/>
      <sz val="10"/>
      <color rgb="FF3333FF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바탕체"/>
      <family val="1"/>
      <charset val="129"/>
    </font>
    <font>
      <sz val="10"/>
      <color theme="1"/>
      <name val="Times New Roman"/>
      <family val="1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color rgb="FF3333FF"/>
      <name val="바탕체"/>
      <family val="1"/>
      <charset val="129"/>
    </font>
    <font>
      <b/>
      <sz val="10"/>
      <color rgb="FF3333FF"/>
      <name val="바탕체"/>
      <family val="1"/>
      <charset val="129"/>
    </font>
    <font>
      <b/>
      <sz val="25"/>
      <color theme="1"/>
      <name val="맑은 고딕"/>
      <family val="3"/>
      <charset val="129"/>
      <scheme val="major"/>
    </font>
    <font>
      <sz val="25"/>
      <color theme="1"/>
      <name val="맑은 고딕"/>
      <family val="3"/>
      <charset val="129"/>
      <scheme val="major"/>
    </font>
    <font>
      <b/>
      <sz val="25"/>
      <color indexed="8"/>
      <name val="맑은 고딕"/>
      <family val="3"/>
      <charset val="129"/>
      <scheme val="major"/>
    </font>
    <font>
      <sz val="25"/>
      <color indexed="8"/>
      <name val="맑은 고딕"/>
      <family val="3"/>
      <charset val="129"/>
      <scheme val="major"/>
    </font>
    <font>
      <b/>
      <sz val="20"/>
      <color rgb="FF0000FF"/>
      <name val="맑은 고딕"/>
      <family val="3"/>
      <charset val="129"/>
      <scheme val="major"/>
    </font>
    <font>
      <b/>
      <vertAlign val="superscript"/>
      <sz val="20"/>
      <name val="맑은 고딕"/>
      <family val="3"/>
      <charset val="129"/>
      <scheme val="major"/>
    </font>
    <font>
      <b/>
      <sz val="25"/>
      <name val="맑은 고딕"/>
      <family val="3"/>
      <charset val="129"/>
      <scheme val="major"/>
    </font>
    <font>
      <b/>
      <vertAlign val="superscript"/>
      <sz val="25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</font>
    <font>
      <b/>
      <sz val="20"/>
      <color rgb="FF0000FF"/>
      <name val="맑은 고딕"/>
      <family val="3"/>
      <charset val="129"/>
    </font>
    <font>
      <b/>
      <sz val="2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rgb="FF0000FF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0"/>
      <color theme="1"/>
      <name val="맑은 고딕"/>
      <family val="3"/>
      <charset val="129"/>
    </font>
    <font>
      <vertAlign val="superscript"/>
      <sz val="10"/>
      <color theme="1"/>
      <name val="맑은 고딕"/>
      <family val="3"/>
      <charset val="129"/>
    </font>
    <font>
      <b/>
      <sz val="20"/>
      <color theme="1"/>
      <name val="맑은 고딕"/>
      <family val="3"/>
      <charset val="129"/>
    </font>
  </fonts>
  <fills count="6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D7E4BC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173">
    <xf numFmtId="0" fontId="0" fillId="0" borderId="0"/>
    <xf numFmtId="0" fontId="18" fillId="0" borderId="0"/>
    <xf numFmtId="0" fontId="59" fillId="0" borderId="0"/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60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60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60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05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31" borderId="0" applyNumberFormat="0" applyBorder="0" applyAlignment="0" applyProtection="0">
      <alignment vertical="center"/>
    </xf>
    <xf numFmtId="0" fontId="105" fillId="31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04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5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04" fillId="32" borderId="0" applyNumberFormat="0" applyBorder="0" applyAlignment="0" applyProtection="0">
      <alignment vertical="center"/>
    </xf>
    <xf numFmtId="0" fontId="105" fillId="32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04" fillId="3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5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33" borderId="0" applyNumberFormat="0" applyBorder="0" applyAlignment="0" applyProtection="0">
      <alignment vertical="center"/>
    </xf>
    <xf numFmtId="0" fontId="105" fillId="33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3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5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04" fillId="34" borderId="0" applyNumberFormat="0" applyBorder="0" applyAlignment="0" applyProtection="0">
      <alignment vertical="center"/>
    </xf>
    <xf numFmtId="0" fontId="105" fillId="34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04" fillId="3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04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5" fillId="35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04" fillId="3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5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36" borderId="0" applyNumberFormat="0" applyBorder="0" applyAlignment="0" applyProtection="0">
      <alignment vertical="center"/>
    </xf>
    <xf numFmtId="0" fontId="105" fillId="36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3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60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60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5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37" borderId="0" applyNumberFormat="0" applyBorder="0" applyAlignment="0" applyProtection="0">
      <alignment vertical="center"/>
    </xf>
    <xf numFmtId="0" fontId="105" fillId="37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3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5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04" fillId="3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5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04" fillId="39" borderId="0" applyNumberFormat="0" applyBorder="0" applyAlignment="0" applyProtection="0">
      <alignment vertical="center"/>
    </xf>
    <xf numFmtId="0" fontId="105" fillId="39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04" fillId="3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04" fillId="1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05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40" borderId="0" applyNumberFormat="0" applyBorder="0" applyAlignment="0" applyProtection="0">
      <alignment vertical="center"/>
    </xf>
    <xf numFmtId="0" fontId="105" fillId="40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4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04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5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41" borderId="0" applyNumberFormat="0" applyBorder="0" applyAlignment="0" applyProtection="0">
      <alignment vertical="center"/>
    </xf>
    <xf numFmtId="0" fontId="105" fillId="41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4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04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5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42" borderId="0" applyNumberFormat="0" applyBorder="0" applyAlignment="0" applyProtection="0">
      <alignment vertical="center"/>
    </xf>
    <xf numFmtId="0" fontId="105" fillId="42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4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104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06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107" fillId="43" borderId="0" applyNumberFormat="0" applyBorder="0" applyAlignment="0" applyProtection="0">
      <alignment vertical="center"/>
    </xf>
    <xf numFmtId="0" fontId="106" fillId="43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107" fillId="4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06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107" fillId="44" borderId="0" applyNumberFormat="0" applyBorder="0" applyAlignment="0" applyProtection="0">
      <alignment vertical="center"/>
    </xf>
    <xf numFmtId="0" fontId="106" fillId="44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107" fillId="4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06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107" fillId="45" borderId="0" applyNumberFormat="0" applyBorder="0" applyAlignment="0" applyProtection="0">
      <alignment vertical="center"/>
    </xf>
    <xf numFmtId="0" fontId="106" fillId="45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107" fillId="4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06" fillId="3" borderId="0" applyNumberFormat="0" applyBorder="0" applyAlignment="0" applyProtection="0">
      <alignment vertical="center"/>
    </xf>
    <xf numFmtId="0" fontId="107" fillId="3" borderId="0" applyNumberFormat="0" applyBorder="0" applyAlignment="0" applyProtection="0">
      <alignment vertical="center"/>
    </xf>
    <xf numFmtId="0" fontId="107" fillId="46" borderId="0" applyNumberFormat="0" applyBorder="0" applyAlignment="0" applyProtection="0">
      <alignment vertical="center"/>
    </xf>
    <xf numFmtId="0" fontId="106" fillId="46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07" fillId="3" borderId="0" applyNumberFormat="0" applyBorder="0" applyAlignment="0" applyProtection="0">
      <alignment vertical="center"/>
    </xf>
    <xf numFmtId="0" fontId="107" fillId="4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07" fillId="3" borderId="0" applyNumberFormat="0" applyBorder="0" applyAlignment="0" applyProtection="0">
      <alignment vertical="center"/>
    </xf>
    <xf numFmtId="0" fontId="107" fillId="3" borderId="0" applyNumberFormat="0" applyBorder="0" applyAlignment="0" applyProtection="0">
      <alignment vertical="center"/>
    </xf>
    <xf numFmtId="0" fontId="107" fillId="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06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107" fillId="47" borderId="0" applyNumberFormat="0" applyBorder="0" applyAlignment="0" applyProtection="0">
      <alignment vertical="center"/>
    </xf>
    <xf numFmtId="0" fontId="106" fillId="47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107" fillId="4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107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6" fillId="9" borderId="0" applyNumberFormat="0" applyBorder="0" applyAlignment="0" applyProtection="0">
      <alignment vertical="center"/>
    </xf>
    <xf numFmtId="0" fontId="107" fillId="9" borderId="0" applyNumberFormat="0" applyBorder="0" applyAlignment="0" applyProtection="0">
      <alignment vertical="center"/>
    </xf>
    <xf numFmtId="0" fontId="107" fillId="48" borderId="0" applyNumberFormat="0" applyBorder="0" applyAlignment="0" applyProtection="0">
      <alignment vertical="center"/>
    </xf>
    <xf numFmtId="0" fontId="106" fillId="48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107" fillId="9" borderId="0" applyNumberFormat="0" applyBorder="0" applyAlignment="0" applyProtection="0">
      <alignment vertical="center"/>
    </xf>
    <xf numFmtId="0" fontId="107" fillId="4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7" fillId="9" borderId="0" applyNumberFormat="0" applyBorder="0" applyAlignment="0" applyProtection="0">
      <alignment vertical="center"/>
    </xf>
    <xf numFmtId="0" fontId="107" fillId="9" borderId="0" applyNumberFormat="0" applyBorder="0" applyAlignment="0" applyProtection="0">
      <alignment vertical="center"/>
    </xf>
    <xf numFmtId="0" fontId="107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1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1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61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61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177" fontId="62" fillId="0" borderId="0" applyFont="0" applyFill="0" applyBorder="0" applyAlignment="0" applyProtection="0"/>
    <xf numFmtId="177" fontId="63" fillId="0" borderId="0" applyFont="0" applyFill="0" applyBorder="0" applyAlignment="0" applyProtection="0"/>
    <xf numFmtId="178" fontId="64" fillId="0" borderId="0" applyFont="0" applyFill="0" applyBorder="0" applyAlignment="0" applyProtection="0"/>
    <xf numFmtId="177" fontId="63" fillId="0" borderId="0" applyFont="0" applyFill="0" applyBorder="0" applyAlignment="0" applyProtection="0"/>
    <xf numFmtId="178" fontId="64" fillId="0" borderId="0" applyFont="0" applyFill="0" applyBorder="0" applyAlignment="0" applyProtection="0"/>
    <xf numFmtId="177" fontId="65" fillId="0" borderId="0" applyFont="0" applyFill="0" applyBorder="0" applyAlignment="0" applyProtection="0"/>
    <xf numFmtId="177" fontId="66" fillId="0" borderId="0" applyFont="0" applyFill="0" applyBorder="0" applyAlignment="0" applyProtection="0"/>
    <xf numFmtId="199" fontId="67" fillId="0" borderId="0" applyFont="0" applyFill="0" applyBorder="0" applyAlignment="0" applyProtection="0"/>
    <xf numFmtId="199" fontId="67" fillId="0" borderId="0" applyFont="0" applyFill="0" applyBorder="0" applyAlignment="0" applyProtection="0"/>
    <xf numFmtId="199" fontId="67" fillId="0" borderId="0" applyFont="0" applyFill="0" applyBorder="0" applyAlignment="0" applyProtection="0"/>
    <xf numFmtId="199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178" fontId="65" fillId="0" borderId="0" applyFont="0" applyFill="0" applyBorder="0" applyAlignment="0" applyProtection="0"/>
    <xf numFmtId="178" fontId="66" fillId="0" borderId="0" applyFont="0" applyFill="0" applyBorder="0" applyAlignment="0" applyProtection="0"/>
    <xf numFmtId="176" fontId="62" fillId="0" borderId="0" applyFont="0" applyFill="0" applyBorder="0" applyAlignment="0" applyProtection="0"/>
    <xf numFmtId="176" fontId="63" fillId="0" borderId="0" applyFont="0" applyFill="0" applyBorder="0" applyAlignment="0" applyProtection="0"/>
    <xf numFmtId="180" fontId="64" fillId="0" borderId="0" applyFont="0" applyFill="0" applyBorder="0" applyAlignment="0" applyProtection="0"/>
    <xf numFmtId="176" fontId="63" fillId="0" borderId="0" applyFont="0" applyFill="0" applyBorder="0" applyAlignment="0" applyProtection="0"/>
    <xf numFmtId="180" fontId="64" fillId="0" borderId="0" applyFont="0" applyFill="0" applyBorder="0" applyAlignment="0" applyProtection="0"/>
    <xf numFmtId="176" fontId="65" fillId="0" borderId="0" applyFont="0" applyFill="0" applyBorder="0" applyAlignment="0" applyProtection="0"/>
    <xf numFmtId="176" fontId="66" fillId="0" borderId="0" applyFont="0" applyFill="0" applyBorder="0" applyAlignment="0" applyProtection="0"/>
    <xf numFmtId="200" fontId="67" fillId="0" borderId="0" applyFont="0" applyFill="0" applyBorder="0" applyAlignment="0" applyProtection="0"/>
    <xf numFmtId="200" fontId="67" fillId="0" borderId="0" applyFont="0" applyFill="0" applyBorder="0" applyAlignment="0" applyProtection="0"/>
    <xf numFmtId="200" fontId="67" fillId="0" borderId="0" applyFont="0" applyFill="0" applyBorder="0" applyAlignment="0" applyProtection="0"/>
    <xf numFmtId="20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180" fontId="65" fillId="0" borderId="0" applyFont="0" applyFill="0" applyBorder="0" applyAlignment="0" applyProtection="0"/>
    <xf numFmtId="180" fontId="66" fillId="0" borderId="0" applyFont="0" applyFill="0" applyBorder="0" applyAlignment="0" applyProtection="0"/>
    <xf numFmtId="180" fontId="65" fillId="0" borderId="0" applyFont="0" applyFill="0" applyBorder="0" applyAlignment="0" applyProtection="0"/>
    <xf numFmtId="180" fontId="66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6" fillId="0" borderId="0" applyFont="0" applyFill="0" applyBorder="0" applyAlignment="0" applyProtection="0"/>
    <xf numFmtId="201" fontId="62" fillId="0" borderId="0" applyFont="0" applyFill="0" applyBorder="0" applyAlignment="0" applyProtection="0"/>
    <xf numFmtId="201" fontId="63" fillId="0" borderId="0" applyFont="0" applyFill="0" applyBorder="0" applyAlignment="0" applyProtection="0"/>
    <xf numFmtId="179" fontId="64" fillId="0" borderId="0" applyFont="0" applyFill="0" applyBorder="0" applyAlignment="0" applyProtection="0"/>
    <xf numFmtId="201" fontId="63" fillId="0" borderId="0" applyFont="0" applyFill="0" applyBorder="0" applyAlignment="0" applyProtection="0"/>
    <xf numFmtId="179" fontId="64" fillId="0" borderId="0" applyFont="0" applyFill="0" applyBorder="0" applyAlignment="0" applyProtection="0"/>
    <xf numFmtId="38" fontId="65" fillId="0" borderId="0" applyFont="0" applyFill="0" applyBorder="0" applyAlignment="0" applyProtection="0"/>
    <xf numFmtId="38" fontId="66" fillId="0" borderId="0" applyFont="0" applyFill="0" applyBorder="0" applyAlignment="0" applyProtection="0"/>
    <xf numFmtId="179" fontId="65" fillId="0" borderId="0" applyFont="0" applyFill="0" applyBorder="0" applyAlignment="0" applyProtection="0"/>
    <xf numFmtId="179" fontId="66" fillId="0" borderId="0" applyFont="0" applyFill="0" applyBorder="0" applyAlignment="0" applyProtection="0"/>
    <xf numFmtId="202" fontId="62" fillId="0" borderId="0" applyFont="0" applyFill="0" applyBorder="0" applyAlignment="0" applyProtection="0"/>
    <xf numFmtId="202" fontId="63" fillId="0" borderId="0" applyFont="0" applyFill="0" applyBorder="0" applyAlignment="0" applyProtection="0"/>
    <xf numFmtId="181" fontId="64" fillId="0" borderId="0" applyFont="0" applyFill="0" applyBorder="0" applyAlignment="0" applyProtection="0"/>
    <xf numFmtId="202" fontId="63" fillId="0" borderId="0" applyFont="0" applyFill="0" applyBorder="0" applyAlignment="0" applyProtection="0"/>
    <xf numFmtId="181" fontId="64" fillId="0" borderId="0" applyFont="0" applyFill="0" applyBorder="0" applyAlignment="0" applyProtection="0"/>
    <xf numFmtId="40" fontId="65" fillId="0" borderId="0" applyFont="0" applyFill="0" applyBorder="0" applyAlignment="0" applyProtection="0"/>
    <xf numFmtId="40" fontId="66" fillId="0" borderId="0" applyFont="0" applyFill="0" applyBorder="0" applyAlignment="0" applyProtection="0"/>
    <xf numFmtId="181" fontId="65" fillId="0" borderId="0" applyFont="0" applyFill="0" applyBorder="0" applyAlignment="0" applyProtection="0"/>
    <xf numFmtId="181" fontId="66" fillId="0" borderId="0" applyFont="0" applyFill="0" applyBorder="0" applyAlignment="0" applyProtection="0"/>
    <xf numFmtId="181" fontId="65" fillId="0" borderId="0" applyFont="0" applyFill="0" applyBorder="0" applyAlignment="0" applyProtection="0"/>
    <xf numFmtId="181" fontId="66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65" fillId="0" borderId="0"/>
    <xf numFmtId="0" fontId="62" fillId="0" borderId="0"/>
    <xf numFmtId="0" fontId="63" fillId="0" borderId="0"/>
    <xf numFmtId="0" fontId="64" fillId="0" borderId="0"/>
    <xf numFmtId="0" fontId="63" fillId="0" borderId="0"/>
    <xf numFmtId="0" fontId="66" fillId="0" borderId="0"/>
    <xf numFmtId="0" fontId="69" fillId="0" borderId="0"/>
    <xf numFmtId="0" fontId="64" fillId="0" borderId="0"/>
    <xf numFmtId="0" fontId="65" fillId="0" borderId="0"/>
    <xf numFmtId="0" fontId="66" fillId="0" borderId="0"/>
    <xf numFmtId="0" fontId="65" fillId="0" borderId="0"/>
    <xf numFmtId="0" fontId="66" fillId="0" borderId="0"/>
    <xf numFmtId="0" fontId="69" fillId="0" borderId="0"/>
    <xf numFmtId="0" fontId="64" fillId="0" borderId="0"/>
    <xf numFmtId="0" fontId="70" fillId="0" borderId="0"/>
    <xf numFmtId="0" fontId="71" fillId="0" borderId="0"/>
    <xf numFmtId="0" fontId="67" fillId="0" borderId="0"/>
    <xf numFmtId="0" fontId="67" fillId="0" borderId="0"/>
    <xf numFmtId="0" fontId="70" fillId="0" borderId="0"/>
    <xf numFmtId="0" fontId="71" fillId="0" borderId="0"/>
    <xf numFmtId="0" fontId="65" fillId="0" borderId="0"/>
    <xf numFmtId="0" fontId="66" fillId="0" borderId="0"/>
    <xf numFmtId="0" fontId="36" fillId="0" borderId="0" applyFill="0" applyBorder="0" applyAlignment="0"/>
    <xf numFmtId="0" fontId="40" fillId="22" borderId="1" applyNumberFormat="0" applyAlignment="0" applyProtection="0">
      <alignment vertical="center"/>
    </xf>
    <xf numFmtId="0" fontId="40" fillId="22" borderId="1" applyNumberFormat="0" applyAlignment="0" applyProtection="0">
      <alignment vertical="center"/>
    </xf>
    <xf numFmtId="0" fontId="72" fillId="22" borderId="1" applyNumberFormat="0" applyAlignment="0" applyProtection="0">
      <alignment vertical="center"/>
    </xf>
    <xf numFmtId="0" fontId="40" fillId="22" borderId="1" applyNumberFormat="0" applyAlignment="0" applyProtection="0">
      <alignment vertical="center"/>
    </xf>
    <xf numFmtId="0" fontId="73" fillId="0" borderId="0"/>
    <xf numFmtId="0" fontId="26" fillId="23" borderId="2" applyNumberFormat="0" applyAlignment="0" applyProtection="0">
      <alignment vertical="center"/>
    </xf>
    <xf numFmtId="0" fontId="26" fillId="23" borderId="2" applyNumberFormat="0" applyAlignment="0" applyProtection="0">
      <alignment vertical="center"/>
    </xf>
    <xf numFmtId="0" fontId="74" fillId="23" borderId="2" applyNumberFormat="0" applyAlignment="0" applyProtection="0">
      <alignment vertical="center"/>
    </xf>
    <xf numFmtId="0" fontId="26" fillId="23" borderId="2" applyNumberFormat="0" applyAlignment="0" applyProtection="0">
      <alignment vertical="center"/>
    </xf>
    <xf numFmtId="179" fontId="75" fillId="0" borderId="0" applyFont="0" applyFill="0" applyBorder="0" applyAlignment="0" applyProtection="0"/>
    <xf numFmtId="203" fontId="17" fillId="0" borderId="0"/>
    <xf numFmtId="181" fontId="75" fillId="0" borderId="0" applyFont="0" applyFill="0" applyBorder="0" applyAlignment="0" applyProtection="0"/>
    <xf numFmtId="0" fontId="6" fillId="0" borderId="0" applyNumberFormat="0" applyAlignment="0">
      <alignment horizontal="left"/>
    </xf>
    <xf numFmtId="204" fontId="75" fillId="0" borderId="0" applyFont="0" applyFill="0" applyBorder="0" applyAlignment="0" applyProtection="0"/>
    <xf numFmtId="205" fontId="75" fillId="0" borderId="0" applyFont="0" applyFill="0" applyBorder="0" applyAlignment="0" applyProtection="0"/>
    <xf numFmtId="206" fontId="17" fillId="0" borderId="0"/>
    <xf numFmtId="0" fontId="76" fillId="0" borderId="0" applyFill="0" applyBorder="0" applyAlignment="0" applyProtection="0"/>
    <xf numFmtId="207" fontId="75" fillId="0" borderId="0" applyFont="0" applyFill="0" applyBorder="0" applyAlignment="0" applyProtection="0"/>
    <xf numFmtId="208" fontId="75" fillId="0" borderId="0" applyFont="0" applyFill="0" applyBorder="0" applyAlignment="0" applyProtection="0"/>
    <xf numFmtId="209" fontId="17" fillId="0" borderId="0"/>
    <xf numFmtId="0" fontId="77" fillId="0" borderId="0" applyNumberFormat="0" applyAlignment="0">
      <alignment horizontal="left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2" fontId="76" fillId="0" borderId="0" applyFill="0" applyBorder="0" applyAlignment="0" applyProtection="0"/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38" fontId="80" fillId="24" borderId="0" applyNumberFormat="0" applyBorder="0" applyAlignment="0" applyProtection="0"/>
    <xf numFmtId="0" fontId="81" fillId="0" borderId="0">
      <alignment horizontal="left"/>
    </xf>
    <xf numFmtId="0" fontId="41" fillId="0" borderId="3" applyNumberFormat="0" applyAlignment="0" applyProtection="0">
      <alignment horizontal="left" vertical="center"/>
    </xf>
    <xf numFmtId="0" fontId="41" fillId="0" borderId="4">
      <alignment horizontal="left"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82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83" fillId="0" borderId="6" applyNumberFormat="0" applyFill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84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8" fillId="7" borderId="1" applyNumberFormat="0" applyAlignment="0" applyProtection="0">
      <alignment vertical="center"/>
    </xf>
    <xf numFmtId="10" fontId="80" fillId="25" borderId="8" applyNumberFormat="0" applyBorder="0" applyAlignment="0" applyProtection="0"/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86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87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210" fontId="75" fillId="0" borderId="0" applyFont="0" applyFill="0" applyBorder="0" applyAlignment="0" applyProtection="0"/>
    <xf numFmtId="211" fontId="75" fillId="0" borderId="0" applyFont="0" applyFill="0" applyBorder="0" applyAlignment="0" applyProtection="0"/>
    <xf numFmtId="0" fontId="88" fillId="0" borderId="10"/>
    <xf numFmtId="0" fontId="75" fillId="0" borderId="0" applyFont="0" applyFill="0" applyBorder="0" applyAlignment="0" applyProtection="0"/>
    <xf numFmtId="0" fontId="75" fillId="0" borderId="0" applyFont="0" applyFill="0" applyBorder="0" applyAlignment="0" applyProtection="0"/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89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212" fontId="36" fillId="0" borderId="0"/>
    <xf numFmtId="0" fontId="75" fillId="0" borderId="0"/>
    <xf numFmtId="0" fontId="36" fillId="10" borderId="11" applyNumberFormat="0" applyFont="0" applyAlignment="0" applyProtection="0">
      <alignment vertical="center"/>
    </xf>
    <xf numFmtId="0" fontId="34" fillId="22" borderId="12" applyNumberFormat="0" applyAlignment="0" applyProtection="0">
      <alignment vertical="center"/>
    </xf>
    <xf numFmtId="0" fontId="34" fillId="22" borderId="12" applyNumberFormat="0" applyAlignment="0" applyProtection="0">
      <alignment vertical="center"/>
    </xf>
    <xf numFmtId="0" fontId="90" fillId="22" borderId="12" applyNumberFormat="0" applyAlignment="0" applyProtection="0">
      <alignment vertical="center"/>
    </xf>
    <xf numFmtId="0" fontId="34" fillId="22" borderId="12" applyNumberFormat="0" applyAlignment="0" applyProtection="0">
      <alignment vertical="center"/>
    </xf>
    <xf numFmtId="10" fontId="75" fillId="0" borderId="0" applyFont="0" applyFill="0" applyBorder="0" applyAlignment="0" applyProtection="0"/>
    <xf numFmtId="0" fontId="75" fillId="0" borderId="0"/>
    <xf numFmtId="0" fontId="88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92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213" fontId="75" fillId="0" borderId="0" applyFont="0" applyFill="0" applyBorder="0" applyAlignment="0" applyProtection="0"/>
    <xf numFmtId="214" fontId="75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06" fillId="26" borderId="0" applyNumberFormat="0" applyBorder="0" applyAlignment="0" applyProtection="0">
      <alignment vertical="center"/>
    </xf>
    <xf numFmtId="0" fontId="107" fillId="26" borderId="0" applyNumberFormat="0" applyBorder="0" applyAlignment="0" applyProtection="0">
      <alignment vertical="center"/>
    </xf>
    <xf numFmtId="0" fontId="107" fillId="49" borderId="0" applyNumberFormat="0" applyBorder="0" applyAlignment="0" applyProtection="0">
      <alignment vertical="center"/>
    </xf>
    <xf numFmtId="0" fontId="106" fillId="49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107" fillId="26" borderId="0" applyNumberFormat="0" applyBorder="0" applyAlignment="0" applyProtection="0">
      <alignment vertical="center"/>
    </xf>
    <xf numFmtId="0" fontId="107" fillId="4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07" fillId="26" borderId="0" applyNumberFormat="0" applyBorder="0" applyAlignment="0" applyProtection="0">
      <alignment vertical="center"/>
    </xf>
    <xf numFmtId="0" fontId="107" fillId="26" borderId="0" applyNumberFormat="0" applyBorder="0" applyAlignment="0" applyProtection="0">
      <alignment vertical="center"/>
    </xf>
    <xf numFmtId="0" fontId="107" fillId="2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06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107" fillId="50" borderId="0" applyNumberFormat="0" applyBorder="0" applyAlignment="0" applyProtection="0">
      <alignment vertical="center"/>
    </xf>
    <xf numFmtId="0" fontId="106" fillId="50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107" fillId="5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107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06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107" fillId="51" borderId="0" applyNumberFormat="0" applyBorder="0" applyAlignment="0" applyProtection="0">
      <alignment vertical="center"/>
    </xf>
    <xf numFmtId="0" fontId="106" fillId="5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107" fillId="5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107" fillId="1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06" fillId="27" borderId="0" applyNumberFormat="0" applyBorder="0" applyAlignment="0" applyProtection="0">
      <alignment vertical="center"/>
    </xf>
    <xf numFmtId="0" fontId="107" fillId="27" borderId="0" applyNumberFormat="0" applyBorder="0" applyAlignment="0" applyProtection="0">
      <alignment vertical="center"/>
    </xf>
    <xf numFmtId="0" fontId="107" fillId="52" borderId="0" applyNumberFormat="0" applyBorder="0" applyAlignment="0" applyProtection="0">
      <alignment vertical="center"/>
    </xf>
    <xf numFmtId="0" fontId="106" fillId="52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107" fillId="27" borderId="0" applyNumberFormat="0" applyBorder="0" applyAlignment="0" applyProtection="0">
      <alignment vertical="center"/>
    </xf>
    <xf numFmtId="0" fontId="107" fillId="5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07" fillId="27" borderId="0" applyNumberFormat="0" applyBorder="0" applyAlignment="0" applyProtection="0">
      <alignment vertical="center"/>
    </xf>
    <xf numFmtId="0" fontId="107" fillId="27" borderId="0" applyNumberFormat="0" applyBorder="0" applyAlignment="0" applyProtection="0">
      <alignment vertical="center"/>
    </xf>
    <xf numFmtId="0" fontId="107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06" fillId="53" borderId="0" applyNumberFormat="0" applyBorder="0" applyAlignment="0" applyProtection="0">
      <alignment vertical="center"/>
    </xf>
    <xf numFmtId="0" fontId="107" fillId="53" borderId="0" applyNumberFormat="0" applyBorder="0" applyAlignment="0" applyProtection="0">
      <alignment vertical="center"/>
    </xf>
    <xf numFmtId="0" fontId="107" fillId="5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07" fillId="53" borderId="0" applyNumberFormat="0" applyBorder="0" applyAlignment="0" applyProtection="0">
      <alignment vertical="center"/>
    </xf>
    <xf numFmtId="0" fontId="107" fillId="53" borderId="0" applyNumberFormat="0" applyBorder="0" applyAlignment="0" applyProtection="0">
      <alignment vertical="center"/>
    </xf>
    <xf numFmtId="0" fontId="107" fillId="5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06" fillId="20" borderId="0" applyNumberFormat="0" applyBorder="0" applyAlignment="0" applyProtection="0">
      <alignment vertical="center"/>
    </xf>
    <xf numFmtId="0" fontId="107" fillId="20" borderId="0" applyNumberFormat="0" applyBorder="0" applyAlignment="0" applyProtection="0">
      <alignment vertical="center"/>
    </xf>
    <xf numFmtId="0" fontId="107" fillId="54" borderId="0" applyNumberFormat="0" applyBorder="0" applyAlignment="0" applyProtection="0">
      <alignment vertical="center"/>
    </xf>
    <xf numFmtId="0" fontId="106" fillId="54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107" fillId="20" borderId="0" applyNumberFormat="0" applyBorder="0" applyAlignment="0" applyProtection="0">
      <alignment vertical="center"/>
    </xf>
    <xf numFmtId="0" fontId="107" fillId="5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07" fillId="20" borderId="0" applyNumberFormat="0" applyBorder="0" applyAlignment="0" applyProtection="0">
      <alignment vertical="center"/>
    </xf>
    <xf numFmtId="0" fontId="107" fillId="20" borderId="0" applyNumberFormat="0" applyBorder="0" applyAlignment="0" applyProtection="0">
      <alignment vertical="center"/>
    </xf>
    <xf numFmtId="0" fontId="107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22" fillId="28" borderId="1" applyNumberFormat="0" applyAlignment="0" applyProtection="0">
      <alignment vertical="center"/>
    </xf>
    <xf numFmtId="0" fontId="48" fillId="28" borderId="41" applyNumberFormat="0" applyAlignment="0" applyProtection="0">
      <alignment vertical="center"/>
    </xf>
    <xf numFmtId="0" fontId="110" fillId="28" borderId="41" applyNumberFormat="0" applyAlignment="0" applyProtection="0">
      <alignment vertical="center"/>
    </xf>
    <xf numFmtId="0" fontId="111" fillId="55" borderId="41" applyNumberFormat="0" applyAlignment="0" applyProtection="0">
      <alignment vertical="center"/>
    </xf>
    <xf numFmtId="0" fontId="112" fillId="55" borderId="41" applyNumberFormat="0" applyAlignment="0" applyProtection="0">
      <alignment vertical="center"/>
    </xf>
    <xf numFmtId="0" fontId="48" fillId="28" borderId="1" applyNumberFormat="0" applyAlignment="0" applyProtection="0">
      <alignment vertical="center"/>
    </xf>
    <xf numFmtId="0" fontId="110" fillId="28" borderId="41" applyNumberFormat="0" applyAlignment="0" applyProtection="0">
      <alignment vertical="center"/>
    </xf>
    <xf numFmtId="0" fontId="111" fillId="55" borderId="41" applyNumberFormat="0" applyAlignment="0" applyProtection="0">
      <alignment vertical="center"/>
    </xf>
    <xf numFmtId="0" fontId="22" fillId="28" borderId="1" applyNumberFormat="0" applyAlignment="0" applyProtection="0">
      <alignment vertical="center"/>
    </xf>
    <xf numFmtId="0" fontId="110" fillId="28" borderId="41" applyNumberFormat="0" applyAlignment="0" applyProtection="0">
      <alignment vertical="center"/>
    </xf>
    <xf numFmtId="0" fontId="110" fillId="28" borderId="41" applyNumberFormat="0" applyAlignment="0" applyProtection="0">
      <alignment vertical="center"/>
    </xf>
    <xf numFmtId="0" fontId="110" fillId="28" borderId="41" applyNumberFormat="0" applyAlignment="0" applyProtection="0">
      <alignment vertical="center"/>
    </xf>
    <xf numFmtId="0" fontId="36" fillId="0" borderId="0">
      <protection locked="0"/>
    </xf>
    <xf numFmtId="0" fontId="94" fillId="0" borderId="0">
      <protection locked="0"/>
    </xf>
    <xf numFmtId="0" fontId="94" fillId="0" borderId="0">
      <protection locked="0"/>
    </xf>
    <xf numFmtId="0" fontId="95" fillId="0" borderId="0" applyFill="0" applyBorder="0" applyProtection="0">
      <alignment horizontal="left" shrinkToFit="1"/>
    </xf>
    <xf numFmtId="0" fontId="23" fillId="5" borderId="0" applyNumberFormat="0" applyBorder="0" applyAlignment="0" applyProtection="0">
      <alignment vertical="center"/>
    </xf>
    <xf numFmtId="0" fontId="113" fillId="5" borderId="0" applyNumberFormat="0" applyBorder="0" applyAlignment="0" applyProtection="0">
      <alignment vertical="center"/>
    </xf>
    <xf numFmtId="0" fontId="114" fillId="5" borderId="0" applyNumberFormat="0" applyBorder="0" applyAlignment="0" applyProtection="0">
      <alignment vertical="center"/>
    </xf>
    <xf numFmtId="0" fontId="114" fillId="56" borderId="0" applyNumberFormat="0" applyBorder="0" applyAlignment="0" applyProtection="0">
      <alignment vertical="center"/>
    </xf>
    <xf numFmtId="0" fontId="113" fillId="56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114" fillId="5" borderId="0" applyNumberFormat="0" applyBorder="0" applyAlignment="0" applyProtection="0">
      <alignment vertical="center"/>
    </xf>
    <xf numFmtId="0" fontId="114" fillId="5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14" fillId="5" borderId="0" applyNumberFormat="0" applyBorder="0" applyAlignment="0" applyProtection="0">
      <alignment vertical="center"/>
    </xf>
    <xf numFmtId="0" fontId="114" fillId="5" borderId="0" applyNumberFormat="0" applyBorder="0" applyAlignment="0" applyProtection="0">
      <alignment vertical="center"/>
    </xf>
    <xf numFmtId="0" fontId="114" fillId="5" borderId="0" applyNumberFormat="0" applyBorder="0" applyAlignment="0" applyProtection="0">
      <alignment vertical="center"/>
    </xf>
    <xf numFmtId="0" fontId="96" fillId="0" borderId="0">
      <protection locked="0"/>
    </xf>
    <xf numFmtId="0" fontId="96" fillId="0" borderId="0">
      <protection locked="0"/>
    </xf>
    <xf numFmtId="0" fontId="75" fillId="0" borderId="0" applyFont="0" applyFill="0" applyBorder="0" applyAlignment="0" applyProtection="0"/>
    <xf numFmtId="0" fontId="75" fillId="0" borderId="0" applyFont="0" applyFill="0" applyBorder="0" applyAlignment="0" applyProtection="0"/>
    <xf numFmtId="0" fontId="5" fillId="10" borderId="11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6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105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9" fillId="10" borderId="11" applyNumberFormat="0" applyFont="0" applyAlignment="0" applyProtection="0">
      <alignment vertical="center"/>
    </xf>
    <xf numFmtId="0" fontId="44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44" fillId="10" borderId="11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9" fillId="10" borderId="11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" fillId="10" borderId="11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7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58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75" fillId="0" borderId="0" applyFont="0" applyFill="0" applyBorder="0" applyAlignment="0" applyProtection="0"/>
    <xf numFmtId="0" fontId="7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6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/>
    <xf numFmtId="9" fontId="115" fillId="0" borderId="0">
      <alignment vertical="center"/>
    </xf>
    <xf numFmtId="9" fontId="58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0" fillId="58" borderId="0" applyNumberFormat="0" applyBorder="0" applyAlignment="0" applyProtection="0">
      <alignment vertical="center"/>
    </xf>
    <xf numFmtId="0" fontId="116" fillId="58" borderId="0" applyNumberFormat="0" applyBorder="0" applyAlignment="0" applyProtection="0">
      <alignment vertical="center"/>
    </xf>
    <xf numFmtId="0" fontId="117" fillId="58" borderId="0" applyNumberFormat="0" applyBorder="0" applyAlignment="0" applyProtection="0">
      <alignment vertical="center"/>
    </xf>
    <xf numFmtId="0" fontId="118" fillId="58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116" fillId="58" borderId="0" applyNumberFormat="0" applyBorder="0" applyAlignment="0" applyProtection="0">
      <alignment vertical="center"/>
    </xf>
    <xf numFmtId="0" fontId="117" fillId="5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16" fillId="58" borderId="0" applyNumberFormat="0" applyBorder="0" applyAlignment="0" applyProtection="0">
      <alignment vertical="center"/>
    </xf>
    <xf numFmtId="0" fontId="116" fillId="58" borderId="0" applyNumberFormat="0" applyBorder="0" applyAlignment="0" applyProtection="0">
      <alignment vertical="center"/>
    </xf>
    <xf numFmtId="0" fontId="116" fillId="58" borderId="0" applyNumberFormat="0" applyBorder="0" applyAlignment="0" applyProtection="0">
      <alignment vertical="center"/>
    </xf>
    <xf numFmtId="0" fontId="97" fillId="0" borderId="0"/>
    <xf numFmtId="0" fontId="25" fillId="0" borderId="0" applyNumberFormat="0" applyFill="0" applyBorder="0" applyAlignment="0" applyProtection="0">
      <alignment vertical="center"/>
    </xf>
    <xf numFmtId="0" fontId="119" fillId="0" borderId="0" applyNumberFormat="0" applyFill="0" applyBorder="0" applyAlignment="0" applyProtection="0">
      <alignment vertical="center"/>
    </xf>
    <xf numFmtId="0" fontId="120" fillId="0" borderId="0" applyNumberFormat="0" applyFill="0" applyBorder="0" applyAlignment="0" applyProtection="0">
      <alignment vertical="center"/>
    </xf>
    <xf numFmtId="0" fontId="1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0" fillId="0" borderId="0" applyNumberFormat="0" applyFill="0" applyBorder="0" applyAlignment="0" applyProtection="0">
      <alignment vertical="center"/>
    </xf>
    <xf numFmtId="0" fontId="120" fillId="0" borderId="0" applyNumberFormat="0" applyFill="0" applyBorder="0" applyAlignment="0" applyProtection="0">
      <alignment vertical="center"/>
    </xf>
    <xf numFmtId="0" fontId="120" fillId="0" borderId="0" applyNumberFormat="0" applyFill="0" applyBorder="0" applyAlignment="0" applyProtection="0">
      <alignment vertical="center"/>
    </xf>
    <xf numFmtId="0" fontId="26" fillId="23" borderId="2" applyNumberFormat="0" applyAlignment="0" applyProtection="0">
      <alignment vertical="center"/>
    </xf>
    <xf numFmtId="0" fontId="121" fillId="59" borderId="43" applyNumberFormat="0" applyAlignment="0" applyProtection="0">
      <alignment vertical="center"/>
    </xf>
    <xf numFmtId="0" fontId="122" fillId="59" borderId="43" applyNumberFormat="0" applyAlignment="0" applyProtection="0">
      <alignment vertical="center"/>
    </xf>
    <xf numFmtId="0" fontId="51" fillId="23" borderId="2" applyNumberFormat="0" applyAlignment="0" applyProtection="0">
      <alignment vertical="center"/>
    </xf>
    <xf numFmtId="0" fontId="122" fillId="59" borderId="43" applyNumberFormat="0" applyAlignment="0" applyProtection="0">
      <alignment vertical="center"/>
    </xf>
    <xf numFmtId="0" fontId="26" fillId="23" borderId="2" applyNumberFormat="0" applyAlignment="0" applyProtection="0">
      <alignment vertical="center"/>
    </xf>
    <xf numFmtId="0" fontId="122" fillId="59" borderId="43" applyNumberFormat="0" applyAlignment="0" applyProtection="0">
      <alignment vertical="center"/>
    </xf>
    <xf numFmtId="0" fontId="122" fillId="59" borderId="43" applyNumberFormat="0" applyAlignment="0" applyProtection="0">
      <alignment vertical="center"/>
    </xf>
    <xf numFmtId="0" fontId="122" fillId="59" borderId="43" applyNumberFormat="0" applyAlignment="0" applyProtection="0">
      <alignment vertical="center"/>
    </xf>
    <xf numFmtId="0" fontId="36" fillId="0" borderId="0">
      <alignment vertical="center"/>
    </xf>
    <xf numFmtId="179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123" fillId="0" borderId="0"/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186" fontId="5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186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24" fillId="0" borderId="0"/>
    <xf numFmtId="41" fontId="19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179" fontId="124" fillId="0" borderId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8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197" fontId="18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25" fillId="0" borderId="0"/>
    <xf numFmtId="182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82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18" fillId="0" borderId="0" applyFont="0" applyFill="0" applyBorder="0" applyAlignment="0" applyProtection="0"/>
    <xf numFmtId="182" fontId="5" fillId="0" borderId="0" applyFont="0" applyFill="0" applyBorder="0" applyAlignment="0" applyProtection="0"/>
    <xf numFmtId="41" fontId="19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182" fontId="5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/>
    <xf numFmtId="179" fontId="5" fillId="0" borderId="0" applyFont="0" applyFill="0" applyBorder="0" applyAlignment="0" applyProtection="0"/>
    <xf numFmtId="183" fontId="18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197" fontId="18" fillId="0" borderId="0" applyFont="0" applyFill="0" applyBorder="0" applyAlignment="0" applyProtection="0"/>
    <xf numFmtId="197" fontId="126" fillId="0" borderId="0"/>
    <xf numFmtId="182" fontId="6" fillId="0" borderId="0" applyFont="0" applyFill="0" applyBorder="0" applyAlignment="0" applyProtection="0"/>
    <xf numFmtId="179" fontId="18" fillId="0" borderId="0" applyFont="0" applyFill="0" applyBorder="0" applyAlignment="0" applyProtection="0"/>
    <xf numFmtId="41" fontId="19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210" fontId="36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185" fontId="18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186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98" fontId="5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182" fontId="6" fillId="0" borderId="0" applyFont="0" applyFill="0" applyBorder="0" applyAlignment="0" applyProtection="0"/>
    <xf numFmtId="18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210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198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58" fillId="0" borderId="0" applyFont="0" applyFill="0" applyBorder="0" applyAlignment="0" applyProtection="0">
      <alignment vertical="center"/>
    </xf>
    <xf numFmtId="41" fontId="98" fillId="0" borderId="0" applyFont="0" applyFill="0" applyBorder="0" applyAlignment="0" applyProtection="0">
      <alignment vertical="center"/>
    </xf>
    <xf numFmtId="41" fontId="99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185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2" fontId="18" fillId="0" borderId="0" applyFont="0" applyFill="0" applyBorder="0" applyAlignment="0" applyProtection="0"/>
    <xf numFmtId="41" fontId="36" fillId="0" borderId="0" applyFont="0" applyFill="0" applyBorder="0" applyAlignment="0" applyProtection="0"/>
    <xf numFmtId="182" fontId="5" fillId="0" borderId="0" applyFont="0" applyFill="0" applyBorder="0" applyAlignment="0" applyProtection="0"/>
    <xf numFmtId="183" fontId="18" fillId="0" borderId="0" applyFont="0" applyFill="0" applyBorder="0" applyAlignment="0" applyProtection="0"/>
    <xf numFmtId="198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8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198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186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0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6" fontId="5" fillId="0" borderId="0" applyFont="0" applyFill="0" applyBorder="0" applyAlignment="0" applyProtection="0"/>
    <xf numFmtId="182" fontId="18" fillId="0" borderId="0" applyFont="0" applyFill="0" applyBorder="0" applyAlignment="0" applyProtection="0"/>
    <xf numFmtId="186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0" fontId="18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186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83" fontId="18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183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6" fontId="5" fillId="0" borderId="0" applyFont="0" applyFill="0" applyBorder="0" applyAlignment="0" applyProtection="0"/>
    <xf numFmtId="182" fontId="18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0" fontId="18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/>
    <xf numFmtId="186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186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186" fontId="5" fillId="0" borderId="0" applyFont="0" applyFill="0" applyBorder="0" applyAlignment="0" applyProtection="0"/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57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/>
    <xf numFmtId="0" fontId="75" fillId="0" borderId="0"/>
    <xf numFmtId="0" fontId="21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128" fillId="0" borderId="44" applyNumberFormat="0" applyFill="0" applyAlignment="0" applyProtection="0">
      <alignment vertical="center"/>
    </xf>
    <xf numFmtId="0" fontId="129" fillId="0" borderId="4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128" fillId="0" borderId="4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127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30" fillId="0" borderId="15" applyNumberFormat="0" applyFill="0" applyAlignment="0" applyProtection="0">
      <alignment vertical="center"/>
    </xf>
    <xf numFmtId="0" fontId="131" fillId="0" borderId="15" applyNumberFormat="0" applyFill="0" applyAlignment="0" applyProtection="0">
      <alignment vertical="center"/>
    </xf>
    <xf numFmtId="0" fontId="131" fillId="0" borderId="45" applyNumberFormat="0" applyFill="0" applyAlignment="0" applyProtection="0">
      <alignment vertical="center"/>
    </xf>
    <xf numFmtId="0" fontId="130" fillId="0" borderId="4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131" fillId="0" borderId="15" applyNumberFormat="0" applyFill="0" applyAlignment="0" applyProtection="0">
      <alignment vertical="center"/>
    </xf>
    <xf numFmtId="0" fontId="131" fillId="0" borderId="4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31" fillId="0" borderId="15" applyNumberFormat="0" applyFill="0" applyAlignment="0" applyProtection="0">
      <alignment vertical="center"/>
    </xf>
    <xf numFmtId="0" fontId="131" fillId="0" borderId="15" applyNumberFormat="0" applyFill="0" applyAlignment="0" applyProtection="0">
      <alignment vertical="center"/>
    </xf>
    <xf numFmtId="0" fontId="131" fillId="0" borderId="15" applyNumberFormat="0" applyFill="0" applyAlignment="0" applyProtection="0">
      <alignment vertical="center"/>
    </xf>
    <xf numFmtId="0" fontId="28" fillId="13" borderId="1" applyNumberFormat="0" applyAlignment="0" applyProtection="0">
      <alignment vertical="center"/>
    </xf>
    <xf numFmtId="0" fontId="132" fillId="13" borderId="41" applyNumberFormat="0" applyAlignment="0" applyProtection="0">
      <alignment vertical="center"/>
    </xf>
    <xf numFmtId="0" fontId="133" fillId="13" borderId="41" applyNumberFormat="0" applyAlignment="0" applyProtection="0">
      <alignment vertical="center"/>
    </xf>
    <xf numFmtId="0" fontId="133" fillId="60" borderId="41" applyNumberFormat="0" applyAlignment="0" applyProtection="0">
      <alignment vertical="center"/>
    </xf>
    <xf numFmtId="0" fontId="132" fillId="60" borderId="41" applyNumberFormat="0" applyAlignment="0" applyProtection="0">
      <alignment vertical="center"/>
    </xf>
    <xf numFmtId="0" fontId="53" fillId="13" borderId="1" applyNumberFormat="0" applyAlignment="0" applyProtection="0">
      <alignment vertical="center"/>
    </xf>
    <xf numFmtId="0" fontId="133" fillId="13" borderId="41" applyNumberFormat="0" applyAlignment="0" applyProtection="0">
      <alignment vertical="center"/>
    </xf>
    <xf numFmtId="0" fontId="133" fillId="60" borderId="41" applyNumberFormat="0" applyAlignment="0" applyProtection="0">
      <alignment vertical="center"/>
    </xf>
    <xf numFmtId="0" fontId="28" fillId="13" borderId="1" applyNumberFormat="0" applyAlignment="0" applyProtection="0">
      <alignment vertical="center"/>
    </xf>
    <xf numFmtId="0" fontId="133" fillId="13" borderId="41" applyNumberFormat="0" applyAlignment="0" applyProtection="0">
      <alignment vertical="center"/>
    </xf>
    <xf numFmtId="0" fontId="133" fillId="13" borderId="41" applyNumberFormat="0" applyAlignment="0" applyProtection="0">
      <alignment vertical="center"/>
    </xf>
    <xf numFmtId="0" fontId="133" fillId="13" borderId="41" applyNumberFormat="0" applyAlignment="0" applyProtection="0">
      <alignment vertical="center"/>
    </xf>
    <xf numFmtId="4" fontId="96" fillId="0" borderId="0">
      <protection locked="0"/>
    </xf>
    <xf numFmtId="0" fontId="36" fillId="0" borderId="0">
      <protection locked="0"/>
    </xf>
    <xf numFmtId="0" fontId="29" fillId="0" borderId="0" applyNumberFormat="0" applyFill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135" fillId="0" borderId="46" applyNumberFormat="0" applyFill="0" applyAlignment="0" applyProtection="0">
      <alignment vertical="center"/>
    </xf>
    <xf numFmtId="0" fontId="136" fillId="0" borderId="4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135" fillId="0" borderId="4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134" fillId="0" borderId="16" applyNumberFormat="0" applyFill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139" fillId="0" borderId="47" applyNumberFormat="0" applyFill="0" applyAlignment="0" applyProtection="0">
      <alignment vertical="center"/>
    </xf>
    <xf numFmtId="0" fontId="140" fillId="0" borderId="4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139" fillId="0" borderId="4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138" fillId="0" borderId="17" applyNumberFormat="0" applyFill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142" fillId="0" borderId="48" applyNumberFormat="0" applyFill="0" applyAlignment="0" applyProtection="0">
      <alignment vertical="center"/>
    </xf>
    <xf numFmtId="0" fontId="143" fillId="0" borderId="4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142" fillId="0" borderId="4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141" fillId="0" borderId="18" applyNumberFormat="0" applyFill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2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45" fillId="6" borderId="0" applyNumberFormat="0" applyBorder="0" applyAlignment="0" applyProtection="0">
      <alignment vertical="center"/>
    </xf>
    <xf numFmtId="0" fontId="146" fillId="6" borderId="0" applyNumberFormat="0" applyBorder="0" applyAlignment="0" applyProtection="0">
      <alignment vertical="center"/>
    </xf>
    <xf numFmtId="0" fontId="146" fillId="61" borderId="0" applyNumberFormat="0" applyBorder="0" applyAlignment="0" applyProtection="0">
      <alignment vertical="center"/>
    </xf>
    <xf numFmtId="0" fontId="145" fillId="61" borderId="0" applyNumberFormat="0" applyBorder="0" applyAlignment="0" applyProtection="0">
      <alignment vertical="center"/>
    </xf>
    <xf numFmtId="0" fontId="54" fillId="6" borderId="0" applyNumberFormat="0" applyBorder="0" applyAlignment="0" applyProtection="0">
      <alignment vertical="center"/>
    </xf>
    <xf numFmtId="0" fontId="146" fillId="6" borderId="0" applyNumberFormat="0" applyBorder="0" applyAlignment="0" applyProtection="0">
      <alignment vertical="center"/>
    </xf>
    <xf numFmtId="0" fontId="146" fillId="61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46" fillId="6" borderId="0" applyNumberFormat="0" applyBorder="0" applyAlignment="0" applyProtection="0">
      <alignment vertical="center"/>
    </xf>
    <xf numFmtId="0" fontId="146" fillId="6" borderId="0" applyNumberFormat="0" applyBorder="0" applyAlignment="0" applyProtection="0">
      <alignment vertical="center"/>
    </xf>
    <xf numFmtId="0" fontId="146" fillId="6" borderId="0" applyNumberFormat="0" applyBorder="0" applyAlignment="0" applyProtection="0">
      <alignment vertical="center"/>
    </xf>
    <xf numFmtId="0" fontId="46" fillId="0" borderId="0" applyNumberFormat="0" applyFill="0" applyBorder="0" applyProtection="0">
      <alignment horizontal="left" wrapText="1" readingOrder="1"/>
    </xf>
    <xf numFmtId="0" fontId="34" fillId="28" borderId="12" applyNumberFormat="0" applyAlignment="0" applyProtection="0">
      <alignment vertical="center"/>
    </xf>
    <xf numFmtId="0" fontId="147" fillId="28" borderId="49" applyNumberFormat="0" applyAlignment="0" applyProtection="0">
      <alignment vertical="center"/>
    </xf>
    <xf numFmtId="0" fontId="148" fillId="28" borderId="49" applyNumberFormat="0" applyAlignment="0" applyProtection="0">
      <alignment vertical="center"/>
    </xf>
    <xf numFmtId="0" fontId="148" fillId="55" borderId="49" applyNumberFormat="0" applyAlignment="0" applyProtection="0">
      <alignment vertical="center"/>
    </xf>
    <xf numFmtId="0" fontId="147" fillId="55" borderId="49" applyNumberFormat="0" applyAlignment="0" applyProtection="0">
      <alignment vertical="center"/>
    </xf>
    <xf numFmtId="0" fontId="55" fillId="28" borderId="12" applyNumberFormat="0" applyAlignment="0" applyProtection="0">
      <alignment vertical="center"/>
    </xf>
    <xf numFmtId="0" fontId="148" fillId="28" borderId="49" applyNumberFormat="0" applyAlignment="0" applyProtection="0">
      <alignment vertical="center"/>
    </xf>
    <xf numFmtId="0" fontId="148" fillId="55" borderId="49" applyNumberFormat="0" applyAlignment="0" applyProtection="0">
      <alignment vertical="center"/>
    </xf>
    <xf numFmtId="0" fontId="34" fillId="28" borderId="12" applyNumberFormat="0" applyAlignment="0" applyProtection="0">
      <alignment vertical="center"/>
    </xf>
    <xf numFmtId="0" fontId="148" fillId="28" borderId="49" applyNumberFormat="0" applyAlignment="0" applyProtection="0">
      <alignment vertical="center"/>
    </xf>
    <xf numFmtId="0" fontId="148" fillId="28" borderId="49" applyNumberFormat="0" applyAlignment="0" applyProtection="0">
      <alignment vertical="center"/>
    </xf>
    <xf numFmtId="0" fontId="148" fillId="28" borderId="49" applyNumberFormat="0" applyAlignment="0" applyProtection="0">
      <alignment vertical="center"/>
    </xf>
    <xf numFmtId="179" fontId="10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5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19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215" fontId="102" fillId="0" borderId="0">
      <protection locked="0"/>
    </xf>
    <xf numFmtId="0" fontId="36" fillId="0" borderId="0">
      <alignment vertical="center"/>
    </xf>
    <xf numFmtId="0" fontId="149" fillId="0" borderId="0">
      <alignment vertical="center"/>
    </xf>
    <xf numFmtId="0" fontId="36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36" fillId="0" borderId="0"/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75" fillId="0" borderId="0"/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36" fillId="0" borderId="0"/>
    <xf numFmtId="0" fontId="149" fillId="0" borderId="0">
      <alignment vertical="center"/>
    </xf>
    <xf numFmtId="0" fontId="36" fillId="0" borderId="0"/>
    <xf numFmtId="0" fontId="149" fillId="0" borderId="0">
      <alignment vertical="center"/>
    </xf>
    <xf numFmtId="0" fontId="36" fillId="0" borderId="0"/>
    <xf numFmtId="0" fontId="149" fillId="0" borderId="0">
      <alignment vertical="center"/>
    </xf>
    <xf numFmtId="0" fontId="36" fillId="0" borderId="0"/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9" fillId="0" borderId="0">
      <alignment vertical="center"/>
    </xf>
    <xf numFmtId="0" fontId="18" fillId="0" borderId="0"/>
    <xf numFmtId="0" fontId="36" fillId="0" borderId="0">
      <alignment vertical="center"/>
    </xf>
    <xf numFmtId="0" fontId="36" fillId="0" borderId="0">
      <alignment vertical="center"/>
    </xf>
    <xf numFmtId="0" fontId="5" fillId="0" borderId="0"/>
    <xf numFmtId="0" fontId="36" fillId="0" borderId="0">
      <alignment vertical="center"/>
    </xf>
    <xf numFmtId="0" fontId="36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5" fillId="0" borderId="0"/>
    <xf numFmtId="0" fontId="5" fillId="0" borderId="0"/>
    <xf numFmtId="0" fontId="124" fillId="0" borderId="0"/>
    <xf numFmtId="0" fontId="18" fillId="0" borderId="0"/>
    <xf numFmtId="0" fontId="149" fillId="0" borderId="0">
      <alignment vertical="center"/>
    </xf>
    <xf numFmtId="0" fontId="5" fillId="0" borderId="0"/>
    <xf numFmtId="0" fontId="18" fillId="0" borderId="0"/>
    <xf numFmtId="0" fontId="36" fillId="0" borderId="0"/>
    <xf numFmtId="0" fontId="104" fillId="0" borderId="0">
      <alignment vertical="center"/>
    </xf>
    <xf numFmtId="0" fontId="104" fillId="0" borderId="0">
      <alignment vertical="center"/>
    </xf>
    <xf numFmtId="0" fontId="36" fillId="0" borderId="0">
      <alignment vertical="center"/>
    </xf>
    <xf numFmtId="0" fontId="36" fillId="0" borderId="0"/>
    <xf numFmtId="0" fontId="150" fillId="0" borderId="0">
      <alignment vertical="center"/>
    </xf>
    <xf numFmtId="0" fontId="75" fillId="0" borderId="0"/>
    <xf numFmtId="0" fontId="6" fillId="0" borderId="0"/>
    <xf numFmtId="0" fontId="36" fillId="0" borderId="0">
      <alignment vertical="center"/>
    </xf>
    <xf numFmtId="0" fontId="126" fillId="0" borderId="0"/>
    <xf numFmtId="0" fontId="75" fillId="0" borderId="0"/>
    <xf numFmtId="0" fontId="36" fillId="0" borderId="0"/>
    <xf numFmtId="0" fontId="75" fillId="0" borderId="0"/>
    <xf numFmtId="0" fontId="104" fillId="0" borderId="0">
      <alignment vertical="center"/>
    </xf>
    <xf numFmtId="0" fontId="36" fillId="0" borderId="0"/>
    <xf numFmtId="0" fontId="36" fillId="0" borderId="0"/>
    <xf numFmtId="0" fontId="5" fillId="0" borderId="0"/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8" fillId="0" borderId="0"/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5" fillId="0" borderId="0"/>
    <xf numFmtId="0" fontId="104" fillId="0" borderId="0">
      <alignment vertical="center"/>
    </xf>
    <xf numFmtId="0" fontId="104" fillId="0" borderId="0">
      <alignment vertical="center"/>
    </xf>
    <xf numFmtId="0" fontId="36" fillId="0" borderId="0"/>
    <xf numFmtId="0" fontId="1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9" fillId="0" borderId="0">
      <alignment vertical="center"/>
    </xf>
    <xf numFmtId="0" fontId="151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3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3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5" fillId="0" borderId="0"/>
    <xf numFmtId="0" fontId="104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49" fillId="0" borderId="0">
      <alignment vertical="center"/>
    </xf>
    <xf numFmtId="0" fontId="1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36" fillId="0" borderId="0"/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36" fillId="0" borderId="0">
      <alignment vertical="center"/>
    </xf>
    <xf numFmtId="0" fontId="104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149" fillId="0" borderId="0">
      <alignment vertical="center"/>
    </xf>
    <xf numFmtId="0" fontId="6" fillId="0" borderId="0"/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2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36" fillId="0" borderId="0">
      <alignment vertical="center"/>
    </xf>
    <xf numFmtId="0" fontId="36" fillId="0" borderId="0"/>
    <xf numFmtId="0" fontId="149" fillId="0" borderId="0">
      <alignment vertical="center"/>
    </xf>
    <xf numFmtId="0" fontId="104" fillId="0" borderId="0">
      <alignment vertical="center"/>
    </xf>
    <xf numFmtId="0" fontId="1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36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36" fillId="0" borderId="0">
      <alignment vertical="center"/>
    </xf>
    <xf numFmtId="0" fontId="36" fillId="0" borderId="0"/>
    <xf numFmtId="0" fontId="104" fillId="0" borderId="0">
      <alignment vertical="center"/>
    </xf>
    <xf numFmtId="0" fontId="104" fillId="0" borderId="0">
      <alignment vertical="center"/>
    </xf>
    <xf numFmtId="0" fontId="104" fillId="0" borderId="0">
      <alignment vertical="center"/>
    </xf>
    <xf numFmtId="0" fontId="149" fillId="0" borderId="0">
      <alignment vertical="center"/>
    </xf>
    <xf numFmtId="0" fontId="104" fillId="0" borderId="0">
      <alignment vertical="center"/>
    </xf>
    <xf numFmtId="0" fontId="1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49" fillId="0" borderId="0">
      <alignment vertical="center"/>
    </xf>
    <xf numFmtId="0" fontId="18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52" fillId="0" borderId="0" applyNumberFormat="0" applyFill="0" applyBorder="0" applyAlignment="0" applyProtection="0">
      <alignment vertical="center"/>
    </xf>
    <xf numFmtId="0" fontId="96" fillId="0" borderId="19">
      <protection locked="0"/>
    </xf>
    <xf numFmtId="216" fontId="102" fillId="0" borderId="0">
      <protection locked="0"/>
    </xf>
    <xf numFmtId="182" fontId="102" fillId="0" borderId="0">
      <protection locked="0"/>
    </xf>
    <xf numFmtId="0" fontId="4" fillId="0" borderId="0">
      <alignment vertical="center"/>
    </xf>
    <xf numFmtId="0" fontId="153" fillId="2" borderId="0" applyNumberFormat="0" applyBorder="0" applyAlignment="0" applyProtection="0">
      <alignment vertical="center"/>
    </xf>
    <xf numFmtId="0" fontId="153" fillId="3" borderId="0" applyNumberFormat="0" applyBorder="0" applyAlignment="0" applyProtection="0">
      <alignment vertical="center"/>
    </xf>
    <xf numFmtId="0" fontId="153" fillId="4" borderId="0" applyNumberFormat="0" applyBorder="0" applyAlignment="0" applyProtection="0">
      <alignment vertical="center"/>
    </xf>
    <xf numFmtId="0" fontId="153" fillId="5" borderId="0" applyNumberFormat="0" applyBorder="0" applyAlignment="0" applyProtection="0">
      <alignment vertical="center"/>
    </xf>
    <xf numFmtId="0" fontId="153" fillId="6" borderId="0" applyNumberFormat="0" applyBorder="0" applyAlignment="0" applyProtection="0">
      <alignment vertical="center"/>
    </xf>
    <xf numFmtId="0" fontId="153" fillId="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153" fillId="8" borderId="0" applyNumberFormat="0" applyBorder="0" applyAlignment="0" applyProtection="0">
      <alignment vertical="center"/>
    </xf>
    <xf numFmtId="0" fontId="153" fillId="9" borderId="0" applyNumberFormat="0" applyBorder="0" applyAlignment="0" applyProtection="0">
      <alignment vertical="center"/>
    </xf>
    <xf numFmtId="0" fontId="153" fillId="11" borderId="0" applyNumberFormat="0" applyBorder="0" applyAlignment="0" applyProtection="0">
      <alignment vertical="center"/>
    </xf>
    <xf numFmtId="0" fontId="153" fillId="5" borderId="0" applyNumberFormat="0" applyBorder="0" applyAlignment="0" applyProtection="0">
      <alignment vertical="center"/>
    </xf>
    <xf numFmtId="0" fontId="153" fillId="8" borderId="0" applyNumberFormat="0" applyBorder="0" applyAlignment="0" applyProtection="0">
      <alignment vertical="center"/>
    </xf>
    <xf numFmtId="0" fontId="153" fillId="12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154" fillId="14" borderId="0" applyNumberFormat="0" applyBorder="0" applyAlignment="0" applyProtection="0">
      <alignment vertical="center"/>
    </xf>
    <xf numFmtId="0" fontId="154" fillId="9" borderId="0" applyNumberFormat="0" applyBorder="0" applyAlignment="0" applyProtection="0">
      <alignment vertical="center"/>
    </xf>
    <xf numFmtId="0" fontId="154" fillId="11" borderId="0" applyNumberFormat="0" applyBorder="0" applyAlignment="0" applyProtection="0">
      <alignment vertical="center"/>
    </xf>
    <xf numFmtId="0" fontId="154" fillId="15" borderId="0" applyNumberFormat="0" applyBorder="0" applyAlignment="0" applyProtection="0">
      <alignment vertical="center"/>
    </xf>
    <xf numFmtId="0" fontId="154" fillId="16" borderId="0" applyNumberFormat="0" applyBorder="0" applyAlignment="0" applyProtection="0">
      <alignment vertical="center"/>
    </xf>
    <xf numFmtId="0" fontId="154" fillId="17" borderId="0" applyNumberFormat="0" applyBorder="0" applyAlignment="0" applyProtection="0">
      <alignment vertical="center"/>
    </xf>
    <xf numFmtId="0" fontId="154" fillId="19" borderId="0" applyNumberFormat="0" applyBorder="0" applyAlignment="0" applyProtection="0">
      <alignment vertical="center"/>
    </xf>
    <xf numFmtId="0" fontId="154" fillId="20" borderId="0" applyNumberFormat="0" applyBorder="0" applyAlignment="0" applyProtection="0">
      <alignment vertical="center"/>
    </xf>
    <xf numFmtId="0" fontId="154" fillId="21" borderId="0" applyNumberFormat="0" applyBorder="0" applyAlignment="0" applyProtection="0">
      <alignment vertical="center"/>
    </xf>
    <xf numFmtId="0" fontId="154" fillId="15" borderId="0" applyNumberFormat="0" applyBorder="0" applyAlignment="0" applyProtection="0">
      <alignment vertical="center"/>
    </xf>
    <xf numFmtId="0" fontId="154" fillId="16" borderId="0" applyNumberFormat="0" applyBorder="0" applyAlignment="0" applyProtection="0">
      <alignment vertical="center"/>
    </xf>
    <xf numFmtId="0" fontId="154" fillId="18" borderId="0" applyNumberFormat="0" applyBorder="0" applyAlignment="0" applyProtection="0">
      <alignment vertical="center"/>
    </xf>
    <xf numFmtId="0" fontId="155" fillId="3" borderId="0" applyNumberFormat="0" applyBorder="0" applyAlignment="0" applyProtection="0">
      <alignment vertical="center"/>
    </xf>
    <xf numFmtId="0" fontId="156" fillId="22" borderId="1" applyNumberFormat="0" applyAlignment="0" applyProtection="0">
      <alignment vertical="center"/>
    </xf>
    <xf numFmtId="0" fontId="157" fillId="23" borderId="2" applyNumberFormat="0" applyAlignment="0" applyProtection="0">
      <alignment vertical="center"/>
    </xf>
    <xf numFmtId="0" fontId="158" fillId="0" borderId="0" applyNumberFormat="0" applyFill="0" applyBorder="0" applyAlignment="0" applyProtection="0">
      <alignment vertical="center"/>
    </xf>
    <xf numFmtId="0" fontId="159" fillId="4" borderId="0" applyNumberFormat="0" applyBorder="0" applyAlignment="0" applyProtection="0">
      <alignment vertical="center"/>
    </xf>
    <xf numFmtId="0" fontId="160" fillId="0" borderId="5" applyNumberFormat="0" applyFill="0" applyAlignment="0" applyProtection="0">
      <alignment vertical="center"/>
    </xf>
    <xf numFmtId="0" fontId="161" fillId="0" borderId="6" applyNumberFormat="0" applyFill="0" applyAlignment="0" applyProtection="0">
      <alignment vertical="center"/>
    </xf>
    <xf numFmtId="0" fontId="162" fillId="0" borderId="7" applyNumberFormat="0" applyFill="0" applyAlignment="0" applyProtection="0">
      <alignment vertical="center"/>
    </xf>
    <xf numFmtId="0" fontId="162" fillId="0" borderId="0" applyNumberFormat="0" applyFill="0" applyBorder="0" applyAlignment="0" applyProtection="0">
      <alignment vertical="center"/>
    </xf>
    <xf numFmtId="0" fontId="163" fillId="7" borderId="1" applyNumberFormat="0" applyAlignment="0" applyProtection="0">
      <alignment vertical="center"/>
    </xf>
    <xf numFmtId="0" fontId="164" fillId="0" borderId="9" applyNumberFormat="0" applyFill="0" applyAlignment="0" applyProtection="0">
      <alignment vertical="center"/>
    </xf>
    <xf numFmtId="0" fontId="165" fillId="13" borderId="0" applyNumberFormat="0" applyBorder="0" applyAlignment="0" applyProtection="0">
      <alignment vertical="center"/>
    </xf>
    <xf numFmtId="0" fontId="166" fillId="22" borderId="12" applyNumberFormat="0" applyAlignment="0" applyProtection="0">
      <alignment vertical="center"/>
    </xf>
    <xf numFmtId="0" fontId="167" fillId="0" borderId="0" applyNumberFormat="0" applyFill="0" applyBorder="0" applyAlignment="0" applyProtection="0">
      <alignment vertical="center"/>
    </xf>
    <xf numFmtId="0" fontId="168" fillId="0" borderId="13" applyNumberFormat="0" applyFill="0" applyAlignment="0" applyProtection="0">
      <alignment vertical="center"/>
    </xf>
    <xf numFmtId="0" fontId="169" fillId="0" borderId="0" applyNumberFormat="0" applyFill="0" applyBorder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4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0" fontId="4" fillId="57" borderId="42" applyNumberFormat="0" applyFont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70" fillId="0" borderId="0" applyFont="0" applyFill="0" applyBorder="0" applyAlignment="0" applyProtection="0">
      <alignment vertical="center"/>
    </xf>
    <xf numFmtId="41" fontId="151" fillId="0" borderId="0" applyFont="0" applyFill="0" applyBorder="0" applyAlignment="0" applyProtection="0">
      <alignment vertical="center"/>
    </xf>
    <xf numFmtId="41" fontId="17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0" fillId="0" borderId="0">
      <alignment vertical="center"/>
    </xf>
    <xf numFmtId="0" fontId="4" fillId="0" borderId="0">
      <alignment vertical="center"/>
    </xf>
    <xf numFmtId="0" fontId="172" fillId="0" borderId="0">
      <alignment vertical="center"/>
    </xf>
    <xf numFmtId="0" fontId="4" fillId="0" borderId="0">
      <alignment vertical="center"/>
    </xf>
    <xf numFmtId="0" fontId="17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4" fillId="31" borderId="0" applyNumberFormat="0" applyBorder="0" applyAlignment="0" applyProtection="0">
      <alignment vertical="center"/>
    </xf>
    <xf numFmtId="0" fontId="104" fillId="31" borderId="0" applyNumberFormat="0" applyBorder="0" applyAlignment="0" applyProtection="0">
      <alignment vertical="center"/>
    </xf>
    <xf numFmtId="0" fontId="104" fillId="32" borderId="0" applyNumberFormat="0" applyBorder="0" applyAlignment="0" applyProtection="0">
      <alignment vertical="center"/>
    </xf>
    <xf numFmtId="0" fontId="104" fillId="32" borderId="0" applyNumberFormat="0" applyBorder="0" applyAlignment="0" applyProtection="0">
      <alignment vertical="center"/>
    </xf>
    <xf numFmtId="0" fontId="104" fillId="33" borderId="0" applyNumberFormat="0" applyBorder="0" applyAlignment="0" applyProtection="0">
      <alignment vertical="center"/>
    </xf>
    <xf numFmtId="0" fontId="104" fillId="33" borderId="0" applyNumberFormat="0" applyBorder="0" applyAlignment="0" applyProtection="0">
      <alignment vertical="center"/>
    </xf>
    <xf numFmtId="0" fontId="104" fillId="34" borderId="0" applyNumberFormat="0" applyBorder="0" applyAlignment="0" applyProtection="0">
      <alignment vertical="center"/>
    </xf>
    <xf numFmtId="0" fontId="104" fillId="34" borderId="0" applyNumberFormat="0" applyBorder="0" applyAlignment="0" applyProtection="0">
      <alignment vertical="center"/>
    </xf>
    <xf numFmtId="0" fontId="104" fillId="36" borderId="0" applyNumberFormat="0" applyBorder="0" applyAlignment="0" applyProtection="0">
      <alignment vertical="center"/>
    </xf>
    <xf numFmtId="0" fontId="104" fillId="36" borderId="0" applyNumberFormat="0" applyBorder="0" applyAlignment="0" applyProtection="0">
      <alignment vertical="center"/>
    </xf>
    <xf numFmtId="0" fontId="104" fillId="37" borderId="0" applyNumberFormat="0" applyBorder="0" applyAlignment="0" applyProtection="0">
      <alignment vertical="center"/>
    </xf>
    <xf numFmtId="0" fontId="104" fillId="37" borderId="0" applyNumberFormat="0" applyBorder="0" applyAlignment="0" applyProtection="0">
      <alignment vertical="center"/>
    </xf>
    <xf numFmtId="0" fontId="104" fillId="39" borderId="0" applyNumberFormat="0" applyBorder="0" applyAlignment="0" applyProtection="0">
      <alignment vertical="center"/>
    </xf>
    <xf numFmtId="0" fontId="104" fillId="39" borderId="0" applyNumberFormat="0" applyBorder="0" applyAlignment="0" applyProtection="0">
      <alignment vertical="center"/>
    </xf>
    <xf numFmtId="0" fontId="104" fillId="40" borderId="0" applyNumberFormat="0" applyBorder="0" applyAlignment="0" applyProtection="0">
      <alignment vertical="center"/>
    </xf>
    <xf numFmtId="0" fontId="104" fillId="40" borderId="0" applyNumberFormat="0" applyBorder="0" applyAlignment="0" applyProtection="0">
      <alignment vertical="center"/>
    </xf>
    <xf numFmtId="0" fontId="104" fillId="41" borderId="0" applyNumberFormat="0" applyBorder="0" applyAlignment="0" applyProtection="0">
      <alignment vertical="center"/>
    </xf>
    <xf numFmtId="0" fontId="104" fillId="41" borderId="0" applyNumberFormat="0" applyBorder="0" applyAlignment="0" applyProtection="0">
      <alignment vertical="center"/>
    </xf>
    <xf numFmtId="0" fontId="104" fillId="42" borderId="0" applyNumberFormat="0" applyBorder="0" applyAlignment="0" applyProtection="0">
      <alignment vertical="center"/>
    </xf>
    <xf numFmtId="0" fontId="104" fillId="42" borderId="0" applyNumberFormat="0" applyBorder="0" applyAlignment="0" applyProtection="0">
      <alignment vertical="center"/>
    </xf>
    <xf numFmtId="0" fontId="107" fillId="43" borderId="0" applyNumberFormat="0" applyBorder="0" applyAlignment="0" applyProtection="0">
      <alignment vertical="center"/>
    </xf>
    <xf numFmtId="0" fontId="107" fillId="43" borderId="0" applyNumberFormat="0" applyBorder="0" applyAlignment="0" applyProtection="0">
      <alignment vertical="center"/>
    </xf>
    <xf numFmtId="0" fontId="107" fillId="44" borderId="0" applyNumberFormat="0" applyBorder="0" applyAlignment="0" applyProtection="0">
      <alignment vertical="center"/>
    </xf>
    <xf numFmtId="0" fontId="107" fillId="44" borderId="0" applyNumberFormat="0" applyBorder="0" applyAlignment="0" applyProtection="0">
      <alignment vertical="center"/>
    </xf>
    <xf numFmtId="0" fontId="107" fillId="45" borderId="0" applyNumberFormat="0" applyBorder="0" applyAlignment="0" applyProtection="0">
      <alignment vertical="center"/>
    </xf>
    <xf numFmtId="0" fontId="107" fillId="45" borderId="0" applyNumberFormat="0" applyBorder="0" applyAlignment="0" applyProtection="0">
      <alignment vertical="center"/>
    </xf>
    <xf numFmtId="0" fontId="107" fillId="46" borderId="0" applyNumberFormat="0" applyBorder="0" applyAlignment="0" applyProtection="0">
      <alignment vertical="center"/>
    </xf>
    <xf numFmtId="0" fontId="107" fillId="46" borderId="0" applyNumberFormat="0" applyBorder="0" applyAlignment="0" applyProtection="0">
      <alignment vertical="center"/>
    </xf>
    <xf numFmtId="0" fontId="107" fillId="47" borderId="0" applyNumberFormat="0" applyBorder="0" applyAlignment="0" applyProtection="0">
      <alignment vertical="center"/>
    </xf>
    <xf numFmtId="0" fontId="107" fillId="47" borderId="0" applyNumberFormat="0" applyBorder="0" applyAlignment="0" applyProtection="0">
      <alignment vertical="center"/>
    </xf>
    <xf numFmtId="0" fontId="107" fillId="48" borderId="0" applyNumberFormat="0" applyBorder="0" applyAlignment="0" applyProtection="0">
      <alignment vertical="center"/>
    </xf>
    <xf numFmtId="0" fontId="107" fillId="48" borderId="0" applyNumberFormat="0" applyBorder="0" applyAlignment="0" applyProtection="0">
      <alignment vertical="center"/>
    </xf>
    <xf numFmtId="0" fontId="107" fillId="49" borderId="0" applyNumberFormat="0" applyBorder="0" applyAlignment="0" applyProtection="0">
      <alignment vertical="center"/>
    </xf>
    <xf numFmtId="0" fontId="107" fillId="49" borderId="0" applyNumberFormat="0" applyBorder="0" applyAlignment="0" applyProtection="0">
      <alignment vertical="center"/>
    </xf>
    <xf numFmtId="0" fontId="107" fillId="50" borderId="0" applyNumberFormat="0" applyBorder="0" applyAlignment="0" applyProtection="0">
      <alignment vertical="center"/>
    </xf>
    <xf numFmtId="0" fontId="107" fillId="50" borderId="0" applyNumberFormat="0" applyBorder="0" applyAlignment="0" applyProtection="0">
      <alignment vertical="center"/>
    </xf>
    <xf numFmtId="0" fontId="107" fillId="51" borderId="0" applyNumberFormat="0" applyBorder="0" applyAlignment="0" applyProtection="0">
      <alignment vertical="center"/>
    </xf>
    <xf numFmtId="0" fontId="107" fillId="51" borderId="0" applyNumberFormat="0" applyBorder="0" applyAlignment="0" applyProtection="0">
      <alignment vertical="center"/>
    </xf>
    <xf numFmtId="0" fontId="107" fillId="52" borderId="0" applyNumberFormat="0" applyBorder="0" applyAlignment="0" applyProtection="0">
      <alignment vertical="center"/>
    </xf>
    <xf numFmtId="0" fontId="107" fillId="52" borderId="0" applyNumberFormat="0" applyBorder="0" applyAlignment="0" applyProtection="0">
      <alignment vertical="center"/>
    </xf>
    <xf numFmtId="0" fontId="107" fillId="54" borderId="0" applyNumberFormat="0" applyBorder="0" applyAlignment="0" applyProtection="0">
      <alignment vertical="center"/>
    </xf>
    <xf numFmtId="0" fontId="107" fillId="54" borderId="0" applyNumberFormat="0" applyBorder="0" applyAlignment="0" applyProtection="0">
      <alignment vertical="center"/>
    </xf>
    <xf numFmtId="0" fontId="111" fillId="55" borderId="41" applyNumberFormat="0" applyAlignment="0" applyProtection="0">
      <alignment vertical="center"/>
    </xf>
    <xf numFmtId="0" fontId="111" fillId="55" borderId="41" applyNumberFormat="0" applyAlignment="0" applyProtection="0">
      <alignment vertical="center"/>
    </xf>
    <xf numFmtId="0" fontId="114" fillId="56" borderId="0" applyNumberFormat="0" applyBorder="0" applyAlignment="0" applyProtection="0">
      <alignment vertical="center"/>
    </xf>
    <xf numFmtId="0" fontId="114" fillId="56" borderId="0" applyNumberFormat="0" applyBorder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04" fillId="57" borderId="42" applyNumberFormat="0" applyFont="0" applyAlignment="0" applyProtection="0">
      <alignment vertical="center"/>
    </xf>
    <xf numFmtId="0" fontId="117" fillId="58" borderId="0" applyNumberFormat="0" applyBorder="0" applyAlignment="0" applyProtection="0">
      <alignment vertical="center"/>
    </xf>
    <xf numFmtId="0" fontId="117" fillId="58" borderId="0" applyNumberFormat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0" fontId="128" fillId="0" borderId="44" applyNumberFormat="0" applyFill="0" applyAlignment="0" applyProtection="0">
      <alignment vertical="center"/>
    </xf>
    <xf numFmtId="0" fontId="128" fillId="0" borderId="44" applyNumberFormat="0" applyFill="0" applyAlignment="0" applyProtection="0">
      <alignment vertical="center"/>
    </xf>
    <xf numFmtId="0" fontId="131" fillId="0" borderId="45" applyNumberFormat="0" applyFill="0" applyAlignment="0" applyProtection="0">
      <alignment vertical="center"/>
    </xf>
    <xf numFmtId="0" fontId="131" fillId="0" borderId="45" applyNumberFormat="0" applyFill="0" applyAlignment="0" applyProtection="0">
      <alignment vertical="center"/>
    </xf>
    <xf numFmtId="0" fontId="133" fillId="60" borderId="41" applyNumberFormat="0" applyAlignment="0" applyProtection="0">
      <alignment vertical="center"/>
    </xf>
    <xf numFmtId="0" fontId="133" fillId="60" borderId="41" applyNumberFormat="0" applyAlignment="0" applyProtection="0">
      <alignment vertical="center"/>
    </xf>
    <xf numFmtId="0" fontId="135" fillId="0" borderId="46" applyNumberFormat="0" applyFill="0" applyAlignment="0" applyProtection="0">
      <alignment vertical="center"/>
    </xf>
    <xf numFmtId="0" fontId="135" fillId="0" borderId="46" applyNumberFormat="0" applyFill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39" fillId="0" borderId="47" applyNumberFormat="0" applyFill="0" applyAlignment="0" applyProtection="0">
      <alignment vertical="center"/>
    </xf>
    <xf numFmtId="0" fontId="139" fillId="0" borderId="47" applyNumberFormat="0" applyFill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2" fillId="0" borderId="48" applyNumberFormat="0" applyFill="0" applyAlignment="0" applyProtection="0">
      <alignment vertical="center"/>
    </xf>
    <xf numFmtId="0" fontId="142" fillId="0" borderId="48" applyNumberFormat="0" applyFill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2" fillId="0" borderId="0" applyNumberFormat="0" applyFill="0" applyBorder="0" applyAlignment="0" applyProtection="0">
      <alignment vertical="center"/>
    </xf>
    <xf numFmtId="0" fontId="142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46" fillId="61" borderId="0" applyNumberFormat="0" applyBorder="0" applyAlignment="0" applyProtection="0">
      <alignment vertical="center"/>
    </xf>
    <xf numFmtId="0" fontId="146" fillId="61" borderId="0" applyNumberFormat="0" applyBorder="0" applyAlignment="0" applyProtection="0">
      <alignment vertical="center"/>
    </xf>
    <xf numFmtId="0" fontId="148" fillId="55" borderId="49" applyNumberFormat="0" applyAlignment="0" applyProtection="0">
      <alignment vertical="center"/>
    </xf>
    <xf numFmtId="0" fontId="148" fillId="55" borderId="49" applyNumberFormat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40" fillId="22" borderId="1" applyNumberFormat="0" applyAlignment="0" applyProtection="0">
      <alignment vertical="center"/>
    </xf>
    <xf numFmtId="0" fontId="26" fillId="23" borderId="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7" borderId="1" applyNumberFormat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34" fillId="22" borderId="12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0" fontId="19" fillId="57" borderId="42" applyNumberFormat="0" applyFont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98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5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2" borderId="0" applyNumberFormat="0" applyBorder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0" fontId="3" fillId="57" borderId="42" applyNumberFormat="0" applyFont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0" fontId="150" fillId="0" borderId="0">
      <alignment vertical="center"/>
    </xf>
    <xf numFmtId="0" fontId="173" fillId="0" borderId="0"/>
    <xf numFmtId="0" fontId="173" fillId="0" borderId="0"/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37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  <xf numFmtId="0" fontId="2" fillId="39" borderId="0" applyNumberFormat="0" applyBorder="0" applyAlignment="0" applyProtection="0">
      <alignment vertical="center"/>
    </xf>
    <xf numFmtId="0" fontId="2" fillId="40" borderId="0" applyNumberFormat="0" applyBorder="0" applyAlignment="0" applyProtection="0">
      <alignment vertical="center"/>
    </xf>
    <xf numFmtId="0" fontId="2" fillId="41" borderId="0" applyNumberFormat="0" applyBorder="0" applyAlignment="0" applyProtection="0">
      <alignment vertical="center"/>
    </xf>
    <xf numFmtId="0" fontId="2" fillId="42" borderId="0" applyNumberFormat="0" applyBorder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0" fontId="2" fillId="57" borderId="42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35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1" fillId="39" borderId="0" applyNumberFormat="0" applyBorder="0" applyAlignment="0" applyProtection="0">
      <alignment vertical="center"/>
    </xf>
    <xf numFmtId="0" fontId="1" fillId="40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2" borderId="0" applyNumberFormat="0" applyBorder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0" fontId="1" fillId="57" borderId="42" applyNumberFormat="0" applyFon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189" fontId="5" fillId="0" borderId="0" applyFont="0" applyFill="0" applyBorder="0" applyAlignment="0" applyProtection="0"/>
  </cellStyleXfs>
  <cellXfs count="1186">
    <xf numFmtId="0" fontId="0" fillId="0" borderId="0" xfId="0"/>
    <xf numFmtId="179" fontId="12" fillId="0" borderId="20" xfId="896" applyFont="1" applyFill="1" applyBorder="1" applyProtection="1"/>
    <xf numFmtId="0" fontId="14" fillId="0" borderId="0" xfId="0" applyFont="1" applyFill="1" applyProtection="1"/>
    <xf numFmtId="0" fontId="17" fillId="0" borderId="0" xfId="0" applyNumberFormat="1" applyFont="1" applyFill="1" applyAlignment="1">
      <alignment vertical="top"/>
    </xf>
    <xf numFmtId="0" fontId="0" fillId="0" borderId="0" xfId="0" applyFont="1" applyFill="1" applyProtection="1"/>
    <xf numFmtId="0" fontId="16" fillId="0" borderId="0" xfId="0" applyFont="1" applyFill="1" applyProtection="1"/>
    <xf numFmtId="0" fontId="12" fillId="0" borderId="0" xfId="0" applyFont="1" applyFill="1" applyProtection="1"/>
    <xf numFmtId="0" fontId="16" fillId="0" borderId="0" xfId="0" applyFont="1" applyFill="1" applyBorder="1" applyProtection="1"/>
    <xf numFmtId="0" fontId="12" fillId="0" borderId="0" xfId="0" applyFont="1" applyFill="1" applyBorder="1" applyProtection="1"/>
    <xf numFmtId="0" fontId="0" fillId="0" borderId="20" xfId="0" applyFont="1" applyFill="1" applyBorder="1" applyAlignment="1" applyProtection="1">
      <alignment horizontal="center"/>
    </xf>
    <xf numFmtId="0" fontId="13" fillId="0" borderId="0" xfId="0" applyFont="1" applyFill="1" applyAlignment="1" applyProtection="1"/>
    <xf numFmtId="0" fontId="13" fillId="0" borderId="0" xfId="0" applyFont="1" applyFill="1" applyBorder="1" applyAlignment="1" applyProtection="1"/>
    <xf numFmtId="182" fontId="13" fillId="0" borderId="0" xfId="896" applyNumberFormat="1" applyFont="1" applyFill="1" applyBorder="1" applyAlignment="1" applyProtection="1">
      <protection locked="0"/>
    </xf>
    <xf numFmtId="182" fontId="13" fillId="0" borderId="0" xfId="896" applyNumberFormat="1" applyFont="1" applyFill="1" applyBorder="1" applyAlignment="1" applyProtection="1"/>
    <xf numFmtId="0" fontId="13" fillId="0" borderId="21" xfId="0" applyFont="1" applyFill="1" applyBorder="1" applyAlignment="1" applyProtection="1">
      <alignment horizontal="center"/>
    </xf>
    <xf numFmtId="0" fontId="12" fillId="0" borderId="0" xfId="0" applyFont="1" applyFill="1" applyAlignment="1" applyProtection="1">
      <alignment vertical="center"/>
    </xf>
    <xf numFmtId="0" fontId="12" fillId="0" borderId="20" xfId="0" applyFont="1" applyFill="1" applyBorder="1" applyAlignment="1" applyProtection="1">
      <alignment horizontal="center" vertical="center"/>
    </xf>
    <xf numFmtId="0" fontId="12" fillId="0" borderId="21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/>
    <xf numFmtId="0" fontId="0" fillId="0" borderId="0" xfId="0" applyFont="1" applyFill="1" applyAlignment="1" applyProtection="1"/>
    <xf numFmtId="0" fontId="0" fillId="0" borderId="0" xfId="0" applyFont="1" applyFill="1" applyAlignment="1" applyProtection="1">
      <alignment horizontal="centerContinuous"/>
    </xf>
    <xf numFmtId="0" fontId="11" fillId="0" borderId="0" xfId="0" applyFont="1" applyFill="1" applyAlignment="1" applyProtection="1">
      <alignment horizontal="centerContinuous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horizontal="centerContinuous" vertical="center"/>
    </xf>
    <xf numFmtId="0" fontId="7" fillId="0" borderId="0" xfId="0" applyFont="1" applyFill="1" applyAlignment="1" applyProtection="1">
      <alignment horizontal="centerContinuous" vertical="center"/>
    </xf>
    <xf numFmtId="0" fontId="17" fillId="0" borderId="0" xfId="0" applyFont="1" applyFill="1" applyAlignment="1" applyProtection="1">
      <alignment vertical="top"/>
    </xf>
    <xf numFmtId="3" fontId="16" fillId="0" borderId="24" xfId="0" applyNumberFormat="1" applyFont="1" applyFill="1" applyBorder="1" applyAlignment="1" applyProtection="1">
      <alignment horizontal="right" vertical="center"/>
    </xf>
    <xf numFmtId="0" fontId="12" fillId="0" borderId="22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14" fillId="0" borderId="24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centerContinuous" vertical="center"/>
    </xf>
    <xf numFmtId="0" fontId="12" fillId="0" borderId="20" xfId="0" applyFont="1" applyFill="1" applyBorder="1" applyAlignment="1" applyProtection="1">
      <alignment horizontal="centerContinuous" vertical="center"/>
    </xf>
    <xf numFmtId="0" fontId="0" fillId="0" borderId="30" xfId="0" applyFill="1" applyBorder="1" applyAlignment="1" applyProtection="1">
      <alignment horizontal="centerContinuous" vertical="center"/>
    </xf>
    <xf numFmtId="0" fontId="12" fillId="0" borderId="22" xfId="0" applyFont="1" applyFill="1" applyBorder="1" applyAlignment="1" applyProtection="1">
      <alignment horizontal="centerContinuous" vertical="center"/>
    </xf>
    <xf numFmtId="0" fontId="12" fillId="0" borderId="23" xfId="0" applyFont="1" applyFill="1" applyBorder="1" applyAlignment="1" applyProtection="1">
      <alignment horizontal="centerContinuous" vertical="center"/>
    </xf>
    <xf numFmtId="0" fontId="0" fillId="0" borderId="21" xfId="0" applyFill="1" applyBorder="1" applyAlignment="1" applyProtection="1">
      <alignment horizontal="center" vertical="center"/>
    </xf>
    <xf numFmtId="0" fontId="12" fillId="0" borderId="23" xfId="0" applyFont="1" applyFill="1" applyBorder="1" applyAlignment="1" applyProtection="1">
      <alignment horizontal="center" vertical="center"/>
    </xf>
    <xf numFmtId="0" fontId="0" fillId="0" borderId="23" xfId="0" applyFont="1" applyFill="1" applyBorder="1" applyAlignment="1" applyProtection="1">
      <alignment horizontal="center"/>
    </xf>
    <xf numFmtId="0" fontId="12" fillId="0" borderId="26" xfId="0" applyFont="1" applyFill="1" applyBorder="1" applyAlignment="1" applyProtection="1">
      <alignment horizontal="center" vertical="center"/>
    </xf>
    <xf numFmtId="0" fontId="174" fillId="0" borderId="0" xfId="1827" applyFont="1"/>
    <xf numFmtId="0" fontId="175" fillId="0" borderId="0" xfId="1828" applyFont="1" applyAlignment="1">
      <alignment horizontal="centerContinuous" shrinkToFit="1"/>
    </xf>
    <xf numFmtId="0" fontId="174" fillId="0" borderId="0" xfId="1827" applyFont="1" applyAlignment="1">
      <alignment horizontal="centerContinuous" shrinkToFit="1"/>
    </xf>
    <xf numFmtId="0" fontId="176" fillId="0" borderId="0" xfId="1828" applyFont="1" applyAlignment="1">
      <alignment horizontal="centerContinuous"/>
    </xf>
    <xf numFmtId="0" fontId="174" fillId="0" borderId="0" xfId="1827" applyFont="1" applyAlignment="1">
      <alignment horizontal="centerContinuous"/>
    </xf>
    <xf numFmtId="0" fontId="177" fillId="0" borderId="0" xfId="0" applyNumberFormat="1" applyFont="1" applyFill="1" applyAlignment="1">
      <alignment vertical="top"/>
    </xf>
    <xf numFmtId="0" fontId="177" fillId="0" borderId="0" xfId="0" applyNumberFormat="1" applyFont="1" applyFill="1" applyAlignment="1">
      <alignment horizontal="right" vertical="top"/>
    </xf>
    <xf numFmtId="0" fontId="178" fillId="0" borderId="0" xfId="0" applyFont="1" applyFill="1" applyAlignment="1">
      <alignment horizontal="centerContinuous" vertical="center" wrapText="1"/>
    </xf>
    <xf numFmtId="0" fontId="177" fillId="0" borderId="0" xfId="0" applyFont="1" applyFill="1" applyAlignment="1">
      <alignment horizontal="centerContinuous" vertical="center" wrapText="1"/>
    </xf>
    <xf numFmtId="0" fontId="177" fillId="0" borderId="0" xfId="0" applyFont="1" applyFill="1" applyAlignment="1">
      <alignment vertical="center"/>
    </xf>
    <xf numFmtId="0" fontId="178" fillId="0" borderId="0" xfId="0" applyFont="1" applyFill="1" applyAlignment="1">
      <alignment horizontal="centerContinuous"/>
    </xf>
    <xf numFmtId="0" fontId="177" fillId="0" borderId="0" xfId="0" applyFont="1" applyFill="1" applyAlignment="1">
      <alignment horizontal="centerContinuous"/>
    </xf>
    <xf numFmtId="0" fontId="179" fillId="0" borderId="0" xfId="0" applyFont="1" applyFill="1" applyAlignment="1">
      <alignment horizontal="centerContinuous"/>
    </xf>
    <xf numFmtId="0" fontId="177" fillId="0" borderId="0" xfId="0" applyFont="1" applyFill="1" applyAlignment="1"/>
    <xf numFmtId="0" fontId="180" fillId="0" borderId="0" xfId="0" applyFont="1" applyFill="1"/>
    <xf numFmtId="0" fontId="177" fillId="30" borderId="31" xfId="0" applyFont="1" applyFill="1" applyBorder="1" applyAlignment="1">
      <alignment horizontal="center" vertical="center"/>
    </xf>
    <xf numFmtId="0" fontId="177" fillId="30" borderId="35" xfId="0" applyFont="1" applyFill="1" applyBorder="1" applyAlignment="1">
      <alignment horizontal="center" vertical="center"/>
    </xf>
    <xf numFmtId="0" fontId="180" fillId="29" borderId="0" xfId="0" applyFont="1" applyFill="1" applyAlignment="1">
      <alignment vertical="center"/>
    </xf>
    <xf numFmtId="0" fontId="177" fillId="30" borderId="21" xfId="0" applyFont="1" applyFill="1" applyBorder="1" applyAlignment="1">
      <alignment horizontal="center" vertical="center"/>
    </xf>
    <xf numFmtId="0" fontId="177" fillId="30" borderId="33" xfId="0" applyFont="1" applyFill="1" applyBorder="1" applyAlignment="1">
      <alignment horizontal="center" vertical="center"/>
    </xf>
    <xf numFmtId="0" fontId="177" fillId="30" borderId="26" xfId="0" applyFont="1" applyFill="1" applyBorder="1" applyAlignment="1">
      <alignment horizontal="center" vertical="center"/>
    </xf>
    <xf numFmtId="0" fontId="177" fillId="30" borderId="23" xfId="0" applyFont="1" applyFill="1" applyBorder="1" applyAlignment="1">
      <alignment horizontal="center" vertical="center"/>
    </xf>
    <xf numFmtId="0" fontId="177" fillId="30" borderId="28" xfId="0" applyFont="1" applyFill="1" applyBorder="1" applyAlignment="1">
      <alignment horizontal="center" vertical="center"/>
    </xf>
    <xf numFmtId="0" fontId="177" fillId="30" borderId="22" xfId="0" applyFont="1" applyFill="1" applyBorder="1" applyAlignment="1">
      <alignment horizontal="center" vertical="center"/>
    </xf>
    <xf numFmtId="0" fontId="177" fillId="29" borderId="21" xfId="0" applyFont="1" applyFill="1" applyBorder="1" applyAlignment="1">
      <alignment horizontal="centerContinuous"/>
    </xf>
    <xf numFmtId="179" fontId="177" fillId="29" borderId="0" xfId="896" applyFont="1" applyFill="1" applyAlignment="1" applyProtection="1"/>
    <xf numFmtId="179" fontId="177" fillId="29" borderId="0" xfId="896" applyFont="1" applyFill="1" applyBorder="1" applyAlignment="1" applyProtection="1"/>
    <xf numFmtId="0" fontId="180" fillId="29" borderId="0" xfId="0" applyFont="1" applyFill="1" applyAlignment="1"/>
    <xf numFmtId="0" fontId="177" fillId="0" borderId="21" xfId="0" applyFont="1" applyFill="1" applyBorder="1" applyAlignment="1">
      <alignment horizontal="centerContinuous"/>
    </xf>
    <xf numFmtId="179" fontId="177" fillId="0" borderId="0" xfId="896" applyFont="1" applyFill="1" applyAlignment="1" applyProtection="1"/>
    <xf numFmtId="179" fontId="177" fillId="0" borderId="0" xfId="896" applyFont="1" applyFill="1" applyAlignment="1" applyProtection="1">
      <protection locked="0"/>
    </xf>
    <xf numFmtId="179" fontId="177" fillId="0" borderId="0" xfId="896" applyFont="1" applyFill="1" applyAlignment="1" applyProtection="1">
      <alignment horizontal="right"/>
      <protection locked="0"/>
    </xf>
    <xf numFmtId="179" fontId="177" fillId="0" borderId="0" xfId="896" applyFont="1" applyFill="1" applyBorder="1" applyAlignment="1" applyProtection="1">
      <protection locked="0"/>
    </xf>
    <xf numFmtId="0" fontId="177" fillId="0" borderId="21" xfId="0" applyFont="1" applyFill="1" applyBorder="1" applyAlignment="1">
      <alignment horizontal="center"/>
    </xf>
    <xf numFmtId="179" fontId="177" fillId="0" borderId="0" xfId="896" applyFont="1" applyFill="1" applyAlignment="1"/>
    <xf numFmtId="179" fontId="177" fillId="0" borderId="0" xfId="896" applyFont="1" applyFill="1" applyBorder="1" applyAlignment="1"/>
    <xf numFmtId="41" fontId="177" fillId="0" borderId="0" xfId="896" applyNumberFormat="1" applyFont="1" applyFill="1" applyAlignment="1" applyProtection="1">
      <alignment horizontal="center"/>
    </xf>
    <xf numFmtId="41" fontId="177" fillId="0" borderId="0" xfId="896" applyNumberFormat="1" applyFont="1" applyFill="1" applyAlignment="1" applyProtection="1">
      <alignment horizontal="right"/>
      <protection locked="0"/>
    </xf>
    <xf numFmtId="41" fontId="177" fillId="0" borderId="0" xfId="896" applyNumberFormat="1" applyFont="1" applyFill="1" applyAlignment="1" applyProtection="1">
      <protection locked="0"/>
    </xf>
    <xf numFmtId="0" fontId="181" fillId="0" borderId="21" xfId="0" applyFont="1" applyFill="1" applyBorder="1" applyAlignment="1">
      <alignment horizontal="center"/>
    </xf>
    <xf numFmtId="179" fontId="181" fillId="63" borderId="0" xfId="896" applyFont="1" applyFill="1" applyAlignment="1" applyProtection="1"/>
    <xf numFmtId="179" fontId="181" fillId="63" borderId="0" xfId="896" applyFont="1" applyFill="1" applyAlignment="1"/>
    <xf numFmtId="179" fontId="181" fillId="63" borderId="0" xfId="896" applyFont="1" applyFill="1" applyBorder="1" applyAlignment="1"/>
    <xf numFmtId="0" fontId="182" fillId="29" borderId="0" xfId="0" applyFont="1" applyFill="1" applyAlignment="1"/>
    <xf numFmtId="0" fontId="177" fillId="0" borderId="23" xfId="0" applyFont="1" applyFill="1" applyBorder="1" applyAlignment="1">
      <alignment horizontal="centerContinuous"/>
    </xf>
    <xf numFmtId="179" fontId="177" fillId="0" borderId="20" xfId="896" applyFont="1" applyFill="1" applyBorder="1" applyAlignment="1"/>
    <xf numFmtId="179" fontId="177" fillId="0" borderId="20" xfId="896" applyFont="1" applyFill="1" applyBorder="1" applyAlignment="1" applyProtection="1">
      <alignment horizontal="right"/>
      <protection locked="0"/>
    </xf>
    <xf numFmtId="0" fontId="177" fillId="0" borderId="0" xfId="0" applyFont="1" applyFill="1"/>
    <xf numFmtId="0" fontId="177" fillId="0" borderId="0" xfId="0" applyFont="1" applyFill="1" applyBorder="1"/>
    <xf numFmtId="0" fontId="180" fillId="29" borderId="0" xfId="0" applyFont="1" applyFill="1"/>
    <xf numFmtId="0" fontId="177" fillId="30" borderId="20" xfId="0" applyFont="1" applyFill="1" applyBorder="1" applyAlignment="1">
      <alignment horizontal="center" vertical="center"/>
    </xf>
    <xf numFmtId="0" fontId="182" fillId="29" borderId="0" xfId="0" applyFont="1" applyFill="1"/>
    <xf numFmtId="0" fontId="177" fillId="0" borderId="20" xfId="0" applyFont="1" applyFill="1" applyBorder="1"/>
    <xf numFmtId="0" fontId="177" fillId="30" borderId="0" xfId="0" applyFont="1" applyFill="1" applyBorder="1" applyAlignment="1">
      <alignment horizontal="center" vertical="center"/>
    </xf>
    <xf numFmtId="41" fontId="177" fillId="0" borderId="0" xfId="896" applyNumberFormat="1" applyFont="1" applyFill="1" applyAlignment="1" applyProtection="1">
      <alignment horizontal="centerContinuous"/>
    </xf>
    <xf numFmtId="0" fontId="177" fillId="0" borderId="0" xfId="896" applyNumberFormat="1" applyFont="1" applyFill="1" applyAlignment="1" applyProtection="1">
      <alignment horizontal="right"/>
      <protection locked="0"/>
    </xf>
    <xf numFmtId="41" fontId="181" fillId="63" borderId="0" xfId="896" applyNumberFormat="1" applyFont="1" applyFill="1" applyAlignment="1" applyProtection="1">
      <alignment horizontal="center"/>
    </xf>
    <xf numFmtId="41" fontId="181" fillId="63" borderId="0" xfId="896" applyNumberFormat="1" applyFont="1" applyFill="1" applyAlignment="1" applyProtection="1">
      <alignment horizontal="right"/>
      <protection locked="0"/>
    </xf>
    <xf numFmtId="41" fontId="181" fillId="63" borderId="0" xfId="896" applyNumberFormat="1" applyFont="1" applyFill="1" applyAlignment="1" applyProtection="1">
      <protection locked="0"/>
    </xf>
    <xf numFmtId="0" fontId="180" fillId="0" borderId="0" xfId="0" applyFont="1" applyFill="1" applyBorder="1"/>
    <xf numFmtId="0" fontId="177" fillId="29" borderId="0" xfId="0" applyFont="1" applyFill="1"/>
    <xf numFmtId="0" fontId="177" fillId="0" borderId="0" xfId="0" applyNumberFormat="1" applyFont="1" applyFill="1" applyBorder="1" applyAlignment="1">
      <alignment vertical="top"/>
    </xf>
    <xf numFmtId="0" fontId="178" fillId="0" borderId="0" xfId="0" applyFont="1" applyFill="1" applyAlignment="1">
      <alignment horizontal="centerContinuous" vertical="center"/>
    </xf>
    <xf numFmtId="0" fontId="177" fillId="0" borderId="0" xfId="0" applyFont="1" applyFill="1" applyAlignment="1">
      <alignment horizontal="centerContinuous" vertical="center"/>
    </xf>
    <xf numFmtId="0" fontId="183" fillId="0" borderId="0" xfId="0" applyFont="1" applyFill="1" applyAlignment="1">
      <alignment horizontal="centerContinuous" vertical="center"/>
    </xf>
    <xf numFmtId="0" fontId="177" fillId="0" borderId="0" xfId="0" applyFont="1" applyFill="1" applyBorder="1" applyAlignment="1">
      <alignment vertical="center"/>
    </xf>
    <xf numFmtId="0" fontId="177" fillId="0" borderId="0" xfId="0" applyFont="1" applyFill="1" applyBorder="1" applyAlignment="1"/>
    <xf numFmtId="179" fontId="177" fillId="0" borderId="0" xfId="896" applyFont="1" applyFill="1" applyProtection="1"/>
    <xf numFmtId="182" fontId="177" fillId="0" borderId="0" xfId="896" applyNumberFormat="1" applyFont="1" applyFill="1" applyProtection="1"/>
    <xf numFmtId="179" fontId="181" fillId="63" borderId="0" xfId="896" applyFont="1" applyFill="1" applyProtection="1"/>
    <xf numFmtId="179" fontId="181" fillId="62" borderId="0" xfId="896" applyFont="1" applyFill="1" applyProtection="1"/>
    <xf numFmtId="0" fontId="181" fillId="0" borderId="0" xfId="0" applyFont="1" applyFill="1" applyBorder="1"/>
    <xf numFmtId="0" fontId="181" fillId="0" borderId="0" xfId="0" applyFont="1" applyFill="1"/>
    <xf numFmtId="0" fontId="181" fillId="0" borderId="23" xfId="0" applyFont="1" applyFill="1" applyBorder="1" applyAlignment="1">
      <alignment horizontal="center"/>
    </xf>
    <xf numFmtId="179" fontId="181" fillId="0" borderId="20" xfId="896" applyFont="1" applyFill="1" applyBorder="1" applyProtection="1"/>
    <xf numFmtId="182" fontId="181" fillId="0" borderId="20" xfId="896" applyNumberFormat="1" applyFont="1" applyFill="1" applyBorder="1" applyProtection="1"/>
    <xf numFmtId="0" fontId="181" fillId="0" borderId="10" xfId="0" applyFont="1" applyFill="1" applyBorder="1" applyAlignment="1">
      <alignment horizontal="center"/>
    </xf>
    <xf numFmtId="179" fontId="181" fillId="0" borderId="0" xfId="896" applyFont="1" applyFill="1" applyProtection="1"/>
    <xf numFmtId="182" fontId="181" fillId="0" borderId="0" xfId="896" applyNumberFormat="1" applyFont="1" applyFill="1" applyProtection="1"/>
    <xf numFmtId="179" fontId="181" fillId="0" borderId="0" xfId="896" applyFont="1" applyFill="1" applyBorder="1" applyProtection="1"/>
    <xf numFmtId="179" fontId="177" fillId="0" borderId="0" xfId="896" applyFont="1" applyFill="1" applyAlignment="1" applyProtection="1">
      <alignment horizontal="right"/>
    </xf>
    <xf numFmtId="183" fontId="177" fillId="0" borderId="0" xfId="896" applyNumberFormat="1" applyFont="1" applyFill="1" applyBorder="1" applyAlignment="1" applyProtection="1">
      <alignment horizontal="right"/>
    </xf>
    <xf numFmtId="182" fontId="177" fillId="0" borderId="0" xfId="896" applyNumberFormat="1" applyFont="1" applyFill="1" applyBorder="1" applyAlignment="1" applyProtection="1">
      <alignment horizontal="right"/>
    </xf>
    <xf numFmtId="182" fontId="177" fillId="0" borderId="0" xfId="896" applyNumberFormat="1" applyFont="1" applyFill="1" applyBorder="1" applyProtection="1"/>
    <xf numFmtId="179" fontId="177" fillId="0" borderId="0" xfId="896" applyFont="1" applyFill="1" applyProtection="1">
      <protection locked="0"/>
    </xf>
    <xf numFmtId="179" fontId="181" fillId="62" borderId="0" xfId="896" applyFont="1" applyFill="1" applyProtection="1">
      <protection locked="0"/>
    </xf>
    <xf numFmtId="0" fontId="177" fillId="0" borderId="23" xfId="0" applyFont="1" applyFill="1" applyBorder="1" applyAlignment="1">
      <alignment horizontal="center"/>
    </xf>
    <xf numFmtId="179" fontId="177" fillId="0" borderId="20" xfId="896" applyFont="1" applyFill="1" applyBorder="1" applyProtection="1"/>
    <xf numFmtId="182" fontId="177" fillId="0" borderId="20" xfId="896" applyNumberFormat="1" applyFont="1" applyFill="1" applyBorder="1" applyProtection="1"/>
    <xf numFmtId="0" fontId="185" fillId="0" borderId="0" xfId="1387" applyFont="1" applyFill="1" applyProtection="1"/>
    <xf numFmtId="179" fontId="180" fillId="0" borderId="0" xfId="896" applyFont="1" applyFill="1" applyBorder="1" applyProtection="1"/>
    <xf numFmtId="0" fontId="177" fillId="0" borderId="0" xfId="0" applyFont="1" applyFill="1" applyBorder="1" applyAlignment="1" applyProtection="1">
      <alignment horizontal="left"/>
    </xf>
    <xf numFmtId="0" fontId="177" fillId="0" borderId="0" xfId="0" applyFont="1" applyFill="1" applyProtection="1"/>
    <xf numFmtId="0" fontId="186" fillId="0" borderId="0" xfId="0" applyFont="1" applyFill="1"/>
    <xf numFmtId="0" fontId="184" fillId="0" borderId="0" xfId="0" applyNumberFormat="1" applyFont="1" applyFill="1" applyAlignment="1">
      <alignment vertical="top"/>
    </xf>
    <xf numFmtId="0" fontId="184" fillId="0" borderId="0" xfId="0" applyNumberFormat="1" applyFont="1" applyFill="1" applyAlignment="1">
      <alignment horizontal="right" vertical="top"/>
    </xf>
    <xf numFmtId="0" fontId="188" fillId="0" borderId="0" xfId="0" applyFont="1" applyFill="1" applyAlignment="1">
      <alignment horizontal="centerContinuous" vertical="center"/>
    </xf>
    <xf numFmtId="0" fontId="184" fillId="0" borderId="0" xfId="0" applyFont="1" applyFill="1" applyAlignment="1">
      <alignment horizontal="centerContinuous" vertical="center"/>
    </xf>
    <xf numFmtId="0" fontId="184" fillId="0" borderId="0" xfId="0" applyFont="1" applyFill="1" applyAlignment="1">
      <alignment vertical="center"/>
    </xf>
    <xf numFmtId="0" fontId="184" fillId="0" borderId="0" xfId="0" applyFont="1" applyFill="1" applyAlignment="1">
      <alignment horizontal="centerContinuous"/>
    </xf>
    <xf numFmtId="0" fontId="184" fillId="0" borderId="0" xfId="0" applyFont="1" applyFill="1" applyAlignment="1"/>
    <xf numFmtId="0" fontId="185" fillId="0" borderId="0" xfId="0" applyFont="1" applyFill="1"/>
    <xf numFmtId="0" fontId="184" fillId="0" borderId="21" xfId="0" applyFont="1" applyFill="1" applyBorder="1" applyAlignment="1">
      <alignment horizontal="center"/>
    </xf>
    <xf numFmtId="179" fontId="184" fillId="0" borderId="0" xfId="896" applyFont="1" applyFill="1" applyProtection="1"/>
    <xf numFmtId="41" fontId="184" fillId="0" borderId="0" xfId="896" applyNumberFormat="1" applyFont="1" applyFill="1" applyProtection="1"/>
    <xf numFmtId="41" fontId="184" fillId="0" borderId="0" xfId="896" applyNumberFormat="1" applyFont="1" applyFill="1" applyAlignment="1" applyProtection="1">
      <alignment horizontal="center"/>
    </xf>
    <xf numFmtId="41" fontId="184" fillId="0" borderId="0" xfId="0" applyNumberFormat="1" applyFont="1" applyFill="1"/>
    <xf numFmtId="0" fontId="184" fillId="0" borderId="0" xfId="0" applyFont="1" applyFill="1"/>
    <xf numFmtId="179" fontId="184" fillId="0" borderId="0" xfId="896" applyFont="1" applyFill="1" applyBorder="1" applyProtection="1">
      <protection locked="0"/>
    </xf>
    <xf numFmtId="179" fontId="184" fillId="0" borderId="0" xfId="896" applyNumberFormat="1" applyFont="1" applyFill="1" applyBorder="1" applyProtection="1">
      <protection locked="0"/>
    </xf>
    <xf numFmtId="41" fontId="184" fillId="0" borderId="0" xfId="896" applyNumberFormat="1" applyFont="1" applyFill="1" applyAlignment="1" applyProtection="1"/>
    <xf numFmtId="0" fontId="190" fillId="0" borderId="21" xfId="0" applyFont="1" applyFill="1" applyBorder="1" applyAlignment="1">
      <alignment horizontal="center"/>
    </xf>
    <xf numFmtId="179" fontId="190" fillId="62" borderId="0" xfId="896" applyFont="1" applyFill="1" applyBorder="1" applyProtection="1">
      <protection locked="0"/>
    </xf>
    <xf numFmtId="179" fontId="190" fillId="62" borderId="0" xfId="896" applyNumberFormat="1" applyFont="1" applyFill="1" applyBorder="1" applyProtection="1">
      <protection locked="0"/>
    </xf>
    <xf numFmtId="41" fontId="184" fillId="62" borderId="0" xfId="896" applyNumberFormat="1" applyFont="1" applyFill="1" applyProtection="1"/>
    <xf numFmtId="41" fontId="184" fillId="62" borderId="0" xfId="896" applyNumberFormat="1" applyFont="1" applyFill="1" applyAlignment="1" applyProtection="1"/>
    <xf numFmtId="41" fontId="184" fillId="62" borderId="0" xfId="896" applyNumberFormat="1" applyFont="1" applyFill="1" applyAlignment="1" applyProtection="1">
      <alignment horizontal="center"/>
    </xf>
    <xf numFmtId="41" fontId="184" fillId="62" borderId="0" xfId="0" applyNumberFormat="1" applyFont="1" applyFill="1"/>
    <xf numFmtId="0" fontId="190" fillId="0" borderId="0" xfId="0" applyFont="1" applyFill="1"/>
    <xf numFmtId="0" fontId="190" fillId="0" borderId="23" xfId="0" applyFont="1" applyFill="1" applyBorder="1" applyAlignment="1">
      <alignment horizontal="center"/>
    </xf>
    <xf numFmtId="179" fontId="190" fillId="0" borderId="20" xfId="896" applyFont="1" applyFill="1" applyBorder="1" applyProtection="1">
      <protection locked="0"/>
    </xf>
    <xf numFmtId="179" fontId="190" fillId="0" borderId="20" xfId="896" applyNumberFormat="1" applyFont="1" applyFill="1" applyBorder="1" applyProtection="1">
      <protection locked="0"/>
    </xf>
    <xf numFmtId="179" fontId="190" fillId="0" borderId="20" xfId="896" applyFont="1" applyFill="1" applyBorder="1" applyAlignment="1" applyProtection="1">
      <alignment horizontal="right"/>
      <protection locked="0"/>
    </xf>
    <xf numFmtId="179" fontId="190" fillId="0" borderId="20" xfId="896" applyNumberFormat="1" applyFont="1" applyFill="1" applyBorder="1" applyAlignment="1" applyProtection="1">
      <alignment horizontal="right"/>
      <protection locked="0"/>
    </xf>
    <xf numFmtId="0" fontId="190" fillId="0" borderId="20" xfId="0" applyFont="1" applyFill="1" applyBorder="1"/>
    <xf numFmtId="0" fontId="190" fillId="0" borderId="10" xfId="0" applyFont="1" applyFill="1" applyBorder="1" applyAlignment="1">
      <alignment horizontal="center"/>
    </xf>
    <xf numFmtId="179" fontId="190" fillId="0" borderId="0" xfId="896" applyFont="1" applyFill="1" applyProtection="1">
      <protection locked="0"/>
    </xf>
    <xf numFmtId="179" fontId="190" fillId="0" borderId="0" xfId="896" applyNumberFormat="1" applyFont="1" applyFill="1" applyProtection="1">
      <protection locked="0"/>
    </xf>
    <xf numFmtId="179" fontId="190" fillId="0" borderId="0" xfId="896" applyFont="1" applyFill="1" applyAlignment="1" applyProtection="1">
      <alignment horizontal="right"/>
      <protection locked="0"/>
    </xf>
    <xf numFmtId="179" fontId="190" fillId="0" borderId="0" xfId="896" applyNumberFormat="1" applyFont="1" applyFill="1" applyAlignment="1" applyProtection="1">
      <alignment horizontal="right"/>
      <protection locked="0"/>
    </xf>
    <xf numFmtId="179" fontId="184" fillId="0" borderId="0" xfId="896" applyFont="1" applyFill="1" applyAlignment="1" applyProtection="1"/>
    <xf numFmtId="179" fontId="184" fillId="0" borderId="0" xfId="896" applyFont="1" applyFill="1" applyProtection="1">
      <protection locked="0"/>
    </xf>
    <xf numFmtId="179" fontId="184" fillId="0" borderId="0" xfId="896" applyNumberFormat="1" applyFont="1" applyFill="1" applyProtection="1">
      <protection locked="0"/>
    </xf>
    <xf numFmtId="179" fontId="184" fillId="0" borderId="0" xfId="896" applyFont="1" applyFill="1" applyAlignment="1" applyProtection="1">
      <protection locked="0"/>
    </xf>
    <xf numFmtId="179" fontId="184" fillId="0" borderId="0" xfId="896" applyNumberFormat="1" applyFont="1" applyFill="1" applyAlignment="1" applyProtection="1">
      <alignment horizontal="right"/>
      <protection locked="0"/>
    </xf>
    <xf numFmtId="179" fontId="190" fillId="62" borderId="0" xfId="896" applyFont="1" applyFill="1" applyProtection="1">
      <protection locked="0"/>
    </xf>
    <xf numFmtId="179" fontId="190" fillId="62" borderId="0" xfId="896" applyNumberFormat="1" applyFont="1" applyFill="1" applyProtection="1">
      <protection locked="0"/>
    </xf>
    <xf numFmtId="179" fontId="190" fillId="62" borderId="0" xfId="896" applyNumberFormat="1" applyFont="1" applyFill="1" applyAlignment="1" applyProtection="1">
      <alignment horizontal="right"/>
      <protection locked="0"/>
    </xf>
    <xf numFmtId="0" fontId="184" fillId="0" borderId="23" xfId="0" applyFont="1" applyFill="1" applyBorder="1" applyAlignment="1">
      <alignment horizontal="center"/>
    </xf>
    <xf numFmtId="0" fontId="184" fillId="0" borderId="20" xfId="0" applyFont="1" applyFill="1" applyBorder="1" applyAlignment="1">
      <alignment horizontal="center"/>
    </xf>
    <xf numFmtId="182" fontId="184" fillId="0" borderId="20" xfId="896" applyNumberFormat="1" applyFont="1" applyFill="1" applyBorder="1" applyProtection="1">
      <protection locked="0"/>
    </xf>
    <xf numFmtId="179" fontId="184" fillId="0" borderId="20" xfId="896" applyFont="1" applyFill="1" applyBorder="1" applyProtection="1">
      <protection locked="0"/>
    </xf>
    <xf numFmtId="179" fontId="184" fillId="0" borderId="20" xfId="896" applyNumberFormat="1" applyFont="1" applyFill="1" applyBorder="1" applyProtection="1">
      <protection locked="0"/>
    </xf>
    <xf numFmtId="0" fontId="184" fillId="0" borderId="20" xfId="0" applyFont="1" applyFill="1" applyBorder="1"/>
    <xf numFmtId="179" fontId="185" fillId="0" borderId="0" xfId="896" applyFont="1" applyFill="1" applyBorder="1" applyProtection="1"/>
    <xf numFmtId="179" fontId="181" fillId="0" borderId="0" xfId="0" applyNumberFormat="1" applyFont="1" applyFill="1"/>
    <xf numFmtId="179" fontId="177" fillId="0" borderId="0" xfId="0" applyNumberFormat="1" applyFont="1" applyFill="1"/>
    <xf numFmtId="182" fontId="181" fillId="63" borderId="0" xfId="896" applyNumberFormat="1" applyFont="1" applyFill="1" applyProtection="1"/>
    <xf numFmtId="179" fontId="177" fillId="0" borderId="0" xfId="896" applyFont="1" applyFill="1" applyAlignment="1" applyProtection="1">
      <alignment horizontal="centerContinuous"/>
    </xf>
    <xf numFmtId="179" fontId="177" fillId="0" borderId="20" xfId="896" applyFont="1" applyFill="1" applyBorder="1" applyProtection="1">
      <protection locked="0"/>
    </xf>
    <xf numFmtId="0" fontId="180" fillId="0" borderId="0" xfId="0" applyFont="1" applyFill="1" applyBorder="1" applyAlignment="1">
      <alignment horizontal="left"/>
    </xf>
    <xf numFmtId="0" fontId="180" fillId="0" borderId="0" xfId="0" applyFont="1" applyFill="1" applyAlignment="1"/>
    <xf numFmtId="0" fontId="177" fillId="0" borderId="0" xfId="0" applyFont="1" applyFill="1" applyAlignment="1">
      <alignment wrapText="1"/>
    </xf>
    <xf numFmtId="0" fontId="177" fillId="30" borderId="30" xfId="0" applyFont="1" applyFill="1" applyBorder="1" applyAlignment="1">
      <alignment horizontal="center" vertical="center"/>
    </xf>
    <xf numFmtId="0" fontId="177" fillId="0" borderId="21" xfId="0" applyFont="1" applyFill="1" applyBorder="1" applyAlignment="1">
      <alignment horizontal="distributed"/>
    </xf>
    <xf numFmtId="179" fontId="177" fillId="64" borderId="0" xfId="896" applyFont="1" applyFill="1" applyBorder="1" applyProtection="1">
      <protection locked="0"/>
    </xf>
    <xf numFmtId="179" fontId="177" fillId="64" borderId="0" xfId="896" applyFont="1" applyFill="1" applyBorder="1" applyProtection="1"/>
    <xf numFmtId="188" fontId="177" fillId="64" borderId="0" xfId="896" applyNumberFormat="1" applyFont="1" applyFill="1" applyBorder="1" applyAlignment="1">
      <alignment horizontal="right"/>
    </xf>
    <xf numFmtId="0" fontId="177" fillId="0" borderId="20" xfId="0" applyFont="1" applyFill="1" applyBorder="1" applyAlignment="1">
      <alignment horizontal="center"/>
    </xf>
    <xf numFmtId="179" fontId="177" fillId="0" borderId="22" xfId="896" applyFont="1" applyFill="1" applyBorder="1" applyProtection="1">
      <protection locked="0"/>
    </xf>
    <xf numFmtId="188" fontId="177" fillId="0" borderId="20" xfId="896" applyNumberFormat="1" applyFont="1" applyFill="1" applyBorder="1" applyAlignment="1">
      <alignment horizontal="right"/>
    </xf>
    <xf numFmtId="188" fontId="177" fillId="0" borderId="0" xfId="896" applyNumberFormat="1" applyFont="1" applyFill="1" applyBorder="1" applyAlignment="1">
      <alignment horizontal="right"/>
    </xf>
    <xf numFmtId="179" fontId="177" fillId="0" borderId="0" xfId="896" applyFont="1" applyFill="1" applyBorder="1" applyProtection="1">
      <protection locked="0"/>
    </xf>
    <xf numFmtId="179" fontId="177" fillId="0" borderId="26" xfId="896" applyFont="1" applyFill="1" applyBorder="1" applyProtection="1"/>
    <xf numFmtId="0" fontId="177" fillId="0" borderId="21" xfId="0" applyFont="1" applyFill="1" applyBorder="1" applyAlignment="1">
      <alignment horizontal="center" vertical="center"/>
    </xf>
    <xf numFmtId="179" fontId="177" fillId="64" borderId="0" xfId="896" applyFont="1" applyFill="1" applyAlignment="1" applyProtection="1">
      <protection locked="0"/>
    </xf>
    <xf numFmtId="182" fontId="177" fillId="64" borderId="0" xfId="896" applyNumberFormat="1" applyFont="1" applyFill="1" applyAlignment="1" applyProtection="1">
      <protection locked="0"/>
    </xf>
    <xf numFmtId="182" fontId="177" fillId="64" borderId="0" xfId="896" applyNumberFormat="1" applyFont="1" applyFill="1" applyAlignment="1" applyProtection="1"/>
    <xf numFmtId="182" fontId="181" fillId="64" borderId="0" xfId="896" applyNumberFormat="1" applyFont="1" applyFill="1" applyProtection="1"/>
    <xf numFmtId="179" fontId="177" fillId="64" borderId="0" xfId="896" applyFont="1" applyFill="1" applyBorder="1" applyAlignment="1" applyProtection="1">
      <protection locked="0"/>
    </xf>
    <xf numFmtId="182" fontId="177" fillId="64" borderId="0" xfId="896" applyNumberFormat="1" applyFont="1" applyFill="1" applyBorder="1" applyAlignment="1" applyProtection="1">
      <protection locked="0"/>
    </xf>
    <xf numFmtId="182" fontId="181" fillId="63" borderId="0" xfId="896" applyNumberFormat="1" applyFont="1" applyFill="1" applyAlignment="1" applyProtection="1">
      <alignment horizontal="right"/>
    </xf>
    <xf numFmtId="182" fontId="181" fillId="0" borderId="0" xfId="896" applyNumberFormat="1" applyFont="1" applyFill="1" applyAlignment="1" applyProtection="1">
      <alignment horizontal="right"/>
    </xf>
    <xf numFmtId="182" fontId="177" fillId="64" borderId="0" xfId="896" applyNumberFormat="1" applyFont="1" applyFill="1" applyAlignment="1" applyProtection="1">
      <alignment horizontal="right"/>
    </xf>
    <xf numFmtId="182" fontId="181" fillId="64" borderId="0" xfId="896" applyNumberFormat="1" applyFont="1" applyFill="1" applyAlignment="1" applyProtection="1">
      <alignment horizontal="right"/>
    </xf>
    <xf numFmtId="182" fontId="181" fillId="64" borderId="0" xfId="896" applyNumberFormat="1" applyFont="1" applyFill="1" applyAlignment="1" applyProtection="1"/>
    <xf numFmtId="0" fontId="177" fillId="0" borderId="23" xfId="0" applyFont="1" applyFill="1" applyBorder="1" applyAlignment="1">
      <alignment horizontal="center" vertical="center"/>
    </xf>
    <xf numFmtId="179" fontId="177" fillId="0" borderId="22" xfId="896" applyFont="1" applyFill="1" applyBorder="1" applyAlignment="1" applyProtection="1">
      <alignment vertical="center"/>
      <protection locked="0"/>
    </xf>
    <xf numFmtId="182" fontId="177" fillId="0" borderId="20" xfId="896" applyNumberFormat="1" applyFont="1" applyFill="1" applyBorder="1" applyAlignment="1" applyProtection="1">
      <alignment vertical="center"/>
      <protection locked="0"/>
    </xf>
    <xf numFmtId="182" fontId="177" fillId="0" borderId="20" xfId="896" applyNumberFormat="1" applyFont="1" applyFill="1" applyBorder="1" applyAlignment="1" applyProtection="1">
      <alignment vertical="center"/>
    </xf>
    <xf numFmtId="0" fontId="186" fillId="0" borderId="0" xfId="0" applyFont="1" applyFill="1" applyBorder="1" applyAlignment="1">
      <alignment vertical="center"/>
    </xf>
    <xf numFmtId="0" fontId="192" fillId="0" borderId="0" xfId="0" applyFont="1" applyFill="1"/>
    <xf numFmtId="179" fontId="177" fillId="0" borderId="26" xfId="896" applyFont="1" applyFill="1" applyBorder="1" applyAlignment="1" applyProtection="1">
      <alignment horizontal="centerContinuous"/>
    </xf>
    <xf numFmtId="179" fontId="177" fillId="0" borderId="0" xfId="896" applyFont="1" applyFill="1" applyBorder="1" applyAlignment="1" applyProtection="1">
      <alignment horizontal="centerContinuous"/>
    </xf>
    <xf numFmtId="179" fontId="177" fillId="0" borderId="0" xfId="1133" applyFont="1" applyFill="1" applyProtection="1">
      <protection locked="0"/>
    </xf>
    <xf numFmtId="179" fontId="177" fillId="0" borderId="0" xfId="896" applyFont="1" applyFill="1" applyBorder="1" applyProtection="1"/>
    <xf numFmtId="41" fontId="177" fillId="0" borderId="0" xfId="1133" applyNumberFormat="1" applyFont="1" applyFill="1" applyBorder="1" applyProtection="1">
      <protection locked="0"/>
    </xf>
    <xf numFmtId="0" fontId="181" fillId="0" borderId="20" xfId="0" applyFont="1" applyFill="1" applyBorder="1" applyAlignment="1">
      <alignment horizontal="center"/>
    </xf>
    <xf numFmtId="179" fontId="181" fillId="0" borderId="22" xfId="896" applyFont="1" applyFill="1" applyBorder="1" applyAlignment="1" applyProtection="1">
      <alignment horizontal="right"/>
    </xf>
    <xf numFmtId="179" fontId="181" fillId="0" borderId="20" xfId="896" applyFont="1" applyFill="1" applyBorder="1" applyAlignment="1" applyProtection="1">
      <alignment horizontal="right"/>
    </xf>
    <xf numFmtId="0" fontId="181" fillId="0" borderId="20" xfId="0" applyFont="1" applyFill="1" applyBorder="1"/>
    <xf numFmtId="0" fontId="181" fillId="0" borderId="0" xfId="0" applyFont="1" applyFill="1" applyBorder="1" applyAlignment="1">
      <alignment horizontal="center"/>
    </xf>
    <xf numFmtId="179" fontId="181" fillId="0" borderId="0" xfId="896" applyFont="1" applyFill="1" applyBorder="1" applyAlignment="1" applyProtection="1">
      <alignment horizontal="right"/>
    </xf>
    <xf numFmtId="179" fontId="181" fillId="0" borderId="0" xfId="896" applyFont="1" applyFill="1" applyAlignment="1" applyProtection="1">
      <alignment horizontal="right"/>
    </xf>
    <xf numFmtId="41" fontId="177" fillId="0" borderId="0" xfId="0" applyNumberFormat="1" applyFont="1" applyFill="1" applyAlignment="1">
      <alignment vertical="center"/>
    </xf>
    <xf numFmtId="41" fontId="177" fillId="0" borderId="0" xfId="0" applyNumberFormat="1" applyFont="1" applyFill="1" applyBorder="1"/>
    <xf numFmtId="179" fontId="177" fillId="0" borderId="22" xfId="896" applyFont="1" applyFill="1" applyBorder="1" applyProtection="1"/>
    <xf numFmtId="0" fontId="180" fillId="0" borderId="0" xfId="0" applyFont="1" applyFill="1" applyProtection="1"/>
    <xf numFmtId="0" fontId="188" fillId="0" borderId="0" xfId="0" applyFont="1" applyFill="1" applyAlignment="1">
      <alignment horizontal="centerContinuous"/>
    </xf>
    <xf numFmtId="0" fontId="184" fillId="0" borderId="0" xfId="0" applyFont="1" applyFill="1" applyBorder="1"/>
    <xf numFmtId="179" fontId="184" fillId="0" borderId="0" xfId="0" applyNumberFormat="1" applyFont="1" applyFill="1"/>
    <xf numFmtId="179" fontId="190" fillId="0" borderId="0" xfId="0" applyNumberFormat="1" applyFont="1" applyFill="1"/>
    <xf numFmtId="0" fontId="193" fillId="0" borderId="0" xfId="0" applyNumberFormat="1" applyFont="1" applyFill="1" applyAlignment="1">
      <alignment vertical="top"/>
    </xf>
    <xf numFmtId="0" fontId="177" fillId="0" borderId="0" xfId="0" applyFont="1" applyAlignment="1">
      <alignment vertical="top"/>
    </xf>
    <xf numFmtId="0" fontId="193" fillId="0" borderId="0" xfId="0" applyFont="1" applyFill="1" applyAlignment="1">
      <alignment vertical="center"/>
    </xf>
    <xf numFmtId="0" fontId="194" fillId="0" borderId="0" xfId="0" applyFont="1" applyFill="1" applyAlignment="1">
      <alignment horizontal="centerContinuous"/>
    </xf>
    <xf numFmtId="0" fontId="193" fillId="0" borderId="0" xfId="0" applyFont="1" applyFill="1" applyAlignment="1">
      <alignment horizontal="centerContinuous"/>
    </xf>
    <xf numFmtId="193" fontId="193" fillId="0" borderId="0" xfId="0" applyNumberFormat="1" applyFont="1" applyFill="1" applyAlignment="1">
      <alignment horizontal="centerContinuous"/>
    </xf>
    <xf numFmtId="0" fontId="193" fillId="0" borderId="0" xfId="0" applyFont="1" applyFill="1" applyAlignment="1"/>
    <xf numFmtId="0" fontId="195" fillId="0" borderId="0" xfId="0" applyFont="1" applyFill="1"/>
    <xf numFmtId="0" fontId="193" fillId="0" borderId="21" xfId="0" applyFont="1" applyFill="1" applyBorder="1" applyAlignment="1">
      <alignment horizontal="center"/>
    </xf>
    <xf numFmtId="0" fontId="193" fillId="0" borderId="0" xfId="0" applyFont="1" applyFill="1" applyBorder="1" applyAlignment="1">
      <alignment horizontal="center"/>
    </xf>
    <xf numFmtId="179" fontId="193" fillId="0" borderId="0" xfId="896" applyFont="1" applyFill="1" applyBorder="1" applyAlignment="1">
      <alignment horizontal="right"/>
    </xf>
    <xf numFmtId="193" fontId="193" fillId="0" borderId="0" xfId="0" applyNumberFormat="1" applyFont="1" applyFill="1" applyBorder="1" applyAlignment="1">
      <alignment horizontal="right"/>
    </xf>
    <xf numFmtId="183" fontId="193" fillId="0" borderId="0" xfId="896" applyNumberFormat="1" applyFont="1" applyFill="1" applyProtection="1"/>
    <xf numFmtId="183" fontId="193" fillId="0" borderId="0" xfId="896" applyNumberFormat="1" applyFont="1" applyFill="1" applyAlignment="1" applyProtection="1">
      <alignment horizontal="right"/>
    </xf>
    <xf numFmtId="183" fontId="193" fillId="0" borderId="0" xfId="896" applyNumberFormat="1" applyFont="1" applyFill="1" applyBorder="1" applyAlignment="1" applyProtection="1">
      <alignment horizontal="right"/>
    </xf>
    <xf numFmtId="2" fontId="193" fillId="0" borderId="0" xfId="896" applyNumberFormat="1" applyFont="1" applyFill="1" applyProtection="1"/>
    <xf numFmtId="41" fontId="193" fillId="0" borderId="0" xfId="896" applyNumberFormat="1" applyFont="1" applyFill="1" applyAlignment="1" applyProtection="1">
      <alignment horizontal="right"/>
    </xf>
    <xf numFmtId="0" fontId="193" fillId="0" borderId="0" xfId="0" applyFont="1" applyFill="1"/>
    <xf numFmtId="179" fontId="193" fillId="0" borderId="0" xfId="896" applyFont="1" applyFill="1" applyBorder="1" applyAlignment="1">
      <alignment horizontal="center"/>
    </xf>
    <xf numFmtId="181" fontId="193" fillId="0" borderId="0" xfId="896" applyNumberFormat="1" applyFont="1" applyFill="1" applyAlignment="1" applyProtection="1">
      <alignment horizontal="right"/>
      <protection locked="0"/>
    </xf>
    <xf numFmtId="181" fontId="193" fillId="0" borderId="0" xfId="896" applyNumberFormat="1" applyFont="1" applyFill="1" applyAlignment="1" applyProtection="1">
      <alignment horizontal="right"/>
    </xf>
    <xf numFmtId="2" fontId="193" fillId="0" borderId="0" xfId="0" applyNumberFormat="1" applyFont="1" applyFill="1" applyAlignment="1">
      <alignment horizontal="right"/>
    </xf>
    <xf numFmtId="41" fontId="193" fillId="0" borderId="0" xfId="0" applyNumberFormat="1" applyFont="1" applyFill="1" applyAlignment="1">
      <alignment horizontal="right"/>
    </xf>
    <xf numFmtId="183" fontId="193" fillId="0" borderId="0" xfId="896" applyNumberFormat="1" applyFont="1" applyFill="1" applyAlignment="1">
      <alignment horizontal="right"/>
    </xf>
    <xf numFmtId="181" fontId="193" fillId="0" borderId="26" xfId="896" applyNumberFormat="1" applyFont="1" applyFill="1" applyBorder="1" applyAlignment="1" applyProtection="1">
      <alignment horizontal="right"/>
    </xf>
    <xf numFmtId="179" fontId="177" fillId="0" borderId="0" xfId="896" applyFont="1" applyFill="1" applyBorder="1" applyAlignment="1">
      <alignment horizontal="center"/>
    </xf>
    <xf numFmtId="179" fontId="177" fillId="0" borderId="0" xfId="896" applyFont="1" applyFill="1" applyBorder="1" applyAlignment="1">
      <alignment horizontal="right"/>
    </xf>
    <xf numFmtId="181" fontId="184" fillId="0" borderId="0" xfId="896" applyNumberFormat="1" applyFont="1" applyFill="1" applyAlignment="1" applyProtection="1">
      <alignment horizontal="right"/>
      <protection locked="0"/>
    </xf>
    <xf numFmtId="181" fontId="184" fillId="0" borderId="0" xfId="896" applyNumberFormat="1" applyFont="1" applyFill="1" applyAlignment="1" applyProtection="1">
      <alignment horizontal="right"/>
    </xf>
    <xf numFmtId="195" fontId="193" fillId="0" borderId="0" xfId="896" applyNumberFormat="1" applyFont="1" applyFill="1" applyAlignment="1">
      <alignment horizontal="right"/>
    </xf>
    <xf numFmtId="0" fontId="198" fillId="0" borderId="21" xfId="0" applyFont="1" applyFill="1" applyBorder="1" applyAlignment="1">
      <alignment horizontal="center"/>
    </xf>
    <xf numFmtId="179" fontId="181" fillId="62" borderId="0" xfId="896" applyFont="1" applyFill="1" applyBorder="1" applyAlignment="1">
      <alignment horizontal="right"/>
    </xf>
    <xf numFmtId="181" fontId="190" fillId="62" borderId="0" xfId="896" applyNumberFormat="1" applyFont="1" applyFill="1" applyAlignment="1" applyProtection="1">
      <alignment horizontal="right"/>
      <protection locked="0"/>
    </xf>
    <xf numFmtId="181" fontId="198" fillId="62" borderId="0" xfId="896" applyNumberFormat="1" applyFont="1" applyFill="1" applyAlignment="1" applyProtection="1">
      <alignment horizontal="right"/>
    </xf>
    <xf numFmtId="183" fontId="198" fillId="62" borderId="0" xfId="896" applyNumberFormat="1" applyFont="1" applyFill="1" applyAlignment="1" applyProtection="1">
      <alignment horizontal="right"/>
    </xf>
    <xf numFmtId="183" fontId="198" fillId="62" borderId="0" xfId="896" applyNumberFormat="1" applyFont="1" applyFill="1" applyBorder="1" applyAlignment="1" applyProtection="1">
      <alignment horizontal="right"/>
    </xf>
    <xf numFmtId="0" fontId="198" fillId="0" borderId="0" xfId="0" applyFont="1" applyFill="1" applyBorder="1" applyAlignment="1">
      <alignment horizontal="center"/>
    </xf>
    <xf numFmtId="2" fontId="198" fillId="62" borderId="0" xfId="0" applyNumberFormat="1" applyFont="1" applyFill="1" applyAlignment="1">
      <alignment horizontal="right"/>
    </xf>
    <xf numFmtId="41" fontId="198" fillId="62" borderId="0" xfId="0" applyNumberFormat="1" applyFont="1" applyFill="1" applyAlignment="1">
      <alignment horizontal="right"/>
    </xf>
    <xf numFmtId="195" fontId="198" fillId="62" borderId="0" xfId="896" applyNumberFormat="1" applyFont="1" applyFill="1" applyAlignment="1">
      <alignment horizontal="right"/>
    </xf>
    <xf numFmtId="183" fontId="198" fillId="62" borderId="0" xfId="896" applyNumberFormat="1" applyFont="1" applyFill="1" applyAlignment="1">
      <alignment horizontal="right"/>
    </xf>
    <xf numFmtId="0" fontId="198" fillId="0" borderId="0" xfId="0" applyFont="1" applyFill="1"/>
    <xf numFmtId="179" fontId="198" fillId="0" borderId="0" xfId="896" applyFont="1" applyFill="1" applyBorder="1" applyAlignment="1">
      <alignment horizontal="center"/>
    </xf>
    <xf numFmtId="179" fontId="198" fillId="0" borderId="0" xfId="896" applyFont="1" applyFill="1" applyBorder="1" applyAlignment="1">
      <alignment horizontal="right"/>
    </xf>
    <xf numFmtId="193" fontId="198" fillId="0" borderId="0" xfId="896" applyNumberFormat="1" applyFont="1" applyFill="1" applyAlignment="1" applyProtection="1">
      <alignment horizontal="right"/>
      <protection locked="0"/>
    </xf>
    <xf numFmtId="181" fontId="198" fillId="0" borderId="0" xfId="896" applyNumberFormat="1" applyFont="1" applyFill="1" applyAlignment="1" applyProtection="1">
      <alignment horizontal="right"/>
    </xf>
    <xf numFmtId="183" fontId="198" fillId="0" borderId="0" xfId="896" applyNumberFormat="1" applyFont="1" applyFill="1" applyAlignment="1" applyProtection="1">
      <alignment horizontal="right"/>
    </xf>
    <xf numFmtId="183" fontId="198" fillId="0" borderId="0" xfId="896" applyNumberFormat="1" applyFont="1" applyFill="1" applyBorder="1" applyAlignment="1" applyProtection="1">
      <alignment horizontal="right"/>
    </xf>
    <xf numFmtId="181" fontId="198" fillId="0" borderId="0" xfId="0" applyNumberFormat="1" applyFont="1" applyFill="1" applyBorder="1" applyAlignment="1">
      <alignment horizontal="right"/>
    </xf>
    <xf numFmtId="2" fontId="198" fillId="0" borderId="0" xfId="896" applyNumberFormat="1" applyFont="1" applyFill="1" applyBorder="1" applyAlignment="1" applyProtection="1">
      <alignment horizontal="right"/>
      <protection locked="0"/>
    </xf>
    <xf numFmtId="181" fontId="198" fillId="0" borderId="0" xfId="896" applyNumberFormat="1" applyFont="1" applyFill="1" applyBorder="1" applyAlignment="1" applyProtection="1">
      <alignment horizontal="right"/>
    </xf>
    <xf numFmtId="2" fontId="198" fillId="0" borderId="0" xfId="0" applyNumberFormat="1" applyFont="1" applyFill="1" applyBorder="1" applyAlignment="1">
      <alignment horizontal="right"/>
    </xf>
    <xf numFmtId="0" fontId="198" fillId="0" borderId="25" xfId="0" applyFont="1" applyFill="1" applyBorder="1"/>
    <xf numFmtId="2" fontId="193" fillId="0" borderId="0" xfId="896" applyNumberFormat="1" applyFont="1" applyFill="1" applyBorder="1" applyAlignment="1" applyProtection="1">
      <alignment horizontal="right"/>
    </xf>
    <xf numFmtId="183" fontId="193" fillId="0" borderId="0" xfId="896" applyNumberFormat="1" applyFont="1" applyFill="1" applyBorder="1" applyProtection="1"/>
    <xf numFmtId="195" fontId="193" fillId="0" borderId="24" xfId="0" applyNumberFormat="1" applyFont="1" applyFill="1" applyBorder="1" applyAlignment="1"/>
    <xf numFmtId="183" fontId="193" fillId="0" borderId="0" xfId="896" applyNumberFormat="1" applyFont="1" applyFill="1" applyBorder="1" applyAlignment="1" applyProtection="1"/>
    <xf numFmtId="217" fontId="193" fillId="0" borderId="0" xfId="0" applyNumberFormat="1" applyFont="1" applyFill="1" applyBorder="1" applyAlignment="1"/>
    <xf numFmtId="191" fontId="193" fillId="0" borderId="0" xfId="0" applyNumberFormat="1" applyFont="1" applyFill="1" applyBorder="1" applyAlignment="1"/>
    <xf numFmtId="0" fontId="193" fillId="0" borderId="0" xfId="0" applyFont="1" applyFill="1" applyBorder="1"/>
    <xf numFmtId="181" fontId="193" fillId="0" borderId="0" xfId="0" applyNumberFormat="1" applyFont="1" applyFill="1" applyBorder="1" applyAlignment="1">
      <alignment horizontal="right"/>
    </xf>
    <xf numFmtId="183" fontId="193" fillId="0" borderId="0" xfId="896" applyNumberFormat="1" applyFont="1" applyFill="1" applyBorder="1" applyAlignment="1" applyProtection="1">
      <alignment horizontal="right"/>
      <protection locked="0"/>
    </xf>
    <xf numFmtId="2" fontId="193" fillId="0" borderId="0" xfId="896" applyNumberFormat="1" applyFont="1" applyFill="1" applyBorder="1" applyAlignment="1" applyProtection="1">
      <alignment horizontal="right"/>
      <protection locked="0"/>
    </xf>
    <xf numFmtId="181" fontId="193" fillId="0" borderId="0" xfId="896" applyNumberFormat="1" applyFont="1" applyFill="1" applyBorder="1" applyAlignment="1" applyProtection="1">
      <alignment horizontal="right"/>
    </xf>
    <xf numFmtId="2" fontId="193" fillId="0" borderId="0" xfId="0" applyNumberFormat="1" applyFont="1" applyFill="1" applyBorder="1" applyAlignment="1">
      <alignment horizontal="right"/>
    </xf>
    <xf numFmtId="217" fontId="193" fillId="0" borderId="0" xfId="0" applyNumberFormat="1" applyFont="1" applyFill="1" applyBorder="1" applyAlignment="1">
      <alignment horizontal="right"/>
    </xf>
    <xf numFmtId="183" fontId="184" fillId="0" borderId="0" xfId="896" applyNumberFormat="1" applyFont="1" applyFill="1" applyBorder="1" applyAlignment="1" applyProtection="1"/>
    <xf numFmtId="179" fontId="193" fillId="0" borderId="0" xfId="0" applyNumberFormat="1" applyFont="1" applyFill="1" applyBorder="1" applyAlignment="1">
      <alignment horizontal="right"/>
    </xf>
    <xf numFmtId="183" fontId="193" fillId="0" borderId="0" xfId="0" applyNumberFormat="1" applyFont="1" applyFill="1" applyBorder="1" applyAlignment="1"/>
    <xf numFmtId="183" fontId="193" fillId="0" borderId="0" xfId="896" applyNumberFormat="1" applyFont="1" applyFill="1" applyBorder="1"/>
    <xf numFmtId="183" fontId="198" fillId="62" borderId="0" xfId="896" applyNumberFormat="1" applyFont="1" applyFill="1" applyBorder="1" applyAlignment="1" applyProtection="1">
      <alignment horizontal="right"/>
      <protection locked="0"/>
    </xf>
    <xf numFmtId="2" fontId="198" fillId="62" borderId="0" xfId="896" applyNumberFormat="1" applyFont="1" applyFill="1" applyBorder="1" applyAlignment="1" applyProtection="1">
      <alignment horizontal="right"/>
      <protection locked="0"/>
    </xf>
    <xf numFmtId="2" fontId="198" fillId="62" borderId="0" xfId="0" applyNumberFormat="1" applyFont="1" applyFill="1" applyBorder="1" applyAlignment="1">
      <alignment horizontal="right"/>
    </xf>
    <xf numFmtId="183" fontId="198" fillId="62" borderId="0" xfId="896" applyNumberFormat="1" applyFont="1" applyFill="1" applyBorder="1"/>
    <xf numFmtId="0" fontId="195" fillId="0" borderId="0" xfId="0" applyFont="1" applyFill="1" applyBorder="1" applyAlignment="1">
      <alignment horizontal="left"/>
    </xf>
    <xf numFmtId="179" fontId="195" fillId="0" borderId="0" xfId="896" applyFont="1" applyFill="1" applyBorder="1" applyAlignment="1">
      <alignment horizontal="center"/>
    </xf>
    <xf numFmtId="179" fontId="195" fillId="0" borderId="0" xfId="896" applyFont="1" applyFill="1" applyBorder="1" applyAlignment="1">
      <alignment horizontal="right"/>
    </xf>
    <xf numFmtId="193" fontId="195" fillId="0" borderId="0" xfId="896" applyNumberFormat="1" applyFont="1" applyFill="1" applyBorder="1" applyAlignment="1" applyProtection="1">
      <alignment horizontal="right"/>
      <protection locked="0"/>
    </xf>
    <xf numFmtId="191" fontId="195" fillId="0" borderId="0" xfId="896" applyNumberFormat="1" applyFont="1" applyFill="1" applyBorder="1" applyAlignment="1" applyProtection="1">
      <alignment horizontal="right"/>
    </xf>
    <xf numFmtId="183" fontId="195" fillId="0" borderId="0" xfId="896" applyNumberFormat="1" applyFont="1" applyFill="1" applyBorder="1" applyAlignment="1" applyProtection="1">
      <alignment horizontal="right"/>
    </xf>
    <xf numFmtId="2" fontId="195" fillId="0" borderId="0" xfId="896" applyNumberFormat="1" applyFont="1" applyFill="1" applyBorder="1" applyAlignment="1" applyProtection="1">
      <alignment horizontal="right"/>
      <protection locked="0"/>
    </xf>
    <xf numFmtId="190" fontId="195" fillId="0" borderId="0" xfId="896" applyNumberFormat="1" applyFont="1" applyFill="1" applyBorder="1" applyAlignment="1" applyProtection="1">
      <alignment horizontal="right"/>
    </xf>
    <xf numFmtId="2" fontId="195" fillId="0" borderId="0" xfId="0" applyNumberFormat="1" applyFont="1" applyFill="1" applyBorder="1" applyAlignment="1">
      <alignment horizontal="right"/>
    </xf>
    <xf numFmtId="0" fontId="195" fillId="0" borderId="0" xfId="0" applyFont="1" applyFill="1" applyAlignment="1"/>
    <xf numFmtId="190" fontId="195" fillId="0" borderId="0" xfId="0" applyNumberFormat="1" applyFont="1" applyFill="1" applyBorder="1" applyAlignment="1">
      <alignment horizontal="right"/>
    </xf>
    <xf numFmtId="179" fontId="195" fillId="0" borderId="0" xfId="896" applyFont="1" applyFill="1" applyBorder="1" applyProtection="1"/>
    <xf numFmtId="193" fontId="195" fillId="0" borderId="0" xfId="896" applyNumberFormat="1" applyFont="1" applyFill="1" applyBorder="1" applyProtection="1"/>
    <xf numFmtId="179" fontId="195" fillId="0" borderId="0" xfId="896" applyFont="1" applyFill="1" applyBorder="1" applyAlignment="1" applyProtection="1">
      <alignment horizontal="right"/>
    </xf>
    <xf numFmtId="0" fontId="193" fillId="0" borderId="0" xfId="0" applyFont="1" applyFill="1" applyBorder="1" applyAlignment="1" applyProtection="1">
      <alignment horizontal="left"/>
    </xf>
    <xf numFmtId="0" fontId="193" fillId="0" borderId="0" xfId="0" applyFont="1" applyFill="1" applyProtection="1"/>
    <xf numFmtId="193" fontId="193" fillId="0" borderId="0" xfId="0" applyNumberFormat="1" applyFont="1" applyFill="1" applyProtection="1"/>
    <xf numFmtId="2" fontId="193" fillId="0" borderId="0" xfId="896" applyNumberFormat="1" applyFont="1" applyFill="1" applyAlignment="1" applyProtection="1">
      <alignment horizontal="right"/>
      <protection locked="0"/>
    </xf>
    <xf numFmtId="193" fontId="193" fillId="0" borderId="0" xfId="0" applyNumberFormat="1" applyFont="1" applyFill="1"/>
    <xf numFmtId="0" fontId="184" fillId="0" borderId="0" xfId="1829" applyNumberFormat="1" applyFont="1" applyFill="1" applyAlignment="1">
      <alignment vertical="top"/>
    </xf>
    <xf numFmtId="0" fontId="184" fillId="0" borderId="0" xfId="0" applyFont="1" applyAlignment="1">
      <alignment vertical="top"/>
    </xf>
    <xf numFmtId="0" fontId="187" fillId="0" borderId="0" xfId="1829" applyNumberFormat="1" applyFont="1" applyFill="1" applyAlignment="1">
      <alignment vertical="top"/>
    </xf>
    <xf numFmtId="0" fontId="184" fillId="0" borderId="0" xfId="1829" applyNumberFormat="1" applyFont="1" applyFill="1" applyAlignment="1">
      <alignment horizontal="right" vertical="top"/>
    </xf>
    <xf numFmtId="0" fontId="184" fillId="0" borderId="0" xfId="1829" applyNumberFormat="1" applyFont="1" applyFill="1" applyBorder="1" applyAlignment="1">
      <alignment horizontal="right" vertical="top"/>
    </xf>
    <xf numFmtId="0" fontId="187" fillId="0" borderId="0" xfId="1829" applyNumberFormat="1" applyFont="1" applyFill="1" applyBorder="1" applyAlignment="1">
      <alignment horizontal="right" vertical="top"/>
    </xf>
    <xf numFmtId="0" fontId="184" fillId="0" borderId="0" xfId="1829" applyNumberFormat="1" applyFont="1" applyFill="1" applyBorder="1" applyAlignment="1">
      <alignment vertical="top"/>
    </xf>
    <xf numFmtId="0" fontId="188" fillId="0" borderId="0" xfId="1829" applyFont="1" applyFill="1" applyAlignment="1">
      <alignment horizontal="centerContinuous"/>
    </xf>
    <xf numFmtId="0" fontId="184" fillId="0" borderId="0" xfId="1829" applyFont="1" applyFill="1" applyAlignment="1">
      <alignment horizontal="centerContinuous"/>
    </xf>
    <xf numFmtId="0" fontId="184" fillId="0" borderId="0" xfId="1829" applyFont="1" applyFill="1" applyAlignment="1"/>
    <xf numFmtId="0" fontId="188" fillId="0" borderId="0" xfId="1830" applyFont="1" applyFill="1" applyBorder="1" applyAlignment="1">
      <alignment vertical="center"/>
    </xf>
    <xf numFmtId="0" fontId="184" fillId="0" borderId="0" xfId="1829" applyFont="1" applyFill="1" applyBorder="1" applyAlignment="1"/>
    <xf numFmtId="0" fontId="185" fillId="0" borderId="0" xfId="1829" applyFont="1" applyFill="1"/>
    <xf numFmtId="0" fontId="185" fillId="0" borderId="0" xfId="1829" applyFont="1" applyFill="1" applyBorder="1"/>
    <xf numFmtId="0" fontId="184" fillId="0" borderId="0" xfId="1829" applyFont="1" applyFill="1" applyAlignment="1">
      <alignment vertical="center"/>
    </xf>
    <xf numFmtId="0" fontId="184" fillId="0" borderId="21" xfId="1829" applyFont="1" applyFill="1" applyBorder="1" applyAlignment="1">
      <alignment horizontal="center"/>
    </xf>
    <xf numFmtId="179" fontId="184" fillId="0" borderId="0" xfId="896" applyFont="1" applyFill="1" applyAlignment="1" applyProtection="1">
      <alignment shrinkToFit="1"/>
    </xf>
    <xf numFmtId="179" fontId="184" fillId="0" borderId="0" xfId="896" applyFont="1" applyFill="1" applyBorder="1" applyProtection="1"/>
    <xf numFmtId="0" fontId="184" fillId="0" borderId="0" xfId="1829" applyFont="1" applyFill="1"/>
    <xf numFmtId="0" fontId="184" fillId="0" borderId="21" xfId="1831" applyFont="1" applyFill="1" applyBorder="1" applyAlignment="1">
      <alignment horizontal="distributed"/>
    </xf>
    <xf numFmtId="179" fontId="184" fillId="63" borderId="0" xfId="896" applyFont="1" applyFill="1" applyAlignment="1" applyProtection="1"/>
    <xf numFmtId="41" fontId="184" fillId="64" borderId="0" xfId="1393" applyNumberFormat="1" applyFont="1" applyFill="1" applyBorder="1" applyAlignment="1">
      <alignment wrapText="1"/>
    </xf>
    <xf numFmtId="0" fontId="184" fillId="0" borderId="0" xfId="1831" applyFont="1" applyFill="1" applyAlignment="1"/>
    <xf numFmtId="0" fontId="190" fillId="0" borderId="21" xfId="1829" applyFont="1" applyFill="1" applyBorder="1" applyAlignment="1">
      <alignment horizontal="center"/>
    </xf>
    <xf numFmtId="0" fontId="190" fillId="0" borderId="0" xfId="1829" applyFont="1" applyFill="1"/>
    <xf numFmtId="41" fontId="184" fillId="63" borderId="0" xfId="1393" applyNumberFormat="1" applyFont="1" applyFill="1" applyBorder="1" applyAlignment="1">
      <alignment wrapText="1"/>
    </xf>
    <xf numFmtId="0" fontId="184" fillId="0" borderId="23" xfId="1830" applyFont="1" applyFill="1" applyBorder="1" applyAlignment="1">
      <alignment horizontal="center"/>
    </xf>
    <xf numFmtId="179" fontId="184" fillId="0" borderId="22" xfId="896" applyNumberFormat="1" applyFont="1" applyFill="1" applyBorder="1" applyProtection="1"/>
    <xf numFmtId="179" fontId="184" fillId="0" borderId="20" xfId="896" applyNumberFormat="1" applyFont="1" applyFill="1" applyBorder="1" applyProtection="1"/>
    <xf numFmtId="0" fontId="184" fillId="0" borderId="20" xfId="1830" applyFont="1" applyFill="1" applyBorder="1" applyAlignment="1">
      <alignment horizontal="center"/>
    </xf>
    <xf numFmtId="0" fontId="184" fillId="0" borderId="20" xfId="1830" applyFont="1" applyFill="1" applyBorder="1"/>
    <xf numFmtId="0" fontId="184" fillId="0" borderId="0" xfId="1830" applyFont="1" applyFill="1"/>
    <xf numFmtId="0" fontId="184" fillId="0" borderId="0" xfId="1829" applyFont="1" applyFill="1" applyBorder="1" applyAlignment="1" applyProtection="1">
      <alignment horizontal="left"/>
    </xf>
    <xf numFmtId="0" fontId="184" fillId="0" borderId="0" xfId="1829" applyFont="1" applyFill="1" applyProtection="1"/>
    <xf numFmtId="0" fontId="184" fillId="0" borderId="0" xfId="1829" applyFont="1" applyFill="1" applyBorder="1"/>
    <xf numFmtId="0" fontId="177" fillId="0" borderId="0" xfId="0" applyFont="1" applyFill="1" applyAlignment="1" applyProtection="1">
      <alignment vertical="top"/>
    </xf>
    <xf numFmtId="0" fontId="177" fillId="0" borderId="0" xfId="0" applyFont="1" applyFill="1" applyAlignment="1" applyProtection="1">
      <alignment vertical="center"/>
    </xf>
    <xf numFmtId="0" fontId="177" fillId="0" borderId="0" xfId="0" applyFont="1" applyFill="1" applyAlignment="1" applyProtection="1"/>
    <xf numFmtId="0" fontId="177" fillId="0" borderId="21" xfId="0" applyFont="1" applyFill="1" applyBorder="1" applyAlignment="1" applyProtection="1">
      <alignment horizontal="center"/>
    </xf>
    <xf numFmtId="0" fontId="177" fillId="0" borderId="0" xfId="0" applyFont="1" applyFill="1" applyBorder="1" applyAlignment="1" applyProtection="1">
      <alignment horizontal="center"/>
    </xf>
    <xf numFmtId="179" fontId="177" fillId="0" borderId="0" xfId="896" applyFont="1" applyFill="1" applyBorder="1" applyAlignment="1" applyProtection="1"/>
    <xf numFmtId="0" fontId="181" fillId="0" borderId="0" xfId="0" applyFont="1" applyFill="1" applyAlignment="1" applyProtection="1"/>
    <xf numFmtId="0" fontId="181" fillId="0" borderId="21" xfId="0" applyFont="1" applyFill="1" applyBorder="1" applyAlignment="1" applyProtection="1">
      <alignment horizontal="center"/>
    </xf>
    <xf numFmtId="0" fontId="180" fillId="0" borderId="25" xfId="0" applyFont="1" applyFill="1" applyBorder="1" applyProtection="1"/>
    <xf numFmtId="0" fontId="177" fillId="0" borderId="25" xfId="0" applyFont="1" applyFill="1" applyBorder="1" applyProtection="1"/>
    <xf numFmtId="179" fontId="177" fillId="0" borderId="0" xfId="896" applyFont="1" applyFill="1" applyBorder="1" applyAlignment="1" applyProtection="1">
      <alignment horizontal="right"/>
    </xf>
    <xf numFmtId="184" fontId="177" fillId="0" borderId="0" xfId="896" applyNumberFormat="1" applyFont="1" applyFill="1" applyProtection="1"/>
    <xf numFmtId="0" fontId="180" fillId="0" borderId="24" xfId="0" applyFont="1" applyFill="1" applyBorder="1" applyAlignment="1" applyProtection="1"/>
    <xf numFmtId="0" fontId="178" fillId="0" borderId="0" xfId="1830" applyFont="1" applyFill="1" applyAlignment="1">
      <alignment horizontal="centerContinuous" vertical="center"/>
    </xf>
    <xf numFmtId="0" fontId="177" fillId="0" borderId="0" xfId="1830" applyFont="1" applyFill="1" applyAlignment="1">
      <alignment horizontal="centerContinuous" vertical="center"/>
    </xf>
    <xf numFmtId="0" fontId="183" fillId="0" borderId="0" xfId="1830" applyFont="1" applyFill="1" applyAlignment="1">
      <alignment horizontal="centerContinuous" vertical="center"/>
    </xf>
    <xf numFmtId="0" fontId="183" fillId="0" borderId="0" xfId="1830" applyFont="1" applyFill="1" applyBorder="1" applyAlignment="1">
      <alignment horizontal="centerContinuous" vertical="center"/>
    </xf>
    <xf numFmtId="0" fontId="177" fillId="0" borderId="0" xfId="1830" applyFont="1" applyFill="1" applyAlignment="1">
      <alignment vertical="center"/>
    </xf>
    <xf numFmtId="0" fontId="178" fillId="0" borderId="0" xfId="1830" applyFont="1" applyFill="1" applyAlignment="1">
      <alignment horizontal="centerContinuous"/>
    </xf>
    <xf numFmtId="0" fontId="177" fillId="0" borderId="0" xfId="1830" applyFont="1" applyFill="1" applyAlignment="1">
      <alignment horizontal="centerContinuous"/>
    </xf>
    <xf numFmtId="0" fontId="177" fillId="0" borderId="0" xfId="1830" applyFont="1" applyFill="1" applyBorder="1" applyAlignment="1">
      <alignment horizontal="centerContinuous"/>
    </xf>
    <xf numFmtId="0" fontId="177" fillId="0" borderId="0" xfId="1830" applyFont="1" applyFill="1" applyAlignment="1"/>
    <xf numFmtId="0" fontId="180" fillId="0" borderId="0" xfId="1830" applyFont="1" applyFill="1"/>
    <xf numFmtId="0" fontId="177" fillId="0" borderId="21" xfId="1830" applyFont="1" applyFill="1" applyBorder="1" applyAlignment="1">
      <alignment horizontal="center"/>
    </xf>
    <xf numFmtId="179" fontId="177" fillId="0" borderId="0" xfId="896" applyNumberFormat="1" applyFont="1" applyFill="1" applyAlignment="1" applyProtection="1">
      <alignment horizontal="right"/>
    </xf>
    <xf numFmtId="41" fontId="177" fillId="0" borderId="0" xfId="1830" applyNumberFormat="1" applyFont="1" applyFill="1" applyBorder="1" applyAlignment="1">
      <alignment horizontal="center"/>
    </xf>
    <xf numFmtId="41" fontId="177" fillId="0" borderId="0" xfId="1830" applyNumberFormat="1" applyFont="1" applyFill="1" applyBorder="1" applyAlignment="1">
      <alignment horizontal="center" shrinkToFit="1"/>
    </xf>
    <xf numFmtId="0" fontId="177" fillId="0" borderId="0" xfId="1830" applyFont="1" applyFill="1" applyAlignment="1">
      <alignment horizontal="center" vertical="center"/>
    </xf>
    <xf numFmtId="179" fontId="177" fillId="0" borderId="0" xfId="896" applyNumberFormat="1" applyFont="1" applyFill="1" applyAlignment="1" applyProtection="1">
      <alignment horizontal="center"/>
    </xf>
    <xf numFmtId="179" fontId="177" fillId="0" borderId="0" xfId="896" applyNumberFormat="1" applyFont="1" applyFill="1" applyBorder="1" applyAlignment="1" applyProtection="1">
      <alignment horizontal="center"/>
    </xf>
    <xf numFmtId="179" fontId="181" fillId="0" borderId="0" xfId="896" applyNumberFormat="1" applyFont="1" applyFill="1" applyAlignment="1" applyProtection="1">
      <alignment horizontal="center"/>
    </xf>
    <xf numFmtId="0" fontId="181" fillId="0" borderId="0" xfId="1830" applyFont="1" applyFill="1" applyAlignment="1">
      <alignment horizontal="center"/>
    </xf>
    <xf numFmtId="179" fontId="184" fillId="0" borderId="0" xfId="896" applyNumberFormat="1" applyFont="1" applyFill="1" applyAlignment="1" applyProtection="1">
      <alignment horizontal="center"/>
    </xf>
    <xf numFmtId="0" fontId="177" fillId="0" borderId="0" xfId="1830" applyFont="1" applyFill="1" applyAlignment="1">
      <alignment horizontal="center"/>
    </xf>
    <xf numFmtId="179" fontId="177" fillId="0" borderId="0" xfId="896" applyNumberFormat="1" applyFont="1" applyFill="1" applyBorder="1" applyAlignment="1" applyProtection="1">
      <alignment horizontal="right"/>
    </xf>
    <xf numFmtId="0" fontId="177" fillId="0" borderId="0" xfId="1830" applyFont="1" applyFill="1"/>
    <xf numFmtId="179" fontId="177" fillId="63" borderId="0" xfId="896" applyNumberFormat="1" applyFont="1" applyFill="1" applyAlignment="1" applyProtection="1">
      <alignment horizontal="right"/>
    </xf>
    <xf numFmtId="179" fontId="177" fillId="64" borderId="0" xfId="896" applyNumberFormat="1" applyFont="1" applyFill="1" applyAlignment="1" applyProtection="1">
      <alignment horizontal="right"/>
    </xf>
    <xf numFmtId="179" fontId="177" fillId="63" borderId="0" xfId="896" applyNumberFormat="1" applyFont="1" applyFill="1" applyBorder="1" applyAlignment="1" applyProtection="1">
      <alignment horizontal="right"/>
    </xf>
    <xf numFmtId="0" fontId="181" fillId="0" borderId="21" xfId="1830" applyFont="1" applyFill="1" applyBorder="1" applyAlignment="1">
      <alignment horizontal="center"/>
    </xf>
    <xf numFmtId="0" fontId="177" fillId="0" borderId="23" xfId="0" applyFont="1" applyFill="1" applyBorder="1" applyAlignment="1">
      <alignment horizontal="distributed"/>
    </xf>
    <xf numFmtId="179" fontId="177" fillId="0" borderId="20" xfId="896" applyNumberFormat="1" applyFont="1" applyFill="1" applyBorder="1" applyAlignment="1" applyProtection="1">
      <alignment horizontal="right"/>
    </xf>
    <xf numFmtId="179" fontId="177" fillId="0" borderId="20" xfId="896" applyNumberFormat="1" applyFont="1" applyFill="1" applyBorder="1" applyAlignment="1" applyProtection="1">
      <alignment horizontal="right"/>
      <protection locked="0"/>
    </xf>
    <xf numFmtId="0" fontId="180" fillId="0" borderId="0" xfId="1830" applyFont="1" applyFill="1" applyBorder="1" applyAlignment="1" applyProtection="1">
      <alignment horizontal="left"/>
    </xf>
    <xf numFmtId="0" fontId="180" fillId="0" borderId="0" xfId="1830" applyFont="1" applyFill="1" applyProtection="1"/>
    <xf numFmtId="0" fontId="180" fillId="0" borderId="0" xfId="1830" applyFont="1" applyFill="1" applyBorder="1" applyProtection="1"/>
    <xf numFmtId="0" fontId="183" fillId="0" borderId="0" xfId="0" applyFont="1" applyFill="1" applyAlignment="1">
      <alignment horizontal="centerContinuous"/>
    </xf>
    <xf numFmtId="179" fontId="177" fillId="62" borderId="0" xfId="896" applyFont="1" applyFill="1" applyProtection="1"/>
    <xf numFmtId="41" fontId="193" fillId="64" borderId="0" xfId="1384" applyNumberFormat="1" applyFont="1" applyFill="1" applyBorder="1" applyAlignment="1"/>
    <xf numFmtId="179" fontId="177" fillId="64" borderId="0" xfId="896" applyFont="1" applyFill="1" applyBorder="1" applyAlignment="1" applyProtection="1">
      <alignment horizontal="right"/>
      <protection locked="0"/>
    </xf>
    <xf numFmtId="179" fontId="177" fillId="64" borderId="0" xfId="896" applyFont="1" applyFill="1" applyProtection="1">
      <protection locked="0"/>
    </xf>
    <xf numFmtId="179" fontId="177" fillId="64" borderId="0" xfId="896" applyFont="1" applyFill="1" applyAlignment="1" applyProtection="1">
      <alignment horizontal="right"/>
      <protection locked="0"/>
    </xf>
    <xf numFmtId="0" fontId="179" fillId="0" borderId="0" xfId="0" applyFont="1" applyFill="1" applyAlignment="1">
      <alignment horizontal="centerContinuous" vertical="center"/>
    </xf>
    <xf numFmtId="0" fontId="178" fillId="0" borderId="0" xfId="0" applyFont="1" applyFill="1" applyAlignment="1">
      <alignment horizontal="center" vertical="center"/>
    </xf>
    <xf numFmtId="0" fontId="178" fillId="0" borderId="0" xfId="0" applyFont="1" applyFill="1" applyAlignment="1">
      <alignment horizontal="left"/>
    </xf>
    <xf numFmtId="0" fontId="183" fillId="0" borderId="0" xfId="0" applyFont="1" applyFill="1" applyAlignment="1">
      <alignment horizontal="left"/>
    </xf>
    <xf numFmtId="0" fontId="177" fillId="0" borderId="0" xfId="0" applyFont="1" applyFill="1" applyAlignment="1">
      <alignment horizontal="left"/>
    </xf>
    <xf numFmtId="0" fontId="180" fillId="0" borderId="0" xfId="0" applyFont="1" applyFill="1" applyAlignment="1">
      <alignment horizontal="right"/>
    </xf>
    <xf numFmtId="0" fontId="177" fillId="0" borderId="0" xfId="0" applyFont="1" applyFill="1" applyBorder="1" applyAlignment="1">
      <alignment horizontal="center" vertical="center"/>
    </xf>
    <xf numFmtId="41" fontId="177" fillId="0" borderId="0" xfId="0" applyNumberFormat="1" applyFont="1" applyFill="1" applyBorder="1" applyAlignment="1">
      <alignment horizontal="right"/>
    </xf>
    <xf numFmtId="0" fontId="177" fillId="0" borderId="0" xfId="0" applyFont="1" applyFill="1" applyBorder="1" applyAlignment="1">
      <alignment horizontal="center"/>
    </xf>
    <xf numFmtId="179" fontId="177" fillId="0" borderId="0" xfId="0" applyNumberFormat="1" applyFont="1" applyFill="1" applyBorder="1" applyAlignment="1"/>
    <xf numFmtId="0" fontId="177" fillId="0" borderId="0" xfId="0" applyFont="1" applyFill="1" applyBorder="1" applyAlignment="1">
      <alignment horizontal="distributed"/>
    </xf>
    <xf numFmtId="179" fontId="177" fillId="63" borderId="0" xfId="896" applyFont="1" applyFill="1" applyProtection="1"/>
    <xf numFmtId="185" fontId="177" fillId="64" borderId="0" xfId="896" applyNumberFormat="1" applyFont="1" applyFill="1" applyAlignment="1" applyProtection="1"/>
    <xf numFmtId="41" fontId="177" fillId="64" borderId="0" xfId="896" applyNumberFormat="1" applyFont="1" applyFill="1" applyAlignment="1" applyProtection="1"/>
    <xf numFmtId="185" fontId="177" fillId="64" borderId="0" xfId="896" applyNumberFormat="1" applyFont="1" applyFill="1" applyBorder="1" applyAlignment="1" applyProtection="1"/>
    <xf numFmtId="179" fontId="181" fillId="63" borderId="0" xfId="0" applyNumberFormat="1" applyFont="1" applyFill="1" applyBorder="1" applyAlignment="1"/>
    <xf numFmtId="41" fontId="177" fillId="64" borderId="0" xfId="896" applyNumberFormat="1" applyFont="1" applyFill="1" applyAlignment="1" applyProtection="1">
      <protection locked="0"/>
    </xf>
    <xf numFmtId="179" fontId="177" fillId="63" borderId="0" xfId="896" applyFont="1" applyFill="1" applyAlignment="1" applyProtection="1"/>
    <xf numFmtId="185" fontId="177" fillId="64" borderId="0" xfId="896" applyNumberFormat="1" applyFont="1" applyFill="1" applyAlignment="1" applyProtection="1">
      <alignment horizontal="right"/>
      <protection locked="0"/>
    </xf>
    <xf numFmtId="41" fontId="177" fillId="64" borderId="0" xfId="896" applyNumberFormat="1" applyFont="1" applyFill="1" applyAlignment="1" applyProtection="1">
      <alignment horizontal="right"/>
    </xf>
    <xf numFmtId="41" fontId="177" fillId="64" borderId="0" xfId="896" applyNumberFormat="1" applyFont="1" applyFill="1" applyAlignment="1" applyProtection="1">
      <alignment horizontal="right"/>
      <protection locked="0"/>
    </xf>
    <xf numFmtId="185" fontId="177" fillId="64" borderId="0" xfId="896" applyNumberFormat="1" applyFont="1" applyFill="1" applyAlignment="1" applyProtection="1">
      <alignment vertical="center"/>
    </xf>
    <xf numFmtId="185" fontId="177" fillId="64" borderId="0" xfId="896" applyNumberFormat="1" applyFont="1" applyFill="1" applyBorder="1" applyAlignment="1" applyProtection="1">
      <alignment vertical="center"/>
    </xf>
    <xf numFmtId="41" fontId="177" fillId="64" borderId="0" xfId="896" applyNumberFormat="1" applyFont="1" applyFill="1" applyAlignment="1" applyProtection="1">
      <alignment vertical="center"/>
    </xf>
    <xf numFmtId="41" fontId="177" fillId="64" borderId="0" xfId="896" applyNumberFormat="1" applyFont="1" applyFill="1" applyAlignment="1" applyProtection="1">
      <alignment vertical="center"/>
      <protection locked="0"/>
    </xf>
    <xf numFmtId="185" fontId="177" fillId="64" borderId="0" xfId="896" applyNumberFormat="1" applyFont="1" applyFill="1" applyAlignment="1" applyProtection="1">
      <alignment horizontal="right" vertical="center"/>
      <protection locked="0"/>
    </xf>
    <xf numFmtId="41" fontId="177" fillId="64" borderId="0" xfId="896" applyNumberFormat="1" applyFont="1" applyFill="1" applyAlignment="1" applyProtection="1">
      <alignment horizontal="right" vertical="center"/>
    </xf>
    <xf numFmtId="41" fontId="177" fillId="64" borderId="0" xfId="896" applyNumberFormat="1" applyFont="1" applyFill="1" applyAlignment="1" applyProtection="1">
      <alignment horizontal="right" vertical="center"/>
      <protection locked="0"/>
    </xf>
    <xf numFmtId="185" fontId="177" fillId="64" borderId="0" xfId="896" applyNumberFormat="1" applyFont="1" applyFill="1" applyAlignment="1" applyProtection="1">
      <alignment horizontal="right"/>
    </xf>
    <xf numFmtId="185" fontId="177" fillId="64" borderId="0" xfId="896" applyNumberFormat="1" applyFont="1" applyFill="1" applyBorder="1" applyAlignment="1" applyProtection="1">
      <alignment horizontal="right"/>
    </xf>
    <xf numFmtId="185" fontId="177" fillId="64" borderId="0" xfId="896" applyNumberFormat="1" applyFont="1" applyFill="1" applyBorder="1" applyAlignment="1" applyProtection="1">
      <alignment horizontal="right" vertical="center"/>
    </xf>
    <xf numFmtId="185" fontId="177" fillId="64" borderId="0" xfId="896" applyNumberFormat="1" applyFont="1" applyFill="1" applyAlignment="1" applyProtection="1">
      <alignment horizontal="right" vertical="center"/>
    </xf>
    <xf numFmtId="41" fontId="177" fillId="64" borderId="0" xfId="896" applyNumberFormat="1" applyFont="1" applyFill="1" applyBorder="1" applyAlignment="1" applyProtection="1">
      <alignment horizontal="right"/>
    </xf>
    <xf numFmtId="41" fontId="177" fillId="64" borderId="0" xfId="896" applyNumberFormat="1" applyFont="1" applyFill="1" applyBorder="1" applyAlignment="1" applyProtection="1"/>
    <xf numFmtId="41" fontId="177" fillId="64" borderId="0" xfId="896" applyNumberFormat="1" applyFont="1" applyFill="1" applyBorder="1" applyAlignment="1" applyProtection="1">
      <protection locked="0"/>
    </xf>
    <xf numFmtId="179" fontId="177" fillId="63" borderId="0" xfId="896" applyFont="1" applyFill="1" applyBorder="1" applyProtection="1"/>
    <xf numFmtId="185" fontId="177" fillId="64" borderId="0" xfId="896" applyNumberFormat="1" applyFont="1" applyFill="1" applyBorder="1" applyAlignment="1" applyProtection="1">
      <alignment horizontal="right" vertical="center"/>
      <protection locked="0"/>
    </xf>
    <xf numFmtId="41" fontId="177" fillId="64" borderId="0" xfId="896" applyNumberFormat="1" applyFont="1" applyFill="1" applyBorder="1" applyAlignment="1" applyProtection="1">
      <alignment horizontal="right" vertical="center"/>
    </xf>
    <xf numFmtId="41" fontId="177" fillId="64" borderId="0" xfId="896" applyNumberFormat="1" applyFont="1" applyFill="1" applyBorder="1" applyAlignment="1" applyProtection="1">
      <alignment vertical="center"/>
    </xf>
    <xf numFmtId="41" fontId="177" fillId="64" borderId="0" xfId="896" applyNumberFormat="1" applyFont="1" applyFill="1" applyBorder="1" applyAlignment="1" applyProtection="1">
      <alignment vertical="center"/>
      <protection locked="0"/>
    </xf>
    <xf numFmtId="41" fontId="177" fillId="64" borderId="0" xfId="896" applyNumberFormat="1" applyFont="1" applyFill="1" applyBorder="1" applyAlignment="1" applyProtection="1">
      <alignment horizontal="right" vertical="center"/>
      <protection locked="0"/>
    </xf>
    <xf numFmtId="41" fontId="177" fillId="63" borderId="0" xfId="896" applyNumberFormat="1" applyFont="1" applyFill="1" applyAlignment="1" applyProtection="1"/>
    <xf numFmtId="179" fontId="177" fillId="63" borderId="0" xfId="0" applyNumberFormat="1" applyFont="1" applyFill="1" applyBorder="1" applyAlignment="1"/>
    <xf numFmtId="179" fontId="177" fillId="63" borderId="0" xfId="896" applyNumberFormat="1" applyFont="1" applyFill="1" applyAlignment="1" applyProtection="1"/>
    <xf numFmtId="179" fontId="177" fillId="0" borderId="22" xfId="896" applyFont="1" applyFill="1" applyBorder="1" applyAlignment="1" applyProtection="1"/>
    <xf numFmtId="179" fontId="177" fillId="0" borderId="20" xfId="896" applyFont="1" applyFill="1" applyBorder="1" applyAlignment="1" applyProtection="1"/>
    <xf numFmtId="179" fontId="177" fillId="0" borderId="20" xfId="0" applyNumberFormat="1" applyFont="1" applyFill="1" applyBorder="1" applyAlignment="1"/>
    <xf numFmtId="179" fontId="177" fillId="0" borderId="20" xfId="896" applyFont="1" applyFill="1" applyBorder="1" applyAlignment="1" applyProtection="1">
      <protection locked="0"/>
    </xf>
    <xf numFmtId="0" fontId="180" fillId="0" borderId="0" xfId="0" applyFont="1" applyFill="1" applyBorder="1" applyProtection="1"/>
    <xf numFmtId="179" fontId="180" fillId="0" borderId="0" xfId="896" applyFont="1" applyFill="1" applyBorder="1" applyAlignment="1" applyProtection="1">
      <alignment horizontal="right"/>
    </xf>
    <xf numFmtId="0" fontId="177" fillId="30" borderId="29" xfId="0" applyFont="1" applyFill="1" applyBorder="1" applyAlignment="1">
      <alignment horizontal="center" vertical="center"/>
    </xf>
    <xf numFmtId="0" fontId="177" fillId="30" borderId="0" xfId="0" applyFont="1" applyFill="1" applyBorder="1" applyAlignment="1">
      <alignment horizontal="center" vertical="center" wrapText="1"/>
    </xf>
    <xf numFmtId="0" fontId="177" fillId="30" borderId="22" xfId="0" applyFont="1" applyFill="1" applyBorder="1" applyAlignment="1">
      <alignment horizontal="center" vertical="center" wrapText="1"/>
    </xf>
    <xf numFmtId="179" fontId="177" fillId="0" borderId="0" xfId="896" applyNumberFormat="1" applyFont="1" applyFill="1" applyProtection="1"/>
    <xf numFmtId="179" fontId="177" fillId="0" borderId="0" xfId="0" applyNumberFormat="1" applyFont="1" applyFill="1" applyBorder="1" applyAlignment="1" applyProtection="1">
      <alignment horizontal="center"/>
    </xf>
    <xf numFmtId="179" fontId="181" fillId="0" borderId="0" xfId="0" applyNumberFormat="1" applyFont="1" applyFill="1" applyBorder="1" applyAlignment="1">
      <alignment horizontal="center"/>
    </xf>
    <xf numFmtId="41" fontId="184" fillId="63" borderId="0" xfId="0" applyNumberFormat="1" applyFont="1" applyFill="1" applyBorder="1" applyAlignment="1" applyProtection="1">
      <alignment horizontal="center"/>
    </xf>
    <xf numFmtId="41" fontId="184" fillId="62" borderId="0" xfId="0" applyNumberFormat="1" applyFont="1" applyFill="1" applyBorder="1" applyAlignment="1" applyProtection="1">
      <alignment horizontal="center"/>
    </xf>
    <xf numFmtId="41" fontId="184" fillId="62" borderId="0" xfId="0" applyNumberFormat="1" applyFont="1" applyFill="1" applyBorder="1" applyAlignment="1" applyProtection="1">
      <alignment horizontal="right"/>
    </xf>
    <xf numFmtId="41" fontId="177" fillId="62" borderId="0" xfId="0" applyNumberFormat="1" applyFont="1" applyFill="1" applyBorder="1" applyAlignment="1" applyProtection="1">
      <alignment horizontal="center"/>
    </xf>
    <xf numFmtId="41" fontId="180" fillId="0" borderId="0" xfId="0" applyNumberFormat="1" applyFont="1" applyFill="1" applyBorder="1" applyAlignment="1" applyProtection="1">
      <alignment horizontal="center"/>
    </xf>
    <xf numFmtId="179" fontId="180" fillId="0" borderId="0" xfId="0" applyNumberFormat="1" applyFont="1" applyFill="1" applyAlignment="1"/>
    <xf numFmtId="0" fontId="177" fillId="0" borderId="0" xfId="0" applyNumberFormat="1" applyFont="1" applyFill="1" applyAlignment="1">
      <alignment horizontal="center" vertical="top"/>
    </xf>
    <xf numFmtId="179" fontId="177" fillId="0" borderId="20" xfId="896" applyFont="1" applyFill="1" applyBorder="1" applyAlignment="1" applyProtection="1">
      <alignment horizontal="center"/>
    </xf>
    <xf numFmtId="179" fontId="177" fillId="0" borderId="20" xfId="896" applyFont="1" applyFill="1" applyBorder="1" applyAlignment="1" applyProtection="1">
      <alignment horizontal="right"/>
    </xf>
    <xf numFmtId="179" fontId="177" fillId="0" borderId="20" xfId="896" applyFont="1" applyFill="1" applyBorder="1" applyAlignment="1" applyProtection="1">
      <alignment horizontal="center"/>
      <protection locked="0"/>
    </xf>
    <xf numFmtId="179" fontId="180" fillId="0" borderId="0" xfId="896" applyFont="1" applyFill="1" applyBorder="1" applyAlignment="1" applyProtection="1">
      <protection locked="0"/>
    </xf>
    <xf numFmtId="179" fontId="180" fillId="0" borderId="0" xfId="896" applyFont="1" applyFill="1" applyBorder="1" applyAlignment="1" applyProtection="1">
      <alignment horizontal="center"/>
    </xf>
    <xf numFmtId="179" fontId="184" fillId="0" borderId="0" xfId="896" applyNumberFormat="1" applyFont="1" applyFill="1" applyProtection="1"/>
    <xf numFmtId="179" fontId="184" fillId="0" borderId="0" xfId="896" applyFont="1" applyFill="1" applyAlignment="1" applyProtection="1">
      <alignment horizontal="center"/>
    </xf>
    <xf numFmtId="179" fontId="184" fillId="0" borderId="0" xfId="896" applyFont="1" applyFill="1" applyAlignment="1" applyProtection="1">
      <alignment horizontal="right"/>
    </xf>
    <xf numFmtId="191" fontId="184" fillId="0" borderId="0" xfId="896" applyNumberFormat="1" applyFont="1" applyFill="1" applyProtection="1"/>
    <xf numFmtId="41" fontId="184" fillId="0" borderId="0" xfId="1830" applyNumberFormat="1" applyFont="1" applyFill="1" applyBorder="1" applyAlignment="1" applyProtection="1">
      <alignment horizontal="center"/>
    </xf>
    <xf numFmtId="179" fontId="184" fillId="0" borderId="0" xfId="1133" applyFont="1" applyFill="1" applyProtection="1">
      <protection locked="0"/>
    </xf>
    <xf numFmtId="190" fontId="184" fillId="0" borderId="0" xfId="896" applyNumberFormat="1" applyFont="1" applyFill="1" applyProtection="1"/>
    <xf numFmtId="41" fontId="184" fillId="0" borderId="20" xfId="0" applyNumberFormat="1" applyFont="1" applyFill="1" applyBorder="1" applyAlignment="1" applyProtection="1">
      <alignment horizontal="center"/>
    </xf>
    <xf numFmtId="179" fontId="184" fillId="0" borderId="20" xfId="896" applyFont="1" applyFill="1" applyBorder="1" applyProtection="1"/>
    <xf numFmtId="182" fontId="184" fillId="0" borderId="20" xfId="896" applyNumberFormat="1" applyFont="1" applyFill="1" applyBorder="1" applyProtection="1"/>
    <xf numFmtId="0" fontId="185" fillId="0" borderId="0" xfId="0" applyFont="1" applyFill="1" applyAlignment="1"/>
    <xf numFmtId="179" fontId="185" fillId="0" borderId="0" xfId="896" applyFont="1" applyFill="1" applyBorder="1" applyAlignment="1" applyProtection="1"/>
    <xf numFmtId="0" fontId="184" fillId="65" borderId="31" xfId="1830" applyFont="1" applyFill="1" applyBorder="1" applyAlignment="1">
      <alignment horizontal="center" vertical="center"/>
    </xf>
    <xf numFmtId="0" fontId="184" fillId="65" borderId="31" xfId="1830" applyFont="1" applyFill="1" applyBorder="1" applyAlignment="1">
      <alignment horizontal="center" vertical="center" shrinkToFit="1"/>
    </xf>
    <xf numFmtId="0" fontId="184" fillId="65" borderId="29" xfId="1830" applyFont="1" applyFill="1" applyBorder="1" applyAlignment="1">
      <alignment horizontal="centerContinuous" vertical="center"/>
    </xf>
    <xf numFmtId="0" fontId="184" fillId="65" borderId="32" xfId="1830" applyFont="1" applyFill="1" applyBorder="1" applyAlignment="1">
      <alignment horizontal="centerContinuous" vertical="center"/>
    </xf>
    <xf numFmtId="0" fontId="184" fillId="65" borderId="30" xfId="1830" applyFont="1" applyFill="1" applyBorder="1" applyAlignment="1">
      <alignment horizontal="centerContinuous" vertical="center"/>
    </xf>
    <xf numFmtId="0" fontId="184" fillId="65" borderId="21" xfId="1830" applyFont="1" applyFill="1" applyBorder="1" applyAlignment="1">
      <alignment horizontal="center" vertical="center"/>
    </xf>
    <xf numFmtId="0" fontId="184" fillId="65" borderId="33" xfId="1830" applyFont="1" applyFill="1" applyBorder="1" applyAlignment="1">
      <alignment horizontal="center" vertical="center"/>
    </xf>
    <xf numFmtId="0" fontId="184" fillId="65" borderId="38" xfId="1830" applyFont="1" applyFill="1" applyBorder="1" applyAlignment="1">
      <alignment horizontal="center" vertical="center"/>
    </xf>
    <xf numFmtId="0" fontId="184" fillId="65" borderId="34" xfId="1830" applyFont="1" applyFill="1" applyBorder="1" applyAlignment="1">
      <alignment horizontal="center" vertical="center"/>
    </xf>
    <xf numFmtId="0" fontId="184" fillId="65" borderId="21" xfId="1830" applyFont="1" applyFill="1" applyBorder="1" applyAlignment="1">
      <alignment horizontal="centerContinuous" vertical="center"/>
    </xf>
    <xf numFmtId="0" fontId="184" fillId="65" borderId="27" xfId="1830" applyFont="1" applyFill="1" applyBorder="1" applyAlignment="1">
      <alignment horizontal="center" vertical="center"/>
    </xf>
    <xf numFmtId="0" fontId="184" fillId="65" borderId="27" xfId="1387" applyFont="1" applyFill="1" applyBorder="1" applyAlignment="1" applyProtection="1">
      <alignment horizontal="center" vertical="center" shrinkToFit="1"/>
    </xf>
    <xf numFmtId="0" fontId="184" fillId="65" borderId="26" xfId="1830" applyFont="1" applyFill="1" applyBorder="1" applyAlignment="1">
      <alignment horizontal="center" vertical="center"/>
    </xf>
    <xf numFmtId="0" fontId="184" fillId="65" borderId="27" xfId="1830" applyFont="1" applyFill="1" applyBorder="1" applyAlignment="1">
      <alignment horizontal="center" vertical="center" shrinkToFit="1"/>
    </xf>
    <xf numFmtId="0" fontId="184" fillId="65" borderId="21" xfId="1387" applyFont="1" applyFill="1" applyBorder="1" applyAlignment="1" applyProtection="1">
      <alignment horizontal="center" vertical="center" shrinkToFit="1"/>
    </xf>
    <xf numFmtId="0" fontId="184" fillId="65" borderId="23" xfId="1830" applyFont="1" applyFill="1" applyBorder="1" applyAlignment="1">
      <alignment horizontal="center" vertical="center"/>
    </xf>
    <xf numFmtId="0" fontId="184" fillId="65" borderId="28" xfId="1830" applyFont="1" applyFill="1" applyBorder="1" applyAlignment="1">
      <alignment horizontal="center" vertical="center"/>
    </xf>
    <xf numFmtId="0" fontId="184" fillId="65" borderId="28" xfId="1830" applyFont="1" applyFill="1" applyBorder="1" applyAlignment="1">
      <alignment horizontal="center" vertical="center" shrinkToFit="1"/>
    </xf>
    <xf numFmtId="0" fontId="184" fillId="65" borderId="23" xfId="1387" applyFont="1" applyFill="1" applyBorder="1" applyAlignment="1" applyProtection="1">
      <alignment horizontal="center" vertical="center" shrinkToFit="1"/>
    </xf>
    <xf numFmtId="0" fontId="184" fillId="65" borderId="22" xfId="1830" applyFont="1" applyFill="1" applyBorder="1" applyAlignment="1">
      <alignment horizontal="center" vertical="center"/>
    </xf>
    <xf numFmtId="0" fontId="177" fillId="65" borderId="30" xfId="0" applyFont="1" applyFill="1" applyBorder="1" applyAlignment="1">
      <alignment horizontal="center" vertical="center"/>
    </xf>
    <xf numFmtId="0" fontId="177" fillId="65" borderId="22" xfId="0" applyFont="1" applyFill="1" applyBorder="1" applyAlignment="1">
      <alignment horizontal="center" vertical="center"/>
    </xf>
    <xf numFmtId="0" fontId="177" fillId="65" borderId="20" xfId="0" applyFont="1" applyFill="1" applyBorder="1" applyAlignment="1">
      <alignment horizontal="center" vertical="center"/>
    </xf>
    <xf numFmtId="0" fontId="177" fillId="65" borderId="29" xfId="0" applyFont="1" applyFill="1" applyBorder="1" applyAlignment="1">
      <alignment horizontal="centerContinuous" vertical="center"/>
    </xf>
    <xf numFmtId="0" fontId="177" fillId="65" borderId="31" xfId="0" applyFont="1" applyFill="1" applyBorder="1" applyAlignment="1">
      <alignment horizontal="centerContinuous" vertical="center"/>
    </xf>
    <xf numFmtId="0" fontId="177" fillId="65" borderId="32" xfId="0" applyFont="1" applyFill="1" applyBorder="1" applyAlignment="1">
      <alignment horizontal="centerContinuous" vertical="center"/>
    </xf>
    <xf numFmtId="0" fontId="177" fillId="65" borderId="36" xfId="0" applyFont="1" applyFill="1" applyBorder="1" applyAlignment="1">
      <alignment horizontal="centerContinuous" vertical="center"/>
    </xf>
    <xf numFmtId="0" fontId="177" fillId="65" borderId="32" xfId="0" applyFont="1" applyFill="1" applyBorder="1" applyAlignment="1">
      <alignment vertical="center"/>
    </xf>
    <xf numFmtId="0" fontId="177" fillId="65" borderId="0" xfId="0" applyFont="1" applyFill="1" applyBorder="1" applyAlignment="1">
      <alignment horizontal="centerContinuous" vertical="center"/>
    </xf>
    <xf numFmtId="0" fontId="177" fillId="65" borderId="21" xfId="0" applyFont="1" applyFill="1" applyBorder="1" applyAlignment="1">
      <alignment horizontal="centerContinuous" vertical="center"/>
    </xf>
    <xf numFmtId="0" fontId="177" fillId="65" borderId="21" xfId="0" applyFont="1" applyFill="1" applyBorder="1" applyAlignment="1">
      <alignment horizontal="center" vertical="center"/>
    </xf>
    <xf numFmtId="0" fontId="177" fillId="65" borderId="21" xfId="0" applyFont="1" applyFill="1" applyBorder="1" applyAlignment="1">
      <alignment horizontal="center" vertical="center" shrinkToFit="1"/>
    </xf>
    <xf numFmtId="0" fontId="177" fillId="65" borderId="21" xfId="0" applyFont="1" applyFill="1" applyBorder="1" applyAlignment="1">
      <alignment horizontal="center" vertical="center" wrapText="1"/>
    </xf>
    <xf numFmtId="0" fontId="177" fillId="65" borderId="0" xfId="0" applyFont="1" applyFill="1" applyBorder="1" applyAlignment="1">
      <alignment horizontal="center" vertical="center"/>
    </xf>
    <xf numFmtId="0" fontId="177" fillId="65" borderId="39" xfId="0" applyFont="1" applyFill="1" applyBorder="1" applyAlignment="1">
      <alignment horizontal="center" vertical="center"/>
    </xf>
    <xf numFmtId="0" fontId="177" fillId="65" borderId="27" xfId="0" applyFont="1" applyFill="1" applyBorder="1" applyAlignment="1">
      <alignment horizontal="center" vertical="center" wrapText="1"/>
    </xf>
    <xf numFmtId="0" fontId="177" fillId="65" borderId="33" xfId="0" applyFont="1" applyFill="1" applyBorder="1" applyAlignment="1">
      <alignment horizontal="center" vertical="center"/>
    </xf>
    <xf numFmtId="0" fontId="177" fillId="65" borderId="20" xfId="0" applyFont="1" applyFill="1" applyBorder="1" applyAlignment="1">
      <alignment horizontal="centerContinuous" vertical="center"/>
    </xf>
    <xf numFmtId="0" fontId="177" fillId="65" borderId="23" xfId="0" applyFont="1" applyFill="1" applyBorder="1" applyAlignment="1">
      <alignment horizontal="centerContinuous" vertical="center"/>
    </xf>
    <xf numFmtId="0" fontId="177" fillId="65" borderId="23" xfId="0" applyFont="1" applyFill="1" applyBorder="1" applyAlignment="1">
      <alignment horizontal="center" vertical="center"/>
    </xf>
    <xf numFmtId="0" fontId="177" fillId="65" borderId="28" xfId="0" applyFont="1" applyFill="1" applyBorder="1" applyAlignment="1">
      <alignment horizontal="center" vertical="center"/>
    </xf>
    <xf numFmtId="0" fontId="177" fillId="65" borderId="31" xfId="0" applyFont="1" applyFill="1" applyBorder="1" applyAlignment="1">
      <alignment horizontal="center" vertical="center"/>
    </xf>
    <xf numFmtId="0" fontId="177" fillId="65" borderId="30" xfId="0" applyFont="1" applyFill="1" applyBorder="1" applyAlignment="1">
      <alignment horizontal="centerContinuous" vertical="center"/>
    </xf>
    <xf numFmtId="0" fontId="177" fillId="65" borderId="22" xfId="0" applyFont="1" applyFill="1" applyBorder="1" applyAlignment="1">
      <alignment horizontal="centerContinuous" vertical="center"/>
    </xf>
    <xf numFmtId="0" fontId="177" fillId="65" borderId="27" xfId="0" applyFont="1" applyFill="1" applyBorder="1" applyAlignment="1">
      <alignment horizontal="center" vertical="center"/>
    </xf>
    <xf numFmtId="0" fontId="180" fillId="65" borderId="23" xfId="0" applyFont="1" applyFill="1" applyBorder="1" applyAlignment="1">
      <alignment horizontal="center" vertical="center"/>
    </xf>
    <xf numFmtId="0" fontId="177" fillId="65" borderId="23" xfId="0" applyFont="1" applyFill="1" applyBorder="1" applyAlignment="1">
      <alignment horizontal="center" vertical="center" shrinkToFit="1"/>
    </xf>
    <xf numFmtId="0" fontId="177" fillId="65" borderId="20" xfId="0" applyFont="1" applyFill="1" applyBorder="1" applyAlignment="1">
      <alignment horizontal="center" vertical="center" shrinkToFit="1"/>
    </xf>
    <xf numFmtId="0" fontId="177" fillId="65" borderId="31" xfId="1830" applyFont="1" applyFill="1" applyBorder="1" applyAlignment="1">
      <alignment horizontal="center" vertical="center"/>
    </xf>
    <xf numFmtId="0" fontId="177" fillId="65" borderId="32" xfId="1830" applyFont="1" applyFill="1" applyBorder="1" applyAlignment="1">
      <alignment horizontal="centerContinuous" vertical="center"/>
    </xf>
    <xf numFmtId="0" fontId="177" fillId="65" borderId="21" xfId="1830" applyFont="1" applyFill="1" applyBorder="1" applyAlignment="1">
      <alignment horizontal="center" vertical="center"/>
    </xf>
    <xf numFmtId="0" fontId="177" fillId="65" borderId="0" xfId="1830" applyFont="1" applyFill="1" applyBorder="1" applyAlignment="1">
      <alignment horizontal="center" vertical="center"/>
    </xf>
    <xf numFmtId="0" fontId="177" fillId="65" borderId="0" xfId="1830" applyFont="1" applyFill="1" applyBorder="1" applyAlignment="1">
      <alignment horizontal="centerContinuous" vertical="center"/>
    </xf>
    <xf numFmtId="0" fontId="177" fillId="65" borderId="21" xfId="1830" applyFont="1" applyFill="1" applyBorder="1" applyAlignment="1">
      <alignment horizontal="centerContinuous" vertical="center"/>
    </xf>
    <xf numFmtId="0" fontId="177" fillId="65" borderId="26" xfId="1830" applyFont="1" applyFill="1" applyBorder="1" applyAlignment="1">
      <alignment horizontal="center" vertical="center"/>
    </xf>
    <xf numFmtId="0" fontId="177" fillId="65" borderId="20" xfId="1830" applyFont="1" applyFill="1" applyBorder="1" applyAlignment="1">
      <alignment horizontal="centerContinuous" vertical="center"/>
    </xf>
    <xf numFmtId="0" fontId="177" fillId="65" borderId="23" xfId="1830" applyFont="1" applyFill="1" applyBorder="1" applyAlignment="1">
      <alignment horizontal="centerContinuous" vertical="center"/>
    </xf>
    <xf numFmtId="0" fontId="177" fillId="65" borderId="33" xfId="1830" applyFont="1" applyFill="1" applyBorder="1" applyAlignment="1">
      <alignment horizontal="center" vertical="center"/>
    </xf>
    <xf numFmtId="0" fontId="177" fillId="65" borderId="39" xfId="1830" applyFont="1" applyFill="1" applyBorder="1" applyAlignment="1">
      <alignment horizontal="center" vertical="center"/>
    </xf>
    <xf numFmtId="0" fontId="177" fillId="65" borderId="23" xfId="1830" applyFont="1" applyFill="1" applyBorder="1" applyAlignment="1">
      <alignment horizontal="center" vertical="center"/>
    </xf>
    <xf numFmtId="0" fontId="177" fillId="65" borderId="22" xfId="1830" applyFont="1" applyFill="1" applyBorder="1" applyAlignment="1">
      <alignment horizontal="center" vertical="center"/>
    </xf>
    <xf numFmtId="0" fontId="177" fillId="65" borderId="23" xfId="1830" applyFont="1" applyFill="1" applyBorder="1" applyAlignment="1">
      <alignment horizontal="center" vertical="center" shrinkToFit="1"/>
    </xf>
    <xf numFmtId="0" fontId="177" fillId="65" borderId="20" xfId="1830" applyFont="1" applyFill="1" applyBorder="1" applyAlignment="1">
      <alignment horizontal="center" vertical="center"/>
    </xf>
    <xf numFmtId="0" fontId="177" fillId="65" borderId="36" xfId="0" applyFont="1" applyFill="1" applyBorder="1" applyAlignment="1" applyProtection="1">
      <alignment horizontal="centerContinuous" vertical="center"/>
    </xf>
    <xf numFmtId="0" fontId="177" fillId="65" borderId="32" xfId="0" applyFont="1" applyFill="1" applyBorder="1" applyAlignment="1" applyProtection="1">
      <alignment horizontal="centerContinuous" vertical="center"/>
    </xf>
    <xf numFmtId="0" fontId="177" fillId="65" borderId="26" xfId="0" applyFont="1" applyFill="1" applyBorder="1" applyAlignment="1" applyProtection="1">
      <alignment horizontal="center" vertical="center"/>
    </xf>
    <xf numFmtId="0" fontId="177" fillId="65" borderId="27" xfId="0" applyFont="1" applyFill="1" applyBorder="1" applyAlignment="1" applyProtection="1">
      <alignment horizontal="center" vertical="center"/>
    </xf>
    <xf numFmtId="0" fontId="177" fillId="65" borderId="0" xfId="0" applyFont="1" applyFill="1" applyAlignment="1" applyProtection="1">
      <alignment horizontal="center" vertical="center"/>
    </xf>
    <xf numFmtId="0" fontId="177" fillId="65" borderId="33" xfId="0" applyFont="1" applyFill="1" applyBorder="1" applyAlignment="1" applyProtection="1">
      <alignment horizontal="center" vertical="center"/>
    </xf>
    <xf numFmtId="0" fontId="177" fillId="65" borderId="20" xfId="0" applyFont="1" applyFill="1" applyBorder="1" applyAlignment="1" applyProtection="1">
      <alignment horizontal="center" vertical="center"/>
    </xf>
    <xf numFmtId="0" fontId="177" fillId="65" borderId="28" xfId="0" applyFont="1" applyFill="1" applyBorder="1" applyAlignment="1" applyProtection="1">
      <alignment horizontal="center" vertical="center"/>
    </xf>
    <xf numFmtId="0" fontId="177" fillId="65" borderId="38" xfId="0" applyFont="1" applyFill="1" applyBorder="1" applyAlignment="1" applyProtection="1">
      <alignment horizontal="center" vertical="center"/>
    </xf>
    <xf numFmtId="0" fontId="184" fillId="65" borderId="31" xfId="1829" applyFont="1" applyFill="1" applyBorder="1" applyAlignment="1">
      <alignment horizontal="center" vertical="center"/>
    </xf>
    <xf numFmtId="0" fontId="184" fillId="65" borderId="30" xfId="1829" applyFont="1" applyFill="1" applyBorder="1" applyAlignment="1">
      <alignment vertical="center"/>
    </xf>
    <xf numFmtId="0" fontId="184" fillId="65" borderId="31" xfId="1829" applyFont="1" applyFill="1" applyBorder="1" applyAlignment="1">
      <alignment vertical="center"/>
    </xf>
    <xf numFmtId="0" fontId="184" fillId="65" borderId="29" xfId="1829" applyFont="1" applyFill="1" applyBorder="1" applyAlignment="1">
      <alignment horizontal="center" vertical="center"/>
    </xf>
    <xf numFmtId="0" fontId="184" fillId="65" borderId="21" xfId="1829" applyFont="1" applyFill="1" applyBorder="1" applyAlignment="1">
      <alignment horizontal="center" vertical="center"/>
    </xf>
    <xf numFmtId="0" fontId="184" fillId="65" borderId="26" xfId="1829" applyFont="1" applyFill="1" applyBorder="1" applyAlignment="1">
      <alignment horizontal="centerContinuous" vertical="center"/>
    </xf>
    <xf numFmtId="0" fontId="184" fillId="65" borderId="21" xfId="1829" applyFont="1" applyFill="1" applyBorder="1" applyAlignment="1">
      <alignment horizontal="centerContinuous" vertical="center"/>
    </xf>
    <xf numFmtId="0" fontId="184" fillId="65" borderId="4" xfId="1830" applyFont="1" applyFill="1" applyBorder="1" applyAlignment="1">
      <alignment horizontal="centerContinuous" vertical="center"/>
    </xf>
    <xf numFmtId="0" fontId="184" fillId="65" borderId="34" xfId="1830" applyFont="1" applyFill="1" applyBorder="1" applyAlignment="1">
      <alignment horizontal="centerContinuous" vertical="center"/>
    </xf>
    <xf numFmtId="0" fontId="184" fillId="65" borderId="38" xfId="1830" applyFont="1" applyFill="1" applyBorder="1" applyAlignment="1">
      <alignment horizontal="centerContinuous" vertical="center"/>
    </xf>
    <xf numFmtId="0" fontId="184" fillId="65" borderId="39" xfId="1830" applyFont="1" applyFill="1" applyBorder="1" applyAlignment="1">
      <alignment horizontal="centerContinuous" vertical="center"/>
    </xf>
    <xf numFmtId="0" fontId="184" fillId="65" borderId="24" xfId="1830" applyFont="1" applyFill="1" applyBorder="1" applyAlignment="1">
      <alignment horizontal="centerContinuous" vertical="center"/>
    </xf>
    <xf numFmtId="0" fontId="184" fillId="65" borderId="24" xfId="1829" applyFont="1" applyFill="1" applyBorder="1" applyAlignment="1">
      <alignment horizontal="centerContinuous" vertical="center"/>
    </xf>
    <xf numFmtId="0" fontId="184" fillId="65" borderId="0" xfId="1829" applyFont="1" applyFill="1" applyBorder="1" applyAlignment="1">
      <alignment horizontal="centerContinuous" vertical="center"/>
    </xf>
    <xf numFmtId="0" fontId="184" fillId="65" borderId="39" xfId="1829" applyFont="1" applyFill="1" applyBorder="1" applyAlignment="1">
      <alignment horizontal="centerContinuous" vertical="center"/>
    </xf>
    <xf numFmtId="0" fontId="184" fillId="65" borderId="38" xfId="1829" applyFont="1" applyFill="1" applyBorder="1" applyAlignment="1">
      <alignment horizontal="centerContinuous" vertical="center"/>
    </xf>
    <xf numFmtId="0" fontId="184" fillId="65" borderId="24" xfId="1830" applyFont="1" applyFill="1" applyBorder="1" applyAlignment="1">
      <alignment horizontal="centerContinuous" vertical="center" shrinkToFit="1"/>
    </xf>
    <xf numFmtId="0" fontId="184" fillId="65" borderId="39" xfId="1830" applyFont="1" applyFill="1" applyBorder="1" applyAlignment="1">
      <alignment horizontal="centerContinuous" vertical="center" shrinkToFit="1"/>
    </xf>
    <xf numFmtId="0" fontId="184" fillId="65" borderId="0" xfId="1830" applyFont="1" applyFill="1" applyBorder="1" applyAlignment="1">
      <alignment horizontal="centerContinuous" vertical="center" shrinkToFit="1"/>
    </xf>
    <xf numFmtId="0" fontId="184" fillId="65" borderId="21" xfId="1830" applyFont="1" applyFill="1" applyBorder="1" applyAlignment="1">
      <alignment horizontal="centerContinuous" vertical="center" shrinkToFit="1"/>
    </xf>
    <xf numFmtId="0" fontId="184" fillId="65" borderId="26" xfId="1830" applyFont="1" applyFill="1" applyBorder="1" applyAlignment="1">
      <alignment vertical="center"/>
    </xf>
    <xf numFmtId="0" fontId="184" fillId="65" borderId="21" xfId="1830" applyFont="1" applyFill="1" applyBorder="1" applyAlignment="1">
      <alignment vertical="center"/>
    </xf>
    <xf numFmtId="0" fontId="184" fillId="65" borderId="26" xfId="1830" applyFont="1" applyFill="1" applyBorder="1" applyAlignment="1">
      <alignment horizontal="centerContinuous" vertical="center"/>
    </xf>
    <xf numFmtId="0" fontId="184" fillId="65" borderId="0" xfId="1830" applyFont="1" applyFill="1" applyBorder="1" applyAlignment="1">
      <alignment horizontal="centerContinuous" vertical="center"/>
    </xf>
    <xf numFmtId="0" fontId="184" fillId="65" borderId="20" xfId="1829" applyFont="1" applyFill="1" applyBorder="1" applyAlignment="1">
      <alignment horizontal="centerContinuous" vertical="center"/>
    </xf>
    <xf numFmtId="0" fontId="184" fillId="65" borderId="23" xfId="1829" applyFont="1" applyFill="1" applyBorder="1" applyAlignment="1">
      <alignment horizontal="centerContinuous" vertical="center"/>
    </xf>
    <xf numFmtId="0" fontId="184" fillId="65" borderId="20" xfId="1829" applyFont="1" applyFill="1" applyBorder="1" applyAlignment="1">
      <alignment horizontal="centerContinuous" vertical="center" shrinkToFit="1"/>
    </xf>
    <xf numFmtId="0" fontId="184" fillId="65" borderId="23" xfId="1829" applyFont="1" applyFill="1" applyBorder="1" applyAlignment="1">
      <alignment horizontal="centerContinuous" vertical="center" shrinkToFit="1"/>
    </xf>
    <xf numFmtId="0" fontId="184" fillId="65" borderId="22" xfId="1829" applyFont="1" applyFill="1" applyBorder="1" applyAlignment="1">
      <alignment horizontal="centerContinuous" vertical="center"/>
    </xf>
    <xf numFmtId="0" fontId="184" fillId="65" borderId="20" xfId="1830" applyFont="1" applyFill="1" applyBorder="1" applyAlignment="1">
      <alignment horizontal="centerContinuous" vertical="center" shrinkToFit="1"/>
    </xf>
    <xf numFmtId="0" fontId="184" fillId="65" borderId="23" xfId="1830" applyFont="1" applyFill="1" applyBorder="1" applyAlignment="1">
      <alignment horizontal="centerContinuous" vertical="center" shrinkToFit="1"/>
    </xf>
    <xf numFmtId="0" fontId="184" fillId="65" borderId="22" xfId="1830" applyFont="1" applyFill="1" applyBorder="1" applyAlignment="1">
      <alignment horizontal="centerContinuous" vertical="center" shrinkToFit="1"/>
    </xf>
    <xf numFmtId="0" fontId="184" fillId="65" borderId="23" xfId="1830" applyFont="1" applyFill="1" applyBorder="1" applyAlignment="1">
      <alignment horizontal="centerContinuous" vertical="center"/>
    </xf>
    <xf numFmtId="0" fontId="184" fillId="65" borderId="22" xfId="1830" applyFont="1" applyFill="1" applyBorder="1" applyAlignment="1">
      <alignment horizontal="centerContinuous" vertical="center"/>
    </xf>
    <xf numFmtId="0" fontId="184" fillId="65" borderId="20" xfId="1830" applyFont="1" applyFill="1" applyBorder="1" applyAlignment="1">
      <alignment horizontal="centerContinuous" vertical="center"/>
    </xf>
    <xf numFmtId="0" fontId="184" fillId="65" borderId="27" xfId="1829" applyFont="1" applyFill="1" applyBorder="1" applyAlignment="1">
      <alignment horizontal="center" vertical="center"/>
    </xf>
    <xf numFmtId="0" fontId="184" fillId="65" borderId="39" xfId="1829" applyFont="1" applyFill="1" applyBorder="1" applyAlignment="1">
      <alignment horizontal="center" vertical="center"/>
    </xf>
    <xf numFmtId="0" fontId="184" fillId="65" borderId="24" xfId="1829" applyFont="1" applyFill="1" applyBorder="1" applyAlignment="1">
      <alignment horizontal="center" vertical="center"/>
    </xf>
    <xf numFmtId="0" fontId="185" fillId="65" borderId="39" xfId="1830" applyFont="1" applyFill="1" applyBorder="1" applyAlignment="1">
      <alignment horizontal="center" vertical="center"/>
    </xf>
    <xf numFmtId="0" fontId="185" fillId="65" borderId="24" xfId="1830" applyFont="1" applyFill="1" applyBorder="1" applyAlignment="1">
      <alignment horizontal="center" vertical="center"/>
    </xf>
    <xf numFmtId="0" fontId="185" fillId="65" borderId="27" xfId="1830" applyFont="1" applyFill="1" applyBorder="1" applyAlignment="1">
      <alignment horizontal="center" vertical="center"/>
    </xf>
    <xf numFmtId="0" fontId="184" fillId="65" borderId="33" xfId="1829" applyFont="1" applyFill="1" applyBorder="1" applyAlignment="1">
      <alignment horizontal="center" vertical="center"/>
    </xf>
    <xf numFmtId="0" fontId="184" fillId="65" borderId="0" xfId="1829" applyFont="1" applyFill="1" applyBorder="1" applyAlignment="1">
      <alignment horizontal="center" vertical="center"/>
    </xf>
    <xf numFmtId="0" fontId="184" fillId="65" borderId="23" xfId="1829" applyFont="1" applyFill="1" applyBorder="1" applyAlignment="1">
      <alignment horizontal="center" vertical="center"/>
    </xf>
    <xf numFmtId="0" fontId="184" fillId="65" borderId="28" xfId="1829" applyFont="1" applyFill="1" applyBorder="1" applyAlignment="1">
      <alignment horizontal="center" vertical="center"/>
    </xf>
    <xf numFmtId="0" fontId="184" fillId="65" borderId="20" xfId="1829" applyFont="1" applyFill="1" applyBorder="1" applyAlignment="1">
      <alignment horizontal="center" vertical="center"/>
    </xf>
    <xf numFmtId="0" fontId="184" fillId="65" borderId="22" xfId="1829" applyFont="1" applyFill="1" applyBorder="1" applyAlignment="1">
      <alignment horizontal="center" vertical="center"/>
    </xf>
    <xf numFmtId="0" fontId="199" fillId="0" borderId="0" xfId="0" applyFont="1" applyFill="1" applyAlignment="1">
      <alignment vertical="center"/>
    </xf>
    <xf numFmtId="0" fontId="193" fillId="65" borderId="31" xfId="0" applyFont="1" applyFill="1" applyBorder="1" applyAlignment="1">
      <alignment horizontal="center" vertical="center"/>
    </xf>
    <xf numFmtId="0" fontId="193" fillId="65" borderId="29" xfId="0" applyFont="1" applyFill="1" applyBorder="1" applyAlignment="1">
      <alignment horizontal="centerContinuous" vertical="center"/>
    </xf>
    <xf numFmtId="0" fontId="193" fillId="65" borderId="31" xfId="0" applyFont="1" applyFill="1" applyBorder="1" applyAlignment="1">
      <alignment horizontal="centerContinuous" vertical="center" wrapText="1"/>
    </xf>
    <xf numFmtId="193" fontId="193" fillId="65" borderId="31" xfId="0" applyNumberFormat="1" applyFont="1" applyFill="1" applyBorder="1" applyAlignment="1">
      <alignment horizontal="center" vertical="center"/>
    </xf>
    <xf numFmtId="0" fontId="193" fillId="65" borderId="32" xfId="0" applyFont="1" applyFill="1" applyBorder="1" applyAlignment="1">
      <alignment vertical="center"/>
    </xf>
    <xf numFmtId="0" fontId="193" fillId="65" borderId="36" xfId="0" applyFont="1" applyFill="1" applyBorder="1" applyAlignment="1">
      <alignment horizontal="centerContinuous" vertical="center"/>
    </xf>
    <xf numFmtId="0" fontId="193" fillId="65" borderId="32" xfId="0" applyFont="1" applyFill="1" applyBorder="1" applyAlignment="1">
      <alignment horizontal="centerContinuous" vertical="center"/>
    </xf>
    <xf numFmtId="0" fontId="193" fillId="65" borderId="21" xfId="0" applyFont="1" applyFill="1" applyBorder="1" applyAlignment="1">
      <alignment horizontal="center" vertical="center"/>
    </xf>
    <xf numFmtId="0" fontId="193" fillId="65" borderId="20" xfId="0" applyFont="1" applyFill="1" applyBorder="1" applyAlignment="1">
      <alignment horizontal="centerContinuous" vertical="center"/>
    </xf>
    <xf numFmtId="0" fontId="193" fillId="65" borderId="23" xfId="0" applyFont="1" applyFill="1" applyBorder="1" applyAlignment="1">
      <alignment horizontal="centerContinuous" vertical="center"/>
    </xf>
    <xf numFmtId="193" fontId="193" fillId="65" borderId="21" xfId="0" applyNumberFormat="1" applyFont="1" applyFill="1" applyBorder="1" applyAlignment="1">
      <alignment horizontal="center" vertical="center"/>
    </xf>
    <xf numFmtId="0" fontId="193" fillId="65" borderId="21" xfId="0" applyFont="1" applyFill="1" applyBorder="1" applyAlignment="1">
      <alignment horizontal="centerContinuous" vertical="center"/>
    </xf>
    <xf numFmtId="0" fontId="193" fillId="65" borderId="22" xfId="0" applyFont="1" applyFill="1" applyBorder="1" applyAlignment="1">
      <alignment horizontal="centerContinuous" vertical="center"/>
    </xf>
    <xf numFmtId="0" fontId="193" fillId="65" borderId="38" xfId="0" applyFont="1" applyFill="1" applyBorder="1" applyAlignment="1">
      <alignment horizontal="center" vertical="center"/>
    </xf>
    <xf numFmtId="0" fontId="195" fillId="65" borderId="21" xfId="0" applyFont="1" applyFill="1" applyBorder="1" applyAlignment="1">
      <alignment horizontal="center" vertical="center"/>
    </xf>
    <xf numFmtId="0" fontId="193" fillId="65" borderId="27" xfId="0" applyFont="1" applyFill="1" applyBorder="1" applyAlignment="1">
      <alignment horizontal="center" vertical="center"/>
    </xf>
    <xf numFmtId="0" fontId="193" fillId="65" borderId="0" xfId="0" applyFont="1" applyFill="1" applyBorder="1" applyAlignment="1">
      <alignment horizontal="left" vertical="center"/>
    </xf>
    <xf numFmtId="0" fontId="193" fillId="65" borderId="4" xfId="0" applyFont="1" applyFill="1" applyBorder="1" applyAlignment="1">
      <alignment horizontal="center" vertical="center"/>
    </xf>
    <xf numFmtId="0" fontId="193" fillId="65" borderId="33" xfId="0" applyFont="1" applyFill="1" applyBorder="1" applyAlignment="1">
      <alignment horizontal="center" vertical="center"/>
    </xf>
    <xf numFmtId="0" fontId="193" fillId="65" borderId="0" xfId="0" applyFont="1" applyFill="1" applyBorder="1" applyAlignment="1">
      <alignment horizontal="center" vertical="center"/>
    </xf>
    <xf numFmtId="0" fontId="193" fillId="65" borderId="26" xfId="0" applyFont="1" applyFill="1" applyBorder="1" applyAlignment="1">
      <alignment horizontal="center" vertical="center"/>
    </xf>
    <xf numFmtId="0" fontId="193" fillId="65" borderId="26" xfId="0" applyFont="1" applyFill="1" applyBorder="1" applyAlignment="1">
      <alignment vertical="center"/>
    </xf>
    <xf numFmtId="0" fontId="193" fillId="65" borderId="21" xfId="0" applyFont="1" applyFill="1" applyBorder="1" applyAlignment="1">
      <alignment vertical="center"/>
    </xf>
    <xf numFmtId="0" fontId="195" fillId="65" borderId="33" xfId="0" applyFont="1" applyFill="1" applyBorder="1" applyAlignment="1">
      <alignment horizontal="center" vertical="center"/>
    </xf>
    <xf numFmtId="0" fontId="193" fillId="65" borderId="23" xfId="0" applyFont="1" applyFill="1" applyBorder="1" applyAlignment="1">
      <alignment horizontal="center" vertical="center"/>
    </xf>
    <xf numFmtId="193" fontId="193" fillId="65" borderId="23" xfId="0" applyNumberFormat="1" applyFont="1" applyFill="1" applyBorder="1" applyAlignment="1">
      <alignment horizontal="center" vertical="center"/>
    </xf>
    <xf numFmtId="0" fontId="193" fillId="65" borderId="28" xfId="0" applyFont="1" applyFill="1" applyBorder="1" applyAlignment="1">
      <alignment horizontal="center" vertical="center"/>
    </xf>
    <xf numFmtId="0" fontId="193" fillId="65" borderId="20" xfId="0" applyFont="1" applyFill="1" applyBorder="1" applyAlignment="1">
      <alignment horizontal="center" vertical="center"/>
    </xf>
    <xf numFmtId="0" fontId="193" fillId="65" borderId="22" xfId="0" applyFont="1" applyFill="1" applyBorder="1" applyAlignment="1">
      <alignment horizontal="center" vertical="center"/>
    </xf>
    <xf numFmtId="0" fontId="193" fillId="65" borderId="0" xfId="0" applyFont="1" applyFill="1" applyAlignment="1">
      <alignment vertical="center"/>
    </xf>
    <xf numFmtId="0" fontId="193" fillId="65" borderId="40" xfId="0" applyFont="1" applyFill="1" applyBorder="1" applyAlignment="1">
      <alignment horizontal="centerContinuous" vertical="center"/>
    </xf>
    <xf numFmtId="0" fontId="193" fillId="65" borderId="34" xfId="0" applyFont="1" applyFill="1" applyBorder="1" applyAlignment="1">
      <alignment horizontal="centerContinuous" vertical="center"/>
    </xf>
    <xf numFmtId="0" fontId="193" fillId="65" borderId="4" xfId="0" applyFont="1" applyFill="1" applyBorder="1" applyAlignment="1">
      <alignment horizontal="centerContinuous" vertical="center"/>
    </xf>
    <xf numFmtId="0" fontId="193" fillId="65" borderId="39" xfId="0" applyFont="1" applyFill="1" applyBorder="1" applyAlignment="1">
      <alignment horizontal="center" vertical="center"/>
    </xf>
    <xf numFmtId="0" fontId="193" fillId="65" borderId="38" xfId="0" applyFont="1" applyFill="1" applyBorder="1" applyAlignment="1">
      <alignment vertical="center" shrinkToFit="1"/>
    </xf>
    <xf numFmtId="0" fontId="193" fillId="65" borderId="38" xfId="0" applyFont="1" applyFill="1" applyBorder="1" applyAlignment="1">
      <alignment horizontal="centerContinuous" vertical="center"/>
    </xf>
    <xf numFmtId="0" fontId="193" fillId="65" borderId="39" xfId="0" applyFont="1" applyFill="1" applyBorder="1" applyAlignment="1">
      <alignment horizontal="centerContinuous" vertical="center"/>
    </xf>
    <xf numFmtId="0" fontId="193" fillId="65" borderId="24" xfId="0" applyFont="1" applyFill="1" applyBorder="1" applyAlignment="1">
      <alignment horizontal="centerContinuous" vertical="center"/>
    </xf>
    <xf numFmtId="0" fontId="177" fillId="65" borderId="38" xfId="1392" applyFont="1" applyFill="1" applyBorder="1" applyAlignment="1" applyProtection="1">
      <alignment horizontal="center" vertical="center" shrinkToFit="1"/>
    </xf>
    <xf numFmtId="0" fontId="193" fillId="65" borderId="26" xfId="0" applyFont="1" applyFill="1" applyBorder="1" applyAlignment="1">
      <alignment horizontal="centerContinuous" vertical="center"/>
    </xf>
    <xf numFmtId="0" fontId="177" fillId="65" borderId="26" xfId="1392" applyFont="1" applyFill="1" applyBorder="1" applyAlignment="1" applyProtection="1">
      <alignment horizontal="center" vertical="center" shrinkToFit="1"/>
    </xf>
    <xf numFmtId="0" fontId="193" fillId="65" borderId="33" xfId="0" applyFont="1" applyFill="1" applyBorder="1" applyAlignment="1">
      <alignment horizontal="center" vertical="center" shrinkToFit="1"/>
    </xf>
    <xf numFmtId="0" fontId="193" fillId="65" borderId="0" xfId="0" applyFont="1" applyFill="1" applyBorder="1" applyAlignment="1">
      <alignment horizontal="center" vertical="center" shrinkToFit="1"/>
    </xf>
    <xf numFmtId="0" fontId="195" fillId="65" borderId="0" xfId="0" applyFont="1" applyFill="1" applyBorder="1" applyAlignment="1">
      <alignment horizontal="center" vertical="center"/>
    </xf>
    <xf numFmtId="0" fontId="193" fillId="65" borderId="28" xfId="0" applyFont="1" applyFill="1" applyBorder="1" applyAlignment="1">
      <alignment horizontal="center" vertical="center" shrinkToFit="1"/>
    </xf>
    <xf numFmtId="0" fontId="193" fillId="65" borderId="23" xfId="0" applyFont="1" applyFill="1" applyBorder="1" applyAlignment="1">
      <alignment horizontal="center" vertical="center" shrinkToFit="1"/>
    </xf>
    <xf numFmtId="0" fontId="193" fillId="65" borderId="20" xfId="0" applyFont="1" applyFill="1" applyBorder="1" applyAlignment="1">
      <alignment horizontal="center" vertical="center" shrinkToFit="1"/>
    </xf>
    <xf numFmtId="0" fontId="177" fillId="65" borderId="22" xfId="1392" applyFont="1" applyFill="1" applyBorder="1" applyAlignment="1" applyProtection="1">
      <alignment horizontal="center" vertical="center" shrinkToFit="1"/>
    </xf>
    <xf numFmtId="0" fontId="184" fillId="65" borderId="31" xfId="0" applyFont="1" applyFill="1" applyBorder="1" applyAlignment="1">
      <alignment horizontal="center" vertical="center"/>
    </xf>
    <xf numFmtId="0" fontId="184" fillId="65" borderId="21" xfId="0" applyFont="1" applyFill="1" applyBorder="1" applyAlignment="1">
      <alignment horizontal="center" vertical="center"/>
    </xf>
    <xf numFmtId="0" fontId="184" fillId="65" borderId="0" xfId="0" applyFont="1" applyFill="1" applyBorder="1" applyAlignment="1">
      <alignment horizontal="center" vertical="center"/>
    </xf>
    <xf numFmtId="0" fontId="184" fillId="65" borderId="27" xfId="0" applyFont="1" applyFill="1" applyBorder="1" applyAlignment="1">
      <alignment horizontal="center" vertical="center"/>
    </xf>
    <xf numFmtId="0" fontId="184" fillId="65" borderId="38" xfId="0" applyFont="1" applyFill="1" applyBorder="1" applyAlignment="1">
      <alignment horizontal="center" vertical="center"/>
    </xf>
    <xf numFmtId="0" fontId="184" fillId="65" borderId="23" xfId="0" applyFont="1" applyFill="1" applyBorder="1" applyAlignment="1">
      <alignment horizontal="center" vertical="center"/>
    </xf>
    <xf numFmtId="0" fontId="184" fillId="65" borderId="23" xfId="0" applyFont="1" applyFill="1" applyBorder="1" applyAlignment="1">
      <alignment horizontal="center" vertical="center" shrinkToFit="1"/>
    </xf>
    <xf numFmtId="0" fontId="184" fillId="65" borderId="28" xfId="0" applyFont="1" applyFill="1" applyBorder="1" applyAlignment="1">
      <alignment horizontal="center" vertical="center" shrinkToFit="1"/>
    </xf>
    <xf numFmtId="0" fontId="184" fillId="65" borderId="26" xfId="0" applyFont="1" applyFill="1" applyBorder="1" applyAlignment="1">
      <alignment horizontal="centerContinuous" vertical="center"/>
    </xf>
    <xf numFmtId="0" fontId="184" fillId="65" borderId="21" xfId="0" applyFont="1" applyFill="1" applyBorder="1" applyAlignment="1">
      <alignment horizontal="centerContinuous" vertical="center"/>
    </xf>
    <xf numFmtId="0" fontId="184" fillId="65" borderId="28" xfId="0" applyFont="1" applyFill="1" applyBorder="1" applyAlignment="1">
      <alignment horizontal="center" vertical="center"/>
    </xf>
    <xf numFmtId="0" fontId="177" fillId="65" borderId="32" xfId="0" applyFont="1" applyFill="1" applyBorder="1" applyAlignment="1">
      <alignment horizontal="center" vertical="center"/>
    </xf>
    <xf numFmtId="0" fontId="177" fillId="65" borderId="38" xfId="0" applyFont="1" applyFill="1" applyBorder="1" applyAlignment="1">
      <alignment horizontal="centerContinuous" vertical="center"/>
    </xf>
    <xf numFmtId="0" fontId="177" fillId="65" borderId="26" xfId="0" applyFont="1" applyFill="1" applyBorder="1" applyAlignment="1">
      <alignment horizontal="centerContinuous" vertical="center"/>
    </xf>
    <xf numFmtId="0" fontId="180" fillId="65" borderId="0" xfId="0" applyFont="1" applyFill="1" applyBorder="1" applyAlignment="1">
      <alignment horizontal="centerContinuous" vertical="center"/>
    </xf>
    <xf numFmtId="0" fontId="177" fillId="65" borderId="24" xfId="0" applyFont="1" applyFill="1" applyBorder="1" applyAlignment="1">
      <alignment horizontal="centerContinuous" vertical="center"/>
    </xf>
    <xf numFmtId="0" fontId="177" fillId="65" borderId="35" xfId="0" applyFont="1" applyFill="1" applyBorder="1" applyAlignment="1">
      <alignment horizontal="center" vertical="center"/>
    </xf>
    <xf numFmtId="0" fontId="177" fillId="65" borderId="27" xfId="0" applyFont="1" applyFill="1" applyBorder="1" applyAlignment="1">
      <alignment horizontal="centerContinuous" vertical="center"/>
    </xf>
    <xf numFmtId="0" fontId="177" fillId="65" borderId="24" xfId="0" applyFont="1" applyFill="1" applyBorder="1" applyAlignment="1">
      <alignment horizontal="center" vertical="center"/>
    </xf>
    <xf numFmtId="0" fontId="177" fillId="65" borderId="37" xfId="0" applyFont="1" applyFill="1" applyBorder="1" applyAlignment="1">
      <alignment horizontal="centerContinuous" vertical="center"/>
    </xf>
    <xf numFmtId="0" fontId="184" fillId="65" borderId="29" xfId="0" applyFont="1" applyFill="1" applyBorder="1" applyAlignment="1">
      <alignment horizontal="centerContinuous" vertical="center"/>
    </xf>
    <xf numFmtId="0" fontId="184" fillId="65" borderId="31" xfId="0" applyFont="1" applyFill="1" applyBorder="1" applyAlignment="1">
      <alignment horizontal="centerContinuous" vertical="center"/>
    </xf>
    <xf numFmtId="0" fontId="184" fillId="65" borderId="30" xfId="0" applyFont="1" applyFill="1" applyBorder="1" applyAlignment="1">
      <alignment horizontal="centerContinuous" vertical="center"/>
    </xf>
    <xf numFmtId="0" fontId="184" fillId="65" borderId="20" xfId="0" applyFont="1" applyFill="1" applyBorder="1" applyAlignment="1">
      <alignment horizontal="centerContinuous" vertical="center"/>
    </xf>
    <xf numFmtId="0" fontId="184" fillId="65" borderId="23" xfId="0" applyFont="1" applyFill="1" applyBorder="1" applyAlignment="1">
      <alignment horizontal="centerContinuous" vertical="center"/>
    </xf>
    <xf numFmtId="0" fontId="189" fillId="65" borderId="22" xfId="0" applyFont="1" applyFill="1" applyBorder="1" applyAlignment="1">
      <alignment horizontal="centerContinuous" vertical="center"/>
    </xf>
    <xf numFmtId="0" fontId="189" fillId="65" borderId="20" xfId="0" applyFont="1" applyFill="1" applyBorder="1" applyAlignment="1">
      <alignment horizontal="centerContinuous" vertical="center"/>
    </xf>
    <xf numFmtId="0" fontId="184" fillId="65" borderId="0" xfId="0" applyFont="1" applyFill="1" applyBorder="1" applyAlignment="1">
      <alignment horizontal="centerContinuous" vertical="center"/>
    </xf>
    <xf numFmtId="0" fontId="184" fillId="65" borderId="22" xfId="0" applyFont="1" applyFill="1" applyBorder="1" applyAlignment="1">
      <alignment horizontal="center" vertical="center"/>
    </xf>
    <xf numFmtId="0" fontId="184" fillId="65" borderId="20" xfId="0" applyFont="1" applyFill="1" applyBorder="1" applyAlignment="1">
      <alignment horizontal="center" vertical="center"/>
    </xf>
    <xf numFmtId="182" fontId="177" fillId="65" borderId="23" xfId="896" applyNumberFormat="1" applyFont="1" applyFill="1" applyBorder="1" applyAlignment="1">
      <alignment horizontal="center" vertical="center"/>
    </xf>
    <xf numFmtId="0" fontId="177" fillId="65" borderId="35" xfId="0" applyFont="1" applyFill="1" applyBorder="1" applyAlignment="1">
      <alignment horizontal="centerContinuous" vertical="center" shrinkToFit="1"/>
    </xf>
    <xf numFmtId="0" fontId="177" fillId="65" borderId="31" xfId="0" applyFont="1" applyFill="1" applyBorder="1" applyAlignment="1">
      <alignment horizontal="center" vertical="center" shrinkToFit="1"/>
    </xf>
    <xf numFmtId="0" fontId="177" fillId="65" borderId="35" xfId="0" applyFont="1" applyFill="1" applyBorder="1" applyAlignment="1">
      <alignment horizontal="center" vertical="center" shrinkToFit="1"/>
    </xf>
    <xf numFmtId="0" fontId="177" fillId="65" borderId="33" xfId="0" applyFont="1" applyFill="1" applyBorder="1" applyAlignment="1">
      <alignment horizontal="centerContinuous" vertical="center"/>
    </xf>
    <xf numFmtId="0" fontId="177" fillId="65" borderId="28" xfId="0" applyFont="1" applyFill="1" applyBorder="1" applyAlignment="1">
      <alignment horizontal="centerContinuous" vertical="center"/>
    </xf>
    <xf numFmtId="0" fontId="177" fillId="65" borderId="30" xfId="0" applyFont="1" applyFill="1" applyBorder="1" applyAlignment="1">
      <alignment horizontal="center" vertical="center" shrinkToFit="1"/>
    </xf>
    <xf numFmtId="0" fontId="177" fillId="65" borderId="26" xfId="0" applyFont="1" applyFill="1" applyBorder="1" applyAlignment="1">
      <alignment horizontal="center" vertical="center"/>
    </xf>
    <xf numFmtId="0" fontId="200" fillId="0" borderId="0" xfId="1387" applyFont="1" applyFill="1" applyBorder="1" applyAlignment="1" applyProtection="1">
      <alignment horizontal="left"/>
    </xf>
    <xf numFmtId="179" fontId="200" fillId="0" borderId="0" xfId="911" applyFont="1" applyFill="1" applyBorder="1" applyAlignment="1" applyProtection="1"/>
    <xf numFmtId="0" fontId="181" fillId="0" borderId="20" xfId="0" applyFont="1" applyFill="1" applyBorder="1" applyAlignment="1"/>
    <xf numFmtId="0" fontId="193" fillId="0" borderId="0" xfId="0" applyNumberFormat="1" applyFont="1" applyFill="1" applyAlignment="1">
      <alignment horizontal="right" vertical="top"/>
    </xf>
    <xf numFmtId="0" fontId="177" fillId="0" borderId="0" xfId="0" applyFont="1" applyAlignment="1">
      <alignment horizontal="right" vertical="top"/>
    </xf>
    <xf numFmtId="0" fontId="177" fillId="0" borderId="0" xfId="0" applyNumberFormat="1" applyFont="1" applyFill="1" applyAlignment="1">
      <alignment horizontal="right" vertical="top"/>
    </xf>
    <xf numFmtId="0" fontId="184" fillId="0" borderId="0" xfId="0" applyNumberFormat="1" applyFont="1" applyFill="1" applyAlignment="1">
      <alignment horizontal="right" vertical="top"/>
    </xf>
    <xf numFmtId="0" fontId="187" fillId="0" borderId="0" xfId="0" applyNumberFormat="1" applyFont="1" applyFill="1" applyAlignment="1">
      <alignment vertical="top"/>
    </xf>
    <xf numFmtId="0" fontId="187" fillId="0" borderId="0" xfId="1829" applyNumberFormat="1" applyFont="1" applyFill="1" applyAlignment="1">
      <alignment horizontal="right" vertical="top"/>
    </xf>
    <xf numFmtId="0" fontId="187" fillId="0" borderId="0" xfId="0" applyFont="1" applyAlignment="1">
      <alignment horizontal="right" vertical="top"/>
    </xf>
    <xf numFmtId="0" fontId="184" fillId="0" borderId="0" xfId="0" applyFont="1" applyAlignment="1">
      <alignment vertical="top"/>
    </xf>
    <xf numFmtId="0" fontId="184" fillId="0" borderId="0" xfId="0" applyFont="1" applyFill="1" applyBorder="1" applyAlignment="1">
      <alignment horizontal="center"/>
    </xf>
    <xf numFmtId="41" fontId="184" fillId="0" borderId="0" xfId="0" applyNumberFormat="1" applyFont="1" applyFill="1" applyBorder="1" applyAlignment="1" applyProtection="1">
      <alignment horizontal="center"/>
    </xf>
    <xf numFmtId="182" fontId="184" fillId="0" borderId="0" xfId="896" applyNumberFormat="1" applyFont="1" applyFill="1" applyBorder="1" applyProtection="1"/>
    <xf numFmtId="195" fontId="177" fillId="0" borderId="0" xfId="896" applyNumberFormat="1" applyFont="1" applyFill="1" applyAlignment="1" applyProtection="1"/>
    <xf numFmtId="195" fontId="177" fillId="0" borderId="0" xfId="896" applyNumberFormat="1" applyFont="1" applyFill="1" applyBorder="1" applyAlignment="1" applyProtection="1"/>
    <xf numFmtId="190" fontId="193" fillId="0" borderId="0" xfId="896" applyNumberFormat="1" applyFont="1" applyFill="1" applyBorder="1" applyAlignment="1" applyProtection="1">
      <alignment horizontal="right"/>
    </xf>
    <xf numFmtId="179" fontId="177" fillId="0" borderId="0" xfId="896" applyFont="1" applyFill="1" applyBorder="1" applyAlignment="1" applyProtection="1">
      <alignment vertical="center"/>
      <protection locked="0"/>
    </xf>
    <xf numFmtId="179" fontId="181" fillId="0" borderId="0" xfId="896" applyFont="1" applyFill="1" applyBorder="1" applyProtection="1">
      <protection locked="0"/>
    </xf>
    <xf numFmtId="182" fontId="184" fillId="0" borderId="0" xfId="896" applyNumberFormat="1" applyFont="1" applyFill="1" applyBorder="1" applyProtection="1">
      <protection locked="0"/>
    </xf>
    <xf numFmtId="0" fontId="177" fillId="0" borderId="0" xfId="0" applyFont="1" applyFill="1" applyBorder="1" applyAlignment="1">
      <alignment horizontal="centerContinuous"/>
    </xf>
    <xf numFmtId="0" fontId="184" fillId="0" borderId="0" xfId="1830" applyFont="1" applyFill="1" applyBorder="1" applyAlignment="1">
      <alignment horizontal="center"/>
    </xf>
    <xf numFmtId="179" fontId="184" fillId="0" borderId="0" xfId="896" applyNumberFormat="1" applyFont="1" applyFill="1" applyBorder="1" applyProtection="1"/>
    <xf numFmtId="0" fontId="177" fillId="0" borderId="0" xfId="0" applyNumberFormat="1" applyFont="1" applyFill="1" applyAlignment="1">
      <alignment horizontal="right" vertical="top"/>
    </xf>
    <xf numFmtId="41" fontId="184" fillId="0" borderId="0" xfId="0" applyNumberFormat="1" applyFont="1" applyFill="1" applyBorder="1" applyAlignment="1" applyProtection="1">
      <alignment horizontal="right"/>
    </xf>
    <xf numFmtId="41" fontId="177" fillId="0" borderId="0" xfId="0" applyNumberFormat="1" applyFont="1" applyFill="1" applyBorder="1" applyAlignment="1" applyProtection="1">
      <alignment horizontal="center"/>
    </xf>
    <xf numFmtId="41" fontId="184" fillId="63" borderId="20" xfId="0" applyNumberFormat="1" applyFont="1" applyFill="1" applyBorder="1" applyAlignment="1" applyProtection="1">
      <alignment horizontal="center"/>
    </xf>
    <xf numFmtId="41" fontId="184" fillId="62" borderId="20" xfId="0" applyNumberFormat="1" applyFont="1" applyFill="1" applyBorder="1" applyAlignment="1" applyProtection="1">
      <alignment horizontal="right"/>
    </xf>
    <xf numFmtId="41" fontId="177" fillId="62" borderId="20" xfId="0" applyNumberFormat="1" applyFont="1" applyFill="1" applyBorder="1" applyAlignment="1" applyProtection="1">
      <alignment horizontal="center"/>
    </xf>
    <xf numFmtId="0" fontId="177" fillId="65" borderId="31" xfId="0" applyFont="1" applyFill="1" applyBorder="1" applyAlignment="1">
      <alignment horizontal="center" vertical="center"/>
    </xf>
    <xf numFmtId="0" fontId="177" fillId="65" borderId="23" xfId="0" applyFont="1" applyFill="1" applyBorder="1" applyAlignment="1">
      <alignment horizontal="center" vertical="center"/>
    </xf>
    <xf numFmtId="0" fontId="187" fillId="0" borderId="0" xfId="0" applyFont="1" applyAlignment="1">
      <alignment horizontal="right" vertical="top"/>
    </xf>
    <xf numFmtId="0" fontId="177" fillId="65" borderId="39" xfId="0" applyFont="1" applyFill="1" applyBorder="1" applyAlignment="1">
      <alignment horizontal="center" vertical="center"/>
    </xf>
    <xf numFmtId="0" fontId="177" fillId="65" borderId="21" xfId="0" applyFont="1" applyFill="1" applyBorder="1" applyAlignment="1">
      <alignment horizontal="center" vertical="center"/>
    </xf>
    <xf numFmtId="0" fontId="184" fillId="0" borderId="0" xfId="0" applyFont="1" applyFill="1" applyAlignment="1">
      <alignment horizontal="right"/>
    </xf>
    <xf numFmtId="0" fontId="177" fillId="0" borderId="0" xfId="0" applyFont="1" applyFill="1" applyAlignment="1">
      <alignment horizontal="right"/>
    </xf>
    <xf numFmtId="0" fontId="201" fillId="0" borderId="0" xfId="1830" applyFont="1" applyFill="1" applyBorder="1" applyAlignment="1" applyProtection="1">
      <alignment horizontal="left"/>
    </xf>
    <xf numFmtId="0" fontId="186" fillId="0" borderId="0" xfId="1830" applyFont="1" applyFill="1" applyBorder="1" applyAlignment="1" applyProtection="1">
      <alignment horizontal="left"/>
    </xf>
    <xf numFmtId="0" fontId="177" fillId="0" borderId="0" xfId="1830" applyFont="1" applyFill="1" applyBorder="1" applyAlignment="1">
      <alignment horizontal="right"/>
    </xf>
    <xf numFmtId="0" fontId="177" fillId="0" borderId="0" xfId="0" applyFont="1" applyFill="1" applyAlignment="1" applyProtection="1">
      <alignment horizontal="right"/>
    </xf>
    <xf numFmtId="0" fontId="193" fillId="0" borderId="0" xfId="0" applyFont="1" applyFill="1" applyAlignment="1">
      <alignment horizontal="right" vertical="center"/>
    </xf>
    <xf numFmtId="0" fontId="193" fillId="0" borderId="0" xfId="0" applyFont="1" applyFill="1" applyAlignment="1">
      <alignment horizontal="right"/>
    </xf>
    <xf numFmtId="0" fontId="202" fillId="0" borderId="0" xfId="0" applyFont="1" applyFill="1"/>
    <xf numFmtId="0" fontId="199" fillId="0" borderId="0" xfId="0" applyFont="1" applyFill="1"/>
    <xf numFmtId="0" fontId="199" fillId="0" borderId="0" xfId="0" applyFont="1" applyFill="1" applyAlignment="1">
      <alignment horizontal="right"/>
    </xf>
    <xf numFmtId="0" fontId="199" fillId="0" borderId="0" xfId="1829" applyFont="1" applyFill="1"/>
    <xf numFmtId="0" fontId="199" fillId="0" borderId="0" xfId="1829" applyFont="1" applyFill="1" applyBorder="1"/>
    <xf numFmtId="0" fontId="199" fillId="0" borderId="10" xfId="1829" applyFont="1" applyFill="1" applyBorder="1"/>
    <xf numFmtId="0" fontId="199" fillId="0" borderId="0" xfId="1829" applyFont="1" applyFill="1" applyBorder="1" applyAlignment="1">
      <alignment horizontal="right"/>
    </xf>
    <xf numFmtId="0" fontId="204" fillId="0" borderId="0" xfId="0" applyFont="1" applyFill="1"/>
    <xf numFmtId="179" fontId="204" fillId="0" borderId="0" xfId="896" applyFont="1" applyFill="1" applyBorder="1" applyProtection="1"/>
    <xf numFmtId="0" fontId="203" fillId="65" borderId="0" xfId="0" applyFont="1" applyFill="1" applyAlignment="1" applyProtection="1">
      <alignment horizontal="center" vertical="center"/>
    </xf>
    <xf numFmtId="179" fontId="184" fillId="0" borderId="0" xfId="1829" applyNumberFormat="1" applyFont="1" applyFill="1"/>
    <xf numFmtId="0" fontId="177" fillId="66" borderId="21" xfId="0" applyFont="1" applyFill="1" applyBorder="1" applyAlignment="1">
      <alignment horizontal="distributed"/>
    </xf>
    <xf numFmtId="179" fontId="177" fillId="66" borderId="0" xfId="896" applyFont="1" applyFill="1" applyBorder="1" applyProtection="1">
      <protection locked="0"/>
    </xf>
    <xf numFmtId="0" fontId="184" fillId="65" borderId="22" xfId="0" applyFont="1" applyFill="1" applyBorder="1" applyAlignment="1">
      <alignment horizontal="centerContinuous" vertical="center"/>
    </xf>
    <xf numFmtId="179" fontId="184" fillId="0" borderId="0" xfId="896" applyFont="1" applyFill="1" applyBorder="1" applyAlignment="1" applyProtection="1"/>
    <xf numFmtId="0" fontId="177" fillId="65" borderId="29" xfId="0" applyFont="1" applyFill="1" applyBorder="1" applyAlignment="1">
      <alignment horizontal="center" vertical="center"/>
    </xf>
    <xf numFmtId="0" fontId="177" fillId="65" borderId="20" xfId="0" applyFont="1" applyFill="1" applyBorder="1" applyAlignment="1">
      <alignment horizontal="center" vertical="center"/>
    </xf>
    <xf numFmtId="0" fontId="177" fillId="65" borderId="22" xfId="0" applyFont="1" applyFill="1" applyBorder="1" applyAlignment="1">
      <alignment horizontal="center" vertical="center"/>
    </xf>
    <xf numFmtId="0" fontId="177" fillId="65" borderId="21" xfId="0" applyFont="1" applyFill="1" applyBorder="1" applyAlignment="1">
      <alignment horizontal="center" vertical="center"/>
    </xf>
    <xf numFmtId="0" fontId="184" fillId="65" borderId="24" xfId="0" applyFont="1" applyFill="1" applyBorder="1" applyAlignment="1">
      <alignment horizontal="centerContinuous" vertical="center"/>
    </xf>
    <xf numFmtId="0" fontId="184" fillId="65" borderId="22" xfId="0" applyFont="1" applyFill="1" applyBorder="1" applyAlignment="1">
      <alignment horizontal="centerContinuous" vertical="center" shrinkToFit="1"/>
    </xf>
    <xf numFmtId="0" fontId="184" fillId="65" borderId="20" xfId="0" applyFont="1" applyFill="1" applyBorder="1" applyAlignment="1">
      <alignment horizontal="centerContinuous" vertical="center" shrinkToFit="1"/>
    </xf>
    <xf numFmtId="190" fontId="190" fillId="0" borderId="0" xfId="896" applyNumberFormat="1" applyFont="1" applyFill="1" applyProtection="1"/>
    <xf numFmtId="179" fontId="190" fillId="0" borderId="0" xfId="896" applyFont="1" applyFill="1" applyAlignment="1" applyProtection="1">
      <alignment horizontal="center"/>
    </xf>
    <xf numFmtId="41" fontId="190" fillId="62" borderId="0" xfId="1830" applyNumberFormat="1" applyFont="1" applyFill="1" applyBorder="1" applyAlignment="1" applyProtection="1">
      <alignment horizontal="center"/>
    </xf>
    <xf numFmtId="179" fontId="190" fillId="62" borderId="0" xfId="1133" applyFont="1" applyFill="1" applyProtection="1">
      <protection locked="0"/>
    </xf>
    <xf numFmtId="41" fontId="177" fillId="62" borderId="0" xfId="896" applyNumberFormat="1" applyFont="1" applyFill="1" applyAlignment="1" applyProtection="1"/>
    <xf numFmtId="41" fontId="177" fillId="62" borderId="0" xfId="896" applyNumberFormat="1" applyFont="1" applyFill="1" applyAlignment="1" applyProtection="1">
      <protection locked="0"/>
    </xf>
    <xf numFmtId="41" fontId="177" fillId="62" borderId="0" xfId="896" applyNumberFormat="1" applyFont="1" applyFill="1" applyAlignment="1" applyProtection="1">
      <alignment horizontal="right"/>
    </xf>
    <xf numFmtId="41" fontId="177" fillId="62" borderId="0" xfId="896" applyNumberFormat="1" applyFont="1" applyFill="1" applyAlignment="1" applyProtection="1">
      <alignment horizontal="right"/>
      <protection locked="0"/>
    </xf>
    <xf numFmtId="41" fontId="177" fillId="62" borderId="0" xfId="896" applyNumberFormat="1" applyFont="1" applyFill="1" applyAlignment="1" applyProtection="1">
      <alignment horizontal="right" vertical="center"/>
    </xf>
    <xf numFmtId="41" fontId="177" fillId="62" borderId="0" xfId="896" applyNumberFormat="1" applyFont="1" applyFill="1" applyAlignment="1" applyProtection="1">
      <alignment horizontal="right" vertical="center"/>
      <protection locked="0"/>
    </xf>
    <xf numFmtId="41" fontId="177" fillId="62" borderId="0" xfId="896" applyNumberFormat="1" applyFont="1" applyFill="1" applyBorder="1" applyAlignment="1" applyProtection="1">
      <alignment horizontal="right" vertical="center"/>
    </xf>
    <xf numFmtId="41" fontId="177" fillId="62" borderId="0" xfId="896" applyNumberFormat="1" applyFont="1" applyFill="1" applyBorder="1" applyAlignment="1" applyProtection="1">
      <alignment horizontal="right" vertical="center"/>
      <protection locked="0"/>
    </xf>
    <xf numFmtId="185" fontId="177" fillId="62" borderId="0" xfId="896" applyNumberFormat="1" applyFont="1" applyFill="1" applyAlignment="1" applyProtection="1"/>
    <xf numFmtId="185" fontId="177" fillId="62" borderId="0" xfId="896" applyNumberFormat="1" applyFont="1" applyFill="1" applyAlignment="1" applyProtection="1">
      <alignment horizontal="right"/>
      <protection locked="0"/>
    </xf>
    <xf numFmtId="185" fontId="177" fillId="62" borderId="0" xfId="896" applyNumberFormat="1" applyFont="1" applyFill="1" applyAlignment="1" applyProtection="1">
      <alignment vertical="center"/>
    </xf>
    <xf numFmtId="185" fontId="177" fillId="62" borderId="0" xfId="896" applyNumberFormat="1" applyFont="1" applyFill="1" applyAlignment="1" applyProtection="1">
      <alignment horizontal="right" vertical="center"/>
      <protection locked="0"/>
    </xf>
    <xf numFmtId="185" fontId="177" fillId="62" borderId="0" xfId="896" applyNumberFormat="1" applyFont="1" applyFill="1" applyAlignment="1" applyProtection="1">
      <alignment horizontal="right" vertical="center"/>
    </xf>
    <xf numFmtId="185" fontId="177" fillId="62" borderId="0" xfId="896" applyNumberFormat="1" applyFont="1" applyFill="1" applyBorder="1" applyAlignment="1" applyProtection="1">
      <alignment vertical="center"/>
    </xf>
    <xf numFmtId="185" fontId="177" fillId="62" borderId="0" xfId="896" applyNumberFormat="1" applyFont="1" applyFill="1" applyBorder="1" applyAlignment="1" applyProtection="1">
      <alignment horizontal="right" vertical="center"/>
      <protection locked="0"/>
    </xf>
    <xf numFmtId="41" fontId="177" fillId="62" borderId="0" xfId="896" applyNumberFormat="1" applyFont="1" applyFill="1" applyAlignment="1" applyProtection="1">
      <alignment vertical="center"/>
    </xf>
    <xf numFmtId="41" fontId="177" fillId="62" borderId="0" xfId="896" applyNumberFormat="1" applyFont="1" applyFill="1" applyAlignment="1" applyProtection="1">
      <alignment vertical="center"/>
      <protection locked="0"/>
    </xf>
    <xf numFmtId="41" fontId="177" fillId="62" borderId="0" xfId="896" applyNumberFormat="1" applyFont="1" applyFill="1" applyBorder="1" applyAlignment="1" applyProtection="1">
      <alignment horizontal="right"/>
    </xf>
    <xf numFmtId="41" fontId="177" fillId="62" borderId="0" xfId="896" applyNumberFormat="1" applyFont="1" applyFill="1" applyBorder="1" applyAlignment="1" applyProtection="1"/>
    <xf numFmtId="41" fontId="177" fillId="62" borderId="0" xfId="896" applyNumberFormat="1" applyFont="1" applyFill="1" applyBorder="1" applyAlignment="1" applyProtection="1">
      <protection locked="0"/>
    </xf>
    <xf numFmtId="41" fontId="177" fillId="62" borderId="0" xfId="896" applyNumberFormat="1" applyFont="1" applyFill="1" applyBorder="1" applyAlignment="1" applyProtection="1">
      <alignment vertical="center"/>
    </xf>
    <xf numFmtId="41" fontId="177" fillId="62" borderId="0" xfId="896" applyNumberFormat="1" applyFont="1" applyFill="1" applyBorder="1" applyAlignment="1" applyProtection="1">
      <alignment vertical="center"/>
      <protection locked="0"/>
    </xf>
    <xf numFmtId="41" fontId="177" fillId="0" borderId="0" xfId="896" applyNumberFormat="1" applyFont="1" applyFill="1" applyAlignment="1" applyProtection="1"/>
    <xf numFmtId="179" fontId="177" fillId="62" borderId="0" xfId="896" applyFont="1" applyFill="1" applyProtection="1">
      <protection locked="0"/>
    </xf>
    <xf numFmtId="179" fontId="177" fillId="62" borderId="0" xfId="896" applyFont="1" applyFill="1" applyBorder="1" applyAlignment="1" applyProtection="1">
      <alignment horizontal="right"/>
      <protection locked="0"/>
    </xf>
    <xf numFmtId="179" fontId="177" fillId="62" borderId="0" xfId="896" applyFont="1" applyFill="1" applyBorder="1" applyAlignment="1" applyProtection="1">
      <protection locked="0"/>
    </xf>
    <xf numFmtId="179" fontId="177" fillId="62" borderId="0" xfId="896" applyFont="1" applyFill="1" applyAlignment="1" applyProtection="1">
      <alignment horizontal="right"/>
      <protection locked="0"/>
    </xf>
    <xf numFmtId="0" fontId="203" fillId="0" borderId="0" xfId="0" applyFont="1" applyFill="1"/>
    <xf numFmtId="0" fontId="206" fillId="0" borderId="21" xfId="0" applyFont="1" applyFill="1" applyBorder="1" applyAlignment="1">
      <alignment horizontal="center"/>
    </xf>
    <xf numFmtId="179" fontId="206" fillId="0" borderId="0" xfId="896" applyFont="1" applyFill="1" applyProtection="1"/>
    <xf numFmtId="0" fontId="206" fillId="0" borderId="0" xfId="0" applyFont="1" applyFill="1"/>
    <xf numFmtId="179" fontId="177" fillId="62" borderId="0" xfId="896" applyNumberFormat="1" applyFont="1" applyFill="1" applyAlignment="1" applyProtection="1">
      <alignment horizontal="right"/>
    </xf>
    <xf numFmtId="195" fontId="181" fillId="62" borderId="0" xfId="896" applyNumberFormat="1" applyFont="1" applyFill="1" applyBorder="1" applyAlignment="1" applyProtection="1"/>
    <xf numFmtId="195" fontId="181" fillId="62" borderId="0" xfId="896" applyNumberFormat="1" applyFont="1" applyFill="1" applyAlignment="1" applyProtection="1"/>
    <xf numFmtId="218" fontId="180" fillId="0" borderId="24" xfId="0" applyNumberFormat="1" applyFont="1" applyFill="1" applyBorder="1" applyAlignment="1" applyProtection="1">
      <alignment horizontal="right" vertical="center"/>
    </xf>
    <xf numFmtId="0" fontId="14" fillId="0" borderId="0" xfId="1387" applyFont="1" applyFill="1" applyProtection="1"/>
    <xf numFmtId="179" fontId="190" fillId="0" borderId="0" xfId="896" applyFont="1" applyFill="1" applyProtection="1"/>
    <xf numFmtId="41" fontId="184" fillId="62" borderId="0" xfId="1393" applyNumberFormat="1" applyFont="1" applyFill="1" applyBorder="1" applyAlignment="1">
      <alignment wrapText="1"/>
    </xf>
    <xf numFmtId="41" fontId="184" fillId="0" borderId="0" xfId="1393" applyNumberFormat="1" applyFont="1" applyFill="1" applyBorder="1" applyAlignment="1">
      <alignment wrapText="1"/>
    </xf>
    <xf numFmtId="179" fontId="181" fillId="0" borderId="0" xfId="896" applyFont="1" applyFill="1" applyBorder="1" applyAlignment="1">
      <alignment horizontal="center"/>
    </xf>
    <xf numFmtId="181" fontId="198" fillId="0" borderId="26" xfId="896" applyNumberFormat="1" applyFont="1" applyFill="1" applyBorder="1" applyAlignment="1" applyProtection="1">
      <alignment horizontal="right"/>
    </xf>
    <xf numFmtId="181" fontId="190" fillId="0" borderId="0" xfId="896" applyNumberFormat="1" applyFont="1" applyFill="1" applyAlignment="1" applyProtection="1">
      <alignment horizontal="right"/>
    </xf>
    <xf numFmtId="0" fontId="206" fillId="0" borderId="23" xfId="0" applyFont="1" applyFill="1" applyBorder="1" applyAlignment="1">
      <alignment horizontal="center"/>
    </xf>
    <xf numFmtId="0" fontId="206" fillId="0" borderId="20" xfId="0" applyFont="1" applyFill="1" applyBorder="1" applyAlignment="1">
      <alignment horizontal="center"/>
    </xf>
    <xf numFmtId="179" fontId="206" fillId="0" borderId="20" xfId="896" applyFont="1" applyFill="1" applyBorder="1" applyAlignment="1">
      <alignment horizontal="right"/>
    </xf>
    <xf numFmtId="181" fontId="206" fillId="0" borderId="20" xfId="896" applyNumberFormat="1" applyFont="1" applyFill="1" applyBorder="1" applyAlignment="1" applyProtection="1">
      <alignment horizontal="right"/>
      <protection locked="0"/>
    </xf>
    <xf numFmtId="181" fontId="206" fillId="0" borderId="20" xfId="896" applyNumberFormat="1" applyFont="1" applyFill="1" applyBorder="1" applyAlignment="1" applyProtection="1">
      <alignment horizontal="right"/>
    </xf>
    <xf numFmtId="183" fontId="206" fillId="0" borderId="20" xfId="896" applyNumberFormat="1" applyFont="1" applyFill="1" applyBorder="1" applyAlignment="1" applyProtection="1">
      <alignment horizontal="right"/>
    </xf>
    <xf numFmtId="181" fontId="206" fillId="0" borderId="20" xfId="0" applyNumberFormat="1" applyFont="1" applyFill="1" applyBorder="1" applyAlignment="1">
      <alignment horizontal="right"/>
    </xf>
    <xf numFmtId="2" fontId="206" fillId="0" borderId="20" xfId="896" applyNumberFormat="1" applyFont="1" applyFill="1" applyBorder="1" applyAlignment="1" applyProtection="1">
      <alignment horizontal="right"/>
      <protection locked="0"/>
    </xf>
    <xf numFmtId="2" fontId="206" fillId="0" borderId="20" xfId="0" applyNumberFormat="1" applyFont="1" applyFill="1" applyBorder="1" applyAlignment="1">
      <alignment horizontal="right"/>
    </xf>
    <xf numFmtId="181" fontId="206" fillId="0" borderId="23" xfId="0" applyNumberFormat="1" applyFont="1" applyFill="1" applyBorder="1" applyAlignment="1">
      <alignment horizontal="right"/>
    </xf>
    <xf numFmtId="183" fontId="205" fillId="0" borderId="20" xfId="896" applyNumberFormat="1" applyFont="1" applyFill="1" applyBorder="1" applyAlignment="1" applyProtection="1">
      <alignment horizontal="right"/>
    </xf>
    <xf numFmtId="2" fontId="205" fillId="0" borderId="20" xfId="896" applyNumberFormat="1" applyFont="1" applyFill="1" applyBorder="1" applyAlignment="1" applyProtection="1">
      <alignment horizontal="right"/>
      <protection locked="0"/>
    </xf>
    <xf numFmtId="190" fontId="205" fillId="0" borderId="20" xfId="896" applyNumberFormat="1" applyFont="1" applyFill="1" applyBorder="1" applyAlignment="1" applyProtection="1">
      <alignment horizontal="right"/>
    </xf>
    <xf numFmtId="2" fontId="205" fillId="0" borderId="20" xfId="0" applyNumberFormat="1" applyFont="1" applyFill="1" applyBorder="1" applyAlignment="1">
      <alignment horizontal="right"/>
    </xf>
    <xf numFmtId="0" fontId="205" fillId="0" borderId="0" xfId="0" applyFont="1" applyFill="1" applyAlignment="1"/>
    <xf numFmtId="179" fontId="190" fillId="0" borderId="0" xfId="896" applyFont="1" applyFill="1" applyBorder="1" applyAlignment="1" applyProtection="1"/>
    <xf numFmtId="220" fontId="198" fillId="62" borderId="0" xfId="896" applyNumberFormat="1" applyFont="1" applyFill="1" applyBorder="1" applyAlignment="1" applyProtection="1"/>
    <xf numFmtId="220" fontId="198" fillId="62" borderId="0" xfId="896" applyNumberFormat="1" applyFont="1" applyFill="1" applyBorder="1" applyAlignment="1" applyProtection="1">
      <alignment horizontal="right"/>
    </xf>
    <xf numFmtId="220" fontId="198" fillId="62" borderId="0" xfId="0" applyNumberFormat="1" applyFont="1" applyFill="1" applyBorder="1" applyAlignment="1">
      <alignment horizontal="right"/>
    </xf>
    <xf numFmtId="193" fontId="198" fillId="62" borderId="0" xfId="0" applyNumberFormat="1" applyFont="1" applyFill="1" applyBorder="1" applyAlignment="1"/>
    <xf numFmtId="179" fontId="181" fillId="0" borderId="26" xfId="896" applyFont="1" applyFill="1" applyBorder="1" applyAlignment="1" applyProtection="1"/>
    <xf numFmtId="179" fontId="177" fillId="0" borderId="26" xfId="896" applyFont="1" applyFill="1" applyBorder="1" applyAlignment="1" applyProtection="1"/>
    <xf numFmtId="179" fontId="181" fillId="62" borderId="0" xfId="1133" applyFont="1" applyFill="1" applyProtection="1">
      <protection locked="0"/>
    </xf>
    <xf numFmtId="41" fontId="181" fillId="62" borderId="0" xfId="1133" applyNumberFormat="1" applyFont="1" applyFill="1" applyBorder="1" applyProtection="1">
      <protection locked="0"/>
    </xf>
    <xf numFmtId="41" fontId="181" fillId="62" borderId="0" xfId="0" applyNumberFormat="1" applyFont="1" applyFill="1" applyBorder="1"/>
    <xf numFmtId="187" fontId="180" fillId="65" borderId="0" xfId="0" applyNumberFormat="1" applyFont="1" applyFill="1" applyBorder="1" applyAlignment="1">
      <alignment vertical="center" shrinkToFit="1"/>
    </xf>
    <xf numFmtId="187" fontId="177" fillId="65" borderId="0" xfId="0" applyNumberFormat="1" applyFont="1" applyFill="1" applyBorder="1" applyAlignment="1">
      <alignment vertical="center" shrinkToFit="1"/>
    </xf>
    <xf numFmtId="0" fontId="177" fillId="65" borderId="39" xfId="0" applyFont="1" applyFill="1" applyBorder="1" applyAlignment="1">
      <alignment horizontal="centerContinuous" vertical="center"/>
    </xf>
    <xf numFmtId="0" fontId="204" fillId="0" borderId="0" xfId="0" applyFont="1" applyFill="1" applyProtection="1"/>
    <xf numFmtId="0" fontId="177" fillId="65" borderId="34" xfId="0" applyFont="1" applyFill="1" applyBorder="1" applyAlignment="1">
      <alignment horizontal="center" vertical="center"/>
    </xf>
    <xf numFmtId="182" fontId="177" fillId="0" borderId="0" xfId="896" applyNumberFormat="1" applyFont="1" applyFill="1" applyAlignment="1" applyProtection="1">
      <alignment horizontal="right"/>
    </xf>
    <xf numFmtId="179" fontId="177" fillId="62" borderId="0" xfId="896" applyFont="1" applyFill="1" applyAlignment="1" applyProtection="1">
      <protection locked="0"/>
    </xf>
    <xf numFmtId="182" fontId="177" fillId="62" borderId="0" xfId="896" applyNumberFormat="1" applyFont="1" applyFill="1" applyAlignment="1" applyProtection="1">
      <protection locked="0"/>
    </xf>
    <xf numFmtId="182" fontId="177" fillId="62" borderId="0" xfId="896" applyNumberFormat="1" applyFont="1" applyFill="1" applyAlignment="1" applyProtection="1">
      <alignment horizontal="right"/>
    </xf>
    <xf numFmtId="182" fontId="181" fillId="62" borderId="0" xfId="896" applyNumberFormat="1" applyFont="1" applyFill="1" applyAlignment="1" applyProtection="1">
      <alignment horizontal="right"/>
    </xf>
    <xf numFmtId="182" fontId="177" fillId="62" borderId="0" xfId="896" applyNumberFormat="1" applyFont="1" applyFill="1" applyBorder="1" applyAlignment="1" applyProtection="1">
      <protection locked="0"/>
    </xf>
    <xf numFmtId="194" fontId="181" fillId="0" borderId="0" xfId="896" applyNumberFormat="1" applyFont="1" applyFill="1" applyProtection="1"/>
    <xf numFmtId="185" fontId="181" fillId="0" borderId="0" xfId="896" applyNumberFormat="1" applyFont="1" applyFill="1" applyProtection="1"/>
    <xf numFmtId="222" fontId="181" fillId="0" borderId="0" xfId="3170" applyNumberFormat="1" applyFont="1" applyFill="1" applyAlignment="1" applyProtection="1"/>
    <xf numFmtId="0" fontId="181" fillId="0" borderId="21" xfId="0" applyFont="1" applyFill="1" applyBorder="1" applyAlignment="1">
      <alignment horizontal="distributed"/>
    </xf>
    <xf numFmtId="179" fontId="190" fillId="62" borderId="0" xfId="896" applyFont="1" applyFill="1" applyProtection="1"/>
    <xf numFmtId="221" fontId="181" fillId="0" borderId="0" xfId="896" applyNumberFormat="1" applyFont="1" applyFill="1" applyProtection="1"/>
    <xf numFmtId="221" fontId="181" fillId="62" borderId="0" xfId="896" applyNumberFormat="1" applyFont="1" applyFill="1" applyProtection="1"/>
    <xf numFmtId="221" fontId="181" fillId="62" borderId="0" xfId="896" applyNumberFormat="1" applyFont="1" applyFill="1" applyBorder="1" applyProtection="1"/>
    <xf numFmtId="221" fontId="181" fillId="62" borderId="0" xfId="896" applyNumberFormat="1" applyFont="1" applyFill="1" applyBorder="1" applyProtection="1">
      <protection locked="0"/>
    </xf>
    <xf numFmtId="221" fontId="181" fillId="62" borderId="0" xfId="896" applyNumberFormat="1" applyFont="1" applyFill="1" applyProtection="1">
      <protection locked="0"/>
    </xf>
    <xf numFmtId="0" fontId="180" fillId="0" borderId="0" xfId="0" applyFont="1" applyFill="1" applyAlignment="1">
      <alignment vertical="center"/>
    </xf>
    <xf numFmtId="0" fontId="182" fillId="0" borderId="0" xfId="0" applyFont="1" applyFill="1" applyAlignment="1"/>
    <xf numFmtId="0" fontId="182" fillId="0" borderId="0" xfId="0" applyFont="1" applyFill="1"/>
    <xf numFmtId="179" fontId="181" fillId="0" borderId="0" xfId="896" applyFont="1" applyFill="1" applyAlignment="1" applyProtection="1"/>
    <xf numFmtId="0" fontId="200" fillId="0" borderId="21" xfId="1387" applyFont="1" applyFill="1" applyBorder="1" applyAlignment="1" applyProtection="1">
      <alignment horizontal="center" vertical="center"/>
    </xf>
    <xf numFmtId="43" fontId="200" fillId="0" borderId="0" xfId="3172" applyNumberFormat="1" applyFont="1" applyFill="1" applyAlignment="1" applyProtection="1">
      <alignment horizontal="right"/>
    </xf>
    <xf numFmtId="43" fontId="200" fillId="0" borderId="0" xfId="3172" applyNumberFormat="1" applyFont="1" applyFill="1" applyBorder="1" applyAlignment="1" applyProtection="1">
      <alignment horizontal="right"/>
    </xf>
    <xf numFmtId="0" fontId="200" fillId="0" borderId="21" xfId="1830" applyFont="1" applyFill="1" applyBorder="1" applyAlignment="1" applyProtection="1">
      <alignment horizontal="center"/>
    </xf>
    <xf numFmtId="0" fontId="209" fillId="0" borderId="21" xfId="1830" applyFont="1" applyFill="1" applyBorder="1" applyAlignment="1" applyProtection="1">
      <alignment horizontal="center"/>
    </xf>
    <xf numFmtId="43" fontId="209" fillId="0" borderId="0" xfId="3172" applyNumberFormat="1" applyFont="1" applyFill="1" applyBorder="1" applyAlignment="1" applyProtection="1">
      <alignment horizontal="right"/>
    </xf>
    <xf numFmtId="43" fontId="210" fillId="0" borderId="0" xfId="3172" applyNumberFormat="1" applyFont="1" applyFill="1" applyBorder="1" applyAlignment="1" applyProtection="1">
      <alignment horizontal="right"/>
    </xf>
    <xf numFmtId="43" fontId="200" fillId="0" borderId="20" xfId="3172" applyNumberFormat="1" applyFont="1" applyFill="1" applyBorder="1" applyAlignment="1" applyProtection="1">
      <alignment horizontal="right"/>
    </xf>
    <xf numFmtId="43" fontId="209" fillId="62" borderId="0" xfId="3172" applyNumberFormat="1" applyFont="1" applyFill="1" applyBorder="1" applyAlignment="1" applyProtection="1">
      <alignment horizontal="right"/>
    </xf>
    <xf numFmtId="0" fontId="200" fillId="0" borderId="20" xfId="1830" applyFont="1" applyFill="1" applyBorder="1" applyAlignment="1" applyProtection="1">
      <alignment horizontal="center"/>
    </xf>
    <xf numFmtId="188" fontId="200" fillId="0" borderId="22" xfId="3172" applyNumberFormat="1" applyFont="1" applyFill="1" applyBorder="1" applyAlignment="1" applyProtection="1">
      <alignment horizontal="right"/>
    </xf>
    <xf numFmtId="223" fontId="200" fillId="0" borderId="20" xfId="1387" applyNumberFormat="1" applyFont="1" applyFill="1" applyBorder="1" applyAlignment="1" applyProtection="1">
      <alignment horizontal="right" vertical="center"/>
      <protection locked="0"/>
    </xf>
    <xf numFmtId="43" fontId="200" fillId="0" borderId="20" xfId="1387" applyNumberFormat="1" applyFont="1" applyFill="1" applyBorder="1" applyAlignment="1" applyProtection="1">
      <alignment horizontal="right" vertical="center"/>
      <protection locked="0"/>
    </xf>
    <xf numFmtId="186" fontId="200" fillId="0" borderId="20" xfId="1387" applyNumberFormat="1" applyFont="1" applyFill="1" applyBorder="1" applyAlignment="1" applyProtection="1">
      <alignment horizontal="right" vertical="center"/>
      <protection locked="0"/>
    </xf>
    <xf numFmtId="219" fontId="200" fillId="0" borderId="20" xfId="1387" applyNumberFormat="1" applyFont="1" applyFill="1" applyBorder="1" applyAlignment="1" applyProtection="1">
      <alignment horizontal="right" vertical="center"/>
      <protection locked="0"/>
    </xf>
    <xf numFmtId="224" fontId="200" fillId="0" borderId="20" xfId="1387" applyNumberFormat="1" applyFont="1" applyFill="1" applyBorder="1" applyAlignment="1" applyProtection="1">
      <alignment horizontal="right" vertical="center"/>
      <protection locked="0"/>
    </xf>
    <xf numFmtId="43" fontId="200" fillId="0" borderId="23" xfId="3172" applyNumberFormat="1" applyFont="1" applyFill="1" applyBorder="1" applyAlignment="1" applyProtection="1">
      <alignment horizontal="right"/>
    </xf>
    <xf numFmtId="0" fontId="200" fillId="65" borderId="31" xfId="1387" applyFont="1" applyFill="1" applyBorder="1" applyAlignment="1" applyProtection="1">
      <alignment horizontal="center" vertical="center"/>
    </xf>
    <xf numFmtId="0" fontId="200" fillId="65" borderId="21" xfId="1387" applyFont="1" applyFill="1" applyBorder="1" applyAlignment="1" applyProtection="1">
      <alignment horizontal="center" vertical="center"/>
    </xf>
    <xf numFmtId="0" fontId="200" fillId="65" borderId="23" xfId="1387" applyFont="1" applyFill="1" applyBorder="1" applyAlignment="1" applyProtection="1">
      <alignment horizontal="center" vertical="center"/>
    </xf>
    <xf numFmtId="43" fontId="209" fillId="62" borderId="0" xfId="3172" applyNumberFormat="1" applyFont="1" applyFill="1" applyAlignment="1" applyProtection="1">
      <alignment horizontal="right"/>
    </xf>
    <xf numFmtId="0" fontId="200" fillId="0" borderId="0" xfId="1387" applyFont="1" applyFill="1" applyBorder="1" applyAlignment="1" applyProtection="1">
      <alignment horizontal="center" vertical="center"/>
    </xf>
    <xf numFmtId="0" fontId="210" fillId="0" borderId="0" xfId="0" applyFont="1"/>
    <xf numFmtId="0" fontId="5" fillId="0" borderId="0" xfId="0" applyFont="1" applyFill="1"/>
    <xf numFmtId="0" fontId="5" fillId="0" borderId="0" xfId="0" applyFont="1"/>
    <xf numFmtId="223" fontId="209" fillId="62" borderId="0" xfId="1387" applyNumberFormat="1" applyFont="1" applyFill="1" applyBorder="1" applyAlignment="1" applyProtection="1">
      <alignment horizontal="right"/>
      <protection locked="0"/>
    </xf>
    <xf numFmtId="43" fontId="209" fillId="62" borderId="0" xfId="1387" applyNumberFormat="1" applyFont="1" applyFill="1" applyBorder="1" applyAlignment="1" applyProtection="1">
      <alignment horizontal="right"/>
      <protection locked="0"/>
    </xf>
    <xf numFmtId="0" fontId="211" fillId="0" borderId="0" xfId="0" applyFont="1" applyAlignment="1"/>
    <xf numFmtId="195" fontId="209" fillId="0" borderId="0" xfId="1387" applyNumberFormat="1" applyFont="1" applyFill="1" applyBorder="1" applyAlignment="1" applyProtection="1">
      <alignment horizontal="right"/>
      <protection locked="0"/>
    </xf>
    <xf numFmtId="223" fontId="209" fillId="0" borderId="0" xfId="1387" applyNumberFormat="1" applyFont="1" applyFill="1" applyBorder="1" applyAlignment="1" applyProtection="1">
      <alignment horizontal="right"/>
      <protection locked="0"/>
    </xf>
    <xf numFmtId="185" fontId="209" fillId="62" borderId="0" xfId="1387" applyNumberFormat="1" applyFont="1" applyFill="1" applyBorder="1" applyAlignment="1" applyProtection="1">
      <alignment horizontal="right"/>
      <protection locked="0"/>
    </xf>
    <xf numFmtId="185" fontId="209" fillId="0" borderId="0" xfId="1387" applyNumberFormat="1" applyFont="1" applyFill="1" applyBorder="1" applyAlignment="1" applyProtection="1">
      <alignment horizontal="right"/>
      <protection locked="0"/>
    </xf>
    <xf numFmtId="188" fontId="209" fillId="0" borderId="0" xfId="3172" applyNumberFormat="1" applyFont="1" applyFill="1" applyBorder="1" applyAlignment="1" applyProtection="1">
      <alignment horizontal="right"/>
    </xf>
    <xf numFmtId="0" fontId="212" fillId="0" borderId="0" xfId="1387" applyNumberFormat="1" applyFont="1" applyFill="1" applyAlignment="1" applyProtection="1">
      <alignment vertical="top"/>
    </xf>
    <xf numFmtId="0" fontId="212" fillId="0" borderId="0" xfId="1387" applyNumberFormat="1" applyFont="1" applyFill="1" applyAlignment="1" applyProtection="1">
      <alignment horizontal="right" vertical="top"/>
    </xf>
    <xf numFmtId="0" fontId="212" fillId="0" borderId="0" xfId="1387" applyNumberFormat="1" applyFont="1" applyFill="1" applyBorder="1" applyAlignment="1" applyProtection="1">
      <alignment vertical="top"/>
    </xf>
    <xf numFmtId="0" fontId="184" fillId="0" borderId="0" xfId="1387" applyFont="1" applyFill="1" applyAlignment="1" applyProtection="1">
      <alignment horizontal="centerContinuous"/>
    </xf>
    <xf numFmtId="0" fontId="184" fillId="0" borderId="0" xfId="1387" applyFont="1" applyFill="1" applyAlignment="1" applyProtection="1"/>
    <xf numFmtId="0" fontId="184" fillId="0" borderId="0" xfId="1387" applyFont="1" applyFill="1" applyBorder="1" applyAlignment="1" applyProtection="1">
      <alignment vertical="center"/>
    </xf>
    <xf numFmtId="0" fontId="184" fillId="0" borderId="0" xfId="1387" applyFont="1" applyFill="1" applyAlignment="1" applyProtection="1">
      <alignment vertical="center"/>
    </xf>
    <xf numFmtId="0" fontId="190" fillId="0" borderId="0" xfId="1387" applyFont="1" applyFill="1" applyAlignment="1" applyProtection="1"/>
    <xf numFmtId="0" fontId="184" fillId="0" borderId="0" xfId="1387" applyFont="1" applyFill="1" applyBorder="1" applyAlignment="1" applyProtection="1"/>
    <xf numFmtId="0" fontId="185" fillId="0" borderId="0" xfId="1387" applyFont="1" applyFill="1" applyAlignment="1" applyProtection="1">
      <alignment horizontal="right"/>
    </xf>
    <xf numFmtId="0" fontId="185" fillId="0" borderId="10" xfId="1387" applyFont="1" applyFill="1" applyBorder="1" applyProtection="1"/>
    <xf numFmtId="0" fontId="185" fillId="0" borderId="0" xfId="1387" applyFont="1" applyFill="1" applyBorder="1" applyProtection="1"/>
    <xf numFmtId="0" fontId="204" fillId="0" borderId="0" xfId="0" applyFont="1" applyFill="1" applyBorder="1" applyAlignment="1">
      <alignment horizontal="left"/>
    </xf>
    <xf numFmtId="0" fontId="204" fillId="0" borderId="24" xfId="1387" applyFont="1" applyFill="1" applyBorder="1" applyAlignment="1" applyProtection="1"/>
    <xf numFmtId="0" fontId="204" fillId="0" borderId="24" xfId="0" applyFont="1" applyFill="1" applyBorder="1" applyAlignment="1"/>
    <xf numFmtId="182" fontId="204" fillId="0" borderId="0" xfId="896" applyNumberFormat="1" applyFont="1" applyFill="1" applyBorder="1" applyProtection="1"/>
    <xf numFmtId="0" fontId="204" fillId="0" borderId="0" xfId="0" applyFont="1" applyFill="1" applyBorder="1"/>
    <xf numFmtId="0" fontId="177" fillId="0" borderId="25" xfId="0" applyFont="1" applyFill="1" applyBorder="1" applyAlignment="1">
      <alignment horizontal="distributed"/>
    </xf>
    <xf numFmtId="179" fontId="177" fillId="0" borderId="25" xfId="896" applyFont="1" applyFill="1" applyBorder="1" applyAlignment="1" applyProtection="1">
      <alignment horizontal="center"/>
    </xf>
    <xf numFmtId="179" fontId="177" fillId="0" borderId="0" xfId="896" applyFont="1" applyFill="1" applyBorder="1" applyAlignment="1" applyProtection="1">
      <alignment horizontal="center"/>
      <protection locked="0"/>
    </xf>
    <xf numFmtId="179" fontId="207" fillId="0" borderId="0" xfId="896" applyFont="1" applyFill="1" applyBorder="1" applyProtection="1"/>
    <xf numFmtId="0" fontId="181" fillId="0" borderId="24" xfId="0" applyFont="1" applyFill="1" applyBorder="1" applyAlignment="1"/>
    <xf numFmtId="179" fontId="177" fillId="62" borderId="0" xfId="896" applyFont="1" applyFill="1" applyAlignment="1" applyProtection="1"/>
    <xf numFmtId="179" fontId="177" fillId="62" borderId="0" xfId="896" applyFont="1" applyFill="1" applyAlignment="1" applyProtection="1">
      <alignment horizontal="center"/>
    </xf>
    <xf numFmtId="179" fontId="177" fillId="62" borderId="0" xfId="896" applyFont="1" applyFill="1" applyAlignment="1" applyProtection="1">
      <alignment horizontal="right"/>
    </xf>
    <xf numFmtId="0" fontId="177" fillId="62" borderId="0" xfId="0" applyFont="1" applyFill="1" applyAlignment="1"/>
    <xf numFmtId="179" fontId="206" fillId="0" borderId="0" xfId="896" applyFont="1" applyFill="1" applyAlignment="1" applyProtection="1">
      <alignment horizontal="center"/>
    </xf>
    <xf numFmtId="179" fontId="205" fillId="0" borderId="0" xfId="896" applyFont="1" applyFill="1" applyAlignment="1" applyProtection="1"/>
    <xf numFmtId="0" fontId="215" fillId="0" borderId="0" xfId="0" applyFont="1"/>
    <xf numFmtId="0" fontId="206" fillId="0" borderId="0" xfId="0" applyFont="1" applyFill="1" applyAlignment="1"/>
    <xf numFmtId="179" fontId="206" fillId="0" borderId="0" xfId="896" applyFont="1" applyFill="1" applyAlignment="1" applyProtection="1"/>
    <xf numFmtId="179" fontId="206" fillId="0" borderId="0" xfId="896" applyFont="1" applyFill="1" applyAlignment="1" applyProtection="1">
      <alignment horizontal="right"/>
    </xf>
    <xf numFmtId="0" fontId="216" fillId="0" borderId="0" xfId="0" applyFont="1"/>
    <xf numFmtId="0" fontId="217" fillId="0" borderId="0" xfId="1830" applyFont="1" applyFill="1" applyAlignment="1">
      <alignment horizontal="centerContinuous" vertical="center"/>
    </xf>
    <xf numFmtId="0" fontId="217" fillId="0" borderId="0" xfId="1830" applyFont="1" applyFill="1" applyBorder="1" applyAlignment="1">
      <alignment horizontal="centerContinuous" vertical="center"/>
    </xf>
    <xf numFmtId="0" fontId="218" fillId="0" borderId="0" xfId="1830" applyFont="1" applyFill="1" applyAlignment="1">
      <alignment vertical="center"/>
    </xf>
    <xf numFmtId="0" fontId="219" fillId="0" borderId="0" xfId="0" applyFont="1" applyFill="1" applyAlignment="1">
      <alignment horizontal="centerContinuous" vertical="center"/>
    </xf>
    <xf numFmtId="0" fontId="220" fillId="0" borderId="0" xfId="0" applyFont="1" applyFill="1" applyAlignment="1">
      <alignment horizontal="centerContinuous" vertical="center"/>
    </xf>
    <xf numFmtId="0" fontId="220" fillId="0" borderId="0" xfId="0" applyFont="1" applyFill="1" applyAlignment="1">
      <alignment vertical="center"/>
    </xf>
    <xf numFmtId="221" fontId="177" fillId="0" borderId="0" xfId="896" applyNumberFormat="1" applyFont="1" applyFill="1" applyProtection="1"/>
    <xf numFmtId="221" fontId="177" fillId="0" borderId="0" xfId="896" applyNumberFormat="1" applyFont="1" applyFill="1" applyProtection="1">
      <protection locked="0"/>
    </xf>
    <xf numFmtId="221" fontId="177" fillId="0" borderId="0" xfId="896" applyNumberFormat="1" applyFont="1" applyFill="1" applyBorder="1" applyProtection="1">
      <protection locked="0"/>
    </xf>
    <xf numFmtId="185" fontId="177" fillId="0" borderId="0" xfId="896" applyNumberFormat="1" applyFont="1" applyFill="1" applyProtection="1"/>
    <xf numFmtId="0" fontId="177" fillId="65" borderId="40" xfId="0" applyFont="1" applyFill="1" applyBorder="1" applyAlignment="1" applyProtection="1">
      <alignment horizontal="center" vertical="center"/>
    </xf>
    <xf numFmtId="0" fontId="177" fillId="65" borderId="34" xfId="0" applyFont="1" applyFill="1" applyBorder="1" applyAlignment="1" applyProtection="1">
      <alignment horizontal="center" vertical="center"/>
    </xf>
    <xf numFmtId="0" fontId="177" fillId="65" borderId="26" xfId="0" applyFont="1" applyFill="1" applyBorder="1" applyAlignment="1" applyProtection="1">
      <alignment horizontal="center" vertical="center"/>
    </xf>
    <xf numFmtId="0" fontId="177" fillId="65" borderId="22" xfId="0" applyFont="1" applyFill="1" applyBorder="1" applyAlignment="1" applyProtection="1">
      <alignment horizontal="center" vertical="center"/>
    </xf>
    <xf numFmtId="195" fontId="177" fillId="0" borderId="0" xfId="896" applyNumberFormat="1" applyFont="1" applyFill="1" applyBorder="1" applyAlignment="1" applyProtection="1">
      <alignment horizontal="right"/>
    </xf>
    <xf numFmtId="41" fontId="193" fillId="62" borderId="0" xfId="1395" applyNumberFormat="1" applyFont="1" applyFill="1" applyBorder="1" applyAlignment="1"/>
    <xf numFmtId="0" fontId="184" fillId="65" borderId="0" xfId="0" applyFont="1" applyFill="1" applyAlignment="1" applyProtection="1">
      <alignment horizontal="center" vertical="center"/>
    </xf>
    <xf numFmtId="0" fontId="177" fillId="0" borderId="26" xfId="0" applyFont="1" applyFill="1" applyBorder="1" applyAlignment="1" applyProtection="1">
      <alignment horizontal="center" vertical="center"/>
    </xf>
    <xf numFmtId="195" fontId="181" fillId="0" borderId="0" xfId="896" applyNumberFormat="1" applyFont="1" applyFill="1" applyBorder="1" applyAlignment="1" applyProtection="1">
      <alignment horizontal="right"/>
    </xf>
    <xf numFmtId="0" fontId="177" fillId="0" borderId="24" xfId="0" applyFont="1" applyFill="1" applyBorder="1" applyProtection="1"/>
    <xf numFmtId="0" fontId="177" fillId="0" borderId="0" xfId="0" applyFont="1" applyFill="1" applyBorder="1" applyAlignment="1" applyProtection="1">
      <alignment horizontal="center" vertical="center"/>
    </xf>
    <xf numFmtId="0" fontId="177" fillId="0" borderId="0" xfId="0" applyFont="1" applyFill="1" applyBorder="1" applyProtection="1"/>
    <xf numFmtId="0" fontId="180" fillId="0" borderId="0" xfId="0" applyFont="1" applyFill="1" applyBorder="1" applyAlignment="1" applyProtection="1"/>
    <xf numFmtId="0" fontId="177" fillId="0" borderId="0" xfId="0" applyFont="1" applyFill="1" applyBorder="1" applyAlignment="1" applyProtection="1">
      <alignment vertical="center"/>
    </xf>
    <xf numFmtId="225" fontId="184" fillId="62" borderId="0" xfId="1393" applyNumberFormat="1" applyFont="1" applyFill="1" applyBorder="1" applyAlignment="1">
      <alignment wrapText="1"/>
    </xf>
    <xf numFmtId="225" fontId="184" fillId="0" borderId="0" xfId="1393" applyNumberFormat="1" applyFont="1" applyFill="1" applyBorder="1" applyAlignment="1">
      <alignment wrapText="1"/>
    </xf>
    <xf numFmtId="225" fontId="190" fillId="0" borderId="0" xfId="1393" applyNumberFormat="1" applyFont="1" applyFill="1" applyBorder="1" applyAlignment="1">
      <alignment wrapText="1"/>
    </xf>
    <xf numFmtId="225" fontId="184" fillId="0" borderId="0" xfId="896" applyNumberFormat="1" applyFont="1" applyFill="1" applyAlignment="1" applyProtection="1"/>
    <xf numFmtId="179" fontId="177" fillId="62" borderId="0" xfId="896" applyFont="1" applyFill="1" applyBorder="1" applyProtection="1">
      <protection locked="0"/>
    </xf>
    <xf numFmtId="179" fontId="177" fillId="62" borderId="0" xfId="896" applyFont="1" applyFill="1" applyBorder="1" applyProtection="1"/>
    <xf numFmtId="188" fontId="177" fillId="62" borderId="0" xfId="896" applyNumberFormat="1" applyFont="1" applyFill="1" applyBorder="1" applyAlignment="1">
      <alignment horizontal="right"/>
    </xf>
    <xf numFmtId="195" fontId="181" fillId="62" borderId="0" xfId="896" applyNumberFormat="1" applyFont="1" applyFill="1" applyBorder="1" applyAlignment="1" applyProtection="1">
      <alignment horizontal="right"/>
    </xf>
    <xf numFmtId="0" fontId="180" fillId="0" borderId="10" xfId="0" applyFont="1" applyFill="1" applyBorder="1"/>
    <xf numFmtId="0" fontId="180" fillId="0" borderId="10" xfId="0" applyFont="1" applyFill="1" applyBorder="1" applyAlignment="1">
      <alignment horizontal="center"/>
    </xf>
    <xf numFmtId="0" fontId="177" fillId="62" borderId="0" xfId="0" applyFont="1" applyFill="1" applyAlignment="1">
      <alignment horizontal="right"/>
    </xf>
    <xf numFmtId="0" fontId="177" fillId="65" borderId="23" xfId="0" applyFont="1" applyFill="1" applyBorder="1" applyAlignment="1">
      <alignment horizontal="center" vertical="center"/>
    </xf>
    <xf numFmtId="0" fontId="177" fillId="65" borderId="21" xfId="0" applyFont="1" applyFill="1" applyBorder="1" applyAlignment="1">
      <alignment horizontal="center" vertical="center"/>
    </xf>
    <xf numFmtId="0" fontId="177" fillId="65" borderId="40" xfId="0" applyFont="1" applyFill="1" applyBorder="1" applyAlignment="1">
      <alignment horizontal="center" vertical="center"/>
    </xf>
    <xf numFmtId="0" fontId="177" fillId="65" borderId="4" xfId="0" applyFont="1" applyFill="1" applyBorder="1" applyAlignment="1">
      <alignment horizontal="center" vertical="center"/>
    </xf>
    <xf numFmtId="0" fontId="181" fillId="0" borderId="20" xfId="0" applyFont="1" applyFill="1" applyBorder="1" applyAlignment="1" applyProtection="1">
      <alignment horizontal="center"/>
    </xf>
    <xf numFmtId="192" fontId="181" fillId="0" borderId="20" xfId="896" applyNumberFormat="1" applyFont="1" applyFill="1" applyBorder="1" applyProtection="1"/>
    <xf numFmtId="0" fontId="181" fillId="0" borderId="0" xfId="0" applyFont="1" applyFill="1" applyBorder="1" applyProtection="1"/>
    <xf numFmtId="0" fontId="181" fillId="0" borderId="0" xfId="0" applyFont="1" applyFill="1" applyProtection="1"/>
    <xf numFmtId="41" fontId="13" fillId="0" borderId="26" xfId="911" applyNumberFormat="1" applyFont="1" applyFill="1" applyBorder="1" applyAlignment="1" applyProtection="1">
      <alignment horizontal="right"/>
    </xf>
    <xf numFmtId="41" fontId="13" fillId="0" borderId="0" xfId="911" applyNumberFormat="1" applyFont="1" applyFill="1" applyBorder="1" applyAlignment="1" applyProtection="1">
      <alignment horizontal="right"/>
    </xf>
    <xf numFmtId="41" fontId="13" fillId="0" borderId="0" xfId="3171" applyNumberFormat="1" applyFont="1" applyFill="1" applyBorder="1" applyAlignment="1" applyProtection="1">
      <alignment horizontal="right"/>
      <protection locked="0"/>
    </xf>
    <xf numFmtId="0" fontId="177" fillId="0" borderId="21" xfId="1829" applyFont="1" applyFill="1" applyBorder="1" applyAlignment="1">
      <alignment horizontal="center"/>
    </xf>
    <xf numFmtId="0" fontId="177" fillId="0" borderId="0" xfId="1829" applyFont="1" applyFill="1"/>
    <xf numFmtId="0" fontId="223" fillId="0" borderId="0" xfId="1830" applyFont="1" applyFill="1" applyAlignment="1">
      <alignment horizontal="centerContinuous" vertical="center"/>
    </xf>
    <xf numFmtId="0" fontId="223" fillId="0" borderId="0" xfId="0" applyFont="1" applyFill="1" applyAlignment="1">
      <alignment horizontal="centerContinuous" vertical="center"/>
    </xf>
    <xf numFmtId="0" fontId="177" fillId="65" borderId="29" xfId="0" applyFont="1" applyFill="1" applyBorder="1" applyAlignment="1">
      <alignment horizontal="centerContinuous" vertical="center" shrinkToFit="1"/>
    </xf>
    <xf numFmtId="0" fontId="177" fillId="65" borderId="29" xfId="0" applyFont="1" applyFill="1" applyBorder="1" applyAlignment="1">
      <alignment horizontal="center" vertical="center"/>
    </xf>
    <xf numFmtId="0" fontId="177" fillId="65" borderId="20" xfId="0" applyFont="1" applyFill="1" applyBorder="1" applyAlignment="1">
      <alignment horizontal="center" vertical="center"/>
    </xf>
    <xf numFmtId="0" fontId="177" fillId="65" borderId="31" xfId="0" applyFont="1" applyFill="1" applyBorder="1" applyAlignment="1">
      <alignment horizontal="center" vertical="center" wrapText="1"/>
    </xf>
    <xf numFmtId="0" fontId="177" fillId="65" borderId="23" xfId="0" applyFont="1" applyFill="1" applyBorder="1" applyAlignment="1">
      <alignment horizontal="center" vertical="center"/>
    </xf>
    <xf numFmtId="0" fontId="177" fillId="65" borderId="33" xfId="0" applyFont="1" applyFill="1" applyBorder="1" applyAlignment="1">
      <alignment horizontal="center" vertical="center"/>
    </xf>
    <xf numFmtId="0" fontId="177" fillId="65" borderId="28" xfId="0" applyFont="1" applyFill="1" applyBorder="1" applyAlignment="1">
      <alignment horizontal="center" vertical="center"/>
    </xf>
    <xf numFmtId="0" fontId="177" fillId="65" borderId="35" xfId="0" applyFont="1" applyFill="1" applyBorder="1" applyAlignment="1">
      <alignment horizontal="center" vertical="center"/>
    </xf>
    <xf numFmtId="0" fontId="177" fillId="65" borderId="21" xfId="0" applyFont="1" applyFill="1" applyBorder="1" applyAlignment="1">
      <alignment horizontal="center" vertical="center"/>
    </xf>
    <xf numFmtId="0" fontId="178" fillId="0" borderId="0" xfId="0" applyFont="1" applyFill="1" applyAlignment="1">
      <alignment horizontal="center" vertical="center" wrapText="1"/>
    </xf>
    <xf numFmtId="0" fontId="178" fillId="0" borderId="0" xfId="0" applyFont="1" applyFill="1" applyAlignment="1">
      <alignment horizontal="center" vertical="center"/>
    </xf>
    <xf numFmtId="0" fontId="177" fillId="65" borderId="36" xfId="0" applyFont="1" applyFill="1" applyBorder="1" applyAlignment="1">
      <alignment horizontal="center" vertical="center"/>
    </xf>
    <xf numFmtId="0" fontId="177" fillId="65" borderId="32" xfId="0" applyFont="1" applyFill="1" applyBorder="1" applyAlignment="1">
      <alignment horizontal="center" vertical="center"/>
    </xf>
    <xf numFmtId="0" fontId="177" fillId="65" borderId="31" xfId="0" applyFont="1" applyFill="1" applyBorder="1" applyAlignment="1">
      <alignment horizontal="center" vertical="center"/>
    </xf>
    <xf numFmtId="0" fontId="221" fillId="0" borderId="0" xfId="0" applyFont="1" applyFill="1" applyAlignment="1">
      <alignment horizontal="center" vertical="center"/>
    </xf>
    <xf numFmtId="0" fontId="177" fillId="65" borderId="22" xfId="0" applyFont="1" applyFill="1" applyBorder="1" applyAlignment="1">
      <alignment horizontal="center" vertical="center"/>
    </xf>
    <xf numFmtId="0" fontId="178" fillId="0" borderId="0" xfId="0" applyFont="1" applyFill="1" applyAlignment="1" applyProtection="1">
      <alignment horizontal="center" vertical="center"/>
    </xf>
    <xf numFmtId="0" fontId="221" fillId="0" borderId="0" xfId="0" applyFont="1" applyFill="1" applyAlignment="1" applyProtection="1">
      <alignment horizontal="center" vertical="center"/>
    </xf>
    <xf numFmtId="0" fontId="178" fillId="0" borderId="0" xfId="0" applyFont="1" applyFill="1" applyAlignment="1" applyProtection="1">
      <alignment horizontal="center"/>
    </xf>
    <xf numFmtId="0" fontId="180" fillId="0" borderId="24" xfId="0" applyFont="1" applyFill="1" applyBorder="1" applyAlignment="1" applyProtection="1">
      <alignment horizontal="left"/>
    </xf>
    <xf numFmtId="0" fontId="177" fillId="65" borderId="31" xfId="0" applyFont="1" applyFill="1" applyBorder="1" applyAlignment="1" applyProtection="1">
      <alignment horizontal="center" vertical="center"/>
    </xf>
    <xf numFmtId="0" fontId="177" fillId="65" borderId="21" xfId="0" applyFont="1" applyFill="1" applyBorder="1" applyAlignment="1" applyProtection="1">
      <alignment horizontal="center" vertical="center"/>
    </xf>
    <xf numFmtId="0" fontId="177" fillId="65" borderId="23" xfId="0" applyFont="1" applyFill="1" applyBorder="1" applyAlignment="1" applyProtection="1">
      <alignment horizontal="center" vertical="center"/>
    </xf>
    <xf numFmtId="0" fontId="177" fillId="65" borderId="30" xfId="0" applyFont="1" applyFill="1" applyBorder="1" applyAlignment="1" applyProtection="1">
      <alignment horizontal="center" vertical="center"/>
    </xf>
    <xf numFmtId="0" fontId="177" fillId="65" borderId="26" xfId="0" applyFont="1" applyFill="1" applyBorder="1" applyAlignment="1" applyProtection="1">
      <alignment horizontal="center" vertical="center"/>
    </xf>
    <xf numFmtId="0" fontId="177" fillId="65" borderId="22" xfId="0" applyFont="1" applyFill="1" applyBorder="1" applyAlignment="1" applyProtection="1">
      <alignment horizontal="center" vertical="center"/>
    </xf>
    <xf numFmtId="195" fontId="177" fillId="0" borderId="26" xfId="896" applyNumberFormat="1" applyFont="1" applyFill="1" applyBorder="1" applyAlignment="1" applyProtection="1">
      <alignment horizontal="right"/>
    </xf>
    <xf numFmtId="195" fontId="177" fillId="0" borderId="0" xfId="896" applyNumberFormat="1" applyFont="1" applyFill="1" applyBorder="1" applyAlignment="1" applyProtection="1">
      <alignment horizontal="right"/>
    </xf>
    <xf numFmtId="195" fontId="181" fillId="62" borderId="26" xfId="896" applyNumberFormat="1" applyFont="1" applyFill="1" applyBorder="1" applyAlignment="1" applyProtection="1">
      <alignment horizontal="right"/>
    </xf>
    <xf numFmtId="195" fontId="181" fillId="62" borderId="0" xfId="896" applyNumberFormat="1" applyFont="1" applyFill="1" applyBorder="1" applyAlignment="1" applyProtection="1">
      <alignment horizontal="right"/>
    </xf>
    <xf numFmtId="0" fontId="177" fillId="65" borderId="36" xfId="0" applyFont="1" applyFill="1" applyBorder="1" applyAlignment="1" applyProtection="1">
      <alignment horizontal="center" vertical="center"/>
    </xf>
    <xf numFmtId="0" fontId="177" fillId="65" borderId="32" xfId="0" applyFont="1" applyFill="1" applyBorder="1" applyAlignment="1" applyProtection="1">
      <alignment horizontal="center" vertical="center"/>
    </xf>
    <xf numFmtId="0" fontId="177" fillId="65" borderId="37" xfId="0" applyFont="1" applyFill="1" applyBorder="1" applyAlignment="1" applyProtection="1">
      <alignment horizontal="center" vertical="center"/>
    </xf>
    <xf numFmtId="0" fontId="177" fillId="65" borderId="38" xfId="1830" applyFont="1" applyFill="1" applyBorder="1" applyAlignment="1">
      <alignment horizontal="center" vertical="center"/>
    </xf>
    <xf numFmtId="0" fontId="177" fillId="65" borderId="39" xfId="1830" applyFont="1" applyFill="1" applyBorder="1" applyAlignment="1">
      <alignment horizontal="center" vertical="center"/>
    </xf>
    <xf numFmtId="0" fontId="177" fillId="65" borderId="22" xfId="1830" applyFont="1" applyFill="1" applyBorder="1" applyAlignment="1">
      <alignment horizontal="center" vertical="center"/>
    </xf>
    <xf numFmtId="0" fontId="177" fillId="65" borderId="23" xfId="1830" applyFont="1" applyFill="1" applyBorder="1" applyAlignment="1">
      <alignment horizontal="center" vertical="center"/>
    </xf>
    <xf numFmtId="0" fontId="14" fillId="0" borderId="24" xfId="0" applyFont="1" applyFill="1" applyBorder="1" applyAlignment="1" applyProtection="1">
      <alignment horizontal="left"/>
    </xf>
    <xf numFmtId="0" fontId="0" fillId="0" borderId="31" xfId="0" applyFont="1" applyFill="1" applyBorder="1" applyAlignment="1" applyProtection="1">
      <alignment horizontal="center" vertical="center"/>
    </xf>
    <xf numFmtId="0" fontId="0" fillId="0" borderId="21" xfId="0" applyFont="1" applyFill="1" applyBorder="1" applyAlignment="1" applyProtection="1">
      <alignment horizontal="center" vertical="center"/>
    </xf>
    <xf numFmtId="0" fontId="0" fillId="0" borderId="23" xfId="0" applyFont="1" applyFill="1" applyBorder="1" applyAlignment="1" applyProtection="1">
      <alignment horizontal="center" vertical="center"/>
    </xf>
    <xf numFmtId="0" fontId="184" fillId="65" borderId="40" xfId="1829" applyFont="1" applyFill="1" applyBorder="1" applyAlignment="1">
      <alignment horizontal="center" vertical="center"/>
    </xf>
    <xf numFmtId="0" fontId="184" fillId="65" borderId="4" xfId="1829" applyFont="1" applyFill="1" applyBorder="1" applyAlignment="1">
      <alignment horizontal="center" vertical="center"/>
    </xf>
    <xf numFmtId="0" fontId="187" fillId="0" borderId="0" xfId="1829" applyNumberFormat="1" applyFont="1" applyFill="1" applyAlignment="1">
      <alignment horizontal="right" vertical="top"/>
    </xf>
    <xf numFmtId="0" fontId="187" fillId="0" borderId="0" xfId="0" applyFont="1" applyAlignment="1">
      <alignment horizontal="right" vertical="top"/>
    </xf>
    <xf numFmtId="0" fontId="184" fillId="65" borderId="36" xfId="1829" applyFont="1" applyFill="1" applyBorder="1" applyAlignment="1">
      <alignment horizontal="center" vertical="center"/>
    </xf>
    <xf numFmtId="0" fontId="184" fillId="65" borderId="32" xfId="1829" applyFont="1" applyFill="1" applyBorder="1" applyAlignment="1">
      <alignment horizontal="center" vertical="center"/>
    </xf>
    <xf numFmtId="0" fontId="193" fillId="65" borderId="40" xfId="0" applyFont="1" applyFill="1" applyBorder="1" applyAlignment="1">
      <alignment horizontal="center" vertical="center"/>
    </xf>
    <xf numFmtId="0" fontId="193" fillId="65" borderId="4" xfId="0" applyFont="1" applyFill="1" applyBorder="1" applyAlignment="1">
      <alignment horizontal="center" vertical="center"/>
    </xf>
    <xf numFmtId="0" fontId="193" fillId="65" borderId="34" xfId="0" applyFont="1" applyFill="1" applyBorder="1" applyAlignment="1">
      <alignment horizontal="center" vertical="center"/>
    </xf>
    <xf numFmtId="0" fontId="193" fillId="65" borderId="21" xfId="0" applyFont="1" applyFill="1" applyBorder="1" applyAlignment="1">
      <alignment horizontal="center" vertical="center"/>
    </xf>
    <xf numFmtId="183" fontId="193" fillId="0" borderId="0" xfId="896" applyNumberFormat="1" applyFont="1" applyFill="1" applyBorder="1" applyAlignment="1" applyProtection="1">
      <alignment horizontal="center"/>
    </xf>
    <xf numFmtId="183" fontId="193" fillId="0" borderId="24" xfId="896" applyNumberFormat="1" applyFont="1" applyFill="1" applyBorder="1" applyAlignment="1" applyProtection="1">
      <alignment horizontal="center"/>
    </xf>
    <xf numFmtId="0" fontId="177" fillId="0" borderId="0" xfId="0" applyNumberFormat="1" applyFont="1" applyFill="1" applyAlignment="1">
      <alignment horizontal="right" vertical="top"/>
    </xf>
    <xf numFmtId="0" fontId="193" fillId="0" borderId="0" xfId="0" applyNumberFormat="1" applyFont="1" applyFill="1" applyAlignment="1">
      <alignment horizontal="right" vertical="top"/>
    </xf>
    <xf numFmtId="0" fontId="177" fillId="0" borderId="0" xfId="0" applyFont="1" applyAlignment="1">
      <alignment horizontal="right" vertical="top"/>
    </xf>
    <xf numFmtId="0" fontId="193" fillId="65" borderId="36" xfId="0" applyFont="1" applyFill="1" applyBorder="1" applyAlignment="1">
      <alignment horizontal="center" vertical="center"/>
    </xf>
    <xf numFmtId="0" fontId="193" fillId="65" borderId="32" xfId="0" applyFont="1" applyFill="1" applyBorder="1" applyAlignment="1">
      <alignment horizontal="center" vertical="center"/>
    </xf>
    <xf numFmtId="0" fontId="200" fillId="65" borderId="27" xfId="1387" applyFont="1" applyFill="1" applyBorder="1" applyAlignment="1" applyProtection="1">
      <alignment horizontal="center" vertical="center"/>
    </xf>
    <xf numFmtId="0" fontId="200" fillId="65" borderId="28" xfId="1387" applyFont="1" applyFill="1" applyBorder="1" applyAlignment="1" applyProtection="1">
      <alignment horizontal="center" vertical="center"/>
    </xf>
    <xf numFmtId="0" fontId="178" fillId="0" borderId="0" xfId="1387" applyFont="1" applyFill="1" applyAlignment="1" applyProtection="1">
      <alignment horizontal="center" vertical="center"/>
    </xf>
    <xf numFmtId="0" fontId="221" fillId="0" borderId="0" xfId="1387" applyFont="1" applyFill="1" applyAlignment="1" applyProtection="1">
      <alignment horizontal="center" vertical="center"/>
    </xf>
    <xf numFmtId="0" fontId="188" fillId="0" borderId="0" xfId="1387" applyFont="1" applyFill="1" applyAlignment="1" applyProtection="1">
      <alignment horizontal="center"/>
    </xf>
    <xf numFmtId="0" fontId="188" fillId="0" borderId="0" xfId="1387" applyFont="1" applyFill="1" applyAlignment="1" applyProtection="1">
      <alignment horizontal="center" vertical="center"/>
    </xf>
    <xf numFmtId="0" fontId="200" fillId="65" borderId="26" xfId="1387" applyFont="1" applyFill="1" applyBorder="1" applyAlignment="1" applyProtection="1">
      <alignment horizontal="center" vertical="center" wrapText="1"/>
    </xf>
    <xf numFmtId="0" fontId="200" fillId="65" borderId="21" xfId="1387" applyFont="1" applyFill="1" applyBorder="1" applyAlignment="1" applyProtection="1">
      <alignment horizontal="center" vertical="center"/>
    </xf>
    <xf numFmtId="0" fontId="200" fillId="65" borderId="22" xfId="1387" applyFont="1" applyFill="1" applyBorder="1" applyAlignment="1" applyProtection="1">
      <alignment horizontal="center" vertical="center"/>
    </xf>
    <xf numFmtId="0" fontId="200" fillId="65" borderId="23" xfId="1387" applyFont="1" applyFill="1" applyBorder="1" applyAlignment="1" applyProtection="1">
      <alignment horizontal="center" vertical="center"/>
    </xf>
    <xf numFmtId="0" fontId="200" fillId="65" borderId="38" xfId="1387" applyFont="1" applyFill="1" applyBorder="1" applyAlignment="1" applyProtection="1">
      <alignment horizontal="center" vertical="center" wrapText="1"/>
    </xf>
    <xf numFmtId="0" fontId="200" fillId="65" borderId="39" xfId="1387" applyFont="1" applyFill="1" applyBorder="1" applyAlignment="1" applyProtection="1">
      <alignment horizontal="center" vertical="center"/>
    </xf>
    <xf numFmtId="0" fontId="200" fillId="65" borderId="39" xfId="1387" applyFont="1" applyFill="1" applyBorder="1" applyAlignment="1" applyProtection="1">
      <alignment horizontal="center" vertical="center" wrapText="1"/>
    </xf>
    <xf numFmtId="0" fontId="200" fillId="65" borderId="22" xfId="1387" applyFont="1" applyFill="1" applyBorder="1" applyAlignment="1" applyProtection="1">
      <alignment horizontal="center" vertical="center" wrapText="1"/>
    </xf>
    <xf numFmtId="0" fontId="200" fillId="65" borderId="23" xfId="1387" applyFont="1" applyFill="1" applyBorder="1" applyAlignment="1" applyProtection="1">
      <alignment horizontal="center" vertical="center" wrapText="1"/>
    </xf>
    <xf numFmtId="0" fontId="200" fillId="65" borderId="26" xfId="1387" applyFont="1" applyFill="1" applyBorder="1" applyAlignment="1" applyProtection="1">
      <alignment horizontal="center" vertical="center"/>
    </xf>
    <xf numFmtId="0" fontId="200" fillId="65" borderId="36" xfId="1387" applyFont="1" applyFill="1" applyBorder="1" applyAlignment="1" applyProtection="1">
      <alignment horizontal="center" vertical="center" wrapText="1"/>
    </xf>
    <xf numFmtId="0" fontId="200" fillId="65" borderId="32" xfId="1387" applyFont="1" applyFill="1" applyBorder="1" applyAlignment="1" applyProtection="1">
      <alignment horizontal="center" vertical="center"/>
    </xf>
    <xf numFmtId="0" fontId="200" fillId="65" borderId="37" xfId="1387" applyFont="1" applyFill="1" applyBorder="1" applyAlignment="1" applyProtection="1">
      <alignment horizontal="center" vertical="center"/>
    </xf>
    <xf numFmtId="0" fontId="200" fillId="65" borderId="30" xfId="1387" applyFont="1" applyFill="1" applyBorder="1" applyAlignment="1" applyProtection="1">
      <alignment horizontal="center" vertical="center"/>
    </xf>
    <xf numFmtId="0" fontId="200" fillId="65" borderId="29" xfId="1387" applyFont="1" applyFill="1" applyBorder="1" applyAlignment="1" applyProtection="1">
      <alignment horizontal="center" vertical="center"/>
    </xf>
    <xf numFmtId="0" fontId="200" fillId="65" borderId="30" xfId="1387" applyFont="1" applyFill="1" applyBorder="1" applyAlignment="1" applyProtection="1">
      <alignment horizontal="center" vertical="center" wrapText="1"/>
    </xf>
    <xf numFmtId="0" fontId="200" fillId="65" borderId="31" xfId="1387" applyFont="1" applyFill="1" applyBorder="1" applyAlignment="1" applyProtection="1">
      <alignment horizontal="center" vertical="center"/>
    </xf>
    <xf numFmtId="0" fontId="200" fillId="65" borderId="31" xfId="1387" applyFont="1" applyFill="1" applyBorder="1" applyAlignment="1" applyProtection="1">
      <alignment horizontal="center" vertical="center" wrapText="1"/>
    </xf>
    <xf numFmtId="0" fontId="200" fillId="65" borderId="36" xfId="1387" applyFont="1" applyFill="1" applyBorder="1" applyAlignment="1" applyProtection="1">
      <alignment horizontal="center" vertical="center"/>
    </xf>
    <xf numFmtId="0" fontId="200" fillId="65" borderId="29" xfId="1387" applyFont="1" applyFill="1" applyBorder="1" applyAlignment="1" applyProtection="1">
      <alignment horizontal="center" vertical="center" wrapText="1"/>
    </xf>
    <xf numFmtId="0" fontId="200" fillId="65" borderId="32" xfId="1387" applyFont="1" applyFill="1" applyBorder="1" applyAlignment="1" applyProtection="1">
      <alignment horizontal="center" vertical="center" wrapText="1"/>
    </xf>
    <xf numFmtId="0" fontId="200" fillId="65" borderId="37" xfId="1387" applyFont="1" applyFill="1" applyBorder="1" applyAlignment="1" applyProtection="1">
      <alignment horizontal="center" vertical="center" wrapText="1"/>
    </xf>
    <xf numFmtId="0" fontId="177" fillId="65" borderId="26" xfId="0" applyFont="1" applyFill="1" applyBorder="1" applyAlignment="1">
      <alignment horizontal="center" vertical="center"/>
    </xf>
    <xf numFmtId="187" fontId="180" fillId="65" borderId="36" xfId="0" applyNumberFormat="1" applyFont="1" applyFill="1" applyBorder="1" applyAlignment="1">
      <alignment vertical="center" shrinkToFit="1"/>
    </xf>
    <xf numFmtId="187" fontId="177" fillId="65" borderId="32" xfId="0" applyNumberFormat="1" applyFont="1" applyFill="1" applyBorder="1" applyAlignment="1">
      <alignment vertical="center" shrinkToFit="1"/>
    </xf>
    <xf numFmtId="0" fontId="180" fillId="65" borderId="20" xfId="0" applyFont="1" applyFill="1" applyBorder="1" applyAlignment="1">
      <alignment horizontal="center" vertical="center"/>
    </xf>
    <xf numFmtId="179" fontId="184" fillId="0" borderId="0" xfId="896" applyFont="1" applyFill="1" applyBorder="1" applyAlignment="1" applyProtection="1">
      <alignment horizontal="center"/>
    </xf>
    <xf numFmtId="179" fontId="177" fillId="0" borderId="26" xfId="896" applyFont="1" applyFill="1" applyBorder="1" applyAlignment="1" applyProtection="1">
      <alignment horizontal="center"/>
    </xf>
    <xf numFmtId="179" fontId="177" fillId="0" borderId="0" xfId="896" applyFont="1" applyFill="1" applyAlignment="1" applyProtection="1">
      <alignment horizontal="center"/>
    </xf>
    <xf numFmtId="0" fontId="177" fillId="0" borderId="0" xfId="0" applyFont="1" applyFill="1" applyAlignment="1">
      <alignment horizontal="center"/>
    </xf>
    <xf numFmtId="0" fontId="184" fillId="65" borderId="26" xfId="0" applyFont="1" applyFill="1" applyBorder="1" applyAlignment="1">
      <alignment horizontal="center" vertical="center"/>
    </xf>
    <xf numFmtId="0" fontId="184" fillId="65" borderId="21" xfId="0" applyFont="1" applyFill="1" applyBorder="1" applyAlignment="1">
      <alignment horizontal="center" vertical="center"/>
    </xf>
    <xf numFmtId="179" fontId="190" fillId="0" borderId="0" xfId="896" applyFont="1" applyFill="1" applyBorder="1" applyAlignment="1" applyProtection="1">
      <alignment horizontal="center"/>
    </xf>
    <xf numFmtId="0" fontId="177" fillId="65" borderId="40" xfId="0" applyFont="1" applyFill="1" applyBorder="1" applyAlignment="1">
      <alignment horizontal="center" vertical="center"/>
    </xf>
    <xf numFmtId="0" fontId="177" fillId="65" borderId="4" xfId="0" applyFont="1" applyFill="1" applyBorder="1" applyAlignment="1">
      <alignment horizontal="center" vertical="center"/>
    </xf>
    <xf numFmtId="0" fontId="177" fillId="65" borderId="34" xfId="0" applyFont="1" applyFill="1" applyBorder="1" applyAlignment="1">
      <alignment horizontal="center" vertical="center"/>
    </xf>
    <xf numFmtId="0" fontId="204" fillId="0" borderId="24" xfId="0" applyFont="1" applyFill="1" applyBorder="1" applyAlignment="1">
      <alignment horizontal="left"/>
    </xf>
    <xf numFmtId="0" fontId="177" fillId="65" borderId="33" xfId="0" applyFont="1" applyFill="1" applyBorder="1" applyAlignment="1">
      <alignment horizontal="center" vertical="center" wrapText="1"/>
    </xf>
    <xf numFmtId="0" fontId="177" fillId="65" borderId="28" xfId="0" applyFont="1" applyFill="1" applyBorder="1" applyAlignment="1">
      <alignment horizontal="center" vertical="center" wrapText="1"/>
    </xf>
    <xf numFmtId="179" fontId="190" fillId="62" borderId="0" xfId="896" applyFont="1" applyFill="1" applyAlignment="1" applyProtection="1">
      <alignment horizontal="center"/>
    </xf>
    <xf numFmtId="0" fontId="187" fillId="0" borderId="0" xfId="0" applyNumberFormat="1" applyFont="1" applyFill="1" applyAlignment="1">
      <alignment vertical="top"/>
    </xf>
    <xf numFmtId="0" fontId="184" fillId="65" borderId="29" xfId="0" applyFont="1" applyFill="1" applyBorder="1" applyAlignment="1">
      <alignment horizontal="center" vertical="center"/>
    </xf>
    <xf numFmtId="0" fontId="184" fillId="65" borderId="31" xfId="0" applyFont="1" applyFill="1" applyBorder="1" applyAlignment="1">
      <alignment horizontal="center" vertical="center"/>
    </xf>
    <xf numFmtId="179" fontId="184" fillId="0" borderId="0" xfId="896" applyFont="1" applyFill="1" applyAlignment="1" applyProtection="1">
      <alignment horizontal="center"/>
    </xf>
    <xf numFmtId="0" fontId="177" fillId="65" borderId="26" xfId="0" applyFont="1" applyFill="1" applyBorder="1" applyAlignment="1">
      <alignment horizontal="center" vertical="center" wrapText="1"/>
    </xf>
    <xf numFmtId="220" fontId="225" fillId="0" borderId="0" xfId="896" applyNumberFormat="1" applyFont="1" applyFill="1" applyBorder="1" applyAlignment="1" applyProtection="1"/>
    <xf numFmtId="220" fontId="198" fillId="62" borderId="0" xfId="896" applyNumberFormat="1" applyFont="1" applyFill="1" applyBorder="1" applyAlignment="1" applyProtection="1">
      <alignment horizontal="right"/>
    </xf>
    <xf numFmtId="185" fontId="193" fillId="0" borderId="0" xfId="0" applyNumberFormat="1" applyFont="1" applyFill="1" applyBorder="1" applyAlignment="1">
      <alignment horizontal="right"/>
    </xf>
    <xf numFmtId="185" fontId="193" fillId="0" borderId="0" xfId="896" applyNumberFormat="1" applyFont="1" applyFill="1" applyBorder="1" applyAlignment="1">
      <alignment horizontal="right"/>
    </xf>
    <xf numFmtId="0" fontId="226" fillId="0" borderId="0" xfId="0" applyNumberFormat="1" applyFont="1" applyFill="1" applyAlignment="1">
      <alignment horizontal="centerContinuous" vertical="center"/>
    </xf>
    <xf numFmtId="0" fontId="227" fillId="0" borderId="0" xfId="0" applyNumberFormat="1" applyFont="1" applyFill="1" applyAlignment="1">
      <alignment horizontal="centerContinuous" vertical="center"/>
    </xf>
    <xf numFmtId="0" fontId="115" fillId="0" borderId="0" xfId="0" applyNumberFormat="1" applyFont="1" applyFill="1" applyAlignment="1"/>
    <xf numFmtId="0" fontId="228" fillId="67" borderId="31" xfId="0" applyNumberFormat="1" applyFont="1" applyFill="1" applyBorder="1" applyAlignment="1">
      <alignment horizontal="center" vertical="center"/>
    </xf>
    <xf numFmtId="0" fontId="228" fillId="67" borderId="29" xfId="0" applyNumberFormat="1" applyFont="1" applyFill="1" applyBorder="1" applyAlignment="1">
      <alignment horizontal="center" vertical="center"/>
    </xf>
    <xf numFmtId="0" fontId="228" fillId="67" borderId="32" xfId="0" applyNumberFormat="1" applyFont="1" applyFill="1" applyBorder="1" applyAlignment="1">
      <alignment horizontal="center" vertical="center"/>
    </xf>
    <xf numFmtId="0" fontId="228" fillId="67" borderId="21" xfId="0" applyNumberFormat="1" applyFont="1" applyFill="1" applyBorder="1" applyAlignment="1">
      <alignment horizontal="center" vertical="center"/>
    </xf>
    <xf numFmtId="0" fontId="228" fillId="67" borderId="33" xfId="0" applyNumberFormat="1" applyFont="1" applyFill="1" applyBorder="1" applyAlignment="1">
      <alignment horizontal="center" vertical="center"/>
    </xf>
    <xf numFmtId="0" fontId="229" fillId="67" borderId="38" xfId="0" applyNumberFormat="1" applyFont="1" applyFill="1" applyBorder="1" applyAlignment="1">
      <alignment horizontal="center" vertical="center"/>
    </xf>
    <xf numFmtId="0" fontId="228" fillId="67" borderId="21" xfId="0" applyNumberFormat="1" applyFont="1" applyFill="1" applyBorder="1" applyAlignment="1">
      <alignment horizontal="center" vertical="center"/>
    </xf>
    <xf numFmtId="0" fontId="228" fillId="67" borderId="23" xfId="0" applyNumberFormat="1" applyFont="1" applyFill="1" applyBorder="1" applyAlignment="1">
      <alignment horizontal="center" vertical="center"/>
    </xf>
    <xf numFmtId="0" fontId="229" fillId="67" borderId="26" xfId="0" applyNumberFormat="1" applyFont="1" applyFill="1" applyBorder="1" applyAlignment="1">
      <alignment horizontal="center" vertical="center"/>
    </xf>
    <xf numFmtId="0" fontId="229" fillId="67" borderId="0" xfId="0" applyNumberFormat="1" applyFont="1" applyFill="1" applyBorder="1" applyAlignment="1">
      <alignment horizontal="center" vertical="center"/>
    </xf>
    <xf numFmtId="0" fontId="229" fillId="67" borderId="20" xfId="0" applyNumberFormat="1" applyFont="1" applyFill="1" applyBorder="1" applyAlignment="1">
      <alignment horizontal="center" vertical="center"/>
    </xf>
    <xf numFmtId="0" fontId="228" fillId="0" borderId="21" xfId="0" applyNumberFormat="1" applyFont="1" applyFill="1" applyBorder="1" applyAlignment="1">
      <alignment horizontal="center"/>
    </xf>
    <xf numFmtId="0" fontId="228" fillId="0" borderId="0" xfId="0" applyNumberFormat="1" applyFont="1" applyFill="1" applyBorder="1" applyAlignment="1">
      <alignment horizontal="center"/>
    </xf>
    <xf numFmtId="179" fontId="228" fillId="0" borderId="0" xfId="896" applyNumberFormat="1" applyFont="1" applyFill="1" applyAlignment="1" applyProtection="1"/>
    <xf numFmtId="182" fontId="228" fillId="0" borderId="0" xfId="896" applyNumberFormat="1" applyFont="1" applyFill="1" applyAlignment="1" applyProtection="1"/>
    <xf numFmtId="179" fontId="228" fillId="0" borderId="0" xfId="0" applyNumberFormat="1" applyFont="1" applyFill="1" applyBorder="1" applyAlignment="1">
      <alignment horizontal="center"/>
    </xf>
    <xf numFmtId="179" fontId="228" fillId="0" borderId="0" xfId="896" applyNumberFormat="1" applyFont="1" applyFill="1" applyAlignment="1" applyProtection="1">
      <protection locked="0"/>
    </xf>
    <xf numFmtId="0" fontId="231" fillId="0" borderId="21" xfId="0" applyNumberFormat="1" applyFont="1" applyFill="1" applyBorder="1" applyAlignment="1">
      <alignment horizontal="center"/>
    </xf>
    <xf numFmtId="179" fontId="225" fillId="0" borderId="0" xfId="0" applyNumberFormat="1" applyFont="1" applyFill="1" applyBorder="1" applyAlignment="1">
      <alignment horizontal="center"/>
    </xf>
    <xf numFmtId="179" fontId="225" fillId="0" borderId="0" xfId="896" applyNumberFormat="1" applyFont="1" applyFill="1" applyAlignment="1" applyProtection="1"/>
    <xf numFmtId="182" fontId="231" fillId="0" borderId="0" xfId="896" applyNumberFormat="1" applyFont="1" applyFill="1" applyAlignment="1" applyProtection="1"/>
    <xf numFmtId="179" fontId="231" fillId="0" borderId="0" xfId="896" applyNumberFormat="1" applyFont="1" applyFill="1" applyAlignment="1" applyProtection="1"/>
    <xf numFmtId="179" fontId="231" fillId="68" borderId="0" xfId="896" applyNumberFormat="1" applyFont="1" applyFill="1" applyAlignment="1" applyProtection="1"/>
    <xf numFmtId="179" fontId="225" fillId="68" borderId="0" xfId="896" applyNumberFormat="1" applyFont="1" applyFill="1" applyAlignment="1" applyProtection="1"/>
    <xf numFmtId="179" fontId="231" fillId="68" borderId="0" xfId="896" applyNumberFormat="1" applyFont="1" applyFill="1" applyAlignment="1" applyProtection="1">
      <protection locked="0"/>
    </xf>
    <xf numFmtId="0" fontId="231" fillId="0" borderId="23" xfId="0" applyNumberFormat="1" applyFont="1" applyFill="1" applyBorder="1" applyAlignment="1">
      <alignment horizontal="center"/>
    </xf>
    <xf numFmtId="0" fontId="231" fillId="0" borderId="20" xfId="0" applyNumberFormat="1" applyFont="1" applyFill="1" applyBorder="1" applyAlignment="1">
      <alignment horizontal="center"/>
    </xf>
    <xf numFmtId="179" fontId="231" fillId="0" borderId="20" xfId="896" applyNumberFormat="1" applyFont="1" applyFill="1" applyBorder="1" applyAlignment="1" applyProtection="1"/>
    <xf numFmtId="182" fontId="231" fillId="0" borderId="20" xfId="896" applyNumberFormat="1" applyFont="1" applyFill="1" applyBorder="1" applyAlignment="1" applyProtection="1"/>
    <xf numFmtId="179" fontId="231" fillId="0" borderId="20" xfId="896" applyNumberFormat="1" applyFont="1" applyFill="1" applyBorder="1" applyAlignment="1" applyProtection="1">
      <protection locked="0"/>
    </xf>
    <xf numFmtId="179" fontId="231" fillId="0" borderId="0" xfId="896" applyNumberFormat="1" applyFont="1" applyFill="1" applyBorder="1" applyAlignment="1" applyProtection="1"/>
    <xf numFmtId="182" fontId="231" fillId="0" borderId="0" xfId="896" applyNumberFormat="1" applyFont="1" applyFill="1" applyBorder="1" applyAlignment="1" applyProtection="1"/>
    <xf numFmtId="179" fontId="231" fillId="0" borderId="0" xfId="896" applyNumberFormat="1" applyFont="1" applyFill="1" applyBorder="1" applyAlignment="1" applyProtection="1">
      <protection locked="0"/>
    </xf>
    <xf numFmtId="0" fontId="231" fillId="0" borderId="10" xfId="0" applyNumberFormat="1" applyFont="1" applyFill="1" applyBorder="1" applyAlignment="1">
      <alignment horizontal="center"/>
    </xf>
    <xf numFmtId="0" fontId="231" fillId="0" borderId="0" xfId="0" applyNumberFormat="1" applyFont="1" applyFill="1" applyBorder="1" applyAlignment="1">
      <alignment horizontal="center"/>
    </xf>
    <xf numFmtId="179" fontId="231" fillId="0" borderId="0" xfId="896" applyNumberFormat="1" applyFont="1" applyFill="1" applyAlignment="1" applyProtection="1">
      <protection locked="0"/>
    </xf>
    <xf numFmtId="179" fontId="228" fillId="0" borderId="0" xfId="896" applyNumberFormat="1" applyFont="1" applyFill="1" applyAlignment="1" applyProtection="1">
      <alignment horizontal="center"/>
    </xf>
    <xf numFmtId="179" fontId="231" fillId="68" borderId="0" xfId="896" applyNumberFormat="1" applyFont="1" applyFill="1" applyAlignment="1" applyProtection="1">
      <alignment horizontal="center"/>
    </xf>
    <xf numFmtId="182" fontId="232" fillId="0" borderId="0" xfId="896" applyNumberFormat="1" applyFont="1" applyFill="1" applyAlignment="1" applyProtection="1"/>
    <xf numFmtId="0" fontId="228" fillId="0" borderId="23" xfId="0" applyNumberFormat="1" applyFont="1" applyFill="1" applyBorder="1" applyAlignment="1">
      <alignment horizontal="center"/>
    </xf>
    <xf numFmtId="0" fontId="228" fillId="0" borderId="20" xfId="0" applyNumberFormat="1" applyFont="1" applyFill="1" applyBorder="1" applyAlignment="1">
      <alignment horizontal="center"/>
    </xf>
    <xf numFmtId="179" fontId="228" fillId="0" borderId="20" xfId="896" applyNumberFormat="1" applyFont="1" applyFill="1" applyBorder="1" applyAlignment="1" applyProtection="1"/>
    <xf numFmtId="182" fontId="228" fillId="0" borderId="20" xfId="896" applyNumberFormat="1" applyFont="1" applyFill="1" applyBorder="1" applyAlignment="1" applyProtection="1"/>
    <xf numFmtId="179" fontId="228" fillId="0" borderId="20" xfId="896" applyNumberFormat="1" applyFont="1" applyFill="1" applyBorder="1" applyAlignment="1" applyProtection="1">
      <protection locked="0"/>
    </xf>
    <xf numFmtId="179" fontId="228" fillId="0" borderId="0" xfId="896" applyNumberFormat="1" applyFont="1" applyFill="1" applyBorder="1" applyAlignment="1" applyProtection="1"/>
    <xf numFmtId="182" fontId="228" fillId="0" borderId="0" xfId="896" applyNumberFormat="1" applyFont="1" applyFill="1" applyBorder="1" applyAlignment="1" applyProtection="1"/>
    <xf numFmtId="179" fontId="228" fillId="0" borderId="0" xfId="896" applyNumberFormat="1" applyFont="1" applyFill="1" applyBorder="1" applyAlignment="1" applyProtection="1">
      <protection locked="0"/>
    </xf>
    <xf numFmtId="0" fontId="230" fillId="0" borderId="0" xfId="0" applyNumberFormat="1" applyFont="1" applyFill="1" applyBorder="1" applyAlignment="1">
      <alignment horizontal="left"/>
    </xf>
    <xf numFmtId="179" fontId="230" fillId="0" borderId="0" xfId="896" applyNumberFormat="1" applyFont="1" applyFill="1" applyBorder="1" applyAlignment="1" applyProtection="1"/>
    <xf numFmtId="179" fontId="230" fillId="0" borderId="0" xfId="0" applyNumberFormat="1" applyFont="1" applyFill="1" applyAlignment="1"/>
    <xf numFmtId="0" fontId="230" fillId="0" borderId="0" xfId="0" applyNumberFormat="1" applyFont="1" applyFill="1" applyAlignment="1"/>
    <xf numFmtId="0" fontId="115" fillId="0" borderId="0" xfId="0" applyNumberFormat="1" applyFont="1" applyFill="1" applyAlignment="1">
      <alignment horizontal="right"/>
    </xf>
    <xf numFmtId="0" fontId="233" fillId="67" borderId="32" xfId="0" applyNumberFormat="1" applyFont="1" applyFill="1" applyBorder="1" applyAlignment="1">
      <alignment horizontal="center" vertical="center"/>
    </xf>
    <xf numFmtId="0" fontId="233" fillId="67" borderId="37" xfId="0" applyNumberFormat="1" applyFont="1" applyFill="1" applyBorder="1" applyAlignment="1">
      <alignment horizontal="center" vertical="center"/>
    </xf>
    <xf numFmtId="0" fontId="233" fillId="67" borderId="29" xfId="0" applyNumberFormat="1" applyFont="1" applyFill="1" applyBorder="1" applyAlignment="1">
      <alignment horizontal="center" vertical="center"/>
    </xf>
    <xf numFmtId="0" fontId="233" fillId="67" borderId="0" xfId="0" applyNumberFormat="1" applyFont="1" applyFill="1" applyBorder="1" applyAlignment="1">
      <alignment horizontal="center" vertical="center"/>
    </xf>
    <xf numFmtId="0" fontId="233" fillId="67" borderId="4" xfId="0" applyNumberFormat="1" applyFont="1" applyFill="1" applyBorder="1" applyAlignment="1">
      <alignment horizontal="center" vertical="center"/>
    </xf>
    <xf numFmtId="0" fontId="233" fillId="67" borderId="27" xfId="0" applyNumberFormat="1" applyFont="1" applyFill="1" applyBorder="1" applyAlignment="1">
      <alignment horizontal="center" vertical="center"/>
    </xf>
    <xf numFmtId="0" fontId="233" fillId="67" borderId="26" xfId="0" applyNumberFormat="1" applyFont="1" applyFill="1" applyBorder="1" applyAlignment="1">
      <alignment horizontal="center" vertical="center"/>
    </xf>
    <xf numFmtId="0" fontId="233" fillId="67" borderId="38" xfId="0" applyNumberFormat="1" applyFont="1" applyFill="1" applyBorder="1" applyAlignment="1">
      <alignment horizontal="center" vertical="center"/>
    </xf>
    <xf numFmtId="0" fontId="233" fillId="67" borderId="38" xfId="0" applyNumberFormat="1" applyFont="1" applyFill="1" applyBorder="1" applyAlignment="1">
      <alignment horizontal="center" vertical="center"/>
    </xf>
    <xf numFmtId="0" fontId="233" fillId="67" borderId="21" xfId="0" applyNumberFormat="1" applyFont="1" applyFill="1" applyBorder="1" applyAlignment="1">
      <alignment horizontal="center" vertical="center"/>
    </xf>
    <xf numFmtId="0" fontId="233" fillId="67" borderId="23" xfId="0" applyNumberFormat="1" applyFont="1" applyFill="1" applyBorder="1" applyAlignment="1">
      <alignment horizontal="center" vertical="center"/>
    </xf>
    <xf numFmtId="0" fontId="233" fillId="67" borderId="33" xfId="0" applyNumberFormat="1" applyFont="1" applyFill="1" applyBorder="1" applyAlignment="1">
      <alignment horizontal="center" vertical="center"/>
    </xf>
    <xf numFmtId="0" fontId="233" fillId="67" borderId="34" xfId="0" applyNumberFormat="1" applyFont="1" applyFill="1" applyBorder="1" applyAlignment="1">
      <alignment horizontal="center" vertical="center"/>
    </xf>
    <xf numFmtId="0" fontId="233" fillId="67" borderId="27" xfId="0" applyNumberFormat="1" applyFont="1" applyFill="1" applyBorder="1" applyAlignment="1">
      <alignment horizontal="center" vertical="center"/>
    </xf>
    <xf numFmtId="0" fontId="233" fillId="67" borderId="26" xfId="0" applyNumberFormat="1" applyFont="1" applyFill="1" applyBorder="1" applyAlignment="1">
      <alignment horizontal="center" vertical="center"/>
    </xf>
    <xf numFmtId="0" fontId="233" fillId="67" borderId="33" xfId="0" applyNumberFormat="1" applyFont="1" applyFill="1" applyBorder="1" applyAlignment="1">
      <alignment horizontal="center" vertical="center" wrapText="1"/>
    </xf>
    <xf numFmtId="0" fontId="105" fillId="67" borderId="33" xfId="0" applyNumberFormat="1" applyFont="1" applyFill="1" applyBorder="1" applyAlignment="1">
      <alignment horizontal="center" vertical="center"/>
    </xf>
    <xf numFmtId="0" fontId="233" fillId="67" borderId="33" xfId="0" applyNumberFormat="1" applyFont="1" applyFill="1" applyBorder="1" applyAlignment="1">
      <alignment horizontal="center" vertical="center"/>
    </xf>
    <xf numFmtId="0" fontId="105" fillId="67" borderId="27" xfId="0" applyNumberFormat="1" applyFont="1" applyFill="1" applyBorder="1" applyAlignment="1">
      <alignment horizontal="center" vertical="center"/>
    </xf>
    <xf numFmtId="0" fontId="233" fillId="67" borderId="28" xfId="0" applyNumberFormat="1" applyFont="1" applyFill="1" applyBorder="1" applyAlignment="1">
      <alignment horizontal="center" vertical="center" wrapText="1"/>
    </xf>
    <xf numFmtId="0" fontId="233" fillId="67" borderId="28" xfId="0" applyNumberFormat="1" applyFont="1" applyFill="1" applyBorder="1" applyAlignment="1">
      <alignment horizontal="center" vertical="center"/>
    </xf>
    <xf numFmtId="0" fontId="233" fillId="67" borderId="20" xfId="0" applyNumberFormat="1" applyFont="1" applyFill="1" applyBorder="1" applyAlignment="1">
      <alignment horizontal="center" vertical="center"/>
    </xf>
    <xf numFmtId="179" fontId="232" fillId="0" borderId="0" xfId="896" applyNumberFormat="1" applyFont="1" applyFill="1" applyAlignment="1" applyProtection="1">
      <alignment horizontal="center"/>
    </xf>
    <xf numFmtId="0" fontId="233" fillId="67" borderId="35" xfId="0" applyNumberFormat="1" applyFont="1" applyFill="1" applyBorder="1" applyAlignment="1">
      <alignment horizontal="center" vertical="center"/>
    </xf>
    <xf numFmtId="0" fontId="233" fillId="67" borderId="32" xfId="0" applyNumberFormat="1" applyFont="1" applyFill="1" applyBorder="1" applyAlignment="1">
      <alignment horizontal="centerContinuous" vertical="center"/>
    </xf>
    <xf numFmtId="0" fontId="233" fillId="67" borderId="24" xfId="0" applyNumberFormat="1" applyFont="1" applyFill="1" applyBorder="1" applyAlignment="1">
      <alignment horizontal="center" vertical="center"/>
    </xf>
    <xf numFmtId="179" fontId="225" fillId="62" borderId="0" xfId="896" applyNumberFormat="1" applyFont="1" applyFill="1" applyAlignment="1" applyProtection="1"/>
    <xf numFmtId="179" fontId="231" fillId="62" borderId="0" xfId="896" applyNumberFormat="1" applyFont="1" applyFill="1" applyAlignment="1" applyProtection="1"/>
    <xf numFmtId="194" fontId="231" fillId="0" borderId="0" xfId="896" applyNumberFormat="1" applyFont="1" applyFill="1" applyAlignment="1" applyProtection="1"/>
    <xf numFmtId="0" fontId="235" fillId="0" borderId="0" xfId="0" applyNumberFormat="1" applyFont="1" applyFill="1" applyAlignment="1">
      <alignment horizontal="centerContinuous" vertical="center"/>
    </xf>
  </cellXfs>
  <cellStyles count="3173">
    <cellStyle name="??&amp;O?&amp;H?_x0008_??_x0007__x0001__x0001_" xfId="1"/>
    <cellStyle name="??_?.????" xfId="2"/>
    <cellStyle name="20% - Accent1" xfId="3"/>
    <cellStyle name="20% - Accent1 2" xfId="4"/>
    <cellStyle name="20% - Accent1 3" xfId="5"/>
    <cellStyle name="20% - Accent1 3 2" xfId="2294"/>
    <cellStyle name="20% - Accent1 4" xfId="1837"/>
    <cellStyle name="20% - Accent1_1) 도로시설물" xfId="6"/>
    <cellStyle name="20% - Accent2" xfId="7"/>
    <cellStyle name="20% - Accent2 2" xfId="8"/>
    <cellStyle name="20% - Accent2 3" xfId="9"/>
    <cellStyle name="20% - Accent2 3 2" xfId="2295"/>
    <cellStyle name="20% - Accent2 4" xfId="1838"/>
    <cellStyle name="20% - Accent2_1) 도로시설물" xfId="10"/>
    <cellStyle name="20% - Accent3" xfId="11"/>
    <cellStyle name="20% - Accent3 2" xfId="12"/>
    <cellStyle name="20% - Accent3 3" xfId="13"/>
    <cellStyle name="20% - Accent3 3 2" xfId="2296"/>
    <cellStyle name="20% - Accent3 4" xfId="1839"/>
    <cellStyle name="20% - Accent3_1) 도로시설물" xfId="14"/>
    <cellStyle name="20% - Accent4" xfId="15"/>
    <cellStyle name="20% - Accent4 2" xfId="16"/>
    <cellStyle name="20% - Accent4 3" xfId="17"/>
    <cellStyle name="20% - Accent4 3 2" xfId="2297"/>
    <cellStyle name="20% - Accent4 4" xfId="1840"/>
    <cellStyle name="20% - Accent4_1) 도로시설물" xfId="18"/>
    <cellStyle name="20% - Accent5" xfId="19"/>
    <cellStyle name="20% - Accent5 2" xfId="20"/>
    <cellStyle name="20% - Accent5 3" xfId="21"/>
    <cellStyle name="20% - Accent5 3 2" xfId="2298"/>
    <cellStyle name="20% - Accent5 4" xfId="1841"/>
    <cellStyle name="20% - Accent5_1) 도로시설물" xfId="22"/>
    <cellStyle name="20% - Accent6" xfId="23"/>
    <cellStyle name="20% - Accent6 2" xfId="24"/>
    <cellStyle name="20% - Accent6 3" xfId="25"/>
    <cellStyle name="20% - Accent6 3 2" xfId="2299"/>
    <cellStyle name="20% - Accent6 4" xfId="1842"/>
    <cellStyle name="20% - Accent6_1) 도로시설물" xfId="26"/>
    <cellStyle name="20% - 강조색1" xfId="27" builtinId="30" customBuiltin="1"/>
    <cellStyle name="20% - 강조색1 10" xfId="28"/>
    <cellStyle name="20% - 강조색1 11" xfId="29"/>
    <cellStyle name="20% - 강조색1 2" xfId="30"/>
    <cellStyle name="20% - 강조색1 2 2" xfId="31"/>
    <cellStyle name="20% - 강조색1 2 2 2" xfId="32"/>
    <cellStyle name="20% - 강조색1 2 3" xfId="33"/>
    <cellStyle name="20% - 강조색1 2_09-주택건설" xfId="34"/>
    <cellStyle name="20% - 강조색1 3" xfId="35"/>
    <cellStyle name="20% - 강조색1 3 2" xfId="36"/>
    <cellStyle name="20% - 강조색1 4" xfId="37"/>
    <cellStyle name="20% - 강조색1 4 2" xfId="38"/>
    <cellStyle name="20% - 강조색1 4 2 2" xfId="2107"/>
    <cellStyle name="20% - 강조색1 4 3" xfId="39"/>
    <cellStyle name="20% - 강조색1 4 4" xfId="1843"/>
    <cellStyle name="20% - 강조색1 4 4 2" xfId="2501"/>
    <cellStyle name="20% - 강조색1 4 4 3" xfId="2727"/>
    <cellStyle name="20% - 강조색1 4 4 4" xfId="2949"/>
    <cellStyle name="20% - 강조색1 5" xfId="40"/>
    <cellStyle name="20% - 강조색1 5 2" xfId="41"/>
    <cellStyle name="20% - 강조색1 5 3" xfId="2108"/>
    <cellStyle name="20% - 강조색1 6" xfId="42"/>
    <cellStyle name="20% - 강조색1 7" xfId="43"/>
    <cellStyle name="20% - 강조색1 8" xfId="44"/>
    <cellStyle name="20% - 강조색1 9" xfId="45"/>
    <cellStyle name="20% - 강조색2" xfId="46" builtinId="34" customBuiltin="1"/>
    <cellStyle name="20% - 강조색2 10" xfId="47"/>
    <cellStyle name="20% - 강조색2 11" xfId="48"/>
    <cellStyle name="20% - 강조색2 2" xfId="49"/>
    <cellStyle name="20% - 강조색2 2 2" xfId="50"/>
    <cellStyle name="20% - 강조색2 2 2 2" xfId="51"/>
    <cellStyle name="20% - 강조색2 2 3" xfId="52"/>
    <cellStyle name="20% - 강조색2 2_09-주택건설" xfId="53"/>
    <cellStyle name="20% - 강조색2 3" xfId="54"/>
    <cellStyle name="20% - 강조색2 3 2" xfId="55"/>
    <cellStyle name="20% - 강조색2 4" xfId="56"/>
    <cellStyle name="20% - 강조색2 4 2" xfId="57"/>
    <cellStyle name="20% - 강조색2 4 2 2" xfId="2109"/>
    <cellStyle name="20% - 강조색2 4 3" xfId="58"/>
    <cellStyle name="20% - 강조색2 4 4" xfId="1844"/>
    <cellStyle name="20% - 강조색2 4 4 2" xfId="2502"/>
    <cellStyle name="20% - 강조색2 4 4 3" xfId="2728"/>
    <cellStyle name="20% - 강조색2 4 4 4" xfId="2950"/>
    <cellStyle name="20% - 강조색2 5" xfId="59"/>
    <cellStyle name="20% - 강조색2 5 2" xfId="60"/>
    <cellStyle name="20% - 강조색2 5 3" xfId="2110"/>
    <cellStyle name="20% - 강조색2 6" xfId="61"/>
    <cellStyle name="20% - 강조색2 7" xfId="62"/>
    <cellStyle name="20% - 강조색2 8" xfId="63"/>
    <cellStyle name="20% - 강조색2 9" xfId="64"/>
    <cellStyle name="20% - 강조색3" xfId="65" builtinId="38" customBuiltin="1"/>
    <cellStyle name="20% - 강조색3 10" xfId="66"/>
    <cellStyle name="20% - 강조색3 11" xfId="67"/>
    <cellStyle name="20% - 강조색3 2" xfId="68"/>
    <cellStyle name="20% - 강조색3 2 2" xfId="69"/>
    <cellStyle name="20% - 강조색3 2 2 2" xfId="70"/>
    <cellStyle name="20% - 강조색3 2 3" xfId="71"/>
    <cellStyle name="20% - 강조색3 2_09-주택건설" xfId="72"/>
    <cellStyle name="20% - 강조색3 3" xfId="73"/>
    <cellStyle name="20% - 강조색3 3 2" xfId="74"/>
    <cellStyle name="20% - 강조색3 4" xfId="75"/>
    <cellStyle name="20% - 강조색3 4 2" xfId="76"/>
    <cellStyle name="20% - 강조색3 4 2 2" xfId="2111"/>
    <cellStyle name="20% - 강조색3 4 3" xfId="77"/>
    <cellStyle name="20% - 강조색3 4 4" xfId="1845"/>
    <cellStyle name="20% - 강조색3 4 4 2" xfId="2503"/>
    <cellStyle name="20% - 강조색3 4 4 3" xfId="2729"/>
    <cellStyle name="20% - 강조색3 4 4 4" xfId="2951"/>
    <cellStyle name="20% - 강조색3 5" xfId="78"/>
    <cellStyle name="20% - 강조색3 5 2" xfId="79"/>
    <cellStyle name="20% - 강조색3 5 3" xfId="2112"/>
    <cellStyle name="20% - 강조색3 6" xfId="80"/>
    <cellStyle name="20% - 강조색3 7" xfId="81"/>
    <cellStyle name="20% - 강조색3 8" xfId="82"/>
    <cellStyle name="20% - 강조색3 9" xfId="83"/>
    <cellStyle name="20% - 강조색4" xfId="84" builtinId="42" customBuiltin="1"/>
    <cellStyle name="20% - 강조색4 10" xfId="85"/>
    <cellStyle name="20% - 강조색4 11" xfId="86"/>
    <cellStyle name="20% - 강조색4 2" xfId="87"/>
    <cellStyle name="20% - 강조색4 2 2" xfId="88"/>
    <cellStyle name="20% - 강조색4 2 2 2" xfId="89"/>
    <cellStyle name="20% - 강조색4 2 3" xfId="90"/>
    <cellStyle name="20% - 강조색4 2_09-주택건설" xfId="91"/>
    <cellStyle name="20% - 강조색4 3" xfId="92"/>
    <cellStyle name="20% - 강조색4 3 2" xfId="93"/>
    <cellStyle name="20% - 강조색4 4" xfId="94"/>
    <cellStyle name="20% - 강조색4 4 2" xfId="95"/>
    <cellStyle name="20% - 강조색4 4 2 2" xfId="2113"/>
    <cellStyle name="20% - 강조색4 4 3" xfId="96"/>
    <cellStyle name="20% - 강조색4 4 4" xfId="1846"/>
    <cellStyle name="20% - 강조색4 4 4 2" xfId="2504"/>
    <cellStyle name="20% - 강조색4 4 4 3" xfId="2730"/>
    <cellStyle name="20% - 강조색4 4 4 4" xfId="2952"/>
    <cellStyle name="20% - 강조색4 5" xfId="97"/>
    <cellStyle name="20% - 강조색4 5 2" xfId="98"/>
    <cellStyle name="20% - 강조색4 5 3" xfId="2114"/>
    <cellStyle name="20% - 강조색4 6" xfId="99"/>
    <cellStyle name="20% - 강조색4 7" xfId="100"/>
    <cellStyle name="20% - 강조색4 8" xfId="101"/>
    <cellStyle name="20% - 강조색4 9" xfId="102"/>
    <cellStyle name="20% - 강조색5" xfId="103" builtinId="46" customBuiltin="1"/>
    <cellStyle name="20% - 강조색5 10" xfId="104"/>
    <cellStyle name="20% - 강조색5 11" xfId="105"/>
    <cellStyle name="20% - 강조색5 2" xfId="106"/>
    <cellStyle name="20% - 강조색5 2 2" xfId="107"/>
    <cellStyle name="20% - 강조색5 2_09-주택건설" xfId="108"/>
    <cellStyle name="20% - 강조색5 3" xfId="109"/>
    <cellStyle name="20% - 강조색5 4" xfId="110"/>
    <cellStyle name="20% - 강조색5 4 2" xfId="111"/>
    <cellStyle name="20% - 강조색5 4 3" xfId="112"/>
    <cellStyle name="20% - 강조색5 4 4" xfId="1847"/>
    <cellStyle name="20% - 강조색5 4 4 2" xfId="2505"/>
    <cellStyle name="20% - 강조색5 4 4 3" xfId="2731"/>
    <cellStyle name="20% - 강조색5 4 4 4" xfId="2953"/>
    <cellStyle name="20% - 강조색5 5" xfId="113"/>
    <cellStyle name="20% - 강조색5 5 2" xfId="114"/>
    <cellStyle name="20% - 강조색5 6" xfId="115"/>
    <cellStyle name="20% - 강조색5 7" xfId="116"/>
    <cellStyle name="20% - 강조색5 8" xfId="117"/>
    <cellStyle name="20% - 강조색5 9" xfId="118"/>
    <cellStyle name="20% - 강조색6" xfId="119" builtinId="50" customBuiltin="1"/>
    <cellStyle name="20% - 강조색6 10" xfId="120"/>
    <cellStyle name="20% - 강조색6 11" xfId="121"/>
    <cellStyle name="20% - 강조색6 2" xfId="122"/>
    <cellStyle name="20% - 강조색6 2 2" xfId="123"/>
    <cellStyle name="20% - 강조색6 2 2 2" xfId="124"/>
    <cellStyle name="20% - 강조색6 2 3" xfId="125"/>
    <cellStyle name="20% - 강조색6 2_09-주택건설" xfId="126"/>
    <cellStyle name="20% - 강조색6 3" xfId="127"/>
    <cellStyle name="20% - 강조색6 3 2" xfId="128"/>
    <cellStyle name="20% - 강조색6 4" xfId="129"/>
    <cellStyle name="20% - 강조색6 4 2" xfId="130"/>
    <cellStyle name="20% - 강조색6 4 2 2" xfId="2115"/>
    <cellStyle name="20% - 강조색6 4 3" xfId="131"/>
    <cellStyle name="20% - 강조색6 4 4" xfId="1848"/>
    <cellStyle name="20% - 강조색6 4 4 2" xfId="2506"/>
    <cellStyle name="20% - 강조색6 4 4 3" xfId="2732"/>
    <cellStyle name="20% - 강조색6 4 4 4" xfId="2954"/>
    <cellStyle name="20% - 강조색6 5" xfId="132"/>
    <cellStyle name="20% - 강조색6 5 2" xfId="133"/>
    <cellStyle name="20% - 강조색6 5 3" xfId="2116"/>
    <cellStyle name="20% - 강조색6 6" xfId="134"/>
    <cellStyle name="20% - 강조색6 7" xfId="135"/>
    <cellStyle name="20% - 강조색6 8" xfId="136"/>
    <cellStyle name="20% - 강조색6 9" xfId="137"/>
    <cellStyle name="40% - Accent1" xfId="138"/>
    <cellStyle name="40% - Accent1 2" xfId="139"/>
    <cellStyle name="40% - Accent1 3" xfId="140"/>
    <cellStyle name="40% - Accent1 3 2" xfId="2300"/>
    <cellStyle name="40% - Accent1 4" xfId="1849"/>
    <cellStyle name="40% - Accent1_1) 도로시설물" xfId="141"/>
    <cellStyle name="40% - Accent2" xfId="142"/>
    <cellStyle name="40% - Accent2 2" xfId="143"/>
    <cellStyle name="40% - Accent2 3" xfId="144"/>
    <cellStyle name="40% - Accent2 3 2" xfId="2301"/>
    <cellStyle name="40% - Accent2 4" xfId="1850"/>
    <cellStyle name="40% - Accent2_1) 도로시설물" xfId="145"/>
    <cellStyle name="40% - Accent3" xfId="146"/>
    <cellStyle name="40% - Accent3 2" xfId="147"/>
    <cellStyle name="40% - Accent3 3" xfId="148"/>
    <cellStyle name="40% - Accent3 3 2" xfId="2302"/>
    <cellStyle name="40% - Accent3 4" xfId="1851"/>
    <cellStyle name="40% - Accent3_1) 도로시설물" xfId="149"/>
    <cellStyle name="40% - Accent4" xfId="150"/>
    <cellStyle name="40% - Accent4 2" xfId="151"/>
    <cellStyle name="40% - Accent4 3" xfId="152"/>
    <cellStyle name="40% - Accent4 3 2" xfId="2303"/>
    <cellStyle name="40% - Accent4 4" xfId="1852"/>
    <cellStyle name="40% - Accent4_1) 도로시설물" xfId="153"/>
    <cellStyle name="40% - Accent5" xfId="154"/>
    <cellStyle name="40% - Accent5 2" xfId="155"/>
    <cellStyle name="40% - Accent5 3" xfId="156"/>
    <cellStyle name="40% - Accent5 3 2" xfId="2304"/>
    <cellStyle name="40% - Accent5 4" xfId="1853"/>
    <cellStyle name="40% - Accent5_1) 도로시설물" xfId="157"/>
    <cellStyle name="40% - Accent6" xfId="158"/>
    <cellStyle name="40% - Accent6 2" xfId="159"/>
    <cellStyle name="40% - Accent6 3" xfId="160"/>
    <cellStyle name="40% - Accent6 3 2" xfId="2305"/>
    <cellStyle name="40% - Accent6 4" xfId="1854"/>
    <cellStyle name="40% - Accent6_1) 도로시설물" xfId="161"/>
    <cellStyle name="40% - 강조색1" xfId="162" builtinId="31" customBuiltin="1"/>
    <cellStyle name="40% - 강조색1 10" xfId="163"/>
    <cellStyle name="40% - 강조색1 11" xfId="164"/>
    <cellStyle name="40% - 강조색1 2" xfId="165"/>
    <cellStyle name="40% - 강조색1 2 2" xfId="166"/>
    <cellStyle name="40% - 강조색1 2 2 2" xfId="167"/>
    <cellStyle name="40% - 강조색1 2 3" xfId="168"/>
    <cellStyle name="40% - 강조색1 2_09-주택건설" xfId="169"/>
    <cellStyle name="40% - 강조색1 3" xfId="170"/>
    <cellStyle name="40% - 강조색1 3 2" xfId="171"/>
    <cellStyle name="40% - 강조색1 4" xfId="172"/>
    <cellStyle name="40% - 강조색1 4 2" xfId="173"/>
    <cellStyle name="40% - 강조색1 4 2 2" xfId="2117"/>
    <cellStyle name="40% - 강조색1 4 3" xfId="174"/>
    <cellStyle name="40% - 강조색1 4 4" xfId="1855"/>
    <cellStyle name="40% - 강조색1 4 4 2" xfId="2507"/>
    <cellStyle name="40% - 강조색1 4 4 3" xfId="2733"/>
    <cellStyle name="40% - 강조색1 4 4 4" xfId="2955"/>
    <cellStyle name="40% - 강조색1 5" xfId="175"/>
    <cellStyle name="40% - 강조색1 5 2" xfId="176"/>
    <cellStyle name="40% - 강조색1 5 3" xfId="2118"/>
    <cellStyle name="40% - 강조색1 6" xfId="177"/>
    <cellStyle name="40% - 강조색1 7" xfId="178"/>
    <cellStyle name="40% - 강조색1 8" xfId="179"/>
    <cellStyle name="40% - 강조색1 9" xfId="180"/>
    <cellStyle name="40% - 강조색2" xfId="181" builtinId="35" customBuiltin="1"/>
    <cellStyle name="40% - 강조색2 10" xfId="182"/>
    <cellStyle name="40% - 강조색2 10 2" xfId="183"/>
    <cellStyle name="40% - 강조색2 10 3" xfId="1856"/>
    <cellStyle name="40% - 강조색2 10 3 2" xfId="2508"/>
    <cellStyle name="40% - 강조색2 10 3 3" xfId="2734"/>
    <cellStyle name="40% - 강조색2 10 3 4" xfId="2956"/>
    <cellStyle name="40% - 강조색2 11" xfId="184"/>
    <cellStyle name="40% - 강조색2 11 2" xfId="185"/>
    <cellStyle name="40% - 강조색2 11 3" xfId="1857"/>
    <cellStyle name="40% - 강조색2 11 3 2" xfId="2509"/>
    <cellStyle name="40% - 강조색2 11 3 3" xfId="2735"/>
    <cellStyle name="40% - 강조색2 11 3 4" xfId="2957"/>
    <cellStyle name="40% - 강조색2 2" xfId="186"/>
    <cellStyle name="40% - 강조색2 2 2" xfId="187"/>
    <cellStyle name="40% - 강조색2 2_09-주택건설" xfId="188"/>
    <cellStyle name="40% - 강조색2 3" xfId="189"/>
    <cellStyle name="40% - 강조색2 4" xfId="190"/>
    <cellStyle name="40% - 강조색2 4 2" xfId="191"/>
    <cellStyle name="40% - 강조색2 5" xfId="192"/>
    <cellStyle name="40% - 강조색2 5 2" xfId="193"/>
    <cellStyle name="40% - 강조색2 5 3" xfId="1858"/>
    <cellStyle name="40% - 강조색2 5 3 2" xfId="2510"/>
    <cellStyle name="40% - 강조색2 5 3 3" xfId="2736"/>
    <cellStyle name="40% - 강조색2 5 3 4" xfId="2958"/>
    <cellStyle name="40% - 강조색2 6" xfId="194"/>
    <cellStyle name="40% - 강조색2 6 2" xfId="195"/>
    <cellStyle name="40% - 강조색2 6 3" xfId="1859"/>
    <cellStyle name="40% - 강조색2 6 3 2" xfId="2511"/>
    <cellStyle name="40% - 강조색2 6 3 3" xfId="2737"/>
    <cellStyle name="40% - 강조색2 6 3 4" xfId="2959"/>
    <cellStyle name="40% - 강조색2 7" xfId="196"/>
    <cellStyle name="40% - 강조색2 7 2" xfId="197"/>
    <cellStyle name="40% - 강조색2 7 3" xfId="1860"/>
    <cellStyle name="40% - 강조색2 7 3 2" xfId="2512"/>
    <cellStyle name="40% - 강조색2 7 3 3" xfId="2738"/>
    <cellStyle name="40% - 강조색2 7 3 4" xfId="2960"/>
    <cellStyle name="40% - 강조색2 8" xfId="198"/>
    <cellStyle name="40% - 강조색2 8 2" xfId="199"/>
    <cellStyle name="40% - 강조색2 8 3" xfId="1861"/>
    <cellStyle name="40% - 강조색2 8 3 2" xfId="2513"/>
    <cellStyle name="40% - 강조색2 8 3 3" xfId="2739"/>
    <cellStyle name="40% - 강조색2 8 3 4" xfId="2961"/>
    <cellStyle name="40% - 강조색2 9" xfId="200"/>
    <cellStyle name="40% - 강조색2 9 2" xfId="201"/>
    <cellStyle name="40% - 강조색2 9 3" xfId="1862"/>
    <cellStyle name="40% - 강조색2 9 3 2" xfId="2514"/>
    <cellStyle name="40% - 강조색2 9 3 3" xfId="2740"/>
    <cellStyle name="40% - 강조색2 9 3 4" xfId="2962"/>
    <cellStyle name="40% - 강조색3" xfId="202" builtinId="39" customBuiltin="1"/>
    <cellStyle name="40% - 강조색3 10" xfId="203"/>
    <cellStyle name="40% - 강조색3 11" xfId="204"/>
    <cellStyle name="40% - 강조색3 2" xfId="205"/>
    <cellStyle name="40% - 강조색3 2 2" xfId="206"/>
    <cellStyle name="40% - 강조색3 2 2 2" xfId="207"/>
    <cellStyle name="40% - 강조색3 2 3" xfId="208"/>
    <cellStyle name="40% - 강조색3 2_09-주택건설" xfId="209"/>
    <cellStyle name="40% - 강조색3 3" xfId="210"/>
    <cellStyle name="40% - 강조색3 3 2" xfId="211"/>
    <cellStyle name="40% - 강조색3 4" xfId="212"/>
    <cellStyle name="40% - 강조색3 4 2" xfId="213"/>
    <cellStyle name="40% - 강조색3 4 2 2" xfId="2119"/>
    <cellStyle name="40% - 강조색3 4 3" xfId="214"/>
    <cellStyle name="40% - 강조색3 4 4" xfId="1863"/>
    <cellStyle name="40% - 강조색3 4 4 2" xfId="2515"/>
    <cellStyle name="40% - 강조색3 4 4 3" xfId="2741"/>
    <cellStyle name="40% - 강조색3 4 4 4" xfId="2963"/>
    <cellStyle name="40% - 강조색3 5" xfId="215"/>
    <cellStyle name="40% - 강조색3 5 2" xfId="216"/>
    <cellStyle name="40% - 강조색3 5 3" xfId="2120"/>
    <cellStyle name="40% - 강조색3 6" xfId="217"/>
    <cellStyle name="40% - 강조색3 7" xfId="218"/>
    <cellStyle name="40% - 강조색3 8" xfId="219"/>
    <cellStyle name="40% - 강조색3 9" xfId="220"/>
    <cellStyle name="40% - 강조색4" xfId="221" builtinId="43" customBuiltin="1"/>
    <cellStyle name="40% - 강조색4 10" xfId="222"/>
    <cellStyle name="40% - 강조색4 11" xfId="223"/>
    <cellStyle name="40% - 강조색4 2" xfId="224"/>
    <cellStyle name="40% - 강조색4 2 2" xfId="225"/>
    <cellStyle name="40% - 강조색4 2 2 2" xfId="226"/>
    <cellStyle name="40% - 강조색4 2 3" xfId="227"/>
    <cellStyle name="40% - 강조색4 2_09-주택건설" xfId="228"/>
    <cellStyle name="40% - 강조색4 3" xfId="229"/>
    <cellStyle name="40% - 강조색4 3 2" xfId="230"/>
    <cellStyle name="40% - 강조색4 4" xfId="231"/>
    <cellStyle name="40% - 강조색4 4 2" xfId="232"/>
    <cellStyle name="40% - 강조색4 4 2 2" xfId="2121"/>
    <cellStyle name="40% - 강조색4 4 3" xfId="233"/>
    <cellStyle name="40% - 강조색4 4 4" xfId="1864"/>
    <cellStyle name="40% - 강조색4 4 4 2" xfId="2516"/>
    <cellStyle name="40% - 강조색4 4 4 3" xfId="2742"/>
    <cellStyle name="40% - 강조색4 4 4 4" xfId="2964"/>
    <cellStyle name="40% - 강조색4 5" xfId="234"/>
    <cellStyle name="40% - 강조색4 5 2" xfId="235"/>
    <cellStyle name="40% - 강조색4 5 3" xfId="2122"/>
    <cellStyle name="40% - 강조색4 6" xfId="236"/>
    <cellStyle name="40% - 강조색4 7" xfId="237"/>
    <cellStyle name="40% - 강조색4 8" xfId="238"/>
    <cellStyle name="40% - 강조색4 9" xfId="239"/>
    <cellStyle name="40% - 강조색5" xfId="240" builtinId="47" customBuiltin="1"/>
    <cellStyle name="40% - 강조색5 10" xfId="241"/>
    <cellStyle name="40% - 강조색5 11" xfId="242"/>
    <cellStyle name="40% - 강조색5 2" xfId="243"/>
    <cellStyle name="40% - 강조색5 2 2" xfId="244"/>
    <cellStyle name="40% - 강조색5 2 2 2" xfId="245"/>
    <cellStyle name="40% - 강조색5 2 3" xfId="246"/>
    <cellStyle name="40% - 강조색5 2_09-주택건설" xfId="247"/>
    <cellStyle name="40% - 강조색5 3" xfId="248"/>
    <cellStyle name="40% - 강조색5 3 2" xfId="249"/>
    <cellStyle name="40% - 강조색5 4" xfId="250"/>
    <cellStyle name="40% - 강조색5 4 2" xfId="251"/>
    <cellStyle name="40% - 강조색5 4 2 2" xfId="2123"/>
    <cellStyle name="40% - 강조색5 4 3" xfId="252"/>
    <cellStyle name="40% - 강조색5 4 4" xfId="1865"/>
    <cellStyle name="40% - 강조색5 4 4 2" xfId="2517"/>
    <cellStyle name="40% - 강조색5 4 4 3" xfId="2743"/>
    <cellStyle name="40% - 강조색5 4 4 4" xfId="2965"/>
    <cellStyle name="40% - 강조색5 5" xfId="253"/>
    <cellStyle name="40% - 강조색5 5 2" xfId="254"/>
    <cellStyle name="40% - 강조색5 5 3" xfId="2124"/>
    <cellStyle name="40% - 강조색5 6" xfId="255"/>
    <cellStyle name="40% - 강조색5 7" xfId="256"/>
    <cellStyle name="40% - 강조색5 8" xfId="257"/>
    <cellStyle name="40% - 강조색5 9" xfId="258"/>
    <cellStyle name="40% - 강조색6" xfId="259" builtinId="51" customBuiltin="1"/>
    <cellStyle name="40% - 강조색6 10" xfId="260"/>
    <cellStyle name="40% - 강조색6 11" xfId="261"/>
    <cellStyle name="40% - 강조색6 2" xfId="262"/>
    <cellStyle name="40% - 강조색6 2 2" xfId="263"/>
    <cellStyle name="40% - 강조색6 2 2 2" xfId="264"/>
    <cellStyle name="40% - 강조색6 2 3" xfId="265"/>
    <cellStyle name="40% - 강조색6 2_09-주택건설" xfId="266"/>
    <cellStyle name="40% - 강조색6 3" xfId="267"/>
    <cellStyle name="40% - 강조색6 3 2" xfId="268"/>
    <cellStyle name="40% - 강조색6 4" xfId="269"/>
    <cellStyle name="40% - 강조색6 4 2" xfId="270"/>
    <cellStyle name="40% - 강조색6 4 2 2" xfId="2125"/>
    <cellStyle name="40% - 강조색6 4 3" xfId="271"/>
    <cellStyle name="40% - 강조색6 4 4" xfId="1866"/>
    <cellStyle name="40% - 강조색6 4 4 2" xfId="2518"/>
    <cellStyle name="40% - 강조색6 4 4 3" xfId="2744"/>
    <cellStyle name="40% - 강조색6 4 4 4" xfId="2966"/>
    <cellStyle name="40% - 강조색6 5" xfId="272"/>
    <cellStyle name="40% - 강조색6 5 2" xfId="273"/>
    <cellStyle name="40% - 강조색6 5 3" xfId="2126"/>
    <cellStyle name="40% - 강조색6 6" xfId="274"/>
    <cellStyle name="40% - 강조색6 7" xfId="275"/>
    <cellStyle name="40% - 강조색6 8" xfId="276"/>
    <cellStyle name="40% - 강조색6 9" xfId="277"/>
    <cellStyle name="60% - Accent1" xfId="278"/>
    <cellStyle name="60% - Accent1 2" xfId="279"/>
    <cellStyle name="60% - Accent1 3" xfId="280"/>
    <cellStyle name="60% - Accent1 3 2" xfId="2306"/>
    <cellStyle name="60% - Accent1 4" xfId="1867"/>
    <cellStyle name="60% - Accent1_1) 도로시설물" xfId="281"/>
    <cellStyle name="60% - Accent2" xfId="282"/>
    <cellStyle name="60% - Accent2 2" xfId="283"/>
    <cellStyle name="60% - Accent2 3" xfId="284"/>
    <cellStyle name="60% - Accent2 3 2" xfId="2307"/>
    <cellStyle name="60% - Accent2 4" xfId="1868"/>
    <cellStyle name="60% - Accent2_1) 도로시설물" xfId="285"/>
    <cellStyle name="60% - Accent3" xfId="286"/>
    <cellStyle name="60% - Accent3 2" xfId="287"/>
    <cellStyle name="60% - Accent3 3" xfId="288"/>
    <cellStyle name="60% - Accent3 3 2" xfId="2308"/>
    <cellStyle name="60% - Accent3 4" xfId="1869"/>
    <cellStyle name="60% - Accent3_1) 도로시설물" xfId="289"/>
    <cellStyle name="60% - Accent4" xfId="290"/>
    <cellStyle name="60% - Accent4 2" xfId="291"/>
    <cellStyle name="60% - Accent4 3" xfId="292"/>
    <cellStyle name="60% - Accent4 3 2" xfId="2309"/>
    <cellStyle name="60% - Accent4 4" xfId="1870"/>
    <cellStyle name="60% - Accent4_1) 도로시설물" xfId="293"/>
    <cellStyle name="60% - Accent5" xfId="294"/>
    <cellStyle name="60% - Accent5 2" xfId="295"/>
    <cellStyle name="60% - Accent5 3" xfId="296"/>
    <cellStyle name="60% - Accent5 3 2" xfId="2310"/>
    <cellStyle name="60% - Accent5 4" xfId="1871"/>
    <cellStyle name="60% - Accent5_1) 도로시설물" xfId="297"/>
    <cellStyle name="60% - Accent6" xfId="298"/>
    <cellStyle name="60% - Accent6 2" xfId="299"/>
    <cellStyle name="60% - Accent6 3" xfId="300"/>
    <cellStyle name="60% - Accent6 3 2" xfId="2311"/>
    <cellStyle name="60% - Accent6 4" xfId="1872"/>
    <cellStyle name="60% - Accent6_1) 도로시설물" xfId="301"/>
    <cellStyle name="60% - 강조색1" xfId="302" builtinId="32" customBuiltin="1"/>
    <cellStyle name="60% - 강조색1 2" xfId="303"/>
    <cellStyle name="60% - 강조색1 2 2" xfId="304"/>
    <cellStyle name="60% - 강조색1 2 2 2" xfId="305"/>
    <cellStyle name="60% - 강조색1 2 3" xfId="306"/>
    <cellStyle name="60% - 강조색1 2_1) 도로시설물" xfId="307"/>
    <cellStyle name="60% - 강조색1 3" xfId="308"/>
    <cellStyle name="60% - 강조색1 3 2" xfId="309"/>
    <cellStyle name="60% - 강조색1 4" xfId="310"/>
    <cellStyle name="60% - 강조색1 4 2" xfId="311"/>
    <cellStyle name="60% - 강조색1 4 3" xfId="2127"/>
    <cellStyle name="60% - 강조색1 5" xfId="312"/>
    <cellStyle name="60% - 강조색1 5 2" xfId="313"/>
    <cellStyle name="60% - 강조색1 5 3" xfId="2128"/>
    <cellStyle name="60% - 강조색2" xfId="314" builtinId="36" customBuiltin="1"/>
    <cellStyle name="60% - 강조색2 2" xfId="315"/>
    <cellStyle name="60% - 강조색2 2 2" xfId="316"/>
    <cellStyle name="60% - 강조색2 2 2 2" xfId="317"/>
    <cellStyle name="60% - 강조색2 2 3" xfId="318"/>
    <cellStyle name="60% - 강조색2 2_1) 도로시설물" xfId="319"/>
    <cellStyle name="60% - 강조색2 3" xfId="320"/>
    <cellStyle name="60% - 강조색2 3 2" xfId="321"/>
    <cellStyle name="60% - 강조색2 4" xfId="322"/>
    <cellStyle name="60% - 강조색2 4 2" xfId="323"/>
    <cellStyle name="60% - 강조색2 4 3" xfId="2129"/>
    <cellStyle name="60% - 강조색2 5" xfId="324"/>
    <cellStyle name="60% - 강조색2 5 2" xfId="325"/>
    <cellStyle name="60% - 강조색2 5 3" xfId="2130"/>
    <cellStyle name="60% - 강조색3" xfId="326" builtinId="40" customBuiltin="1"/>
    <cellStyle name="60% - 강조색3 2" xfId="327"/>
    <cellStyle name="60% - 강조색3 2 2" xfId="328"/>
    <cellStyle name="60% - 강조색3 2 2 2" xfId="329"/>
    <cellStyle name="60% - 강조색3 2 3" xfId="330"/>
    <cellStyle name="60% - 강조색3 2_1) 도로시설물" xfId="331"/>
    <cellStyle name="60% - 강조색3 3" xfId="332"/>
    <cellStyle name="60% - 강조색3 3 2" xfId="333"/>
    <cellStyle name="60% - 강조색3 4" xfId="334"/>
    <cellStyle name="60% - 강조색3 4 2" xfId="335"/>
    <cellStyle name="60% - 강조색3 4 3" xfId="2131"/>
    <cellStyle name="60% - 강조색3 5" xfId="336"/>
    <cellStyle name="60% - 강조색3 5 2" xfId="337"/>
    <cellStyle name="60% - 강조색3 5 3" xfId="2132"/>
    <cellStyle name="60% - 강조색4" xfId="338" builtinId="44" customBuiltin="1"/>
    <cellStyle name="60% - 강조색4 2" xfId="339"/>
    <cellStyle name="60% - 강조색4 2 2" xfId="340"/>
    <cellStyle name="60% - 강조색4 2 2 2" xfId="341"/>
    <cellStyle name="60% - 강조색4 2 3" xfId="342"/>
    <cellStyle name="60% - 강조색4 2_1) 도로시설물" xfId="343"/>
    <cellStyle name="60% - 강조색4 3" xfId="344"/>
    <cellStyle name="60% - 강조색4 3 2" xfId="345"/>
    <cellStyle name="60% - 강조색4 4" xfId="346"/>
    <cellStyle name="60% - 강조색4 4 2" xfId="347"/>
    <cellStyle name="60% - 강조색4 4 3" xfId="2133"/>
    <cellStyle name="60% - 강조색4 5" xfId="348"/>
    <cellStyle name="60% - 강조색4 5 2" xfId="349"/>
    <cellStyle name="60% - 강조색4 5 3" xfId="2134"/>
    <cellStyle name="60% - 강조색5" xfId="350" builtinId="48" customBuiltin="1"/>
    <cellStyle name="60% - 강조색5 2" xfId="351"/>
    <cellStyle name="60% - 강조색5 2 2" xfId="352"/>
    <cellStyle name="60% - 강조색5 2 2 2" xfId="353"/>
    <cellStyle name="60% - 강조색5 2 3" xfId="354"/>
    <cellStyle name="60% - 강조색5 2_1) 도로시설물" xfId="355"/>
    <cellStyle name="60% - 강조색5 3" xfId="356"/>
    <cellStyle name="60% - 강조색5 3 2" xfId="357"/>
    <cellStyle name="60% - 강조색5 4" xfId="358"/>
    <cellStyle name="60% - 강조색5 4 2" xfId="359"/>
    <cellStyle name="60% - 강조색5 4 3" xfId="2135"/>
    <cellStyle name="60% - 강조색5 5" xfId="360"/>
    <cellStyle name="60% - 강조색5 5 2" xfId="361"/>
    <cellStyle name="60% - 강조색5 5 3" xfId="2136"/>
    <cellStyle name="60% - 강조색6" xfId="362" builtinId="52" customBuiltin="1"/>
    <cellStyle name="60% - 강조색6 2" xfId="363"/>
    <cellStyle name="60% - 강조색6 2 2" xfId="364"/>
    <cellStyle name="60% - 강조색6 2 2 2" xfId="365"/>
    <cellStyle name="60% - 강조색6 2 3" xfId="366"/>
    <cellStyle name="60% - 강조색6 2_1) 도로시설물" xfId="367"/>
    <cellStyle name="60% - 강조색6 3" xfId="368"/>
    <cellStyle name="60% - 강조색6 3 2" xfId="369"/>
    <cellStyle name="60% - 강조색6 4" xfId="370"/>
    <cellStyle name="60% - 강조색6 4 2" xfId="371"/>
    <cellStyle name="60% - 강조색6 4 3" xfId="2137"/>
    <cellStyle name="60% - 강조색6 5" xfId="372"/>
    <cellStyle name="60% - 강조색6 5 2" xfId="373"/>
    <cellStyle name="60% - 강조색6 5 3" xfId="2138"/>
    <cellStyle name="Accent1" xfId="374"/>
    <cellStyle name="Accent1 2" xfId="375"/>
    <cellStyle name="Accent1 3" xfId="376"/>
    <cellStyle name="Accent1 3 2" xfId="2312"/>
    <cellStyle name="Accent1 4" xfId="1873"/>
    <cellStyle name="Accent1_1) 도로시설물" xfId="377"/>
    <cellStyle name="Accent2" xfId="378"/>
    <cellStyle name="Accent2 2" xfId="379"/>
    <cellStyle name="Accent2 3" xfId="380"/>
    <cellStyle name="Accent2 3 2" xfId="2313"/>
    <cellStyle name="Accent2 4" xfId="1874"/>
    <cellStyle name="Accent2_1) 도로시설물" xfId="381"/>
    <cellStyle name="Accent3" xfId="382"/>
    <cellStyle name="Accent3 2" xfId="383"/>
    <cellStyle name="Accent3 3" xfId="384"/>
    <cellStyle name="Accent3 3 2" xfId="2314"/>
    <cellStyle name="Accent3 4" xfId="1875"/>
    <cellStyle name="Accent3_1) 도로시설물" xfId="385"/>
    <cellStyle name="Accent4" xfId="386"/>
    <cellStyle name="Accent4 2" xfId="387"/>
    <cellStyle name="Accent4 3" xfId="388"/>
    <cellStyle name="Accent4 3 2" xfId="2315"/>
    <cellStyle name="Accent4 4" xfId="1876"/>
    <cellStyle name="Accent4_1) 도로시설물" xfId="389"/>
    <cellStyle name="Accent5" xfId="390"/>
    <cellStyle name="Accent5 2" xfId="391"/>
    <cellStyle name="Accent5 3" xfId="392"/>
    <cellStyle name="Accent5 3 2" xfId="2316"/>
    <cellStyle name="Accent5 4" xfId="1877"/>
    <cellStyle name="Accent5_1) 도로시설물" xfId="393"/>
    <cellStyle name="Accent6" xfId="394"/>
    <cellStyle name="Accent6 2" xfId="395"/>
    <cellStyle name="Accent6 3" xfId="396"/>
    <cellStyle name="Accent6 3 2" xfId="2317"/>
    <cellStyle name="Accent6 4" xfId="1878"/>
    <cellStyle name="Accent6_1) 도로시설물" xfId="397"/>
    <cellStyle name="ÅëÈ­ [0]_¼ÕÀÍ¿¹»ê" xfId="398"/>
    <cellStyle name="AeE­ [0]_¼OAI¿¹≫e" xfId="399"/>
    <cellStyle name="ÅëÈ­ [0]_ÀÎ°Çºñ,¿ÜÁÖºñ" xfId="400"/>
    <cellStyle name="AeE­ [0]_AI°Cºn,μμ±Þºn" xfId="401"/>
    <cellStyle name="ÅëÈ­ [0]_laroux" xfId="402"/>
    <cellStyle name="AeE­ [0]_laroux_1" xfId="403"/>
    <cellStyle name="ÅëÈ­ [0]_laroux_1" xfId="404"/>
    <cellStyle name="AeE­ [0]_laroux_2" xfId="405"/>
    <cellStyle name="ÅëÈ­ [0]_laroux_2" xfId="406"/>
    <cellStyle name="AeE­ [0]_laroux_2_41-06농림16" xfId="407"/>
    <cellStyle name="ÅëÈ­ [0]_laroux_2_41-06농림16" xfId="408"/>
    <cellStyle name="AeE­ [0]_laroux_2_41-06농림41" xfId="409"/>
    <cellStyle name="ÅëÈ­ [0]_laroux_2_41-06농림41" xfId="410"/>
    <cellStyle name="AeE­ [0]_Sheet1" xfId="411"/>
    <cellStyle name="ÅëÈ­ [0]_Sheet1" xfId="412"/>
    <cellStyle name="ÅëÈ­_¼ÕÀÍ¿¹»ê" xfId="413"/>
    <cellStyle name="AeE­_¼OAI¿¹≫e" xfId="414"/>
    <cellStyle name="ÅëÈ­_ÀÎ°Çºñ,¿ÜÁÖºñ" xfId="415"/>
    <cellStyle name="AeE­_AI°Cºn,μμ±Þºn" xfId="416"/>
    <cellStyle name="ÅëÈ­_laroux" xfId="417"/>
    <cellStyle name="AeE­_laroux_1" xfId="418"/>
    <cellStyle name="ÅëÈ­_laroux_1" xfId="419"/>
    <cellStyle name="AeE­_laroux_2" xfId="420"/>
    <cellStyle name="ÅëÈ­_laroux_2" xfId="421"/>
    <cellStyle name="AeE­_laroux_2_41-06농림16" xfId="422"/>
    <cellStyle name="ÅëÈ­_laroux_2_41-06농림16" xfId="423"/>
    <cellStyle name="AeE­_laroux_2_41-06농림41" xfId="424"/>
    <cellStyle name="ÅëÈ­_laroux_2_41-06농림41" xfId="425"/>
    <cellStyle name="AeE­_Sheet1" xfId="426"/>
    <cellStyle name="ÅëÈ­_Sheet1" xfId="427"/>
    <cellStyle name="AeE­_Sheet1_41-06농림16" xfId="428"/>
    <cellStyle name="ÅëÈ­_Sheet1_41-06농림16" xfId="429"/>
    <cellStyle name="AeE­_Sheet1_41-06농림41" xfId="430"/>
    <cellStyle name="ÅëÈ­_Sheet1_41-06농림41" xfId="431"/>
    <cellStyle name="ÄÞ¸¶ [0]_¼ÕÀÍ¿¹»ê" xfId="432"/>
    <cellStyle name="AÞ¸¶ [0]_¼OAI¿¹≫e" xfId="433"/>
    <cellStyle name="ÄÞ¸¶ [0]_ÀÎ°Çºñ,¿ÜÁÖºñ" xfId="434"/>
    <cellStyle name="AÞ¸¶ [0]_AI°Cºn,μμ±Þºn" xfId="435"/>
    <cellStyle name="ÄÞ¸¶ [0]_laroux" xfId="436"/>
    <cellStyle name="AÞ¸¶ [0]_laroux_1" xfId="437"/>
    <cellStyle name="ÄÞ¸¶ [0]_laroux_1" xfId="438"/>
    <cellStyle name="AÞ¸¶ [0]_Sheet1" xfId="439"/>
    <cellStyle name="ÄÞ¸¶ [0]_Sheet1" xfId="440"/>
    <cellStyle name="ÄÞ¸¶_¼ÕÀÍ¿¹»ê" xfId="441"/>
    <cellStyle name="AÞ¸¶_¼OAI¿¹≫e" xfId="442"/>
    <cellStyle name="ÄÞ¸¶_ÀÎ°Çºñ,¿ÜÁÖºñ" xfId="443"/>
    <cellStyle name="AÞ¸¶_AI°Cºn,μμ±Þºn" xfId="444"/>
    <cellStyle name="ÄÞ¸¶_laroux" xfId="445"/>
    <cellStyle name="AÞ¸¶_laroux_1" xfId="446"/>
    <cellStyle name="ÄÞ¸¶_laroux_1" xfId="447"/>
    <cellStyle name="AÞ¸¶_Sheet1" xfId="448"/>
    <cellStyle name="ÄÞ¸¶_Sheet1" xfId="449"/>
    <cellStyle name="AÞ¸¶_Sheet1_41-06농림16" xfId="450"/>
    <cellStyle name="ÄÞ¸¶_Sheet1_41-06농림16" xfId="451"/>
    <cellStyle name="AÞ¸¶_Sheet1_41-06농림41" xfId="452"/>
    <cellStyle name="ÄÞ¸¶_Sheet1_41-06농림41" xfId="453"/>
    <cellStyle name="Bad" xfId="454"/>
    <cellStyle name="Bad 2" xfId="455"/>
    <cellStyle name="Bad 3" xfId="456"/>
    <cellStyle name="Bad 3 2" xfId="2318"/>
    <cellStyle name="Bad 4" xfId="1879"/>
    <cellStyle name="Bad_1) 도로시설물" xfId="457"/>
    <cellStyle name="C￥AØ_¿μ¾÷CoE² " xfId="458"/>
    <cellStyle name="Ç¥ÁØ_¼ÕÀÍ¿¹»ê" xfId="459"/>
    <cellStyle name="C￥AØ_¼OAI¿¹≫e" xfId="460"/>
    <cellStyle name="Ç¥ÁØ_ÀÎ°Çºñ,¿ÜÁÖºñ" xfId="461"/>
    <cellStyle name="C￥AØ_AI°Cºn,μμ±Þºn" xfId="462"/>
    <cellStyle name="Ç¥ÁØ_laroux" xfId="463"/>
    <cellStyle name="C￥AØ_laroux_1" xfId="464"/>
    <cellStyle name="Ç¥ÁØ_laroux_1" xfId="465"/>
    <cellStyle name="C￥AØ_laroux_1_Sheet1" xfId="466"/>
    <cellStyle name="Ç¥ÁØ_laroux_1_Sheet1" xfId="467"/>
    <cellStyle name="C￥AØ_laroux_2" xfId="468"/>
    <cellStyle name="Ç¥ÁØ_laroux_2" xfId="469"/>
    <cellStyle name="C￥AØ_laroux_2_Sheet1" xfId="470"/>
    <cellStyle name="Ç¥ÁØ_laroux_2_Sheet1" xfId="471"/>
    <cellStyle name="C￥AØ_laroux_3" xfId="472"/>
    <cellStyle name="Ç¥ÁØ_laroux_3" xfId="473"/>
    <cellStyle name="C￥AØ_laroux_4" xfId="474"/>
    <cellStyle name="Ç¥ÁØ_laroux_4" xfId="475"/>
    <cellStyle name="C￥AØ_laroux_Sheet1" xfId="476"/>
    <cellStyle name="Ç¥ÁØ_laroux_Sheet1" xfId="477"/>
    <cellStyle name="C￥AØ_Sheet1" xfId="478"/>
    <cellStyle name="Ç¥ÁØ_Sheet1" xfId="479"/>
    <cellStyle name="Calc Currency (0)" xfId="480"/>
    <cellStyle name="Calculation" xfId="481"/>
    <cellStyle name="Calculation 2" xfId="482"/>
    <cellStyle name="Calculation 3" xfId="483"/>
    <cellStyle name="Calculation 3 2" xfId="2319"/>
    <cellStyle name="Calculation 4" xfId="1880"/>
    <cellStyle name="Calculation_1) 도로시설물" xfId="484"/>
    <cellStyle name="category" xfId="485"/>
    <cellStyle name="Check Cell" xfId="486"/>
    <cellStyle name="Check Cell 2" xfId="487"/>
    <cellStyle name="Check Cell 3" xfId="488"/>
    <cellStyle name="Check Cell 3 2" xfId="2320"/>
    <cellStyle name="Check Cell 4" xfId="1881"/>
    <cellStyle name="Check Cell_1) 도로시설물" xfId="489"/>
    <cellStyle name="Comma [0]_ SG&amp;A Bridge " xfId="490"/>
    <cellStyle name="comma zerodec" xfId="491"/>
    <cellStyle name="Comma_ SG&amp;A Bridge " xfId="492"/>
    <cellStyle name="Copied" xfId="493"/>
    <cellStyle name="Currency [0]_ SG&amp;A Bridge " xfId="494"/>
    <cellStyle name="Currency_ SG&amp;A Bridge " xfId="495"/>
    <cellStyle name="Currency1" xfId="496"/>
    <cellStyle name="Date" xfId="497"/>
    <cellStyle name="Dezimal [0]_laroux" xfId="498"/>
    <cellStyle name="Dezimal_laroux" xfId="499"/>
    <cellStyle name="Dollar (zero dec)" xfId="500"/>
    <cellStyle name="Entered" xfId="501"/>
    <cellStyle name="Explanatory Text" xfId="502"/>
    <cellStyle name="Explanatory Text 2" xfId="503"/>
    <cellStyle name="Explanatory Text 3" xfId="504"/>
    <cellStyle name="Explanatory Text 3 2" xfId="2321"/>
    <cellStyle name="Explanatory Text 4" xfId="1882"/>
    <cellStyle name="Explanatory Text_1) 도로시설물" xfId="505"/>
    <cellStyle name="Fixed" xfId="506"/>
    <cellStyle name="Good" xfId="507"/>
    <cellStyle name="Good 2" xfId="508"/>
    <cellStyle name="Good 3" xfId="509"/>
    <cellStyle name="Good 3 2" xfId="2322"/>
    <cellStyle name="Good 4" xfId="1883"/>
    <cellStyle name="Good_1) 도로시설물" xfId="510"/>
    <cellStyle name="Grey" xfId="511"/>
    <cellStyle name="HEADER" xfId="512"/>
    <cellStyle name="Header1" xfId="513"/>
    <cellStyle name="Header2" xfId="514"/>
    <cellStyle name="Heading 1" xfId="515"/>
    <cellStyle name="Heading 1 2" xfId="516"/>
    <cellStyle name="Heading 1 3" xfId="517"/>
    <cellStyle name="Heading 1 3 2" xfId="2323"/>
    <cellStyle name="Heading 1 4" xfId="1884"/>
    <cellStyle name="Heading 1_1) 도로시설물" xfId="518"/>
    <cellStyle name="Heading 2" xfId="519"/>
    <cellStyle name="Heading 2 2" xfId="520"/>
    <cellStyle name="Heading 2 3" xfId="521"/>
    <cellStyle name="Heading 2 3 2" xfId="2324"/>
    <cellStyle name="Heading 2 4" xfId="1885"/>
    <cellStyle name="Heading 2_1) 도로시설물" xfId="522"/>
    <cellStyle name="Heading 3" xfId="523"/>
    <cellStyle name="Heading 3 2" xfId="524"/>
    <cellStyle name="Heading 3 3" xfId="525"/>
    <cellStyle name="Heading 3 3 2" xfId="2325"/>
    <cellStyle name="Heading 3 4" xfId="1886"/>
    <cellStyle name="Heading 3_1) 도로시설물" xfId="526"/>
    <cellStyle name="Heading 4" xfId="527"/>
    <cellStyle name="Heading 4 2" xfId="528"/>
    <cellStyle name="Heading 4 3" xfId="529"/>
    <cellStyle name="Heading 4 3 2" xfId="2326"/>
    <cellStyle name="Heading 4 4" xfId="1887"/>
    <cellStyle name="Heading 4_1) 도로시설물" xfId="530"/>
    <cellStyle name="HEADING1" xfId="531"/>
    <cellStyle name="HEADING2" xfId="532"/>
    <cellStyle name="Input" xfId="533"/>
    <cellStyle name="Input [yellow]" xfId="534"/>
    <cellStyle name="Input 10" xfId="535"/>
    <cellStyle name="Input 11" xfId="536"/>
    <cellStyle name="Input 12" xfId="537"/>
    <cellStyle name="Input 13" xfId="538"/>
    <cellStyle name="Input 13 2" xfId="2327"/>
    <cellStyle name="Input 14" xfId="1888"/>
    <cellStyle name="Input 2" xfId="539"/>
    <cellStyle name="Input 3" xfId="540"/>
    <cellStyle name="Input 4" xfId="541"/>
    <cellStyle name="Input 5" xfId="542"/>
    <cellStyle name="Input 6" xfId="543"/>
    <cellStyle name="Input 7" xfId="544"/>
    <cellStyle name="Input 8" xfId="545"/>
    <cellStyle name="Input 9" xfId="546"/>
    <cellStyle name="Input_1) 도로시설물" xfId="547"/>
    <cellStyle name="Linked Cell" xfId="548"/>
    <cellStyle name="Linked Cell 2" xfId="549"/>
    <cellStyle name="Linked Cell 3" xfId="550"/>
    <cellStyle name="Linked Cell 3 2" xfId="2328"/>
    <cellStyle name="Linked Cell 4" xfId="1889"/>
    <cellStyle name="Linked Cell_1) 도로시설물" xfId="551"/>
    <cellStyle name="Milliers [0]_Arabian Spec" xfId="552"/>
    <cellStyle name="Milliers_Arabian Spec" xfId="553"/>
    <cellStyle name="Model" xfId="554"/>
    <cellStyle name="Mon?aire [0]_Arabian Spec" xfId="555"/>
    <cellStyle name="Mon?aire_Arabian Spec" xfId="556"/>
    <cellStyle name="Neutral" xfId="557"/>
    <cellStyle name="Neutral 2" xfId="558"/>
    <cellStyle name="Neutral 3" xfId="559"/>
    <cellStyle name="Neutral 3 2" xfId="2329"/>
    <cellStyle name="Neutral 4" xfId="1890"/>
    <cellStyle name="Neutral_1) 도로시설물" xfId="560"/>
    <cellStyle name="Normal - Style1" xfId="561"/>
    <cellStyle name="Normal_ SG&amp;A Bridge " xfId="562"/>
    <cellStyle name="Note" xfId="563"/>
    <cellStyle name="Output" xfId="564"/>
    <cellStyle name="Output 2" xfId="565"/>
    <cellStyle name="Output 3" xfId="566"/>
    <cellStyle name="Output 3 2" xfId="2330"/>
    <cellStyle name="Output 4" xfId="1891"/>
    <cellStyle name="Output_1) 도로시설물" xfId="567"/>
    <cellStyle name="Percent [2]" xfId="568"/>
    <cellStyle name="Standard_laroux" xfId="569"/>
    <cellStyle name="subhead" xfId="570"/>
    <cellStyle name="Title" xfId="571"/>
    <cellStyle name="Title 2" xfId="572"/>
    <cellStyle name="Title 3" xfId="573"/>
    <cellStyle name="Title 3 2" xfId="2331"/>
    <cellStyle name="Title 4" xfId="1892"/>
    <cellStyle name="Title_1) 도로시설물" xfId="574"/>
    <cellStyle name="Total" xfId="575"/>
    <cellStyle name="Total 2" xfId="576"/>
    <cellStyle name="Total 3" xfId="577"/>
    <cellStyle name="Total 3 2" xfId="2332"/>
    <cellStyle name="Total 4" xfId="1893"/>
    <cellStyle name="Total_1) 도로시설물" xfId="578"/>
    <cellStyle name="W?rung [0]_laroux" xfId="579"/>
    <cellStyle name="W?rung_laroux" xfId="580"/>
    <cellStyle name="Warning Text" xfId="581"/>
    <cellStyle name="Warning Text 2" xfId="582"/>
    <cellStyle name="Warning Text 3" xfId="583"/>
    <cellStyle name="Warning Text 3 2" xfId="2333"/>
    <cellStyle name="Warning Text 4" xfId="1894"/>
    <cellStyle name="Warning Text_1) 도로시설물" xfId="584"/>
    <cellStyle name="강조색1" xfId="585" builtinId="29" customBuiltin="1"/>
    <cellStyle name="강조색1 2" xfId="586"/>
    <cellStyle name="강조색1 2 2" xfId="587"/>
    <cellStyle name="강조색1 2 2 2" xfId="588"/>
    <cellStyle name="강조색1 2 3" xfId="589"/>
    <cellStyle name="강조색1 2_1) 도로시설물" xfId="590"/>
    <cellStyle name="강조색1 3" xfId="591"/>
    <cellStyle name="강조색1 3 2" xfId="592"/>
    <cellStyle name="강조색1 4" xfId="593"/>
    <cellStyle name="강조색1 4 2" xfId="594"/>
    <cellStyle name="강조색1 4 3" xfId="2139"/>
    <cellStyle name="강조색1 5" xfId="595"/>
    <cellStyle name="강조색1 5 2" xfId="596"/>
    <cellStyle name="강조색1 5 3" xfId="2140"/>
    <cellStyle name="강조색2" xfId="597" builtinId="33" customBuiltin="1"/>
    <cellStyle name="강조색2 2" xfId="598"/>
    <cellStyle name="강조색2 2 2" xfId="599"/>
    <cellStyle name="강조색2 2 2 2" xfId="600"/>
    <cellStyle name="강조색2 2 3" xfId="601"/>
    <cellStyle name="강조색2 2_1) 도로시설물" xfId="602"/>
    <cellStyle name="강조색2 3" xfId="603"/>
    <cellStyle name="강조색2 3 2" xfId="604"/>
    <cellStyle name="강조색2 4" xfId="605"/>
    <cellStyle name="강조색2 4 2" xfId="606"/>
    <cellStyle name="강조색2 4 3" xfId="2141"/>
    <cellStyle name="강조색2 5" xfId="607"/>
    <cellStyle name="강조색2 5 2" xfId="608"/>
    <cellStyle name="강조색2 5 3" xfId="2142"/>
    <cellStyle name="강조색3" xfId="609" builtinId="37" customBuiltin="1"/>
    <cellStyle name="강조색3 2" xfId="610"/>
    <cellStyle name="강조색3 2 2" xfId="611"/>
    <cellStyle name="강조색3 2 2 2" xfId="612"/>
    <cellStyle name="강조색3 2 3" xfId="613"/>
    <cellStyle name="강조색3 2_1) 도로시설물" xfId="614"/>
    <cellStyle name="강조색3 3" xfId="615"/>
    <cellStyle name="강조색3 3 2" xfId="616"/>
    <cellStyle name="강조색3 4" xfId="617"/>
    <cellStyle name="강조색3 4 2" xfId="618"/>
    <cellStyle name="강조색3 4 3" xfId="2143"/>
    <cellStyle name="강조색3 5" xfId="619"/>
    <cellStyle name="강조색3 5 2" xfId="620"/>
    <cellStyle name="강조색3 5 3" xfId="2144"/>
    <cellStyle name="강조색4" xfId="621" builtinId="41" customBuiltin="1"/>
    <cellStyle name="강조색4 2" xfId="622"/>
    <cellStyle name="강조색4 2 2" xfId="623"/>
    <cellStyle name="강조색4 2 2 2" xfId="624"/>
    <cellStyle name="강조색4 2 3" xfId="625"/>
    <cellStyle name="강조색4 2_1) 도로시설물" xfId="626"/>
    <cellStyle name="강조색4 3" xfId="627"/>
    <cellStyle name="강조색4 3 2" xfId="628"/>
    <cellStyle name="강조색4 4" xfId="629"/>
    <cellStyle name="강조색4 4 2" xfId="630"/>
    <cellStyle name="강조색4 4 3" xfId="2145"/>
    <cellStyle name="강조색4 5" xfId="631"/>
    <cellStyle name="강조색4 5 2" xfId="632"/>
    <cellStyle name="강조색4 5 3" xfId="2146"/>
    <cellStyle name="강조색5" xfId="633" builtinId="45" customBuiltin="1"/>
    <cellStyle name="강조색5 2" xfId="634"/>
    <cellStyle name="강조색5 2 2" xfId="635"/>
    <cellStyle name="강조색5 3" xfId="636"/>
    <cellStyle name="강조색5 4" xfId="637"/>
    <cellStyle name="강조색5 4 2" xfId="638"/>
    <cellStyle name="강조색5 5" xfId="639"/>
    <cellStyle name="강조색5 5 2" xfId="640"/>
    <cellStyle name="강조색6" xfId="641" builtinId="49" customBuiltin="1"/>
    <cellStyle name="강조색6 2" xfId="642"/>
    <cellStyle name="강조색6 2 2" xfId="643"/>
    <cellStyle name="강조색6 2 2 2" xfId="644"/>
    <cellStyle name="강조색6 2 3" xfId="645"/>
    <cellStyle name="강조색6 2_1) 도로시설물" xfId="646"/>
    <cellStyle name="강조색6 3" xfId="647"/>
    <cellStyle name="강조색6 3 2" xfId="648"/>
    <cellStyle name="강조색6 4" xfId="649"/>
    <cellStyle name="강조색6 4 2" xfId="650"/>
    <cellStyle name="강조색6 4 3" xfId="2147"/>
    <cellStyle name="강조색6 5" xfId="651"/>
    <cellStyle name="강조색6 5 2" xfId="652"/>
    <cellStyle name="강조색6 5 3" xfId="2148"/>
    <cellStyle name="경고문" xfId="653" builtinId="11" customBuiltin="1"/>
    <cellStyle name="경고문 2" xfId="654"/>
    <cellStyle name="경고문 2 2" xfId="655"/>
    <cellStyle name="경고문 3" xfId="656"/>
    <cellStyle name="경고문 4" xfId="657"/>
    <cellStyle name="경고문 4 2" xfId="658"/>
    <cellStyle name="경고문 5" xfId="659"/>
    <cellStyle name="경고문 5 2" xfId="660"/>
    <cellStyle name="계산" xfId="661" builtinId="22" customBuiltin="1"/>
    <cellStyle name="계산 2" xfId="662"/>
    <cellStyle name="계산 2 2" xfId="663"/>
    <cellStyle name="계산 2 2 2" xfId="664"/>
    <cellStyle name="계산 2 3" xfId="665"/>
    <cellStyle name="계산 2_1) 도로시설물" xfId="666"/>
    <cellStyle name="계산 3" xfId="667"/>
    <cellStyle name="계산 3 2" xfId="668"/>
    <cellStyle name="계산 4" xfId="669"/>
    <cellStyle name="계산 4 2" xfId="670"/>
    <cellStyle name="계산 4 3" xfId="2149"/>
    <cellStyle name="계산 5" xfId="671"/>
    <cellStyle name="계산 5 2" xfId="672"/>
    <cellStyle name="계산 5 3" xfId="2150"/>
    <cellStyle name="고정소숫점" xfId="673"/>
    <cellStyle name="고정출력1" xfId="674"/>
    <cellStyle name="고정출력2" xfId="675"/>
    <cellStyle name="과정별배정" xfId="676"/>
    <cellStyle name="나쁨" xfId="677" builtinId="27" customBuiltin="1"/>
    <cellStyle name="나쁨 2" xfId="678"/>
    <cellStyle name="나쁨 2 2" xfId="679"/>
    <cellStyle name="나쁨 2 2 2" xfId="680"/>
    <cellStyle name="나쁨 2 3" xfId="681"/>
    <cellStyle name="나쁨 2_1) 도로시설물" xfId="682"/>
    <cellStyle name="나쁨 3" xfId="683"/>
    <cellStyle name="나쁨 3 2" xfId="684"/>
    <cellStyle name="나쁨 4" xfId="685"/>
    <cellStyle name="나쁨 4 2" xfId="686"/>
    <cellStyle name="나쁨 4 3" xfId="2151"/>
    <cellStyle name="나쁨 5" xfId="687"/>
    <cellStyle name="나쁨 5 2" xfId="688"/>
    <cellStyle name="나쁨 5 3" xfId="2152"/>
    <cellStyle name="날짜" xfId="689"/>
    <cellStyle name="달러" xfId="690"/>
    <cellStyle name="똿뗦먛귟 [0.00]_NT Server " xfId="691"/>
    <cellStyle name="똿뗦먛귟_NT Server " xfId="692"/>
    <cellStyle name="메모" xfId="693" builtinId="10" customBuiltin="1"/>
    <cellStyle name="메모 10" xfId="694"/>
    <cellStyle name="메모 10 2" xfId="695"/>
    <cellStyle name="메모 10 3" xfId="696"/>
    <cellStyle name="메모 10 4" xfId="697"/>
    <cellStyle name="메모 10 5" xfId="1895"/>
    <cellStyle name="메모 10 5 2" xfId="2519"/>
    <cellStyle name="메모 10 5 3" xfId="2745"/>
    <cellStyle name="메모 10 5 4" xfId="2967"/>
    <cellStyle name="메모 11" xfId="698"/>
    <cellStyle name="메모 11 2" xfId="699"/>
    <cellStyle name="메모 11 3" xfId="700"/>
    <cellStyle name="메모 11 4" xfId="701"/>
    <cellStyle name="메모 11 5" xfId="1896"/>
    <cellStyle name="메모 11 5 2" xfId="2520"/>
    <cellStyle name="메모 11 5 3" xfId="2746"/>
    <cellStyle name="메모 11 5 4" xfId="2968"/>
    <cellStyle name="메모 12" xfId="702"/>
    <cellStyle name="메모 12 2" xfId="703"/>
    <cellStyle name="메모 12 3" xfId="704"/>
    <cellStyle name="메모 12 4" xfId="1897"/>
    <cellStyle name="메모 12 4 2" xfId="2521"/>
    <cellStyle name="메모 12 4 3" xfId="2747"/>
    <cellStyle name="메모 12 4 4" xfId="2969"/>
    <cellStyle name="메모 13" xfId="705"/>
    <cellStyle name="메모 13 2" xfId="706"/>
    <cellStyle name="메모 13 3" xfId="707"/>
    <cellStyle name="메모 13 4" xfId="1898"/>
    <cellStyle name="메모 13 4 2" xfId="2522"/>
    <cellStyle name="메모 13 4 3" xfId="2748"/>
    <cellStyle name="메모 13 4 4" xfId="2970"/>
    <cellStyle name="메모 14" xfId="708"/>
    <cellStyle name="메모 14 2" xfId="709"/>
    <cellStyle name="메모 14 3" xfId="710"/>
    <cellStyle name="메모 14 4" xfId="1899"/>
    <cellStyle name="메모 14 4 2" xfId="2523"/>
    <cellStyle name="메모 14 4 3" xfId="2749"/>
    <cellStyle name="메모 14 4 4" xfId="2971"/>
    <cellStyle name="메모 15" xfId="711"/>
    <cellStyle name="메모 15 2" xfId="712"/>
    <cellStyle name="메모 15 3" xfId="713"/>
    <cellStyle name="메모 15 4" xfId="1900"/>
    <cellStyle name="메모 15 4 2" xfId="2524"/>
    <cellStyle name="메모 15 4 3" xfId="2750"/>
    <cellStyle name="메모 15 4 4" xfId="2972"/>
    <cellStyle name="메모 16" xfId="714"/>
    <cellStyle name="메모 16 2" xfId="715"/>
    <cellStyle name="메모 16 3" xfId="716"/>
    <cellStyle name="메모 16 4" xfId="1901"/>
    <cellStyle name="메모 16 4 2" xfId="2525"/>
    <cellStyle name="메모 16 4 3" xfId="2751"/>
    <cellStyle name="메모 16 4 4" xfId="2973"/>
    <cellStyle name="메모 17" xfId="717"/>
    <cellStyle name="메모 17 2" xfId="718"/>
    <cellStyle name="메모 17 3" xfId="719"/>
    <cellStyle name="메모 17 4" xfId="1902"/>
    <cellStyle name="메모 17 4 2" xfId="2526"/>
    <cellStyle name="메모 17 4 3" xfId="2752"/>
    <cellStyle name="메모 17 4 4" xfId="2974"/>
    <cellStyle name="메모 18" xfId="720"/>
    <cellStyle name="메모 18 2" xfId="721"/>
    <cellStyle name="메모 18 3" xfId="722"/>
    <cellStyle name="메모 18 4" xfId="1903"/>
    <cellStyle name="메모 18 4 2" xfId="2527"/>
    <cellStyle name="메모 18 4 3" xfId="2753"/>
    <cellStyle name="메모 18 4 4" xfId="2975"/>
    <cellStyle name="메모 19" xfId="723"/>
    <cellStyle name="메모 19 2" xfId="724"/>
    <cellStyle name="메모 19 3" xfId="725"/>
    <cellStyle name="메모 19 4" xfId="1904"/>
    <cellStyle name="메모 19 4 2" xfId="2528"/>
    <cellStyle name="메모 19 4 3" xfId="2754"/>
    <cellStyle name="메모 19 4 4" xfId="2976"/>
    <cellStyle name="메모 2" xfId="726"/>
    <cellStyle name="메모 2 10" xfId="727"/>
    <cellStyle name="메모 2 10 2" xfId="2153"/>
    <cellStyle name="메모 2 10 3" xfId="2334"/>
    <cellStyle name="메모 2 11" xfId="728"/>
    <cellStyle name="메모 2 12" xfId="1905"/>
    <cellStyle name="메모 2 2" xfId="729"/>
    <cellStyle name="메모 2 2 2" xfId="730"/>
    <cellStyle name="메모 2 2 3" xfId="731"/>
    <cellStyle name="메모 2 2_1) 도로시설물" xfId="732"/>
    <cellStyle name="메모 2 3" xfId="733"/>
    <cellStyle name="메모 2 3 2" xfId="734"/>
    <cellStyle name="메모 2 3 3" xfId="735"/>
    <cellStyle name="메모 2 3 3 2" xfId="2335"/>
    <cellStyle name="메모 2 3 4" xfId="1906"/>
    <cellStyle name="메모 2 4" xfId="736"/>
    <cellStyle name="메모 2 5" xfId="737"/>
    <cellStyle name="메모 2 5 2" xfId="2154"/>
    <cellStyle name="메모 2 5 3" xfId="2336"/>
    <cellStyle name="메모 2 6" xfId="738"/>
    <cellStyle name="메모 2 6 2" xfId="2155"/>
    <cellStyle name="메모 2 6 3" xfId="2337"/>
    <cellStyle name="메모 2 7" xfId="739"/>
    <cellStyle name="메모 2 7 2" xfId="2156"/>
    <cellStyle name="메모 2 7 3" xfId="2338"/>
    <cellStyle name="메모 2 8" xfId="740"/>
    <cellStyle name="메모 2 8 2" xfId="2157"/>
    <cellStyle name="메모 2 8 3" xfId="2339"/>
    <cellStyle name="메모 2 9" xfId="741"/>
    <cellStyle name="메모 2 9 2" xfId="2158"/>
    <cellStyle name="메모 2 9 3" xfId="2340"/>
    <cellStyle name="메모 2_1) 도로시설물" xfId="742"/>
    <cellStyle name="메모 20" xfId="743"/>
    <cellStyle name="메모 20 2" xfId="744"/>
    <cellStyle name="메모 20 3" xfId="745"/>
    <cellStyle name="메모 20 4" xfId="1907"/>
    <cellStyle name="메모 20 4 2" xfId="2529"/>
    <cellStyle name="메모 20 4 3" xfId="2755"/>
    <cellStyle name="메모 20 4 4" xfId="2977"/>
    <cellStyle name="메모 21" xfId="746"/>
    <cellStyle name="메모 21 2" xfId="747"/>
    <cellStyle name="메모 21 3" xfId="748"/>
    <cellStyle name="메모 21 4" xfId="1908"/>
    <cellStyle name="메모 21 4 2" xfId="2530"/>
    <cellStyle name="메모 21 4 3" xfId="2756"/>
    <cellStyle name="메모 21 4 4" xfId="2978"/>
    <cellStyle name="메모 22" xfId="749"/>
    <cellStyle name="메모 22 2" xfId="750"/>
    <cellStyle name="메모 22 3" xfId="751"/>
    <cellStyle name="메모 22 4" xfId="1909"/>
    <cellStyle name="메모 22 4 2" xfId="2531"/>
    <cellStyle name="메모 22 4 3" xfId="2757"/>
    <cellStyle name="메모 22 4 4" xfId="2979"/>
    <cellStyle name="메모 23" xfId="752"/>
    <cellStyle name="메모 23 2" xfId="753"/>
    <cellStyle name="메모 23 3" xfId="754"/>
    <cellStyle name="메모 23 4" xfId="1910"/>
    <cellStyle name="메모 23 4 2" xfId="2532"/>
    <cellStyle name="메모 23 4 3" xfId="2758"/>
    <cellStyle name="메모 23 4 4" xfId="2980"/>
    <cellStyle name="메모 24" xfId="755"/>
    <cellStyle name="메모 24 2" xfId="756"/>
    <cellStyle name="메모 24 3" xfId="757"/>
    <cellStyle name="메모 24 4" xfId="1911"/>
    <cellStyle name="메모 24 4 2" xfId="2533"/>
    <cellStyle name="메모 24 4 3" xfId="2759"/>
    <cellStyle name="메모 24 4 4" xfId="2981"/>
    <cellStyle name="메모 25" xfId="758"/>
    <cellStyle name="메모 25 2" xfId="759"/>
    <cellStyle name="메모 25 3" xfId="760"/>
    <cellStyle name="메모 25 4" xfId="1912"/>
    <cellStyle name="메모 25 4 2" xfId="2534"/>
    <cellStyle name="메모 25 4 3" xfId="2760"/>
    <cellStyle name="메모 25 4 4" xfId="2982"/>
    <cellStyle name="메모 26" xfId="761"/>
    <cellStyle name="메모 26 2" xfId="1913"/>
    <cellStyle name="메모 26 2 2" xfId="2535"/>
    <cellStyle name="메모 26 2 3" xfId="2761"/>
    <cellStyle name="메모 26 2 4" xfId="2983"/>
    <cellStyle name="메모 26 3" xfId="2341"/>
    <cellStyle name="메모 27" xfId="762"/>
    <cellStyle name="메모 27 2" xfId="1914"/>
    <cellStyle name="메모 27 2 2" xfId="2536"/>
    <cellStyle name="메모 27 2 3" xfId="2762"/>
    <cellStyle name="메모 27 2 4" xfId="2984"/>
    <cellStyle name="메모 27 3" xfId="2342"/>
    <cellStyle name="메모 28" xfId="763"/>
    <cellStyle name="메모 28 2" xfId="1915"/>
    <cellStyle name="메모 28 2 2" xfId="2537"/>
    <cellStyle name="메모 28 2 3" xfId="2763"/>
    <cellStyle name="메모 28 2 4" xfId="2985"/>
    <cellStyle name="메모 28 3" xfId="2343"/>
    <cellStyle name="메모 29" xfId="764"/>
    <cellStyle name="메모 29 2" xfId="1916"/>
    <cellStyle name="메모 29 2 2" xfId="2538"/>
    <cellStyle name="메모 29 2 3" xfId="2764"/>
    <cellStyle name="메모 29 2 4" xfId="2986"/>
    <cellStyle name="메모 29 3" xfId="2344"/>
    <cellStyle name="메모 3" xfId="765"/>
    <cellStyle name="메모 3 2" xfId="766"/>
    <cellStyle name="메모 3 3" xfId="767"/>
    <cellStyle name="메모 3 4" xfId="768"/>
    <cellStyle name="메모 3 5" xfId="769"/>
    <cellStyle name="메모 3 5 2" xfId="2159"/>
    <cellStyle name="메모 3 5 3" xfId="2345"/>
    <cellStyle name="메모 3 6" xfId="770"/>
    <cellStyle name="메모 3_1) 도로시설물" xfId="771"/>
    <cellStyle name="메모 30" xfId="772"/>
    <cellStyle name="메모 30 2" xfId="1917"/>
    <cellStyle name="메모 30 2 2" xfId="2539"/>
    <cellStyle name="메모 30 2 3" xfId="2765"/>
    <cellStyle name="메모 30 2 4" xfId="2987"/>
    <cellStyle name="메모 30 3" xfId="2346"/>
    <cellStyle name="메모 31" xfId="773"/>
    <cellStyle name="메모 31 2" xfId="1918"/>
    <cellStyle name="메모 31 2 2" xfId="2540"/>
    <cellStyle name="메모 31 2 3" xfId="2766"/>
    <cellStyle name="메모 31 2 4" xfId="2988"/>
    <cellStyle name="메모 31 3" xfId="2347"/>
    <cellStyle name="메모 32" xfId="774"/>
    <cellStyle name="메모 32 2" xfId="1919"/>
    <cellStyle name="메모 32 2 2" xfId="2541"/>
    <cellStyle name="메모 32 2 3" xfId="2767"/>
    <cellStyle name="메모 32 2 4" xfId="2989"/>
    <cellStyle name="메모 32 3" xfId="2348"/>
    <cellStyle name="메모 33" xfId="775"/>
    <cellStyle name="메모 33 2" xfId="1920"/>
    <cellStyle name="메모 33 2 2" xfId="2542"/>
    <cellStyle name="메모 33 2 3" xfId="2768"/>
    <cellStyle name="메모 33 2 4" xfId="2990"/>
    <cellStyle name="메모 33 3" xfId="2349"/>
    <cellStyle name="메모 34" xfId="776"/>
    <cellStyle name="메모 34 2" xfId="1921"/>
    <cellStyle name="메모 34 2 2" xfId="2543"/>
    <cellStyle name="메모 34 2 3" xfId="2769"/>
    <cellStyle name="메모 34 2 4" xfId="2991"/>
    <cellStyle name="메모 34 3" xfId="2350"/>
    <cellStyle name="메모 35" xfId="777"/>
    <cellStyle name="메모 35 2" xfId="1922"/>
    <cellStyle name="메모 35 2 2" xfId="2544"/>
    <cellStyle name="메모 35 2 3" xfId="2770"/>
    <cellStyle name="메모 35 2 4" xfId="2992"/>
    <cellStyle name="메모 35 3" xfId="2351"/>
    <cellStyle name="메모 36" xfId="778"/>
    <cellStyle name="메모 36 2" xfId="1923"/>
    <cellStyle name="메모 36 2 2" xfId="2545"/>
    <cellStyle name="메모 36 2 3" xfId="2771"/>
    <cellStyle name="메모 36 2 4" xfId="2993"/>
    <cellStyle name="메모 36 3" xfId="2352"/>
    <cellStyle name="메모 37" xfId="779"/>
    <cellStyle name="메모 37 2" xfId="1924"/>
    <cellStyle name="메모 37 2 2" xfId="2546"/>
    <cellStyle name="메모 37 2 3" xfId="2772"/>
    <cellStyle name="메모 37 2 4" xfId="2994"/>
    <cellStyle name="메모 37 3" xfId="2353"/>
    <cellStyle name="메모 38" xfId="780"/>
    <cellStyle name="메모 38 2" xfId="1925"/>
    <cellStyle name="메모 38 2 2" xfId="2547"/>
    <cellStyle name="메모 38 2 3" xfId="2773"/>
    <cellStyle name="메모 38 2 4" xfId="2995"/>
    <cellStyle name="메모 38 3" xfId="2354"/>
    <cellStyle name="메모 39" xfId="781"/>
    <cellStyle name="메모 39 2" xfId="1926"/>
    <cellStyle name="메모 39 2 2" xfId="2548"/>
    <cellStyle name="메모 39 2 3" xfId="2774"/>
    <cellStyle name="메모 39 2 4" xfId="2996"/>
    <cellStyle name="메모 39 3" xfId="2355"/>
    <cellStyle name="메모 4" xfId="782"/>
    <cellStyle name="메모 4 2" xfId="783"/>
    <cellStyle name="메모 4 3" xfId="784"/>
    <cellStyle name="메모 4 4" xfId="785"/>
    <cellStyle name="메모 4 5" xfId="786"/>
    <cellStyle name="메모 4 5 2" xfId="2160"/>
    <cellStyle name="메모 4 5 3" xfId="2356"/>
    <cellStyle name="메모 4 6" xfId="787"/>
    <cellStyle name="메모 4 6 2" xfId="2357"/>
    <cellStyle name="메모 4 7" xfId="1927"/>
    <cellStyle name="메모 4 7 2" xfId="2549"/>
    <cellStyle name="메모 4 7 3" xfId="2775"/>
    <cellStyle name="메모 4 7 4" xfId="2997"/>
    <cellStyle name="메모 40" xfId="788"/>
    <cellStyle name="메모 40 2" xfId="1928"/>
    <cellStyle name="메모 40 2 2" xfId="2550"/>
    <cellStyle name="메모 40 2 3" xfId="2776"/>
    <cellStyle name="메모 40 2 4" xfId="2998"/>
    <cellStyle name="메모 40 3" xfId="2358"/>
    <cellStyle name="메모 41" xfId="789"/>
    <cellStyle name="메모 41 2" xfId="1929"/>
    <cellStyle name="메모 41 2 2" xfId="2551"/>
    <cellStyle name="메모 41 2 3" xfId="2777"/>
    <cellStyle name="메모 41 2 4" xfId="2999"/>
    <cellStyle name="메모 41 3" xfId="2359"/>
    <cellStyle name="메모 42" xfId="790"/>
    <cellStyle name="메모 42 2" xfId="1930"/>
    <cellStyle name="메모 42 2 2" xfId="2552"/>
    <cellStyle name="메모 42 2 3" xfId="2778"/>
    <cellStyle name="메모 42 2 4" xfId="3000"/>
    <cellStyle name="메모 42 3" xfId="2360"/>
    <cellStyle name="메모 43" xfId="791"/>
    <cellStyle name="메모 43 2" xfId="1931"/>
    <cellStyle name="메모 43 2 2" xfId="2553"/>
    <cellStyle name="메모 43 2 3" xfId="2779"/>
    <cellStyle name="메모 43 2 4" xfId="3001"/>
    <cellStyle name="메모 43 3" xfId="2361"/>
    <cellStyle name="메모 44" xfId="792"/>
    <cellStyle name="메모 44 2" xfId="1932"/>
    <cellStyle name="메모 44 2 2" xfId="2554"/>
    <cellStyle name="메모 44 2 3" xfId="2780"/>
    <cellStyle name="메모 44 2 4" xfId="3002"/>
    <cellStyle name="메모 44 3" xfId="2362"/>
    <cellStyle name="메모 45" xfId="793"/>
    <cellStyle name="메모 45 2" xfId="1933"/>
    <cellStyle name="메모 45 2 2" xfId="2555"/>
    <cellStyle name="메모 45 2 3" xfId="2781"/>
    <cellStyle name="메모 45 2 4" xfId="3003"/>
    <cellStyle name="메모 45 3" xfId="2363"/>
    <cellStyle name="메모 46" xfId="794"/>
    <cellStyle name="메모 46 2" xfId="1934"/>
    <cellStyle name="메모 46 2 2" xfId="2556"/>
    <cellStyle name="메모 46 2 3" xfId="2782"/>
    <cellStyle name="메모 46 2 4" xfId="3004"/>
    <cellStyle name="메모 46 3" xfId="2364"/>
    <cellStyle name="메모 47" xfId="795"/>
    <cellStyle name="메모 47 2" xfId="1935"/>
    <cellStyle name="메모 47 2 2" xfId="2557"/>
    <cellStyle name="메모 47 2 3" xfId="2783"/>
    <cellStyle name="메모 47 2 4" xfId="3005"/>
    <cellStyle name="메모 47 3" xfId="2365"/>
    <cellStyle name="메모 48" xfId="796"/>
    <cellStyle name="메모 48 2" xfId="1936"/>
    <cellStyle name="메모 48 2 2" xfId="2558"/>
    <cellStyle name="메모 48 2 3" xfId="2784"/>
    <cellStyle name="메모 48 2 4" xfId="3006"/>
    <cellStyle name="메모 48 3" xfId="2366"/>
    <cellStyle name="메모 49" xfId="797"/>
    <cellStyle name="메모 49 2" xfId="1937"/>
    <cellStyle name="메모 49 2 2" xfId="2559"/>
    <cellStyle name="메모 49 2 3" xfId="2785"/>
    <cellStyle name="메모 49 2 4" xfId="3007"/>
    <cellStyle name="메모 49 3" xfId="2367"/>
    <cellStyle name="메모 5" xfId="798"/>
    <cellStyle name="메모 5 2" xfId="799"/>
    <cellStyle name="메모 5 2 2" xfId="800"/>
    <cellStyle name="메모 5 2 2 2" xfId="2368"/>
    <cellStyle name="메모 5 3" xfId="801"/>
    <cellStyle name="메모 5 4" xfId="802"/>
    <cellStyle name="메모 5 5" xfId="803"/>
    <cellStyle name="메모 5 5 2" xfId="2161"/>
    <cellStyle name="메모 5 5 3" xfId="2369"/>
    <cellStyle name="메모 5 6" xfId="1938"/>
    <cellStyle name="메모 5 6 2" xfId="2560"/>
    <cellStyle name="메모 5 6 3" xfId="2786"/>
    <cellStyle name="메모 5 6 4" xfId="3008"/>
    <cellStyle name="메모 50" xfId="804"/>
    <cellStyle name="메모 50 2" xfId="1939"/>
    <cellStyle name="메모 50 2 2" xfId="2561"/>
    <cellStyle name="메모 50 2 3" xfId="2787"/>
    <cellStyle name="메모 50 2 4" xfId="3009"/>
    <cellStyle name="메모 50 3" xfId="2370"/>
    <cellStyle name="메모 51" xfId="805"/>
    <cellStyle name="메모 51 2" xfId="1940"/>
    <cellStyle name="메모 51 2 2" xfId="2562"/>
    <cellStyle name="메모 51 2 3" xfId="2788"/>
    <cellStyle name="메모 51 2 4" xfId="3010"/>
    <cellStyle name="메모 51 3" xfId="2371"/>
    <cellStyle name="메모 52" xfId="806"/>
    <cellStyle name="메모 52 2" xfId="1941"/>
    <cellStyle name="메모 52 2 2" xfId="2563"/>
    <cellStyle name="메모 52 2 3" xfId="2789"/>
    <cellStyle name="메모 52 2 4" xfId="3011"/>
    <cellStyle name="메모 52 3" xfId="2372"/>
    <cellStyle name="메모 53" xfId="807"/>
    <cellStyle name="메모 53 2" xfId="1942"/>
    <cellStyle name="메모 53 2 2" xfId="2564"/>
    <cellStyle name="메모 53 2 3" xfId="2790"/>
    <cellStyle name="메모 53 2 4" xfId="3012"/>
    <cellStyle name="메모 53 3" xfId="2373"/>
    <cellStyle name="메모 54" xfId="808"/>
    <cellStyle name="메모 54 2" xfId="1943"/>
    <cellStyle name="메모 54 2 2" xfId="2565"/>
    <cellStyle name="메모 54 2 3" xfId="2791"/>
    <cellStyle name="메모 54 2 4" xfId="3013"/>
    <cellStyle name="메모 54 3" xfId="2374"/>
    <cellStyle name="메모 55" xfId="809"/>
    <cellStyle name="메모 55 2" xfId="1944"/>
    <cellStyle name="메모 55 2 2" xfId="2566"/>
    <cellStyle name="메모 55 2 3" xfId="2792"/>
    <cellStyle name="메모 55 2 4" xfId="3014"/>
    <cellStyle name="메모 55 3" xfId="2375"/>
    <cellStyle name="메모 56" xfId="810"/>
    <cellStyle name="메모 56 2" xfId="1945"/>
    <cellStyle name="메모 56 2 2" xfId="2567"/>
    <cellStyle name="메모 56 2 3" xfId="2793"/>
    <cellStyle name="메모 56 2 4" xfId="3015"/>
    <cellStyle name="메모 56 3" xfId="2376"/>
    <cellStyle name="메모 57" xfId="811"/>
    <cellStyle name="메모 57 2" xfId="1946"/>
    <cellStyle name="메모 57 2 2" xfId="2568"/>
    <cellStyle name="메모 57 2 3" xfId="2794"/>
    <cellStyle name="메모 57 2 4" xfId="3016"/>
    <cellStyle name="메모 57 3" xfId="2377"/>
    <cellStyle name="메모 58" xfId="812"/>
    <cellStyle name="메모 58 2" xfId="1947"/>
    <cellStyle name="메모 58 2 2" xfId="2569"/>
    <cellStyle name="메모 58 2 3" xfId="2795"/>
    <cellStyle name="메모 58 2 4" xfId="3017"/>
    <cellStyle name="메모 58 3" xfId="2378"/>
    <cellStyle name="메모 59" xfId="813"/>
    <cellStyle name="메모 59 2" xfId="1948"/>
    <cellStyle name="메모 59 2 2" xfId="2570"/>
    <cellStyle name="메모 59 2 3" xfId="2796"/>
    <cellStyle name="메모 59 2 4" xfId="3018"/>
    <cellStyle name="메모 59 3" xfId="2379"/>
    <cellStyle name="메모 6" xfId="814"/>
    <cellStyle name="메모 6 2" xfId="815"/>
    <cellStyle name="메모 6 3" xfId="816"/>
    <cellStyle name="메모 6 4" xfId="817"/>
    <cellStyle name="메모 6 5" xfId="1949"/>
    <cellStyle name="메모 6 5 2" xfId="2571"/>
    <cellStyle name="메모 6 5 3" xfId="2797"/>
    <cellStyle name="메모 6 5 4" xfId="3019"/>
    <cellStyle name="메모 60" xfId="818"/>
    <cellStyle name="메모 60 2" xfId="1950"/>
    <cellStyle name="메모 60 2 2" xfId="2572"/>
    <cellStyle name="메모 60 2 3" xfId="2798"/>
    <cellStyle name="메모 60 2 4" xfId="3020"/>
    <cellStyle name="메모 60 3" xfId="2380"/>
    <cellStyle name="메모 61" xfId="819"/>
    <cellStyle name="메모 61 2" xfId="1951"/>
    <cellStyle name="메모 61 2 2" xfId="2573"/>
    <cellStyle name="메모 61 2 3" xfId="2799"/>
    <cellStyle name="메모 61 2 4" xfId="3021"/>
    <cellStyle name="메모 61 3" xfId="2381"/>
    <cellStyle name="메모 62" xfId="820"/>
    <cellStyle name="메모 62 2" xfId="1952"/>
    <cellStyle name="메모 62 2 2" xfId="2574"/>
    <cellStyle name="메모 62 2 3" xfId="2800"/>
    <cellStyle name="메모 62 2 4" xfId="3022"/>
    <cellStyle name="메모 62 3" xfId="2382"/>
    <cellStyle name="메모 63" xfId="821"/>
    <cellStyle name="메모 63 2" xfId="1953"/>
    <cellStyle name="메모 63 2 2" xfId="2575"/>
    <cellStyle name="메모 63 2 3" xfId="2801"/>
    <cellStyle name="메모 63 2 4" xfId="3023"/>
    <cellStyle name="메모 63 3" xfId="2383"/>
    <cellStyle name="메모 64" xfId="822"/>
    <cellStyle name="메모 64 2" xfId="1954"/>
    <cellStyle name="메모 64 2 2" xfId="2576"/>
    <cellStyle name="메모 64 2 3" xfId="2802"/>
    <cellStyle name="메모 64 2 4" xfId="3024"/>
    <cellStyle name="메모 64 3" xfId="2384"/>
    <cellStyle name="메모 65" xfId="823"/>
    <cellStyle name="메모 65 2" xfId="1955"/>
    <cellStyle name="메모 65 2 2" xfId="2577"/>
    <cellStyle name="메모 65 2 3" xfId="2803"/>
    <cellStyle name="메모 65 2 4" xfId="3025"/>
    <cellStyle name="메모 65 3" xfId="2385"/>
    <cellStyle name="메모 66" xfId="824"/>
    <cellStyle name="메모 66 2" xfId="1956"/>
    <cellStyle name="메모 66 2 2" xfId="2578"/>
    <cellStyle name="메모 66 2 3" xfId="2804"/>
    <cellStyle name="메모 66 2 4" xfId="3026"/>
    <cellStyle name="메모 66 3" xfId="2386"/>
    <cellStyle name="메모 67" xfId="825"/>
    <cellStyle name="메모 67 2" xfId="1957"/>
    <cellStyle name="메모 67 2 2" xfId="2579"/>
    <cellStyle name="메모 67 2 3" xfId="2805"/>
    <cellStyle name="메모 67 2 4" xfId="3027"/>
    <cellStyle name="메모 67 3" xfId="2387"/>
    <cellStyle name="메모 68" xfId="826"/>
    <cellStyle name="메모 68 2" xfId="1958"/>
    <cellStyle name="메모 68 2 2" xfId="2580"/>
    <cellStyle name="메모 68 2 3" xfId="2806"/>
    <cellStyle name="메모 68 2 4" xfId="3028"/>
    <cellStyle name="메모 68 3" xfId="2388"/>
    <cellStyle name="메모 69" xfId="827"/>
    <cellStyle name="메모 69 2" xfId="1959"/>
    <cellStyle name="메모 69 2 2" xfId="2581"/>
    <cellStyle name="메모 69 2 3" xfId="2807"/>
    <cellStyle name="메모 69 2 4" xfId="3029"/>
    <cellStyle name="메모 69 3" xfId="2389"/>
    <cellStyle name="메모 7" xfId="828"/>
    <cellStyle name="메모 7 2" xfId="829"/>
    <cellStyle name="메모 7 3" xfId="830"/>
    <cellStyle name="메모 7 4" xfId="831"/>
    <cellStyle name="메모 7 5" xfId="1960"/>
    <cellStyle name="메모 7 5 2" xfId="2582"/>
    <cellStyle name="메모 7 5 3" xfId="2808"/>
    <cellStyle name="메모 7 5 4" xfId="3030"/>
    <cellStyle name="메모 70" xfId="832"/>
    <cellStyle name="메모 70 2" xfId="1961"/>
    <cellStyle name="메모 70 2 2" xfId="2583"/>
    <cellStyle name="메모 70 2 3" xfId="2809"/>
    <cellStyle name="메모 70 2 4" xfId="3031"/>
    <cellStyle name="메모 70 3" xfId="2390"/>
    <cellStyle name="메모 71" xfId="833"/>
    <cellStyle name="메모 71 2" xfId="1962"/>
    <cellStyle name="메모 71 2 2" xfId="2584"/>
    <cellStyle name="메모 71 2 3" xfId="2810"/>
    <cellStyle name="메모 71 2 4" xfId="3032"/>
    <cellStyle name="메모 71 3" xfId="2391"/>
    <cellStyle name="메모 72" xfId="834"/>
    <cellStyle name="메모 72 2" xfId="1963"/>
    <cellStyle name="메모 72 2 2" xfId="2585"/>
    <cellStyle name="메모 72 2 3" xfId="2811"/>
    <cellStyle name="메모 72 2 4" xfId="3033"/>
    <cellStyle name="메모 72 3" xfId="2392"/>
    <cellStyle name="메모 73" xfId="835"/>
    <cellStyle name="메모 73 2" xfId="1964"/>
    <cellStyle name="메모 73 2 2" xfId="2586"/>
    <cellStyle name="메모 73 2 3" xfId="2812"/>
    <cellStyle name="메모 73 2 4" xfId="3034"/>
    <cellStyle name="메모 73 3" xfId="2393"/>
    <cellStyle name="메모 74" xfId="836"/>
    <cellStyle name="메모 74 2" xfId="1965"/>
    <cellStyle name="메모 74 2 2" xfId="2587"/>
    <cellStyle name="메모 74 2 3" xfId="2813"/>
    <cellStyle name="메모 74 2 4" xfId="3035"/>
    <cellStyle name="메모 74 3" xfId="2394"/>
    <cellStyle name="메모 75" xfId="837"/>
    <cellStyle name="메모 75 2" xfId="1966"/>
    <cellStyle name="메모 75 2 2" xfId="2588"/>
    <cellStyle name="메모 75 2 3" xfId="2814"/>
    <cellStyle name="메모 75 2 4" xfId="3036"/>
    <cellStyle name="메모 75 3" xfId="2395"/>
    <cellStyle name="메모 76" xfId="838"/>
    <cellStyle name="메모 76 2" xfId="1967"/>
    <cellStyle name="메모 76 2 2" xfId="2589"/>
    <cellStyle name="메모 76 2 3" xfId="2815"/>
    <cellStyle name="메모 76 2 4" xfId="3037"/>
    <cellStyle name="메모 76 3" xfId="2396"/>
    <cellStyle name="메모 77" xfId="839"/>
    <cellStyle name="메모 77 2" xfId="1968"/>
    <cellStyle name="메모 77 2 2" xfId="2590"/>
    <cellStyle name="메모 77 2 3" xfId="2816"/>
    <cellStyle name="메모 77 2 4" xfId="3038"/>
    <cellStyle name="메모 77 3" xfId="2397"/>
    <cellStyle name="메모 78" xfId="840"/>
    <cellStyle name="메모 78 2" xfId="1969"/>
    <cellStyle name="메모 78 2 2" xfId="2591"/>
    <cellStyle name="메모 78 2 3" xfId="2817"/>
    <cellStyle name="메모 78 2 4" xfId="3039"/>
    <cellStyle name="메모 78 3" xfId="2398"/>
    <cellStyle name="메모 79" xfId="841"/>
    <cellStyle name="메모 79 2" xfId="1970"/>
    <cellStyle name="메모 79 2 2" xfId="2592"/>
    <cellStyle name="메모 79 2 3" xfId="2818"/>
    <cellStyle name="메모 79 2 4" xfId="3040"/>
    <cellStyle name="메모 79 3" xfId="2399"/>
    <cellStyle name="메모 8" xfId="842"/>
    <cellStyle name="메모 8 2" xfId="843"/>
    <cellStyle name="메모 8 3" xfId="844"/>
    <cellStyle name="메모 8 4" xfId="845"/>
    <cellStyle name="메모 8 5" xfId="1971"/>
    <cellStyle name="메모 8 5 2" xfId="2593"/>
    <cellStyle name="메모 8 5 3" xfId="2819"/>
    <cellStyle name="메모 8 5 4" xfId="3041"/>
    <cellStyle name="메모 80" xfId="846"/>
    <cellStyle name="메모 80 2" xfId="1972"/>
    <cellStyle name="메모 80 2 2" xfId="2594"/>
    <cellStyle name="메모 80 2 3" xfId="2820"/>
    <cellStyle name="메모 80 2 4" xfId="3042"/>
    <cellStyle name="메모 80 3" xfId="2400"/>
    <cellStyle name="메모 81" xfId="847"/>
    <cellStyle name="메모 81 2" xfId="1973"/>
    <cellStyle name="메모 81 2 2" xfId="2595"/>
    <cellStyle name="메모 81 2 3" xfId="2821"/>
    <cellStyle name="메모 81 2 4" xfId="3043"/>
    <cellStyle name="메모 81 3" xfId="2401"/>
    <cellStyle name="메모 82" xfId="848"/>
    <cellStyle name="메모 82 2" xfId="1974"/>
    <cellStyle name="메모 82 2 2" xfId="2596"/>
    <cellStyle name="메모 82 2 3" xfId="2822"/>
    <cellStyle name="메모 82 2 4" xfId="3044"/>
    <cellStyle name="메모 82 3" xfId="2402"/>
    <cellStyle name="메모 83" xfId="849"/>
    <cellStyle name="메모 83 2" xfId="1975"/>
    <cellStyle name="메모 83 2 2" xfId="2597"/>
    <cellStyle name="메모 83 2 3" xfId="2823"/>
    <cellStyle name="메모 83 2 4" xfId="3045"/>
    <cellStyle name="메모 83 3" xfId="2403"/>
    <cellStyle name="메모 84" xfId="850"/>
    <cellStyle name="메모 84 2" xfId="1976"/>
    <cellStyle name="메모 84 2 2" xfId="2598"/>
    <cellStyle name="메모 84 2 3" xfId="2824"/>
    <cellStyle name="메모 84 2 4" xfId="3046"/>
    <cellStyle name="메모 84 3" xfId="2404"/>
    <cellStyle name="메모 85" xfId="851"/>
    <cellStyle name="메모 85 2" xfId="1977"/>
    <cellStyle name="메모 85 2 2" xfId="2599"/>
    <cellStyle name="메모 85 2 3" xfId="2825"/>
    <cellStyle name="메모 85 2 4" xfId="3047"/>
    <cellStyle name="메모 85 3" xfId="2405"/>
    <cellStyle name="메모 86" xfId="852"/>
    <cellStyle name="메모 86 2" xfId="1978"/>
    <cellStyle name="메모 86 2 2" xfId="2600"/>
    <cellStyle name="메모 86 2 3" xfId="2826"/>
    <cellStyle name="메모 86 2 4" xfId="3048"/>
    <cellStyle name="메모 86 3" xfId="2406"/>
    <cellStyle name="메모 87" xfId="853"/>
    <cellStyle name="메모 87 2" xfId="1979"/>
    <cellStyle name="메모 87 2 2" xfId="2601"/>
    <cellStyle name="메모 87 2 3" xfId="2827"/>
    <cellStyle name="메모 87 2 4" xfId="3049"/>
    <cellStyle name="메모 87 3" xfId="2407"/>
    <cellStyle name="메모 9" xfId="854"/>
    <cellStyle name="메모 9 2" xfId="855"/>
    <cellStyle name="메모 9 3" xfId="856"/>
    <cellStyle name="메모 9 4" xfId="857"/>
    <cellStyle name="메모 9 5" xfId="1980"/>
    <cellStyle name="메모 9 5 2" xfId="2602"/>
    <cellStyle name="메모 9 5 3" xfId="2828"/>
    <cellStyle name="메모 9 5 4" xfId="3050"/>
    <cellStyle name="믅됞 [0.00]_NT Server " xfId="858"/>
    <cellStyle name="믅됞_NT Server " xfId="859"/>
    <cellStyle name="백분율" xfId="3170" builtinId="5"/>
    <cellStyle name="백분율 2" xfId="860"/>
    <cellStyle name="백분율 2 2" xfId="861"/>
    <cellStyle name="백분율 3" xfId="862"/>
    <cellStyle name="백분율 4" xfId="863"/>
    <cellStyle name="백분율 5" xfId="864"/>
    <cellStyle name="백분율 5 2" xfId="2408"/>
    <cellStyle name="백분율 6" xfId="2293"/>
    <cellStyle name="백분율 6 2" xfId="2721"/>
    <cellStyle name="백분율 6 3" xfId="2947"/>
    <cellStyle name="백분율 6 4" xfId="3169"/>
    <cellStyle name="보통" xfId="865" builtinId="28" customBuiltin="1"/>
    <cellStyle name="보통 2" xfId="866"/>
    <cellStyle name="보통 2 2" xfId="867"/>
    <cellStyle name="보통 2 2 2" xfId="868"/>
    <cellStyle name="보통 2 3" xfId="869"/>
    <cellStyle name="보통 2_1) 도로시설물" xfId="870"/>
    <cellStyle name="보통 3" xfId="871"/>
    <cellStyle name="보통 3 2" xfId="872"/>
    <cellStyle name="보통 4" xfId="873"/>
    <cellStyle name="보통 4 2" xfId="874"/>
    <cellStyle name="보통 4 3" xfId="2162"/>
    <cellStyle name="보통 5" xfId="875"/>
    <cellStyle name="보통 5 2" xfId="876"/>
    <cellStyle name="보통 5 3" xfId="2163"/>
    <cellStyle name="뷭?_빟랹둴봃섟 " xfId="877"/>
    <cellStyle name="설명 텍스트" xfId="878" builtinId="53" customBuiltin="1"/>
    <cellStyle name="설명 텍스트 2" xfId="879"/>
    <cellStyle name="설명 텍스트 2 2" xfId="880"/>
    <cellStyle name="설명 텍스트 3" xfId="881"/>
    <cellStyle name="설명 텍스트 4" xfId="882"/>
    <cellStyle name="설명 텍스트 4 2" xfId="883"/>
    <cellStyle name="설명 텍스트 5" xfId="884"/>
    <cellStyle name="설명 텍스트 5 2" xfId="885"/>
    <cellStyle name="셀 확인" xfId="886" builtinId="23" customBuiltin="1"/>
    <cellStyle name="셀 확인 2" xfId="887"/>
    <cellStyle name="셀 확인 2 2" xfId="888"/>
    <cellStyle name="셀 확인 2_1) 도로시설물" xfId="889"/>
    <cellStyle name="셀 확인 3" xfId="890"/>
    <cellStyle name="셀 확인 4" xfId="891"/>
    <cellStyle name="셀 확인 4 2" xfId="892"/>
    <cellStyle name="셀 확인 5" xfId="893"/>
    <cellStyle name="셀 확인 5 2" xfId="894"/>
    <cellStyle name="숫자(R)" xfId="895"/>
    <cellStyle name="쉼표 [0]" xfId="896" builtinId="6"/>
    <cellStyle name="쉼표 [0] 10" xfId="897"/>
    <cellStyle name="쉼표 [0] 10 2" xfId="898"/>
    <cellStyle name="쉼표 [0] 10 2 2" xfId="899"/>
    <cellStyle name="쉼표 [0] 10 2 2 2" xfId="2164"/>
    <cellStyle name="쉼표 [0] 10 2 2 3" xfId="2409"/>
    <cellStyle name="쉼표 [0] 10 3" xfId="900"/>
    <cellStyle name="쉼표 [0] 10 3 2" xfId="901"/>
    <cellStyle name="쉼표 [0] 10 4" xfId="902"/>
    <cellStyle name="쉼표 [0] 10 4 2" xfId="2165"/>
    <cellStyle name="쉼표 [0] 10 4 3" xfId="2410"/>
    <cellStyle name="쉼표 [0] 10 5" xfId="903"/>
    <cellStyle name="쉼표 [0] 11" xfId="904"/>
    <cellStyle name="쉼표 [0] 11 2" xfId="905"/>
    <cellStyle name="쉼표 [0] 12" xfId="906"/>
    <cellStyle name="쉼표 [0] 12 2" xfId="907"/>
    <cellStyle name="쉼표 [0] 12 2 2" xfId="2166"/>
    <cellStyle name="쉼표 [0] 12 2 3" xfId="2411"/>
    <cellStyle name="쉼표 [0] 12 3" xfId="908"/>
    <cellStyle name="쉼표 [0] 12 3 2" xfId="2167"/>
    <cellStyle name="쉼표 [0] 12 3 3" xfId="2412"/>
    <cellStyle name="쉼표 [0] 12 4" xfId="909"/>
    <cellStyle name="쉼표 [0] 12 4 2" xfId="2168"/>
    <cellStyle name="쉼표 [0] 12 4 3" xfId="2413"/>
    <cellStyle name="쉼표 [0] 12 5" xfId="910"/>
    <cellStyle name="쉼표 [0] 13" xfId="911"/>
    <cellStyle name="쉼표 [0] 13 10" xfId="912"/>
    <cellStyle name="쉼표 [0] 13 11" xfId="913"/>
    <cellStyle name="쉼표 [0] 13 11 2" xfId="914"/>
    <cellStyle name="쉼표 [0] 13 2" xfId="915"/>
    <cellStyle name="쉼표 [0] 13 2 2" xfId="916"/>
    <cellStyle name="쉼표 [0] 13 2 2 2" xfId="2169"/>
    <cellStyle name="쉼표 [0] 13 2 2 3" xfId="2414"/>
    <cellStyle name="쉼표 [0] 13 3" xfId="917"/>
    <cellStyle name="쉼표 [0] 13 4" xfId="918"/>
    <cellStyle name="쉼표 [0] 13 5" xfId="919"/>
    <cellStyle name="쉼표 [0] 13 6" xfId="920"/>
    <cellStyle name="쉼표 [0] 13 7" xfId="921"/>
    <cellStyle name="쉼표 [0] 13 8" xfId="922"/>
    <cellStyle name="쉼표 [0] 13 9" xfId="923"/>
    <cellStyle name="쉼표 [0] 14" xfId="924"/>
    <cellStyle name="쉼표 [0] 14 2" xfId="925"/>
    <cellStyle name="쉼표 [0] 14 2 2" xfId="926"/>
    <cellStyle name="쉼표 [0] 14 2 2 2" xfId="2170"/>
    <cellStyle name="쉼표 [0] 14 2 2 3" xfId="2415"/>
    <cellStyle name="쉼표 [0] 14 3" xfId="927"/>
    <cellStyle name="쉼표 [0] 14 3 2" xfId="2171"/>
    <cellStyle name="쉼표 [0] 14 3 3" xfId="2416"/>
    <cellStyle name="쉼표 [0] 14 4" xfId="928"/>
    <cellStyle name="쉼표 [0] 14 4 2" xfId="2172"/>
    <cellStyle name="쉼표 [0] 14 4 3" xfId="2417"/>
    <cellStyle name="쉼표 [0] 14 5" xfId="929"/>
    <cellStyle name="쉼표 [0] 15" xfId="930"/>
    <cellStyle name="쉼표 [0] 15 2" xfId="931"/>
    <cellStyle name="쉼표 [0] 15 2 2" xfId="2173"/>
    <cellStyle name="쉼표 [0] 15 2 3" xfId="2418"/>
    <cellStyle name="쉼표 [0] 15 3" xfId="932"/>
    <cellStyle name="쉼표 [0] 15 3 2" xfId="2174"/>
    <cellStyle name="쉼표 [0] 15 3 3" xfId="2419"/>
    <cellStyle name="쉼표 [0] 15 4" xfId="933"/>
    <cellStyle name="쉼표 [0] 15 4 2" xfId="2175"/>
    <cellStyle name="쉼표 [0] 15 4 3" xfId="2420"/>
    <cellStyle name="쉼표 [0] 16" xfId="934"/>
    <cellStyle name="쉼표 [0] 16 2" xfId="935"/>
    <cellStyle name="쉼표 [0] 16 2 2" xfId="2176"/>
    <cellStyle name="쉼표 [0] 16 2 3" xfId="2421"/>
    <cellStyle name="쉼표 [0] 16 3" xfId="936"/>
    <cellStyle name="쉼표 [0] 16 3 2" xfId="2177"/>
    <cellStyle name="쉼표 [0] 16 3 3" xfId="2422"/>
    <cellStyle name="쉼표 [0] 16 4" xfId="937"/>
    <cellStyle name="쉼표 [0] 16 4 2" xfId="2178"/>
    <cellStyle name="쉼표 [0] 16 4 3" xfId="2423"/>
    <cellStyle name="쉼표 [0] 16 5" xfId="938"/>
    <cellStyle name="쉼표 [0] 17" xfId="939"/>
    <cellStyle name="쉼표 [0] 17 2" xfId="940"/>
    <cellStyle name="쉼표 [0] 17 2 2" xfId="2179"/>
    <cellStyle name="쉼표 [0] 17 2 3" xfId="2424"/>
    <cellStyle name="쉼표 [0] 17 3" xfId="941"/>
    <cellStyle name="쉼표 [0] 17 3 2" xfId="2180"/>
    <cellStyle name="쉼표 [0] 17 3 3" xfId="2425"/>
    <cellStyle name="쉼표 [0] 17 4" xfId="942"/>
    <cellStyle name="쉼표 [0] 17 4 2" xfId="2181"/>
    <cellStyle name="쉼표 [0] 17 4 3" xfId="2426"/>
    <cellStyle name="쉼표 [0] 17 5" xfId="943"/>
    <cellStyle name="쉼표 [0] 18" xfId="944"/>
    <cellStyle name="쉼표 [0] 18 2" xfId="945"/>
    <cellStyle name="쉼표 [0] 18 2 2" xfId="2182"/>
    <cellStyle name="쉼표 [0] 18 2 3" xfId="2427"/>
    <cellStyle name="쉼표 [0] 18 3" xfId="946"/>
    <cellStyle name="쉼표 [0] 18 3 2" xfId="2183"/>
    <cellStyle name="쉼표 [0] 18 3 3" xfId="2428"/>
    <cellStyle name="쉼표 [0] 18 4" xfId="947"/>
    <cellStyle name="쉼표 [0] 18 4 2" xfId="2184"/>
    <cellStyle name="쉼표 [0] 18 4 3" xfId="2429"/>
    <cellStyle name="쉼표 [0] 18 5" xfId="948"/>
    <cellStyle name="쉼표 [0] 19" xfId="949"/>
    <cellStyle name="쉼표 [0] 19 2" xfId="950"/>
    <cellStyle name="쉼표 [0] 19 2 2" xfId="2185"/>
    <cellStyle name="쉼표 [0] 19 2 3" xfId="2430"/>
    <cellStyle name="쉼표 [0] 19 3" xfId="951"/>
    <cellStyle name="쉼표 [0] 19 3 2" xfId="2186"/>
    <cellStyle name="쉼표 [0] 19 3 3" xfId="2431"/>
    <cellStyle name="쉼표 [0] 19 4" xfId="952"/>
    <cellStyle name="쉼표 [0] 19 4 2" xfId="2187"/>
    <cellStyle name="쉼표 [0] 19 4 3" xfId="2432"/>
    <cellStyle name="쉼표 [0] 19 5" xfId="953"/>
    <cellStyle name="쉼표 [0] 2" xfId="954"/>
    <cellStyle name="쉼표 [0] 2 10" xfId="955"/>
    <cellStyle name="쉼표 [0] 2 10 2" xfId="956"/>
    <cellStyle name="쉼표 [0] 2 10 3" xfId="1981"/>
    <cellStyle name="쉼표 [0] 2 11" xfId="957"/>
    <cellStyle name="쉼표 [0] 2 12" xfId="2722"/>
    <cellStyle name="쉼표 [0] 2 2" xfId="958"/>
    <cellStyle name="쉼표 [0] 2 2 2" xfId="959"/>
    <cellStyle name="쉼표 [0] 2 2 2 2" xfId="960"/>
    <cellStyle name="쉼표 [0] 2 2 2 3" xfId="961"/>
    <cellStyle name="쉼표 [0] 2 2 3" xfId="962"/>
    <cellStyle name="쉼표 [0] 2 2 3 2" xfId="963"/>
    <cellStyle name="쉼표 [0] 2 2 4" xfId="964"/>
    <cellStyle name="쉼표 [0] 2 2 4 2" xfId="965"/>
    <cellStyle name="쉼표 [0] 2 2 5" xfId="966"/>
    <cellStyle name="쉼표 [0] 2 2 6" xfId="967"/>
    <cellStyle name="쉼표 [0] 2 2 6 2" xfId="2188"/>
    <cellStyle name="쉼표 [0] 2 2 6 3" xfId="2433"/>
    <cellStyle name="쉼표 [0] 2 2_1) 도로시설물" xfId="968"/>
    <cellStyle name="쉼표 [0] 2 3" xfId="969"/>
    <cellStyle name="쉼표 [0] 2 3 2" xfId="970"/>
    <cellStyle name="쉼표 [0] 2 3 3" xfId="971"/>
    <cellStyle name="쉼표 [0] 2 3 3 2" xfId="972"/>
    <cellStyle name="쉼표 [0] 2 3 3 2 2" xfId="2434"/>
    <cellStyle name="쉼표 [0] 2 3 3 3" xfId="2189"/>
    <cellStyle name="쉼표 [0] 2 3_1) 도로시설물" xfId="973"/>
    <cellStyle name="쉼표 [0] 2 4" xfId="974"/>
    <cellStyle name="쉼표 [0] 2 4 2" xfId="975"/>
    <cellStyle name="쉼표 [0] 2 4 3" xfId="976"/>
    <cellStyle name="쉼표 [0] 2 4 4" xfId="977"/>
    <cellStyle name="쉼표 [0] 2 4 4 2" xfId="2190"/>
    <cellStyle name="쉼표 [0] 2 4 4 3" xfId="2435"/>
    <cellStyle name="쉼표 [0] 2 5" xfId="978"/>
    <cellStyle name="쉼표 [0] 2 5 2" xfId="979"/>
    <cellStyle name="쉼표 [0] 2 5 3" xfId="980"/>
    <cellStyle name="쉼표 [0] 2 6" xfId="981"/>
    <cellStyle name="쉼표 [0] 2 6 2" xfId="982"/>
    <cellStyle name="쉼표 [0] 2 7" xfId="983"/>
    <cellStyle name="쉼표 [0] 2 7 2" xfId="984"/>
    <cellStyle name="쉼표 [0] 2 8" xfId="985"/>
    <cellStyle name="쉼표 [0] 2 9" xfId="986"/>
    <cellStyle name="쉼표 [0] 2 9 2" xfId="987"/>
    <cellStyle name="쉼표 [0] 2 9 3" xfId="1982"/>
    <cellStyle name="쉼표 [0] 2_(완료)통계연보자료_사업체(출판인쇄기록매체등)이병우" xfId="988"/>
    <cellStyle name="쉼표 [0] 20" xfId="989"/>
    <cellStyle name="쉼표 [0] 20 2" xfId="990"/>
    <cellStyle name="쉼표 [0] 20 2 2" xfId="2191"/>
    <cellStyle name="쉼표 [0] 20 2 3" xfId="2436"/>
    <cellStyle name="쉼표 [0] 20 3" xfId="991"/>
    <cellStyle name="쉼표 [0] 20 3 2" xfId="2192"/>
    <cellStyle name="쉼표 [0] 20 3 3" xfId="2437"/>
    <cellStyle name="쉼표 [0] 20 4" xfId="992"/>
    <cellStyle name="쉼표 [0] 20 4 2" xfId="2193"/>
    <cellStyle name="쉼표 [0] 20 4 3" xfId="2438"/>
    <cellStyle name="쉼표 [0] 20 5" xfId="993"/>
    <cellStyle name="쉼표 [0] 21" xfId="994"/>
    <cellStyle name="쉼표 [0] 21 2" xfId="995"/>
    <cellStyle name="쉼표 [0] 21 2 2" xfId="2194"/>
    <cellStyle name="쉼표 [0] 21 2 3" xfId="2439"/>
    <cellStyle name="쉼표 [0] 21 3" xfId="996"/>
    <cellStyle name="쉼표 [0] 21 3 2" xfId="2195"/>
    <cellStyle name="쉼표 [0] 21 3 3" xfId="2440"/>
    <cellStyle name="쉼표 [0] 21 4" xfId="997"/>
    <cellStyle name="쉼표 [0] 21 4 2" xfId="2196"/>
    <cellStyle name="쉼표 [0] 21 4 3" xfId="2441"/>
    <cellStyle name="쉼표 [0] 22" xfId="998"/>
    <cellStyle name="쉼표 [0] 22 2" xfId="999"/>
    <cellStyle name="쉼표 [0] 22 2 2" xfId="2197"/>
    <cellStyle name="쉼표 [0] 22 2 3" xfId="2442"/>
    <cellStyle name="쉼표 [0] 22 3" xfId="1000"/>
    <cellStyle name="쉼표 [0] 22 3 2" xfId="2198"/>
    <cellStyle name="쉼표 [0] 22 3 3" xfId="2443"/>
    <cellStyle name="쉼표 [0] 22 4" xfId="1001"/>
    <cellStyle name="쉼표 [0] 22 4 2" xfId="2199"/>
    <cellStyle name="쉼표 [0] 22 4 3" xfId="2444"/>
    <cellStyle name="쉼표 [0] 23" xfId="1002"/>
    <cellStyle name="쉼표 [0] 23 2" xfId="1003"/>
    <cellStyle name="쉼표 [0] 23 2 2" xfId="2200"/>
    <cellStyle name="쉼표 [0] 23 2 3" xfId="2445"/>
    <cellStyle name="쉼표 [0] 23 3" xfId="1004"/>
    <cellStyle name="쉼표 [0] 23 3 2" xfId="2201"/>
    <cellStyle name="쉼표 [0] 23 3 3" xfId="2446"/>
    <cellStyle name="쉼표 [0] 23 4" xfId="1005"/>
    <cellStyle name="쉼표 [0] 23 4 2" xfId="2202"/>
    <cellStyle name="쉼표 [0] 23 4 3" xfId="2447"/>
    <cellStyle name="쉼표 [0] 24" xfId="1006"/>
    <cellStyle name="쉼표 [0] 24 2" xfId="1007"/>
    <cellStyle name="쉼표 [0] 24 2 2" xfId="2203"/>
    <cellStyle name="쉼표 [0] 24 2 3" xfId="2448"/>
    <cellStyle name="쉼표 [0] 24 3" xfId="1008"/>
    <cellStyle name="쉼표 [0] 24 3 2" xfId="2204"/>
    <cellStyle name="쉼표 [0] 24 3 3" xfId="2449"/>
    <cellStyle name="쉼표 [0] 24 4" xfId="1009"/>
    <cellStyle name="쉼표 [0] 24 4 2" xfId="2205"/>
    <cellStyle name="쉼표 [0] 24 4 3" xfId="2450"/>
    <cellStyle name="쉼표 [0] 25" xfId="1010"/>
    <cellStyle name="쉼표 [0] 25 2" xfId="1011"/>
    <cellStyle name="쉼표 [0] 25 2 2" xfId="2206"/>
    <cellStyle name="쉼표 [0] 25 2 3" xfId="2451"/>
    <cellStyle name="쉼표 [0] 25 3" xfId="1012"/>
    <cellStyle name="쉼표 [0] 25 3 2" xfId="2207"/>
    <cellStyle name="쉼표 [0] 25 3 3" xfId="2452"/>
    <cellStyle name="쉼표 [0] 25 4" xfId="1013"/>
    <cellStyle name="쉼표 [0] 25 4 2" xfId="2208"/>
    <cellStyle name="쉼표 [0] 25 4 3" xfId="2453"/>
    <cellStyle name="쉼표 [0] 26" xfId="1014"/>
    <cellStyle name="쉼표 [0] 27" xfId="1015"/>
    <cellStyle name="쉼표 [0] 28" xfId="1016"/>
    <cellStyle name="쉼표 [0] 29" xfId="1017"/>
    <cellStyle name="쉼표 [0] 3" xfId="1018"/>
    <cellStyle name="쉼표 [0] 3 10" xfId="1019"/>
    <cellStyle name="쉼표 [0] 3 2" xfId="1020"/>
    <cellStyle name="쉼표 [0] 3 2 10" xfId="1021"/>
    <cellStyle name="쉼표 [0] 3 2 10 2" xfId="2209"/>
    <cellStyle name="쉼표 [0] 3 2 10 3" xfId="2454"/>
    <cellStyle name="쉼표 [0] 3 2 2" xfId="1022"/>
    <cellStyle name="쉼표 [0] 3 2 2 2" xfId="1023"/>
    <cellStyle name="쉼표 [0] 3 2 2 3" xfId="1024"/>
    <cellStyle name="쉼표 [0] 3 2 2_1) 도로시설물" xfId="1025"/>
    <cellStyle name="쉼표 [0] 3 2 3" xfId="1026"/>
    <cellStyle name="쉼표 [0] 3 2 4" xfId="1027"/>
    <cellStyle name="쉼표 [0] 3 2 4 2" xfId="2210"/>
    <cellStyle name="쉼표 [0] 3 2 4 3" xfId="2455"/>
    <cellStyle name="쉼표 [0] 3 2 5" xfId="1028"/>
    <cellStyle name="쉼표 [0] 3 2 5 2" xfId="2211"/>
    <cellStyle name="쉼표 [0] 3 2 5 3" xfId="2456"/>
    <cellStyle name="쉼표 [0] 3 2 6" xfId="1029"/>
    <cellStyle name="쉼표 [0] 3 2 6 2" xfId="2212"/>
    <cellStyle name="쉼표 [0] 3 2 6 3" xfId="2457"/>
    <cellStyle name="쉼표 [0] 3 2 7" xfId="1030"/>
    <cellStyle name="쉼표 [0] 3 2 7 2" xfId="2213"/>
    <cellStyle name="쉼표 [0] 3 2 7 3" xfId="2458"/>
    <cellStyle name="쉼표 [0] 3 2 8" xfId="1031"/>
    <cellStyle name="쉼표 [0] 3 2 8 2" xfId="2214"/>
    <cellStyle name="쉼표 [0] 3 2 8 3" xfId="2459"/>
    <cellStyle name="쉼표 [0] 3 2 9" xfId="1032"/>
    <cellStyle name="쉼표 [0] 3 2 9 2" xfId="2215"/>
    <cellStyle name="쉼표 [0] 3 2 9 3" xfId="2460"/>
    <cellStyle name="쉼표 [0] 3 3" xfId="1033"/>
    <cellStyle name="쉼표 [0] 3 3 2" xfId="1034"/>
    <cellStyle name="쉼표 [0] 3 3 3" xfId="1035"/>
    <cellStyle name="쉼표 [0] 3 3 4" xfId="1036"/>
    <cellStyle name="쉼표 [0] 3 3 4 2" xfId="2216"/>
    <cellStyle name="쉼표 [0] 3 3 4 3" xfId="2461"/>
    <cellStyle name="쉼표 [0] 3 4" xfId="1037"/>
    <cellStyle name="쉼표 [0] 3 4 2" xfId="1038"/>
    <cellStyle name="쉼표 [0] 3 4 2 2" xfId="2217"/>
    <cellStyle name="쉼표 [0] 3 4 2 3" xfId="2462"/>
    <cellStyle name="쉼표 [0] 3 5" xfId="1039"/>
    <cellStyle name="쉼표 [0] 3 5 2" xfId="1040"/>
    <cellStyle name="쉼표 [0] 3 6" xfId="1041"/>
    <cellStyle name="쉼표 [0] 3 7" xfId="1042"/>
    <cellStyle name="쉼표 [0] 3 8" xfId="1043"/>
    <cellStyle name="쉼표 [0] 3 9" xfId="1044"/>
    <cellStyle name="쉼표 [0] 3_13.환경(2011)" xfId="1045"/>
    <cellStyle name="쉼표 [0] 30" xfId="1046"/>
    <cellStyle name="쉼표 [0] 31" xfId="1047"/>
    <cellStyle name="쉼표 [0] 32" xfId="1048"/>
    <cellStyle name="쉼표 [0] 33" xfId="1049"/>
    <cellStyle name="쉼표 [0] 33 10" xfId="2463"/>
    <cellStyle name="쉼표 [0] 33 2" xfId="1050"/>
    <cellStyle name="쉼표 [0] 33 2 2" xfId="1051"/>
    <cellStyle name="쉼표 [0] 33 2 2 2" xfId="1985"/>
    <cellStyle name="쉼표 [0] 33 2 2 2 2" xfId="2605"/>
    <cellStyle name="쉼표 [0] 33 2 2 2 3" xfId="2831"/>
    <cellStyle name="쉼표 [0] 33 2 2 2 4" xfId="3053"/>
    <cellStyle name="쉼표 [0] 33 2 2 3" xfId="2465"/>
    <cellStyle name="쉼표 [0] 33 2 3" xfId="1052"/>
    <cellStyle name="쉼표 [0] 33 2 3 2" xfId="1986"/>
    <cellStyle name="쉼표 [0] 33 2 3 2 2" xfId="2606"/>
    <cellStyle name="쉼표 [0] 33 2 3 2 3" xfId="2832"/>
    <cellStyle name="쉼표 [0] 33 2 3 2 4" xfId="3054"/>
    <cellStyle name="쉼표 [0] 33 2 3 3" xfId="2466"/>
    <cellStyle name="쉼표 [0] 33 2 4" xfId="1984"/>
    <cellStyle name="쉼표 [0] 33 2 4 2" xfId="2604"/>
    <cellStyle name="쉼표 [0] 33 2 4 3" xfId="2830"/>
    <cellStyle name="쉼표 [0] 33 2 4 4" xfId="3052"/>
    <cellStyle name="쉼표 [0] 33 2 5" xfId="2464"/>
    <cellStyle name="쉼표 [0] 33 3" xfId="1053"/>
    <cellStyle name="쉼표 [0] 33 3 2" xfId="1054"/>
    <cellStyle name="쉼표 [0] 33 3 2 2" xfId="1988"/>
    <cellStyle name="쉼표 [0] 33 3 2 2 2" xfId="2608"/>
    <cellStyle name="쉼표 [0] 33 3 2 2 3" xfId="2834"/>
    <cellStyle name="쉼표 [0] 33 3 2 2 4" xfId="3056"/>
    <cellStyle name="쉼표 [0] 33 3 2 3" xfId="2468"/>
    <cellStyle name="쉼표 [0] 33 3 3" xfId="1055"/>
    <cellStyle name="쉼표 [0] 33 3 3 2" xfId="1989"/>
    <cellStyle name="쉼표 [0] 33 3 3 2 2" xfId="2609"/>
    <cellStyle name="쉼표 [0] 33 3 3 2 3" xfId="2835"/>
    <cellStyle name="쉼표 [0] 33 3 3 2 4" xfId="3057"/>
    <cellStyle name="쉼표 [0] 33 3 3 3" xfId="2469"/>
    <cellStyle name="쉼표 [0] 33 3 4" xfId="1987"/>
    <cellStyle name="쉼표 [0] 33 3 4 2" xfId="2607"/>
    <cellStyle name="쉼표 [0] 33 3 4 3" xfId="2833"/>
    <cellStyle name="쉼표 [0] 33 3 4 4" xfId="3055"/>
    <cellStyle name="쉼표 [0] 33 3 5" xfId="2467"/>
    <cellStyle name="쉼표 [0] 33 4" xfId="1056"/>
    <cellStyle name="쉼표 [0] 33 4 2" xfId="1990"/>
    <cellStyle name="쉼표 [0] 33 4 2 2" xfId="2610"/>
    <cellStyle name="쉼표 [0] 33 4 2 3" xfId="2836"/>
    <cellStyle name="쉼표 [0] 33 4 2 4" xfId="3058"/>
    <cellStyle name="쉼표 [0] 33 4 3" xfId="2470"/>
    <cellStyle name="쉼표 [0] 33 5" xfId="1057"/>
    <cellStyle name="쉼표 [0] 33 5 2" xfId="1991"/>
    <cellStyle name="쉼표 [0] 33 5 2 2" xfId="2611"/>
    <cellStyle name="쉼표 [0] 33 5 2 3" xfId="2837"/>
    <cellStyle name="쉼표 [0] 33 5 2 4" xfId="3059"/>
    <cellStyle name="쉼표 [0] 33 5 3" xfId="2471"/>
    <cellStyle name="쉼표 [0] 33 6" xfId="1058"/>
    <cellStyle name="쉼표 [0] 33 6 2" xfId="1992"/>
    <cellStyle name="쉼표 [0] 33 6 2 2" xfId="2612"/>
    <cellStyle name="쉼표 [0] 33 6 2 3" xfId="2838"/>
    <cellStyle name="쉼표 [0] 33 6 2 4" xfId="3060"/>
    <cellStyle name="쉼표 [0] 33 6 3" xfId="2472"/>
    <cellStyle name="쉼표 [0] 33 7" xfId="1059"/>
    <cellStyle name="쉼표 [0] 33 7 2" xfId="1993"/>
    <cellStyle name="쉼표 [0] 33 7 2 2" xfId="2613"/>
    <cellStyle name="쉼표 [0] 33 7 2 3" xfId="2839"/>
    <cellStyle name="쉼표 [0] 33 7 2 4" xfId="3061"/>
    <cellStyle name="쉼표 [0] 33 7 3" xfId="2473"/>
    <cellStyle name="쉼표 [0] 33 8" xfId="1060"/>
    <cellStyle name="쉼표 [0] 33 8 2" xfId="1994"/>
    <cellStyle name="쉼표 [0] 33 8 2 2" xfId="2614"/>
    <cellStyle name="쉼표 [0] 33 8 2 3" xfId="2840"/>
    <cellStyle name="쉼표 [0] 33 8 2 4" xfId="3062"/>
    <cellStyle name="쉼표 [0] 33 8 3" xfId="2474"/>
    <cellStyle name="쉼표 [0] 33 9" xfId="1983"/>
    <cellStyle name="쉼표 [0] 33 9 2" xfId="2603"/>
    <cellStyle name="쉼표 [0] 33 9 3" xfId="2829"/>
    <cellStyle name="쉼표 [0] 33 9 4" xfId="3051"/>
    <cellStyle name="쉼표 [0] 34" xfId="1061"/>
    <cellStyle name="쉼표 [0] 34 2" xfId="1062"/>
    <cellStyle name="쉼표 [0] 34 2 2" xfId="1996"/>
    <cellStyle name="쉼표 [0] 34 2 3" xfId="2475"/>
    <cellStyle name="쉼표 [0] 34 3" xfId="1063"/>
    <cellStyle name="쉼표 [0] 34 4" xfId="1995"/>
    <cellStyle name="쉼표 [0] 35" xfId="1064"/>
    <cellStyle name="쉼표 [0] 35 2" xfId="1997"/>
    <cellStyle name="쉼표 [0] 4" xfId="1065"/>
    <cellStyle name="쉼표 [0] 4 2" xfId="1066"/>
    <cellStyle name="쉼표 [0] 4 2 2" xfId="1067"/>
    <cellStyle name="쉼표 [0] 4 2 3" xfId="1068"/>
    <cellStyle name="쉼표 [0] 4 3" xfId="1069"/>
    <cellStyle name="쉼표 [0] 4 3 2" xfId="1070"/>
    <cellStyle name="쉼표 [0] 4 3 3" xfId="1071"/>
    <cellStyle name="쉼표 [0] 4 4" xfId="1072"/>
    <cellStyle name="쉼표 [0] 4 5" xfId="1073"/>
    <cellStyle name="쉼표 [0] 4 6" xfId="1074"/>
    <cellStyle name="쉼표 [0] 4 7" xfId="1075"/>
    <cellStyle name="쉼표 [0] 4 8" xfId="1076"/>
    <cellStyle name="쉼표 [0] 4_13.환경(2011)" xfId="1077"/>
    <cellStyle name="쉼표 [0] 5" xfId="1078"/>
    <cellStyle name="쉼표 [0] 5 10" xfId="1079"/>
    <cellStyle name="쉼표 [0] 5 2" xfId="1080"/>
    <cellStyle name="쉼표 [0] 5 2 10" xfId="1081"/>
    <cellStyle name="쉼표 [0] 5 2 10 2" xfId="2218"/>
    <cellStyle name="쉼표 [0] 5 2 10 3" xfId="2476"/>
    <cellStyle name="쉼표 [0] 5 2 11" xfId="1082"/>
    <cellStyle name="쉼표 [0] 5 2 2" xfId="1083"/>
    <cellStyle name="쉼표 [0] 5 2 2 2" xfId="1084"/>
    <cellStyle name="쉼표 [0] 5 2 2 3" xfId="1085"/>
    <cellStyle name="쉼표 [0] 5 2 2_1) 도로시설물" xfId="1086"/>
    <cellStyle name="쉼표 [0] 5 2 3" xfId="1087"/>
    <cellStyle name="쉼표 [0] 5 2 3 2" xfId="1088"/>
    <cellStyle name="쉼표 [0] 5 2 3 2 2" xfId="2477"/>
    <cellStyle name="쉼표 [0] 5 2 3 3" xfId="2219"/>
    <cellStyle name="쉼표 [0] 5 2 4" xfId="1089"/>
    <cellStyle name="쉼표 [0] 5 2 4 2" xfId="1090"/>
    <cellStyle name="쉼표 [0] 5 2 4 2 2" xfId="2478"/>
    <cellStyle name="쉼표 [0] 5 2 4 3" xfId="2220"/>
    <cellStyle name="쉼표 [0] 5 2 5" xfId="1091"/>
    <cellStyle name="쉼표 [0] 5 2 5 2" xfId="2221"/>
    <cellStyle name="쉼표 [0] 5 2 5 3" xfId="2479"/>
    <cellStyle name="쉼표 [0] 5 2 6" xfId="1092"/>
    <cellStyle name="쉼표 [0] 5 2 6 2" xfId="2222"/>
    <cellStyle name="쉼표 [0] 5 2 6 3" xfId="2480"/>
    <cellStyle name="쉼표 [0] 5 2 7" xfId="1093"/>
    <cellStyle name="쉼표 [0] 5 2 7 2" xfId="2223"/>
    <cellStyle name="쉼표 [0] 5 2 7 3" xfId="2481"/>
    <cellStyle name="쉼표 [0] 5 2 8" xfId="1094"/>
    <cellStyle name="쉼표 [0] 5 2 8 2" xfId="2224"/>
    <cellStyle name="쉼표 [0] 5 2 8 3" xfId="2482"/>
    <cellStyle name="쉼표 [0] 5 2 9" xfId="1095"/>
    <cellStyle name="쉼표 [0] 5 2 9 2" xfId="2225"/>
    <cellStyle name="쉼표 [0] 5 2 9 3" xfId="2483"/>
    <cellStyle name="쉼표 [0] 5 2_1) 도로시설물" xfId="1096"/>
    <cellStyle name="쉼표 [0] 5 3" xfId="1097"/>
    <cellStyle name="쉼표 [0] 5 3 2" xfId="1098"/>
    <cellStyle name="쉼표 [0] 5 3 3" xfId="1099"/>
    <cellStyle name="쉼표 [0] 5 3 3 2" xfId="2226"/>
    <cellStyle name="쉼표 [0] 5 3 3 3" xfId="2484"/>
    <cellStyle name="쉼표 [0] 5 4" xfId="1100"/>
    <cellStyle name="쉼표 [0] 5 4 2" xfId="1101"/>
    <cellStyle name="쉼표 [0] 5 4 2 2" xfId="2227"/>
    <cellStyle name="쉼표 [0] 5 4 2 3" xfId="2485"/>
    <cellStyle name="쉼표 [0] 5 5" xfId="1102"/>
    <cellStyle name="쉼표 [0] 5 6" xfId="1103"/>
    <cellStyle name="쉼표 [0] 5 7" xfId="1104"/>
    <cellStyle name="쉼표 [0] 5 8" xfId="1105"/>
    <cellStyle name="쉼표 [0] 5 9" xfId="1106"/>
    <cellStyle name="쉼표 [0] 5_13.환경(2011)" xfId="1107"/>
    <cellStyle name="쉼표 [0] 6" xfId="1108"/>
    <cellStyle name="쉼표 [0] 6 2" xfId="1109"/>
    <cellStyle name="쉼표 [0] 6 2 2" xfId="1110"/>
    <cellStyle name="쉼표 [0] 6 2 3" xfId="1111"/>
    <cellStyle name="쉼표 [0] 6 2 3 2" xfId="2228"/>
    <cellStyle name="쉼표 [0] 6 2 3 3" xfId="2486"/>
    <cellStyle name="쉼표 [0] 6 3" xfId="1112"/>
    <cellStyle name="쉼표 [0] 6 3 2" xfId="1113"/>
    <cellStyle name="쉼표 [0] 6 3 2 2" xfId="2229"/>
    <cellStyle name="쉼표 [0] 6 3 2 3" xfId="2487"/>
    <cellStyle name="쉼표 [0] 6 4" xfId="1114"/>
    <cellStyle name="쉼표 [0] 6 5" xfId="1115"/>
    <cellStyle name="쉼표 [0] 6 5 2" xfId="2230"/>
    <cellStyle name="쉼표 [0] 6 5 3" xfId="2488"/>
    <cellStyle name="쉼표 [0] 6_1) 도로시설물" xfId="1116"/>
    <cellStyle name="쉼표 [0] 7" xfId="1117"/>
    <cellStyle name="쉼표 [0] 7 2" xfId="1118"/>
    <cellStyle name="쉼표 [0] 7 2 2" xfId="1119"/>
    <cellStyle name="쉼표 [0] 7 2 2 2" xfId="2231"/>
    <cellStyle name="쉼표 [0] 7 2 2 3" xfId="2489"/>
    <cellStyle name="쉼표 [0] 7 3" xfId="1120"/>
    <cellStyle name="쉼표 [0] 7 3 2" xfId="2232"/>
    <cellStyle name="쉼표 [0] 7 3 3" xfId="2490"/>
    <cellStyle name="쉼표 [0] 7 4" xfId="1121"/>
    <cellStyle name="쉼표 [0] 7 4 2" xfId="2233"/>
    <cellStyle name="쉼표 [0] 7 4 3" xfId="2491"/>
    <cellStyle name="쉼표 [0] 7 5" xfId="1122"/>
    <cellStyle name="쉼표 [0] 8" xfId="1123"/>
    <cellStyle name="쉼표 [0] 8 2" xfId="1124"/>
    <cellStyle name="쉼표 [0] 8 2 2" xfId="2234"/>
    <cellStyle name="쉼표 [0] 8 2 3" xfId="2492"/>
    <cellStyle name="쉼표 [0] 8 3" xfId="1125"/>
    <cellStyle name="쉼표 [0] 8 3 2" xfId="2235"/>
    <cellStyle name="쉼표 [0] 8 3 3" xfId="2493"/>
    <cellStyle name="쉼표 [0] 8 4" xfId="1126"/>
    <cellStyle name="쉼표 [0] 8 4 2" xfId="2236"/>
    <cellStyle name="쉼표 [0] 8 4 3" xfId="2494"/>
    <cellStyle name="쉼표 [0] 8 5" xfId="1127"/>
    <cellStyle name="쉼표 [0] 9" xfId="1128"/>
    <cellStyle name="쉼표 [0] 9 2" xfId="1129"/>
    <cellStyle name="쉼표 [0] 9 2 2" xfId="2237"/>
    <cellStyle name="쉼표 [0] 9 2 3" xfId="2495"/>
    <cellStyle name="쉼표 [0] 9 3" xfId="1130"/>
    <cellStyle name="쉼표 [0] 9 3 2" xfId="2238"/>
    <cellStyle name="쉼표 [0] 9 3 3" xfId="2496"/>
    <cellStyle name="쉼표 [0] 9 4" xfId="1131"/>
    <cellStyle name="쉼표 [0] 9 4 2" xfId="2239"/>
    <cellStyle name="쉼표 [0] 9 4 3" xfId="2497"/>
    <cellStyle name="쉼표 [0] 9 5" xfId="1132"/>
    <cellStyle name="쉼표 [0]_10-주택건설" xfId="1133"/>
    <cellStyle name="쉼표 [0]_10-주택건설 3 2" xfId="3172"/>
    <cellStyle name="쉼표 [0]_10-주택건설 4" xfId="3171"/>
    <cellStyle name="스타일 1" xfId="1134"/>
    <cellStyle name="연결된 셀" xfId="1135" builtinId="24" customBuiltin="1"/>
    <cellStyle name="연결된 셀 10" xfId="1136"/>
    <cellStyle name="연결된 셀 11" xfId="1137"/>
    <cellStyle name="연결된 셀 2" xfId="1138"/>
    <cellStyle name="연결된 셀 2 2" xfId="1139"/>
    <cellStyle name="연결된 셀 2 2 2" xfId="1140"/>
    <cellStyle name="연결된 셀 2 3" xfId="1141"/>
    <cellStyle name="연결된 셀 2_09-주택건설" xfId="1142"/>
    <cellStyle name="연결된 셀 3" xfId="1143"/>
    <cellStyle name="연결된 셀 3 2" xfId="1144"/>
    <cellStyle name="연결된 셀 4" xfId="1145"/>
    <cellStyle name="연결된 셀 4 2" xfId="1146"/>
    <cellStyle name="연결된 셀 4 3" xfId="2240"/>
    <cellStyle name="연결된 셀 5" xfId="1147"/>
    <cellStyle name="연결된 셀 5 2" xfId="1148"/>
    <cellStyle name="연결된 셀 5 3" xfId="2241"/>
    <cellStyle name="연결된 셀 6" xfId="1149"/>
    <cellStyle name="연결된 셀 7" xfId="1150"/>
    <cellStyle name="연결된 셀 8" xfId="1151"/>
    <cellStyle name="연결된 셀 9" xfId="1152"/>
    <cellStyle name="요약" xfId="1153" builtinId="25" customBuiltin="1"/>
    <cellStyle name="요약 2" xfId="1154"/>
    <cellStyle name="요약 2 2" xfId="1155"/>
    <cellStyle name="요약 2 2 2" xfId="1156"/>
    <cellStyle name="요약 2 3" xfId="1157"/>
    <cellStyle name="요약 2_1) 도로시설물" xfId="1158"/>
    <cellStyle name="요약 3" xfId="1159"/>
    <cellStyle name="요약 3 2" xfId="1160"/>
    <cellStyle name="요약 4" xfId="1161"/>
    <cellStyle name="요약 4 2" xfId="1162"/>
    <cellStyle name="요약 4 3" xfId="2242"/>
    <cellStyle name="요약 5" xfId="1163"/>
    <cellStyle name="요약 5 2" xfId="1164"/>
    <cellStyle name="요약 5 3" xfId="2243"/>
    <cellStyle name="입력" xfId="1165" builtinId="20" customBuiltin="1"/>
    <cellStyle name="입력 2" xfId="1166"/>
    <cellStyle name="입력 2 2" xfId="1167"/>
    <cellStyle name="입력 2 2 2" xfId="1168"/>
    <cellStyle name="입력 2 3" xfId="1169"/>
    <cellStyle name="입력 2_1) 도로시설물" xfId="1170"/>
    <cellStyle name="입력 3" xfId="1171"/>
    <cellStyle name="입력 3 2" xfId="1172"/>
    <cellStyle name="입력 4" xfId="1173"/>
    <cellStyle name="입력 4 2" xfId="1174"/>
    <cellStyle name="입력 4 3" xfId="2244"/>
    <cellStyle name="입력 5" xfId="1175"/>
    <cellStyle name="입력 5 2" xfId="1176"/>
    <cellStyle name="입력 5 3" xfId="2245"/>
    <cellStyle name="자리수" xfId="1177"/>
    <cellStyle name="자리수0" xfId="1178"/>
    <cellStyle name="제목" xfId="1179" builtinId="15" customBuiltin="1"/>
    <cellStyle name="제목 1" xfId="1180" builtinId="16" customBuiltin="1"/>
    <cellStyle name="제목 1 10" xfId="1181"/>
    <cellStyle name="제목 1 11" xfId="1182"/>
    <cellStyle name="제목 1 2" xfId="1183"/>
    <cellStyle name="제목 1 2 2" xfId="1184"/>
    <cellStyle name="제목 1 2 2 2" xfId="1185"/>
    <cellStyle name="제목 1 2 3" xfId="1186"/>
    <cellStyle name="제목 1 2_09-주택건설" xfId="1187"/>
    <cellStyle name="제목 1 3" xfId="1188"/>
    <cellStyle name="제목 1 3 2" xfId="1189"/>
    <cellStyle name="제목 1 4" xfId="1190"/>
    <cellStyle name="제목 1 4 2" xfId="1191"/>
    <cellStyle name="제목 1 4 3" xfId="2246"/>
    <cellStyle name="제목 1 5" xfId="1192"/>
    <cellStyle name="제목 1 5 2" xfId="1193"/>
    <cellStyle name="제목 1 5 3" xfId="2247"/>
    <cellStyle name="제목 1 6" xfId="1194"/>
    <cellStyle name="제목 1 7" xfId="1195"/>
    <cellStyle name="제목 1 8" xfId="1196"/>
    <cellStyle name="제목 1 9" xfId="1197"/>
    <cellStyle name="제목 10" xfId="1198"/>
    <cellStyle name="제목 10 2" xfId="2248"/>
    <cellStyle name="제목 11" xfId="1199"/>
    <cellStyle name="제목 11 2" xfId="2249"/>
    <cellStyle name="제목 12" xfId="1200"/>
    <cellStyle name="제목 12 2" xfId="2250"/>
    <cellStyle name="제목 13" xfId="1201"/>
    <cellStyle name="제목 13 2" xfId="2251"/>
    <cellStyle name="제목 14" xfId="1202"/>
    <cellStyle name="제목 14 2" xfId="2252"/>
    <cellStyle name="제목 15" xfId="1203"/>
    <cellStyle name="제목 15 2" xfId="2253"/>
    <cellStyle name="제목 16" xfId="1204"/>
    <cellStyle name="제목 16 2" xfId="2254"/>
    <cellStyle name="제목 17" xfId="1205"/>
    <cellStyle name="제목 17 2" xfId="2255"/>
    <cellStyle name="제목 18" xfId="1206"/>
    <cellStyle name="제목 18 2" xfId="2256"/>
    <cellStyle name="제목 19" xfId="1207"/>
    <cellStyle name="제목 19 2" xfId="2257"/>
    <cellStyle name="제목 2" xfId="1208" builtinId="17" customBuiltin="1"/>
    <cellStyle name="제목 2 10" xfId="1209"/>
    <cellStyle name="제목 2 11" xfId="1210"/>
    <cellStyle name="제목 2 2" xfId="1211"/>
    <cellStyle name="제목 2 2 2" xfId="1212"/>
    <cellStyle name="제목 2 2 2 2" xfId="1213"/>
    <cellStyle name="제목 2 2 3" xfId="1214"/>
    <cellStyle name="제목 2 2_09-주택건설" xfId="1215"/>
    <cellStyle name="제목 2 3" xfId="1216"/>
    <cellStyle name="제목 2 3 2" xfId="1217"/>
    <cellStyle name="제목 2 4" xfId="1218"/>
    <cellStyle name="제목 2 4 2" xfId="1219"/>
    <cellStyle name="제목 2 4 3" xfId="2258"/>
    <cellStyle name="제목 2 5" xfId="1220"/>
    <cellStyle name="제목 2 5 2" xfId="1221"/>
    <cellStyle name="제목 2 5 3" xfId="2259"/>
    <cellStyle name="제목 2 6" xfId="1222"/>
    <cellStyle name="제목 2 7" xfId="1223"/>
    <cellStyle name="제목 2 8" xfId="1224"/>
    <cellStyle name="제목 2 9" xfId="1225"/>
    <cellStyle name="제목 20" xfId="1226"/>
    <cellStyle name="제목 20 2" xfId="2260"/>
    <cellStyle name="제목 21" xfId="1227"/>
    <cellStyle name="제목 21 2" xfId="2261"/>
    <cellStyle name="제목 22" xfId="1228"/>
    <cellStyle name="제목 22 2" xfId="2262"/>
    <cellStyle name="제목 23" xfId="1229"/>
    <cellStyle name="제목 23 2" xfId="2263"/>
    <cellStyle name="제목 24" xfId="1230"/>
    <cellStyle name="제목 24 2" xfId="1231"/>
    <cellStyle name="제목 24 3" xfId="2264"/>
    <cellStyle name="제목 25" xfId="1232"/>
    <cellStyle name="제목 25 2" xfId="1233"/>
    <cellStyle name="제목 25 3" xfId="2265"/>
    <cellStyle name="제목 26" xfId="1234"/>
    <cellStyle name="제목 26 2" xfId="1235"/>
    <cellStyle name="제목 26 3" xfId="2266"/>
    <cellStyle name="제목 27" xfId="1236"/>
    <cellStyle name="제목 27 2" xfId="1237"/>
    <cellStyle name="제목 27 3" xfId="2267"/>
    <cellStyle name="제목 28" xfId="1238"/>
    <cellStyle name="제목 28 2" xfId="1239"/>
    <cellStyle name="제목 28 3" xfId="2268"/>
    <cellStyle name="제목 29" xfId="1240"/>
    <cellStyle name="제목 29 2" xfId="1241"/>
    <cellStyle name="제목 29 3" xfId="2269"/>
    <cellStyle name="제목 3" xfId="1242" builtinId="18" customBuiltin="1"/>
    <cellStyle name="제목 3 10" xfId="1243"/>
    <cellStyle name="제목 3 11" xfId="1244"/>
    <cellStyle name="제목 3 2" xfId="1245"/>
    <cellStyle name="제목 3 2 2" xfId="1246"/>
    <cellStyle name="제목 3 2 2 2" xfId="1247"/>
    <cellStyle name="제목 3 2 3" xfId="1248"/>
    <cellStyle name="제목 3 2_09-주택건설" xfId="1249"/>
    <cellStyle name="제목 3 3" xfId="1250"/>
    <cellStyle name="제목 3 3 2" xfId="1251"/>
    <cellStyle name="제목 3 4" xfId="1252"/>
    <cellStyle name="제목 3 4 2" xfId="1253"/>
    <cellStyle name="제목 3 4 3" xfId="2270"/>
    <cellStyle name="제목 3 5" xfId="1254"/>
    <cellStyle name="제목 3 5 2" xfId="1255"/>
    <cellStyle name="제목 3 5 3" xfId="2271"/>
    <cellStyle name="제목 3 6" xfId="1256"/>
    <cellStyle name="제목 3 7" xfId="1257"/>
    <cellStyle name="제목 3 8" xfId="1258"/>
    <cellStyle name="제목 3 9" xfId="1259"/>
    <cellStyle name="제목 30" xfId="1260"/>
    <cellStyle name="제목 30 2" xfId="1261"/>
    <cellStyle name="제목 30 3" xfId="2272"/>
    <cellStyle name="제목 31" xfId="1262"/>
    <cellStyle name="제목 31 2" xfId="1263"/>
    <cellStyle name="제목 31 3" xfId="2273"/>
    <cellStyle name="제목 32" xfId="1264"/>
    <cellStyle name="제목 32 2" xfId="1265"/>
    <cellStyle name="제목 32 3" xfId="2274"/>
    <cellStyle name="제목 33" xfId="1266"/>
    <cellStyle name="제목 33 2" xfId="1267"/>
    <cellStyle name="제목 33 3" xfId="2275"/>
    <cellStyle name="제목 34" xfId="1268"/>
    <cellStyle name="제목 34 2" xfId="1269"/>
    <cellStyle name="제목 34 3" xfId="2276"/>
    <cellStyle name="제목 35" xfId="1270"/>
    <cellStyle name="제목 35 2" xfId="2277"/>
    <cellStyle name="제목 36" xfId="1271"/>
    <cellStyle name="제목 36 2" xfId="2278"/>
    <cellStyle name="제목 37" xfId="1272"/>
    <cellStyle name="제목 37 2" xfId="2279"/>
    <cellStyle name="제목 38" xfId="1273"/>
    <cellStyle name="제목 38 2" xfId="2280"/>
    <cellStyle name="제목 39" xfId="1274"/>
    <cellStyle name="제목 39 2" xfId="2281"/>
    <cellStyle name="제목 4" xfId="1275" builtinId="19" customBuiltin="1"/>
    <cellStyle name="제목 4 10" xfId="1276"/>
    <cellStyle name="제목 4 11" xfId="1277"/>
    <cellStyle name="제목 4 2" xfId="1278"/>
    <cellStyle name="제목 4 2 2" xfId="1279"/>
    <cellStyle name="제목 4 2 2 2" xfId="1280"/>
    <cellStyle name="제목 4 2 3" xfId="1281"/>
    <cellStyle name="제목 4 2_09-주택건설" xfId="1282"/>
    <cellStyle name="제목 4 3" xfId="1283"/>
    <cellStyle name="제목 4 3 2" xfId="1284"/>
    <cellStyle name="제목 4 4" xfId="1285"/>
    <cellStyle name="제목 4 4 2" xfId="1286"/>
    <cellStyle name="제목 4 4 3" xfId="2282"/>
    <cellStyle name="제목 4 5" xfId="1287"/>
    <cellStyle name="제목 4 5 2" xfId="1288"/>
    <cellStyle name="제목 4 5 3" xfId="2283"/>
    <cellStyle name="제목 4 6" xfId="1289"/>
    <cellStyle name="제목 4 7" xfId="1290"/>
    <cellStyle name="제목 4 8" xfId="1291"/>
    <cellStyle name="제목 4 9" xfId="1292"/>
    <cellStyle name="제목 40" xfId="1293"/>
    <cellStyle name="제목 40 2" xfId="2284"/>
    <cellStyle name="제목 41" xfId="1294"/>
    <cellStyle name="제목 41 2" xfId="2285"/>
    <cellStyle name="제목 5" xfId="1295"/>
    <cellStyle name="제목 5 2" xfId="1296"/>
    <cellStyle name="제목 6" xfId="1297"/>
    <cellStyle name="제목 6 2" xfId="1298"/>
    <cellStyle name="제목 7" xfId="1299"/>
    <cellStyle name="제목 7 2" xfId="1300"/>
    <cellStyle name="제목 7 3" xfId="2286"/>
    <cellStyle name="제목 8" xfId="1301"/>
    <cellStyle name="제목 8 2" xfId="1302"/>
    <cellStyle name="제목 8 3" xfId="2287"/>
    <cellStyle name="제목 9" xfId="1303"/>
    <cellStyle name="제목 9 2" xfId="2288"/>
    <cellStyle name="좋음" xfId="1304" builtinId="26" customBuiltin="1"/>
    <cellStyle name="좋음 2" xfId="1305"/>
    <cellStyle name="좋음 2 2" xfId="1306"/>
    <cellStyle name="좋음 2 2 2" xfId="1307"/>
    <cellStyle name="좋음 2 3" xfId="1308"/>
    <cellStyle name="좋음 2_1) 도로시설물" xfId="1309"/>
    <cellStyle name="좋음 3" xfId="1310"/>
    <cellStyle name="좋음 3 2" xfId="1311"/>
    <cellStyle name="좋음 4" xfId="1312"/>
    <cellStyle name="좋음 4 2" xfId="1313"/>
    <cellStyle name="좋음 4 3" xfId="2289"/>
    <cellStyle name="좋음 5" xfId="1314"/>
    <cellStyle name="좋음 5 2" xfId="1315"/>
    <cellStyle name="좋음 5 3" xfId="2290"/>
    <cellStyle name="쪽번호" xfId="1316"/>
    <cellStyle name="출력" xfId="1317" builtinId="21" customBuiltin="1"/>
    <cellStyle name="출력 2" xfId="1318"/>
    <cellStyle name="출력 2 2" xfId="1319"/>
    <cellStyle name="출력 2 2 2" xfId="1320"/>
    <cellStyle name="출력 2 3" xfId="1321"/>
    <cellStyle name="출력 2_1) 도로시설물" xfId="1322"/>
    <cellStyle name="출력 3" xfId="1323"/>
    <cellStyle name="출력 3 2" xfId="1324"/>
    <cellStyle name="출력 4" xfId="1325"/>
    <cellStyle name="출력 4 2" xfId="1326"/>
    <cellStyle name="출력 4 3" xfId="2291"/>
    <cellStyle name="출력 5" xfId="1327"/>
    <cellStyle name="출력 5 2" xfId="1328"/>
    <cellStyle name="출력 5 3" xfId="2292"/>
    <cellStyle name="콤마 [0]_(월초P)" xfId="1329"/>
    <cellStyle name="콤마_(type)총괄" xfId="1330"/>
    <cellStyle name="통화 [0] 2" xfId="1331"/>
    <cellStyle name="통화 [0] 2 2" xfId="1332"/>
    <cellStyle name="통화 [0] 3" xfId="1333"/>
    <cellStyle name="통화 [0] 4" xfId="1334"/>
    <cellStyle name="퍼센트" xfId="1335"/>
    <cellStyle name="표준" xfId="0" builtinId="0"/>
    <cellStyle name="표준 10" xfId="1336"/>
    <cellStyle name="표준 10 2" xfId="1337"/>
    <cellStyle name="표준 10 2 2" xfId="1338"/>
    <cellStyle name="표준 10 3" xfId="1339"/>
    <cellStyle name="표준 100" xfId="1340"/>
    <cellStyle name="표준 101" xfId="1341"/>
    <cellStyle name="표준 102" xfId="1342"/>
    <cellStyle name="표준 102 2" xfId="1343"/>
    <cellStyle name="표준 102 3" xfId="1998"/>
    <cellStyle name="표준 102 3 2" xfId="2615"/>
    <cellStyle name="표준 102 3 3" xfId="2841"/>
    <cellStyle name="표준 102 3 4" xfId="3063"/>
    <cellStyle name="표준 103" xfId="1344"/>
    <cellStyle name="표준 103 2" xfId="1999"/>
    <cellStyle name="표준 103 2 2" xfId="2616"/>
    <cellStyle name="표준 103 2 3" xfId="2842"/>
    <cellStyle name="표준 103 2 4" xfId="3064"/>
    <cellStyle name="표준 104" xfId="1345"/>
    <cellStyle name="표준 104 2" xfId="2000"/>
    <cellStyle name="표준 104 2 2" xfId="2617"/>
    <cellStyle name="표준 104 2 3" xfId="2843"/>
    <cellStyle name="표준 104 2 4" xfId="3065"/>
    <cellStyle name="표준 105" xfId="1346"/>
    <cellStyle name="표준 105 2" xfId="2001"/>
    <cellStyle name="표준 105 2 2" xfId="2618"/>
    <cellStyle name="표준 105 2 3" xfId="2844"/>
    <cellStyle name="표준 105 2 4" xfId="3066"/>
    <cellStyle name="표준 106" xfId="1347"/>
    <cellStyle name="표준 106 2" xfId="2002"/>
    <cellStyle name="표준 106 2 2" xfId="2619"/>
    <cellStyle name="표준 106 2 3" xfId="2845"/>
    <cellStyle name="표준 106 2 4" xfId="3067"/>
    <cellStyle name="표준 107" xfId="1348"/>
    <cellStyle name="표준 107 2" xfId="2003"/>
    <cellStyle name="표준 107 2 2" xfId="2620"/>
    <cellStyle name="표준 107 2 3" xfId="2846"/>
    <cellStyle name="표준 107 2 4" xfId="3068"/>
    <cellStyle name="표준 108" xfId="1349"/>
    <cellStyle name="표준 108 2" xfId="2004"/>
    <cellStyle name="표준 108 2 2" xfId="2621"/>
    <cellStyle name="표준 108 2 3" xfId="2847"/>
    <cellStyle name="표준 108 2 4" xfId="3069"/>
    <cellStyle name="표준 109" xfId="1350"/>
    <cellStyle name="표준 109 2" xfId="2005"/>
    <cellStyle name="표준 109 2 2" xfId="2622"/>
    <cellStyle name="표준 109 2 3" xfId="2848"/>
    <cellStyle name="표준 109 2 4" xfId="3070"/>
    <cellStyle name="표준 11" xfId="1351"/>
    <cellStyle name="표준 11 2" xfId="1352"/>
    <cellStyle name="표준 11 3" xfId="1353"/>
    <cellStyle name="표준 110" xfId="1354"/>
    <cellStyle name="표준 110 2" xfId="2006"/>
    <cellStyle name="표준 110 2 2" xfId="2623"/>
    <cellStyle name="표준 110 2 3" xfId="2849"/>
    <cellStyle name="표준 110 2 4" xfId="3071"/>
    <cellStyle name="표준 111" xfId="1355"/>
    <cellStyle name="표준 111 2" xfId="2007"/>
    <cellStyle name="표준 111 2 2" xfId="2624"/>
    <cellStyle name="표준 111 2 3" xfId="2850"/>
    <cellStyle name="표준 111 2 4" xfId="3072"/>
    <cellStyle name="표준 112" xfId="1356"/>
    <cellStyle name="표준 112 2" xfId="2008"/>
    <cellStyle name="표준 112 2 2" xfId="2625"/>
    <cellStyle name="표준 112 2 3" xfId="2851"/>
    <cellStyle name="표준 112 2 4" xfId="3073"/>
    <cellStyle name="표준 113" xfId="1357"/>
    <cellStyle name="표준 113 2" xfId="2009"/>
    <cellStyle name="표준 113 2 2" xfId="2626"/>
    <cellStyle name="표준 113 2 3" xfId="2852"/>
    <cellStyle name="표준 113 2 4" xfId="3074"/>
    <cellStyle name="표준 114" xfId="1358"/>
    <cellStyle name="표준 114 2" xfId="2010"/>
    <cellStyle name="표준 114 2 2" xfId="2627"/>
    <cellStyle name="표준 114 2 3" xfId="2853"/>
    <cellStyle name="표준 114 2 4" xfId="3075"/>
    <cellStyle name="표준 115" xfId="1359"/>
    <cellStyle name="표준 116" xfId="1836"/>
    <cellStyle name="표준 116 2" xfId="2500"/>
    <cellStyle name="표준 116 3" xfId="2726"/>
    <cellStyle name="표준 116 4" xfId="2948"/>
    <cellStyle name="표준 117" xfId="1360"/>
    <cellStyle name="표준 118" xfId="1361"/>
    <cellStyle name="표준 119" xfId="1362"/>
    <cellStyle name="표준 12" xfId="1363"/>
    <cellStyle name="표준 12 2" xfId="1364"/>
    <cellStyle name="표준 12 3" xfId="1365"/>
    <cellStyle name="표준 13" xfId="1366"/>
    <cellStyle name="표준 13 2" xfId="1367"/>
    <cellStyle name="표준 14" xfId="1368"/>
    <cellStyle name="표준 14 2" xfId="1369"/>
    <cellStyle name="표준 15" xfId="1370"/>
    <cellStyle name="표준 15 2" xfId="1371"/>
    <cellStyle name="표준 16" xfId="1372"/>
    <cellStyle name="표준 16 2" xfId="1373"/>
    <cellStyle name="표준 17" xfId="1374"/>
    <cellStyle name="표준 17 2" xfId="1375"/>
    <cellStyle name="표준 18" xfId="1376"/>
    <cellStyle name="표준 18 2" xfId="1377"/>
    <cellStyle name="표준 19" xfId="1378"/>
    <cellStyle name="표준 19 2" xfId="1379"/>
    <cellStyle name="표준 19 3" xfId="1380"/>
    <cellStyle name="표준 19 4" xfId="1381"/>
    <cellStyle name="표준 19 5" xfId="1382"/>
    <cellStyle name="표준 19_14-16.공공도서관" xfId="1383"/>
    <cellStyle name="표준 2" xfId="1384"/>
    <cellStyle name="표준 2 10" xfId="1385"/>
    <cellStyle name="표준 2 11" xfId="1386"/>
    <cellStyle name="표준 2 11 2" xfId="1387"/>
    <cellStyle name="표준 2 12" xfId="1388"/>
    <cellStyle name="표준 2 13" xfId="1389"/>
    <cellStyle name="표준 2 14" xfId="1390"/>
    <cellStyle name="표준 2 15" xfId="1391"/>
    <cellStyle name="표준 2 16" xfId="2723"/>
    <cellStyle name="표준 2 2" xfId="1392"/>
    <cellStyle name="표준 2 2 2" xfId="1393"/>
    <cellStyle name="표준 2 2 2 2" xfId="1394"/>
    <cellStyle name="표준 2 2 3" xfId="1395"/>
    <cellStyle name="표준 2 2 3 2" xfId="1396"/>
    <cellStyle name="표준 2 2_1) 도로시설물" xfId="1397"/>
    <cellStyle name="표준 2 3" xfId="1398"/>
    <cellStyle name="표준 2 3 2" xfId="1399"/>
    <cellStyle name="표준 2 3 2 2" xfId="1400"/>
    <cellStyle name="표준 2 3 3" xfId="1401"/>
    <cellStyle name="표준 2 4" xfId="1402"/>
    <cellStyle name="표준 2 4 2" xfId="1403"/>
    <cellStyle name="표준 2 4 3" xfId="1404"/>
    <cellStyle name="표준 2 4 4" xfId="1405"/>
    <cellStyle name="표준 2 5" xfId="1406"/>
    <cellStyle name="표준 2 5 2" xfId="1407"/>
    <cellStyle name="표준 2 5 3" xfId="1408"/>
    <cellStyle name="표준 2 5 4" xfId="1409"/>
    <cellStyle name="표준 2 6" xfId="1410"/>
    <cellStyle name="표준 2 6 2" xfId="1411"/>
    <cellStyle name="표준 2 7" xfId="1412"/>
    <cellStyle name="표준 2 8" xfId="1413"/>
    <cellStyle name="표준 2 9" xfId="1414"/>
    <cellStyle name="표준 2_(완료)통계연보자료_사업체(출판인쇄기록매체등)이병우" xfId="1415"/>
    <cellStyle name="표준 20" xfId="1416"/>
    <cellStyle name="표준 20 2" xfId="1417"/>
    <cellStyle name="표준 20 3" xfId="1418"/>
    <cellStyle name="표준 20 4" xfId="1419"/>
    <cellStyle name="표준 20 5" xfId="1420"/>
    <cellStyle name="표준 20 6" xfId="1421"/>
    <cellStyle name="표준 21" xfId="1422"/>
    <cellStyle name="표준 21 2" xfId="1423"/>
    <cellStyle name="표준 21 3" xfId="1424"/>
    <cellStyle name="표준 21 4" xfId="1425"/>
    <cellStyle name="표준 21 5" xfId="1426"/>
    <cellStyle name="표준 21 6" xfId="1427"/>
    <cellStyle name="표준 22" xfId="1428"/>
    <cellStyle name="표준 22 2" xfId="1429"/>
    <cellStyle name="표준 22 3" xfId="1430"/>
    <cellStyle name="표준 22 4" xfId="1431"/>
    <cellStyle name="표준 22 5" xfId="1432"/>
    <cellStyle name="표준 22 6" xfId="1433"/>
    <cellStyle name="표준 23" xfId="1434"/>
    <cellStyle name="표준 23 2" xfId="1435"/>
    <cellStyle name="표준 24" xfId="1436"/>
    <cellStyle name="표준 24 2" xfId="1437"/>
    <cellStyle name="표준 25" xfId="1438"/>
    <cellStyle name="표준 25 2" xfId="1439"/>
    <cellStyle name="표준 25 3" xfId="1440"/>
    <cellStyle name="표준 256" xfId="1441"/>
    <cellStyle name="표준 257" xfId="1442"/>
    <cellStyle name="표준 258" xfId="1443"/>
    <cellStyle name="표준 259" xfId="1444"/>
    <cellStyle name="표준 26" xfId="1445"/>
    <cellStyle name="표준 26 2" xfId="1446"/>
    <cellStyle name="표준 260" xfId="1447"/>
    <cellStyle name="표준 261" xfId="1448"/>
    <cellStyle name="표준 262" xfId="1449"/>
    <cellStyle name="표준 263" xfId="1450"/>
    <cellStyle name="표준 264" xfId="1451"/>
    <cellStyle name="표준 265" xfId="1452"/>
    <cellStyle name="표준 266" xfId="1453"/>
    <cellStyle name="표준 267" xfId="1454"/>
    <cellStyle name="표준 268" xfId="1455"/>
    <cellStyle name="표준 269" xfId="1456"/>
    <cellStyle name="표준 27" xfId="1457"/>
    <cellStyle name="표준 27 2" xfId="1458"/>
    <cellStyle name="표준 27 2 2" xfId="1459"/>
    <cellStyle name="표준 27 2 2 2" xfId="2013"/>
    <cellStyle name="표준 27 2 2 2 2" xfId="2630"/>
    <cellStyle name="표준 27 2 2 2 3" xfId="2856"/>
    <cellStyle name="표준 27 2 2 2 4" xfId="3078"/>
    <cellStyle name="표준 27 2 3" xfId="1460"/>
    <cellStyle name="표준 27 2 3 2" xfId="2014"/>
    <cellStyle name="표준 27 2 3 2 2" xfId="2631"/>
    <cellStyle name="표준 27 2 3 2 3" xfId="2857"/>
    <cellStyle name="표준 27 2 3 2 4" xfId="3079"/>
    <cellStyle name="표준 27 2 4" xfId="2012"/>
    <cellStyle name="표준 27 2 4 2" xfId="2629"/>
    <cellStyle name="표준 27 2 4 3" xfId="2855"/>
    <cellStyle name="표준 27 2 4 4" xfId="3077"/>
    <cellStyle name="표준 27 3" xfId="1461"/>
    <cellStyle name="표준 27 3 2" xfId="1462"/>
    <cellStyle name="표준 27 3 2 2" xfId="2016"/>
    <cellStyle name="표준 27 3 2 2 2" xfId="2633"/>
    <cellStyle name="표준 27 3 2 2 3" xfId="2859"/>
    <cellStyle name="표준 27 3 2 2 4" xfId="3081"/>
    <cellStyle name="표준 27 3 3" xfId="1463"/>
    <cellStyle name="표준 27 3 3 2" xfId="2017"/>
    <cellStyle name="표준 27 3 3 2 2" xfId="2634"/>
    <cellStyle name="표준 27 3 3 2 3" xfId="2860"/>
    <cellStyle name="표준 27 3 3 2 4" xfId="3082"/>
    <cellStyle name="표준 27 3 4" xfId="2015"/>
    <cellStyle name="표준 27 3 4 2" xfId="2632"/>
    <cellStyle name="표준 27 3 4 3" xfId="2858"/>
    <cellStyle name="표준 27 3 4 4" xfId="3080"/>
    <cellStyle name="표준 27 4" xfId="1464"/>
    <cellStyle name="표준 27 4 2" xfId="2018"/>
    <cellStyle name="표준 27 4 2 2" xfId="2635"/>
    <cellStyle name="표준 27 4 2 3" xfId="2861"/>
    <cellStyle name="표준 27 4 2 4" xfId="3083"/>
    <cellStyle name="표준 27 5" xfId="1465"/>
    <cellStyle name="표준 27 5 2" xfId="2019"/>
    <cellStyle name="표준 27 5 2 2" xfId="2636"/>
    <cellStyle name="표준 27 5 2 3" xfId="2862"/>
    <cellStyle name="표준 27 5 2 4" xfId="3084"/>
    <cellStyle name="표준 27 6" xfId="1466"/>
    <cellStyle name="표준 27 6 2" xfId="2020"/>
    <cellStyle name="표준 27 6 2 2" xfId="2637"/>
    <cellStyle name="표준 27 6 2 3" xfId="2863"/>
    <cellStyle name="표준 27 6 2 4" xfId="3085"/>
    <cellStyle name="표준 27 7" xfId="1467"/>
    <cellStyle name="표준 27 7 2" xfId="2021"/>
    <cellStyle name="표준 27 7 2 2" xfId="2638"/>
    <cellStyle name="표준 27 7 2 3" xfId="2864"/>
    <cellStyle name="표준 27 7 2 4" xfId="3086"/>
    <cellStyle name="표준 27 8" xfId="1468"/>
    <cellStyle name="표준 27 8 2" xfId="2022"/>
    <cellStyle name="표준 27 8 2 2" xfId="2639"/>
    <cellStyle name="표준 27 8 2 3" xfId="2865"/>
    <cellStyle name="표준 27 8 2 4" xfId="3087"/>
    <cellStyle name="표준 27 9" xfId="2011"/>
    <cellStyle name="표준 27 9 2" xfId="2628"/>
    <cellStyle name="표준 27 9 3" xfId="2854"/>
    <cellStyle name="표준 27 9 4" xfId="3076"/>
    <cellStyle name="표준 270" xfId="1469"/>
    <cellStyle name="표준 271" xfId="1470"/>
    <cellStyle name="표준 272" xfId="1471"/>
    <cellStyle name="표준 273" xfId="1472"/>
    <cellStyle name="표준 274" xfId="1473"/>
    <cellStyle name="표준 275" xfId="1474"/>
    <cellStyle name="표준 276" xfId="1475"/>
    <cellStyle name="표준 277" xfId="1476"/>
    <cellStyle name="표준 278" xfId="1477"/>
    <cellStyle name="표준 279" xfId="1478"/>
    <cellStyle name="표준 28" xfId="1479"/>
    <cellStyle name="표준 28 2" xfId="1480"/>
    <cellStyle name="표준 28 2 2" xfId="1481"/>
    <cellStyle name="표준 28 2 2 2" xfId="2025"/>
    <cellStyle name="표준 28 2 2 2 2" xfId="2642"/>
    <cellStyle name="표준 28 2 2 2 3" xfId="2868"/>
    <cellStyle name="표준 28 2 2 2 4" xfId="3090"/>
    <cellStyle name="표준 28 2 3" xfId="1482"/>
    <cellStyle name="표준 28 2 3 2" xfId="2026"/>
    <cellStyle name="표준 28 2 3 2 2" xfId="2643"/>
    <cellStyle name="표준 28 2 3 2 3" xfId="2869"/>
    <cellStyle name="표준 28 2 3 2 4" xfId="3091"/>
    <cellStyle name="표준 28 2 4" xfId="2024"/>
    <cellStyle name="표준 28 2 4 2" xfId="2641"/>
    <cellStyle name="표준 28 2 4 3" xfId="2867"/>
    <cellStyle name="표준 28 2 4 4" xfId="3089"/>
    <cellStyle name="표준 28 3" xfId="1483"/>
    <cellStyle name="표준 28 3 2" xfId="1484"/>
    <cellStyle name="표준 28 3 2 2" xfId="2028"/>
    <cellStyle name="표준 28 3 2 2 2" xfId="2645"/>
    <cellStyle name="표준 28 3 2 2 3" xfId="2871"/>
    <cellStyle name="표준 28 3 2 2 4" xfId="3093"/>
    <cellStyle name="표준 28 3 3" xfId="1485"/>
    <cellStyle name="표준 28 3 3 2" xfId="2029"/>
    <cellStyle name="표준 28 3 3 2 2" xfId="2646"/>
    <cellStyle name="표준 28 3 3 2 3" xfId="2872"/>
    <cellStyle name="표준 28 3 3 2 4" xfId="3094"/>
    <cellStyle name="표준 28 3 4" xfId="2027"/>
    <cellStyle name="표준 28 3 4 2" xfId="2644"/>
    <cellStyle name="표준 28 3 4 3" xfId="2870"/>
    <cellStyle name="표준 28 3 4 4" xfId="3092"/>
    <cellStyle name="표준 28 4" xfId="1486"/>
    <cellStyle name="표준 28 4 2" xfId="2030"/>
    <cellStyle name="표준 28 4 2 2" xfId="2647"/>
    <cellStyle name="표준 28 4 2 3" xfId="2873"/>
    <cellStyle name="표준 28 4 2 4" xfId="3095"/>
    <cellStyle name="표준 28 5" xfId="1487"/>
    <cellStyle name="표준 28 5 2" xfId="2031"/>
    <cellStyle name="표준 28 5 2 2" xfId="2648"/>
    <cellStyle name="표준 28 5 2 3" xfId="2874"/>
    <cellStyle name="표준 28 5 2 4" xfId="3096"/>
    <cellStyle name="표준 28 6" xfId="1488"/>
    <cellStyle name="표준 28 6 2" xfId="2032"/>
    <cellStyle name="표준 28 6 2 2" xfId="2649"/>
    <cellStyle name="표준 28 6 2 3" xfId="2875"/>
    <cellStyle name="표준 28 6 2 4" xfId="3097"/>
    <cellStyle name="표준 28 7" xfId="1489"/>
    <cellStyle name="표준 28 7 2" xfId="2033"/>
    <cellStyle name="표준 28 7 2 2" xfId="2650"/>
    <cellStyle name="표준 28 7 2 3" xfId="2876"/>
    <cellStyle name="표준 28 7 2 4" xfId="3098"/>
    <cellStyle name="표준 28 8" xfId="1490"/>
    <cellStyle name="표준 28 8 2" xfId="2034"/>
    <cellStyle name="표준 28 8 2 2" xfId="2651"/>
    <cellStyle name="표준 28 8 2 3" xfId="2877"/>
    <cellStyle name="표준 28 8 2 4" xfId="3099"/>
    <cellStyle name="표준 28 9" xfId="2023"/>
    <cellStyle name="표준 28 9 2" xfId="2640"/>
    <cellStyle name="표준 28 9 3" xfId="2866"/>
    <cellStyle name="표준 28 9 4" xfId="3088"/>
    <cellStyle name="표준 280" xfId="1491"/>
    <cellStyle name="표준 281" xfId="1492"/>
    <cellStyle name="표준 282" xfId="1493"/>
    <cellStyle name="표준 283" xfId="1494"/>
    <cellStyle name="표준 284" xfId="1495"/>
    <cellStyle name="표준 285" xfId="1496"/>
    <cellStyle name="표준 286" xfId="1497"/>
    <cellStyle name="표준 287" xfId="1498"/>
    <cellStyle name="표준 288" xfId="1499"/>
    <cellStyle name="표준 289" xfId="1500"/>
    <cellStyle name="표준 29" xfId="1501"/>
    <cellStyle name="표준 29 2" xfId="1502"/>
    <cellStyle name="표준 29 2 2" xfId="1503"/>
    <cellStyle name="표준 29 2 2 2" xfId="2037"/>
    <cellStyle name="표준 29 2 2 2 2" xfId="2654"/>
    <cellStyle name="표준 29 2 2 2 3" xfId="2880"/>
    <cellStyle name="표준 29 2 2 2 4" xfId="3102"/>
    <cellStyle name="표준 29 2 3" xfId="1504"/>
    <cellStyle name="표준 29 2 3 2" xfId="2038"/>
    <cellStyle name="표준 29 2 3 2 2" xfId="2655"/>
    <cellStyle name="표준 29 2 3 2 3" xfId="2881"/>
    <cellStyle name="표준 29 2 3 2 4" xfId="3103"/>
    <cellStyle name="표준 29 2 4" xfId="2036"/>
    <cellStyle name="표준 29 2 4 2" xfId="2653"/>
    <cellStyle name="표준 29 2 4 3" xfId="2879"/>
    <cellStyle name="표준 29 2 4 4" xfId="3101"/>
    <cellStyle name="표준 29 3" xfId="1505"/>
    <cellStyle name="표준 29 3 2" xfId="1506"/>
    <cellStyle name="표준 29 3 2 2" xfId="2040"/>
    <cellStyle name="표준 29 3 2 2 2" xfId="2657"/>
    <cellStyle name="표준 29 3 2 2 3" xfId="2883"/>
    <cellStyle name="표준 29 3 2 2 4" xfId="3105"/>
    <cellStyle name="표준 29 3 3" xfId="1507"/>
    <cellStyle name="표준 29 3 3 2" xfId="2041"/>
    <cellStyle name="표준 29 3 3 2 2" xfId="2658"/>
    <cellStyle name="표준 29 3 3 2 3" xfId="2884"/>
    <cellStyle name="표준 29 3 3 2 4" xfId="3106"/>
    <cellStyle name="표준 29 3 4" xfId="2039"/>
    <cellStyle name="표준 29 3 4 2" xfId="2656"/>
    <cellStyle name="표준 29 3 4 3" xfId="2882"/>
    <cellStyle name="표준 29 3 4 4" xfId="3104"/>
    <cellStyle name="표준 29 4" xfId="1508"/>
    <cellStyle name="표준 29 4 2" xfId="2042"/>
    <cellStyle name="표준 29 4 2 2" xfId="2659"/>
    <cellStyle name="표준 29 4 2 3" xfId="2885"/>
    <cellStyle name="표준 29 4 2 4" xfId="3107"/>
    <cellStyle name="표준 29 5" xfId="1509"/>
    <cellStyle name="표준 29 5 2" xfId="2043"/>
    <cellStyle name="표준 29 5 2 2" xfId="2660"/>
    <cellStyle name="표준 29 5 2 3" xfId="2886"/>
    <cellStyle name="표준 29 5 2 4" xfId="3108"/>
    <cellStyle name="표준 29 6" xfId="1510"/>
    <cellStyle name="표준 29 6 2" xfId="2044"/>
    <cellStyle name="표준 29 6 2 2" xfId="2661"/>
    <cellStyle name="표준 29 6 2 3" xfId="2887"/>
    <cellStyle name="표준 29 6 2 4" xfId="3109"/>
    <cellStyle name="표준 29 7" xfId="1511"/>
    <cellStyle name="표준 29 7 2" xfId="2045"/>
    <cellStyle name="표준 29 7 2 2" xfId="2662"/>
    <cellStyle name="표준 29 7 2 3" xfId="2888"/>
    <cellStyle name="표준 29 7 2 4" xfId="3110"/>
    <cellStyle name="표준 29 8" xfId="1512"/>
    <cellStyle name="표준 29 8 2" xfId="2046"/>
    <cellStyle name="표준 29 8 2 2" xfId="2663"/>
    <cellStyle name="표준 29 8 2 3" xfId="2889"/>
    <cellStyle name="표준 29 8 2 4" xfId="3111"/>
    <cellStyle name="표준 29 9" xfId="2035"/>
    <cellStyle name="표준 29 9 2" xfId="2652"/>
    <cellStyle name="표준 29 9 3" xfId="2878"/>
    <cellStyle name="표준 29 9 4" xfId="3100"/>
    <cellStyle name="표준 290" xfId="1513"/>
    <cellStyle name="표준 291" xfId="1514"/>
    <cellStyle name="표준 292" xfId="1515"/>
    <cellStyle name="표준 293" xfId="1516"/>
    <cellStyle name="표준 294" xfId="1517"/>
    <cellStyle name="표준 295" xfId="1518"/>
    <cellStyle name="표준 296" xfId="1519"/>
    <cellStyle name="표준 297" xfId="1520"/>
    <cellStyle name="표준 298" xfId="1521"/>
    <cellStyle name="표준 299" xfId="1522"/>
    <cellStyle name="표준 3" xfId="1523"/>
    <cellStyle name="표준 3 10" xfId="1524"/>
    <cellStyle name="표준 3 11" xfId="2724"/>
    <cellStyle name="표준 3 2" xfId="1525"/>
    <cellStyle name="표준 3 2 2" xfId="1526"/>
    <cellStyle name="표준 3 3" xfId="1527"/>
    <cellStyle name="표준 3 3 2" xfId="1528"/>
    <cellStyle name="표준 3 4" xfId="1529"/>
    <cellStyle name="표준 3 4 2" xfId="1530"/>
    <cellStyle name="표준 3 5" xfId="1531"/>
    <cellStyle name="표준 3 6" xfId="1532"/>
    <cellStyle name="표준 3 7" xfId="1533"/>
    <cellStyle name="표준 3 8" xfId="1534"/>
    <cellStyle name="표준 3 9" xfId="1535"/>
    <cellStyle name="표준 3 9 2" xfId="1536"/>
    <cellStyle name="표준 3 9 2 2" xfId="1537"/>
    <cellStyle name="표준 3 9 2 2 2" xfId="2049"/>
    <cellStyle name="표준 3 9 2 2 2 2" xfId="2666"/>
    <cellStyle name="표준 3 9 2 2 2 3" xfId="2892"/>
    <cellStyle name="표준 3 9 2 2 2 4" xfId="3114"/>
    <cellStyle name="표준 3 9 2 3" xfId="1538"/>
    <cellStyle name="표준 3 9 2 3 2" xfId="2050"/>
    <cellStyle name="표준 3 9 2 3 2 2" xfId="2667"/>
    <cellStyle name="표준 3 9 2 3 2 3" xfId="2893"/>
    <cellStyle name="표준 3 9 2 3 2 4" xfId="3115"/>
    <cellStyle name="표준 3 9 2 4" xfId="2048"/>
    <cellStyle name="표준 3 9 2 4 2" xfId="2665"/>
    <cellStyle name="표준 3 9 2 4 3" xfId="2891"/>
    <cellStyle name="표준 3 9 2 4 4" xfId="3113"/>
    <cellStyle name="표준 3 9 3" xfId="1539"/>
    <cellStyle name="표준 3 9 3 2" xfId="1540"/>
    <cellStyle name="표준 3 9 3 2 2" xfId="2052"/>
    <cellStyle name="표준 3 9 3 2 2 2" xfId="2669"/>
    <cellStyle name="표준 3 9 3 2 2 3" xfId="2895"/>
    <cellStyle name="표준 3 9 3 2 2 4" xfId="3117"/>
    <cellStyle name="표준 3 9 3 3" xfId="1541"/>
    <cellStyle name="표준 3 9 3 3 2" xfId="2053"/>
    <cellStyle name="표준 3 9 3 3 2 2" xfId="2670"/>
    <cellStyle name="표준 3 9 3 3 2 3" xfId="2896"/>
    <cellStyle name="표준 3 9 3 3 2 4" xfId="3118"/>
    <cellStyle name="표준 3 9 3 4" xfId="2051"/>
    <cellStyle name="표준 3 9 3 4 2" xfId="2668"/>
    <cellStyle name="표준 3 9 3 4 3" xfId="2894"/>
    <cellStyle name="표준 3 9 3 4 4" xfId="3116"/>
    <cellStyle name="표준 3 9 4" xfId="1542"/>
    <cellStyle name="표준 3 9 4 2" xfId="2054"/>
    <cellStyle name="표준 3 9 4 2 2" xfId="2671"/>
    <cellStyle name="표준 3 9 4 2 3" xfId="2897"/>
    <cellStyle name="표준 3 9 4 2 4" xfId="3119"/>
    <cellStyle name="표준 3 9 5" xfId="1543"/>
    <cellStyle name="표준 3 9 5 2" xfId="2055"/>
    <cellStyle name="표준 3 9 5 2 2" xfId="2672"/>
    <cellStyle name="표준 3 9 5 2 3" xfId="2898"/>
    <cellStyle name="표준 3 9 5 2 4" xfId="3120"/>
    <cellStyle name="표준 3 9 6" xfId="1544"/>
    <cellStyle name="표준 3 9 6 2" xfId="2056"/>
    <cellStyle name="표준 3 9 6 2 2" xfId="2673"/>
    <cellStyle name="표준 3 9 6 2 3" xfId="2899"/>
    <cellStyle name="표준 3 9 6 2 4" xfId="3121"/>
    <cellStyle name="표준 3 9 7" xfId="1545"/>
    <cellStyle name="표준 3 9 7 2" xfId="2057"/>
    <cellStyle name="표준 3 9 7 2 2" xfId="2674"/>
    <cellStyle name="표준 3 9 7 2 3" xfId="2900"/>
    <cellStyle name="표준 3 9 7 2 4" xfId="3122"/>
    <cellStyle name="표준 3 9 8" xfId="1546"/>
    <cellStyle name="표준 3 9 8 2" xfId="2058"/>
    <cellStyle name="표준 3 9 8 2 2" xfId="2675"/>
    <cellStyle name="표준 3 9 8 2 3" xfId="2901"/>
    <cellStyle name="표준 3 9 8 2 4" xfId="3123"/>
    <cellStyle name="표준 3 9 9" xfId="2047"/>
    <cellStyle name="표준 3 9 9 2" xfId="2664"/>
    <cellStyle name="표준 3 9 9 3" xfId="2890"/>
    <cellStyle name="표준 3 9 9 4" xfId="3112"/>
    <cellStyle name="표준 3_09-주택건설" xfId="1547"/>
    <cellStyle name="표준 30" xfId="1548"/>
    <cellStyle name="표준 30 2" xfId="1549"/>
    <cellStyle name="표준 30 2 2" xfId="2060"/>
    <cellStyle name="표준 30 2 2 2" xfId="2676"/>
    <cellStyle name="표준 30 2 2 3" xfId="2902"/>
    <cellStyle name="표준 30 2 2 4" xfId="3124"/>
    <cellStyle name="표준 30 3" xfId="2059"/>
    <cellStyle name="표준 300" xfId="1550"/>
    <cellStyle name="표준 301" xfId="1551"/>
    <cellStyle name="표준 302" xfId="1552"/>
    <cellStyle name="표준 303" xfId="1553"/>
    <cellStyle name="표준 304" xfId="1554"/>
    <cellStyle name="표준 305" xfId="1555"/>
    <cellStyle name="표준 306" xfId="1556"/>
    <cellStyle name="표준 307" xfId="1557"/>
    <cellStyle name="표준 308" xfId="1558"/>
    <cellStyle name="표준 309" xfId="1559"/>
    <cellStyle name="표준 31" xfId="1560"/>
    <cellStyle name="표준 31 2" xfId="1561"/>
    <cellStyle name="표준 31 2 2" xfId="2062"/>
    <cellStyle name="표준 31 2 2 2" xfId="2677"/>
    <cellStyle name="표준 31 2 2 3" xfId="2903"/>
    <cellStyle name="표준 31 2 2 4" xfId="3125"/>
    <cellStyle name="표준 31 3" xfId="2061"/>
    <cellStyle name="표준 31 4" xfId="2498"/>
    <cellStyle name="표준 310" xfId="1562"/>
    <cellStyle name="표준 311" xfId="1563"/>
    <cellStyle name="표준 312" xfId="1564"/>
    <cellStyle name="표준 313" xfId="1565"/>
    <cellStyle name="표준 314" xfId="1566"/>
    <cellStyle name="표준 315" xfId="1567"/>
    <cellStyle name="표준 316" xfId="1568"/>
    <cellStyle name="표준 317" xfId="1569"/>
    <cellStyle name="표준 318" xfId="1570"/>
    <cellStyle name="표준 319" xfId="1571"/>
    <cellStyle name="표준 32" xfId="1572"/>
    <cellStyle name="표준 32 2" xfId="1573"/>
    <cellStyle name="표준 32 2 2" xfId="2064"/>
    <cellStyle name="표준 32 2 2 2" xfId="2678"/>
    <cellStyle name="표준 32 2 2 3" xfId="2904"/>
    <cellStyle name="표준 32 2 2 4" xfId="3126"/>
    <cellStyle name="표준 32 3" xfId="2063"/>
    <cellStyle name="표준 32 4" xfId="2499"/>
    <cellStyle name="표준 320" xfId="1574"/>
    <cellStyle name="표준 321" xfId="1575"/>
    <cellStyle name="표준 322" xfId="1576"/>
    <cellStyle name="표준 323" xfId="1577"/>
    <cellStyle name="표준 324" xfId="1578"/>
    <cellStyle name="표준 325" xfId="1579"/>
    <cellStyle name="표준 326" xfId="1580"/>
    <cellStyle name="표준 327" xfId="1581"/>
    <cellStyle name="표준 328" xfId="1582"/>
    <cellStyle name="표준 329" xfId="1583"/>
    <cellStyle name="표준 33" xfId="1584"/>
    <cellStyle name="표준 33 2" xfId="1585"/>
    <cellStyle name="표준 33 2 2" xfId="2065"/>
    <cellStyle name="표준 33 2 2 2" xfId="2679"/>
    <cellStyle name="표준 33 2 2 3" xfId="2905"/>
    <cellStyle name="표준 33 2 2 4" xfId="3127"/>
    <cellStyle name="표준 330" xfId="1586"/>
    <cellStyle name="표준 331" xfId="1587"/>
    <cellStyle name="표준 332" xfId="1588"/>
    <cellStyle name="표준 333" xfId="1589"/>
    <cellStyle name="표준 334" xfId="1590"/>
    <cellStyle name="표준 335" xfId="1591"/>
    <cellStyle name="표준 336" xfId="1592"/>
    <cellStyle name="표준 337" xfId="1593"/>
    <cellStyle name="표준 338" xfId="1594"/>
    <cellStyle name="표준 339" xfId="1595"/>
    <cellStyle name="표준 34" xfId="1596"/>
    <cellStyle name="표준 34 2" xfId="1597"/>
    <cellStyle name="표준 34 2 2" xfId="2066"/>
    <cellStyle name="표준 34 2 2 2" xfId="2680"/>
    <cellStyle name="표준 34 2 2 3" xfId="2906"/>
    <cellStyle name="표준 34 2 2 4" xfId="3128"/>
    <cellStyle name="표준 340" xfId="1598"/>
    <cellStyle name="표준 341" xfId="1599"/>
    <cellStyle name="표준 342" xfId="1600"/>
    <cellStyle name="표준 343" xfId="1601"/>
    <cellStyle name="표준 344" xfId="1602"/>
    <cellStyle name="표준 345" xfId="1603"/>
    <cellStyle name="표준 346" xfId="1604"/>
    <cellStyle name="표준 347" xfId="1605"/>
    <cellStyle name="표준 348" xfId="1606"/>
    <cellStyle name="표준 349" xfId="1607"/>
    <cellStyle name="표준 35" xfId="1608"/>
    <cellStyle name="표준 35 2" xfId="1609"/>
    <cellStyle name="표준 35 2 2" xfId="2067"/>
    <cellStyle name="표준 35 2 2 2" xfId="2681"/>
    <cellStyle name="표준 35 2 2 3" xfId="2907"/>
    <cellStyle name="표준 35 2 2 4" xfId="3129"/>
    <cellStyle name="표준 350" xfId="1610"/>
    <cellStyle name="표준 351" xfId="1611"/>
    <cellStyle name="표준 352" xfId="1612"/>
    <cellStyle name="표준 353" xfId="1613"/>
    <cellStyle name="표준 354" xfId="1614"/>
    <cellStyle name="표준 355" xfId="1615"/>
    <cellStyle name="표준 36" xfId="1616"/>
    <cellStyle name="표준 36 2" xfId="1617"/>
    <cellStyle name="표준 36 2 2" xfId="2068"/>
    <cellStyle name="표준 36 2 2 2" xfId="2682"/>
    <cellStyle name="표준 36 2 2 3" xfId="2908"/>
    <cellStyle name="표준 36 2 2 4" xfId="3130"/>
    <cellStyle name="표준 37" xfId="1618"/>
    <cellStyle name="표준 37 2" xfId="1619"/>
    <cellStyle name="표준 37 2 2" xfId="2069"/>
    <cellStyle name="표준 37 2 2 2" xfId="2683"/>
    <cellStyle name="표준 37 2 2 3" xfId="2909"/>
    <cellStyle name="표준 37 2 2 4" xfId="3131"/>
    <cellStyle name="표준 38" xfId="1620"/>
    <cellStyle name="표준 38 2" xfId="1621"/>
    <cellStyle name="표준 38 3" xfId="1622"/>
    <cellStyle name="표준 38 4" xfId="1623"/>
    <cellStyle name="표준 39" xfId="1624"/>
    <cellStyle name="표준 39 2" xfId="1625"/>
    <cellStyle name="표준 39 3" xfId="1626"/>
    <cellStyle name="표준 39 4" xfId="1627"/>
    <cellStyle name="표준 4" xfId="1628"/>
    <cellStyle name="표준 4 2" xfId="1629"/>
    <cellStyle name="표준 4 2 2" xfId="1630"/>
    <cellStyle name="표준 4 3" xfId="1631"/>
    <cellStyle name="표준 4 4" xfId="1632"/>
    <cellStyle name="표준 4 5" xfId="1633"/>
    <cellStyle name="표준 4 6" xfId="1634"/>
    <cellStyle name="표준 4 7" xfId="1635"/>
    <cellStyle name="표준 4 8" xfId="1636"/>
    <cellStyle name="표준 4 9" xfId="2725"/>
    <cellStyle name="표준 4_1) 도로시설물" xfId="1637"/>
    <cellStyle name="표준 40" xfId="1638"/>
    <cellStyle name="표준 40 2" xfId="1639"/>
    <cellStyle name="표준 40 3" xfId="1640"/>
    <cellStyle name="표준 40 4" xfId="1641"/>
    <cellStyle name="표준 41" xfId="1642"/>
    <cellStyle name="표준 41 2" xfId="1643"/>
    <cellStyle name="표준 41 3" xfId="1644"/>
    <cellStyle name="표준 41 4" xfId="1645"/>
    <cellStyle name="표준 42" xfId="1646"/>
    <cellStyle name="표준 42 2" xfId="1647"/>
    <cellStyle name="표준 42 3" xfId="1648"/>
    <cellStyle name="표준 42 4" xfId="1649"/>
    <cellStyle name="표준 43" xfId="1650"/>
    <cellStyle name="표준 43 2" xfId="1651"/>
    <cellStyle name="표준 43 2 2" xfId="2070"/>
    <cellStyle name="표준 43 2 2 2" xfId="2684"/>
    <cellStyle name="표준 43 2 2 3" xfId="2910"/>
    <cellStyle name="표준 43 2 2 4" xfId="3132"/>
    <cellStyle name="표준 44" xfId="1652"/>
    <cellStyle name="표준 44 2" xfId="1653"/>
    <cellStyle name="표준 44 3" xfId="1654"/>
    <cellStyle name="표준 44 4" xfId="1655"/>
    <cellStyle name="표준 45" xfId="1656"/>
    <cellStyle name="표준 45 2" xfId="1657"/>
    <cellStyle name="표준 45 3" xfId="1658"/>
    <cellStyle name="표준 45 4" xfId="1659"/>
    <cellStyle name="표준 46" xfId="1660"/>
    <cellStyle name="표준 46 2" xfId="1661"/>
    <cellStyle name="표준 46 3" xfId="1662"/>
    <cellStyle name="표준 46 4" xfId="1663"/>
    <cellStyle name="표준 47" xfId="1664"/>
    <cellStyle name="표준 47 2" xfId="1665"/>
    <cellStyle name="표준 47 3" xfId="1666"/>
    <cellStyle name="표준 47 4" xfId="1667"/>
    <cellStyle name="표준 48" xfId="1668"/>
    <cellStyle name="표준 48 2" xfId="1669"/>
    <cellStyle name="표준 48 3" xfId="1670"/>
    <cellStyle name="표준 48 4" xfId="1671"/>
    <cellStyle name="표준 49" xfId="1672"/>
    <cellStyle name="표준 49 2" xfId="1673"/>
    <cellStyle name="표준 49 3" xfId="1674"/>
    <cellStyle name="표준 49 4" xfId="1675"/>
    <cellStyle name="표준 5" xfId="1676"/>
    <cellStyle name="표준 5 2" xfId="1677"/>
    <cellStyle name="표준 5 3" xfId="1678"/>
    <cellStyle name="표준 5 4" xfId="1679"/>
    <cellStyle name="표준 5 5" xfId="1680"/>
    <cellStyle name="표준 5 6" xfId="1681"/>
    <cellStyle name="표준 5 7" xfId="1682"/>
    <cellStyle name="표준 50" xfId="1683"/>
    <cellStyle name="표준 50 2" xfId="1684"/>
    <cellStyle name="표준 50 3" xfId="1685"/>
    <cellStyle name="표준 50 4" xfId="1686"/>
    <cellStyle name="표준 51" xfId="1687"/>
    <cellStyle name="표준 51 2" xfId="1688"/>
    <cellStyle name="표준 51 3" xfId="1689"/>
    <cellStyle name="표준 51 4" xfId="1690"/>
    <cellStyle name="표준 52" xfId="1691"/>
    <cellStyle name="표준 52 2" xfId="1692"/>
    <cellStyle name="표준 52 3" xfId="1693"/>
    <cellStyle name="표준 52 4" xfId="1694"/>
    <cellStyle name="표준 53" xfId="1695"/>
    <cellStyle name="표준 53 2" xfId="1696"/>
    <cellStyle name="표준 53 3" xfId="1697"/>
    <cellStyle name="표준 53 4" xfId="1698"/>
    <cellStyle name="표준 54" xfId="1699"/>
    <cellStyle name="표준 54 2" xfId="1700"/>
    <cellStyle name="표준 54 3" xfId="1701"/>
    <cellStyle name="표준 54 4" xfId="1702"/>
    <cellStyle name="표준 55" xfId="1703"/>
    <cellStyle name="표준 55 2" xfId="1704"/>
    <cellStyle name="표준 55 3" xfId="1705"/>
    <cellStyle name="표준 55 4" xfId="1706"/>
    <cellStyle name="표준 56" xfId="1707"/>
    <cellStyle name="표준 56 2" xfId="1708"/>
    <cellStyle name="표준 56 3" xfId="1709"/>
    <cellStyle name="표준 56 4" xfId="1710"/>
    <cellStyle name="표준 57" xfId="1711"/>
    <cellStyle name="표준 57 2" xfId="1712"/>
    <cellStyle name="표준 57 3" xfId="1713"/>
    <cellStyle name="표준 57 4" xfId="1714"/>
    <cellStyle name="표준 58" xfId="1715"/>
    <cellStyle name="표준 58 2" xfId="1716"/>
    <cellStyle name="표준 58 3" xfId="1717"/>
    <cellStyle name="표준 58 4" xfId="1718"/>
    <cellStyle name="표준 59" xfId="1719"/>
    <cellStyle name="표준 59 2" xfId="1720"/>
    <cellStyle name="표준 59 3" xfId="1721"/>
    <cellStyle name="표준 59 4" xfId="1722"/>
    <cellStyle name="표준 6" xfId="1723"/>
    <cellStyle name="표준 6 2" xfId="1724"/>
    <cellStyle name="표준 6 3" xfId="1725"/>
    <cellStyle name="표준 60" xfId="1726"/>
    <cellStyle name="표준 60 2" xfId="1727"/>
    <cellStyle name="표준 60 3" xfId="1728"/>
    <cellStyle name="표준 60 4" xfId="1729"/>
    <cellStyle name="표준 61" xfId="1730"/>
    <cellStyle name="표준 61 2" xfId="1731"/>
    <cellStyle name="표준 61 3" xfId="1732"/>
    <cellStyle name="표준 61 4" xfId="1733"/>
    <cellStyle name="표준 62" xfId="1734"/>
    <cellStyle name="표준 62 2" xfId="1735"/>
    <cellStyle name="표준 62 2 2" xfId="1736"/>
    <cellStyle name="표준 62 2 2 2" xfId="1737"/>
    <cellStyle name="표준 62 2 2 2 2" xfId="2073"/>
    <cellStyle name="표준 62 2 2 2 2 2" xfId="2687"/>
    <cellStyle name="표준 62 2 2 2 2 3" xfId="2913"/>
    <cellStyle name="표준 62 2 2 2 2 4" xfId="3135"/>
    <cellStyle name="표준 62 2 2 3" xfId="1738"/>
    <cellStyle name="표준 62 2 2 3 2" xfId="2074"/>
    <cellStyle name="표준 62 2 2 3 2 2" xfId="2688"/>
    <cellStyle name="표준 62 2 2 3 2 3" xfId="2914"/>
    <cellStyle name="표준 62 2 2 3 2 4" xfId="3136"/>
    <cellStyle name="표준 62 2 2 4" xfId="2072"/>
    <cellStyle name="표준 62 2 2 4 2" xfId="2686"/>
    <cellStyle name="표준 62 2 2 4 3" xfId="2912"/>
    <cellStyle name="표준 62 2 2 4 4" xfId="3134"/>
    <cellStyle name="표준 62 2 3" xfId="1739"/>
    <cellStyle name="표준 62 2 3 2" xfId="1740"/>
    <cellStyle name="표준 62 2 3 2 2" xfId="2076"/>
    <cellStyle name="표준 62 2 3 2 2 2" xfId="2690"/>
    <cellStyle name="표준 62 2 3 2 2 3" xfId="2916"/>
    <cellStyle name="표준 62 2 3 2 2 4" xfId="3138"/>
    <cellStyle name="표준 62 2 3 3" xfId="1741"/>
    <cellStyle name="표준 62 2 3 3 2" xfId="2077"/>
    <cellStyle name="표준 62 2 3 3 2 2" xfId="2691"/>
    <cellStyle name="표준 62 2 3 3 2 3" xfId="2917"/>
    <cellStyle name="표준 62 2 3 3 2 4" xfId="3139"/>
    <cellStyle name="표준 62 2 3 4" xfId="2075"/>
    <cellStyle name="표준 62 2 3 4 2" xfId="2689"/>
    <cellStyle name="표준 62 2 3 4 3" xfId="2915"/>
    <cellStyle name="표준 62 2 3 4 4" xfId="3137"/>
    <cellStyle name="표준 62 2 4" xfId="1742"/>
    <cellStyle name="표준 62 2 4 2" xfId="2078"/>
    <cellStyle name="표준 62 2 4 2 2" xfId="2692"/>
    <cellStyle name="표준 62 2 4 2 3" xfId="2918"/>
    <cellStyle name="표준 62 2 4 2 4" xfId="3140"/>
    <cellStyle name="표준 62 2 5" xfId="1743"/>
    <cellStyle name="표준 62 2 5 2" xfId="2079"/>
    <cellStyle name="표준 62 2 5 2 2" xfId="2693"/>
    <cellStyle name="표준 62 2 5 2 3" xfId="2919"/>
    <cellStyle name="표준 62 2 5 2 4" xfId="3141"/>
    <cellStyle name="표준 62 2 6" xfId="1744"/>
    <cellStyle name="표준 62 2 6 2" xfId="2080"/>
    <cellStyle name="표준 62 2 6 2 2" xfId="2694"/>
    <cellStyle name="표준 62 2 6 2 3" xfId="2920"/>
    <cellStyle name="표준 62 2 6 2 4" xfId="3142"/>
    <cellStyle name="표준 62 2 7" xfId="1745"/>
    <cellStyle name="표준 62 2 7 2" xfId="2081"/>
    <cellStyle name="표준 62 2 7 2 2" xfId="2695"/>
    <cellStyle name="표준 62 2 7 2 3" xfId="2921"/>
    <cellStyle name="표준 62 2 7 2 4" xfId="3143"/>
    <cellStyle name="표준 62 2 8" xfId="1746"/>
    <cellStyle name="표준 62 2 8 2" xfId="2082"/>
    <cellStyle name="표준 62 2 8 2 2" xfId="2696"/>
    <cellStyle name="표준 62 2 8 2 3" xfId="2922"/>
    <cellStyle name="표준 62 2 8 2 4" xfId="3144"/>
    <cellStyle name="표준 62 2 9" xfId="2071"/>
    <cellStyle name="표준 62 2 9 2" xfId="2685"/>
    <cellStyle name="표준 62 2 9 3" xfId="2911"/>
    <cellStyle name="표준 62 2 9 4" xfId="3133"/>
    <cellStyle name="표준 63" xfId="1747"/>
    <cellStyle name="표준 63 2" xfId="1748"/>
    <cellStyle name="표준 63 2 2" xfId="1749"/>
    <cellStyle name="표준 63 2 2 2" xfId="1750"/>
    <cellStyle name="표준 63 2 2 2 2" xfId="2085"/>
    <cellStyle name="표준 63 2 2 2 2 2" xfId="2699"/>
    <cellStyle name="표준 63 2 2 2 2 3" xfId="2925"/>
    <cellStyle name="표준 63 2 2 2 2 4" xfId="3147"/>
    <cellStyle name="표준 63 2 2 3" xfId="1751"/>
    <cellStyle name="표준 63 2 2 3 2" xfId="2086"/>
    <cellStyle name="표준 63 2 2 3 2 2" xfId="2700"/>
    <cellStyle name="표준 63 2 2 3 2 3" xfId="2926"/>
    <cellStyle name="표준 63 2 2 3 2 4" xfId="3148"/>
    <cellStyle name="표준 63 2 2 4" xfId="2084"/>
    <cellStyle name="표준 63 2 2 4 2" xfId="2698"/>
    <cellStyle name="표준 63 2 2 4 3" xfId="2924"/>
    <cellStyle name="표준 63 2 2 4 4" xfId="3146"/>
    <cellStyle name="표준 63 2 3" xfId="1752"/>
    <cellStyle name="표준 63 2 3 2" xfId="1753"/>
    <cellStyle name="표준 63 2 3 2 2" xfId="2088"/>
    <cellStyle name="표준 63 2 3 2 2 2" xfId="2702"/>
    <cellStyle name="표준 63 2 3 2 2 3" xfId="2928"/>
    <cellStyle name="표준 63 2 3 2 2 4" xfId="3150"/>
    <cellStyle name="표준 63 2 3 3" xfId="1754"/>
    <cellStyle name="표준 63 2 3 3 2" xfId="2089"/>
    <cellStyle name="표준 63 2 3 3 2 2" xfId="2703"/>
    <cellStyle name="표준 63 2 3 3 2 3" xfId="2929"/>
    <cellStyle name="표준 63 2 3 3 2 4" xfId="3151"/>
    <cellStyle name="표준 63 2 3 4" xfId="2087"/>
    <cellStyle name="표준 63 2 3 4 2" xfId="2701"/>
    <cellStyle name="표준 63 2 3 4 3" xfId="2927"/>
    <cellStyle name="표준 63 2 3 4 4" xfId="3149"/>
    <cellStyle name="표준 63 2 4" xfId="1755"/>
    <cellStyle name="표준 63 2 4 2" xfId="2090"/>
    <cellStyle name="표준 63 2 4 2 2" xfId="2704"/>
    <cellStyle name="표준 63 2 4 2 3" xfId="2930"/>
    <cellStyle name="표준 63 2 4 2 4" xfId="3152"/>
    <cellStyle name="표준 63 2 5" xfId="1756"/>
    <cellStyle name="표준 63 2 5 2" xfId="2091"/>
    <cellStyle name="표준 63 2 5 2 2" xfId="2705"/>
    <cellStyle name="표준 63 2 5 2 3" xfId="2931"/>
    <cellStyle name="표준 63 2 5 2 4" xfId="3153"/>
    <cellStyle name="표준 63 2 6" xfId="1757"/>
    <cellStyle name="표준 63 2 6 2" xfId="2092"/>
    <cellStyle name="표준 63 2 6 2 2" xfId="2706"/>
    <cellStyle name="표준 63 2 6 2 3" xfId="2932"/>
    <cellStyle name="표준 63 2 6 2 4" xfId="3154"/>
    <cellStyle name="표준 63 2 7" xfId="1758"/>
    <cellStyle name="표준 63 2 7 2" xfId="2093"/>
    <cellStyle name="표준 63 2 7 2 2" xfId="2707"/>
    <cellStyle name="표준 63 2 7 2 3" xfId="2933"/>
    <cellStyle name="표준 63 2 7 2 4" xfId="3155"/>
    <cellStyle name="표준 63 2 8" xfId="1759"/>
    <cellStyle name="표준 63 2 8 2" xfId="2094"/>
    <cellStyle name="표준 63 2 8 2 2" xfId="2708"/>
    <cellStyle name="표준 63 2 8 2 3" xfId="2934"/>
    <cellStyle name="표준 63 2 8 2 4" xfId="3156"/>
    <cellStyle name="표준 63 2 9" xfId="2083"/>
    <cellStyle name="표준 63 2 9 2" xfId="2697"/>
    <cellStyle name="표준 63 2 9 3" xfId="2923"/>
    <cellStyle name="표준 63 2 9 4" xfId="3145"/>
    <cellStyle name="표준 64" xfId="1760"/>
    <cellStyle name="표준 64 2" xfId="1761"/>
    <cellStyle name="표준 64 2 2" xfId="1762"/>
    <cellStyle name="표준 64 2 2 2" xfId="1763"/>
    <cellStyle name="표준 64 2 2 2 2" xfId="2097"/>
    <cellStyle name="표준 64 2 2 2 2 2" xfId="2711"/>
    <cellStyle name="표준 64 2 2 2 2 3" xfId="2937"/>
    <cellStyle name="표준 64 2 2 2 2 4" xfId="3159"/>
    <cellStyle name="표준 64 2 2 3" xfId="1764"/>
    <cellStyle name="표준 64 2 2 3 2" xfId="2098"/>
    <cellStyle name="표준 64 2 2 3 2 2" xfId="2712"/>
    <cellStyle name="표준 64 2 2 3 2 3" xfId="2938"/>
    <cellStyle name="표준 64 2 2 3 2 4" xfId="3160"/>
    <cellStyle name="표준 64 2 2 4" xfId="2096"/>
    <cellStyle name="표준 64 2 2 4 2" xfId="2710"/>
    <cellStyle name="표준 64 2 2 4 3" xfId="2936"/>
    <cellStyle name="표준 64 2 2 4 4" xfId="3158"/>
    <cellStyle name="표준 64 2 3" xfId="1765"/>
    <cellStyle name="표준 64 2 3 2" xfId="1766"/>
    <cellStyle name="표준 64 2 3 2 2" xfId="2100"/>
    <cellStyle name="표준 64 2 3 2 2 2" xfId="2714"/>
    <cellStyle name="표준 64 2 3 2 2 3" xfId="2940"/>
    <cellStyle name="표준 64 2 3 2 2 4" xfId="3162"/>
    <cellStyle name="표준 64 2 3 3" xfId="1767"/>
    <cellStyle name="표준 64 2 3 3 2" xfId="2101"/>
    <cellStyle name="표준 64 2 3 3 2 2" xfId="2715"/>
    <cellStyle name="표준 64 2 3 3 2 3" xfId="2941"/>
    <cellStyle name="표준 64 2 3 3 2 4" xfId="3163"/>
    <cellStyle name="표준 64 2 3 4" xfId="2099"/>
    <cellStyle name="표준 64 2 3 4 2" xfId="2713"/>
    <cellStyle name="표준 64 2 3 4 3" xfId="2939"/>
    <cellStyle name="표준 64 2 3 4 4" xfId="3161"/>
    <cellStyle name="표준 64 2 4" xfId="1768"/>
    <cellStyle name="표준 64 2 4 2" xfId="2102"/>
    <cellStyle name="표준 64 2 4 2 2" xfId="2716"/>
    <cellStyle name="표준 64 2 4 2 3" xfId="2942"/>
    <cellStyle name="표준 64 2 4 2 4" xfId="3164"/>
    <cellStyle name="표준 64 2 5" xfId="1769"/>
    <cellStyle name="표준 64 2 5 2" xfId="2103"/>
    <cellStyle name="표준 64 2 5 2 2" xfId="2717"/>
    <cellStyle name="표준 64 2 5 2 3" xfId="2943"/>
    <cellStyle name="표준 64 2 5 2 4" xfId="3165"/>
    <cellStyle name="표준 64 2 6" xfId="1770"/>
    <cellStyle name="표준 64 2 6 2" xfId="2104"/>
    <cellStyle name="표준 64 2 6 2 2" xfId="2718"/>
    <cellStyle name="표준 64 2 6 2 3" xfId="2944"/>
    <cellStyle name="표준 64 2 6 2 4" xfId="3166"/>
    <cellStyle name="표준 64 2 7" xfId="1771"/>
    <cellStyle name="표준 64 2 7 2" xfId="2105"/>
    <cellStyle name="표준 64 2 7 2 2" xfId="2719"/>
    <cellStyle name="표준 64 2 7 2 3" xfId="2945"/>
    <cellStyle name="표준 64 2 7 2 4" xfId="3167"/>
    <cellStyle name="표준 64 2 8" xfId="1772"/>
    <cellStyle name="표준 64 2 8 2" xfId="2106"/>
    <cellStyle name="표준 64 2 8 2 2" xfId="2720"/>
    <cellStyle name="표준 64 2 8 2 3" xfId="2946"/>
    <cellStyle name="표준 64 2 8 2 4" xfId="3168"/>
    <cellStyle name="표준 64 2 9" xfId="2095"/>
    <cellStyle name="표준 64 2 9 2" xfId="2709"/>
    <cellStyle name="표준 64 2 9 3" xfId="2935"/>
    <cellStyle name="표준 64 2 9 4" xfId="3157"/>
    <cellStyle name="표준 65" xfId="1773"/>
    <cellStyle name="표준 66" xfId="1774"/>
    <cellStyle name="표준 67" xfId="1775"/>
    <cellStyle name="표준 68" xfId="1776"/>
    <cellStyle name="표준 69" xfId="1777"/>
    <cellStyle name="표준 69 2" xfId="1778"/>
    <cellStyle name="표준 7" xfId="1779"/>
    <cellStyle name="표준 7 2" xfId="1780"/>
    <cellStyle name="표준 7 3" xfId="1781"/>
    <cellStyle name="표준 7 4" xfId="1782"/>
    <cellStyle name="표준 7_14-16.공공도서관" xfId="1783"/>
    <cellStyle name="표준 70" xfId="1784"/>
    <cellStyle name="표준 71" xfId="1785"/>
    <cellStyle name="표준 72" xfId="1786"/>
    <cellStyle name="표준 73" xfId="1787"/>
    <cellStyle name="표준 74" xfId="1788"/>
    <cellStyle name="표준 75" xfId="1789"/>
    <cellStyle name="표준 76" xfId="1790"/>
    <cellStyle name="표준 77" xfId="1791"/>
    <cellStyle name="표준 78" xfId="1792"/>
    <cellStyle name="표준 79" xfId="1793"/>
    <cellStyle name="표준 8" xfId="1794"/>
    <cellStyle name="표준 8 2" xfId="1795"/>
    <cellStyle name="표준 8 3" xfId="1796"/>
    <cellStyle name="표준 8 4" xfId="1797"/>
    <cellStyle name="표준 8_14-16.공공도서관" xfId="1798"/>
    <cellStyle name="표준 80" xfId="1799"/>
    <cellStyle name="표준 81" xfId="1800"/>
    <cellStyle name="표준 82" xfId="1801"/>
    <cellStyle name="표준 83" xfId="1802"/>
    <cellStyle name="표준 84" xfId="1803"/>
    <cellStyle name="표준 85" xfId="1804"/>
    <cellStyle name="표준 86" xfId="1805"/>
    <cellStyle name="표준 87" xfId="1806"/>
    <cellStyle name="표준 88" xfId="1807"/>
    <cellStyle name="표준 89" xfId="1808"/>
    <cellStyle name="표준 9" xfId="1809"/>
    <cellStyle name="표준 9 2" xfId="1810"/>
    <cellStyle name="표준 9 3" xfId="1811"/>
    <cellStyle name="표준 9 4" xfId="1812"/>
    <cellStyle name="표준 9 5" xfId="1813"/>
    <cellStyle name="표준 9 6" xfId="1814"/>
    <cellStyle name="표준 9 7" xfId="1815"/>
    <cellStyle name="표준 9_14-16.공공도서관" xfId="1816"/>
    <cellStyle name="표준 90" xfId="1817"/>
    <cellStyle name="표준 91" xfId="1818"/>
    <cellStyle name="표준 92" xfId="1819"/>
    <cellStyle name="표준 93" xfId="1820"/>
    <cellStyle name="표준 94" xfId="1821"/>
    <cellStyle name="표준 95" xfId="1822"/>
    <cellStyle name="표준 96" xfId="1823"/>
    <cellStyle name="표준 97" xfId="1824"/>
    <cellStyle name="표준 98" xfId="1825"/>
    <cellStyle name="표준 99" xfId="1826"/>
    <cellStyle name="표준_02-토지(군)" xfId="1827"/>
    <cellStyle name="표준_03-인구(군)" xfId="1828"/>
    <cellStyle name="표준_09-주택건설" xfId="1829"/>
    <cellStyle name="표준_10-주택건설" xfId="1830"/>
    <cellStyle name="표준_통계연보수록자료(민봉)" xfId="1831"/>
    <cellStyle name="하이퍼링크 2" xfId="1832"/>
    <cellStyle name="합산" xfId="1833"/>
    <cellStyle name="화폐기호" xfId="1834"/>
    <cellStyle name="화폐기호0" xfId="183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6</xdr:row>
      <xdr:rowOff>28575</xdr:rowOff>
    </xdr:from>
    <xdr:to>
      <xdr:col>15</xdr:col>
      <xdr:colOff>0</xdr:colOff>
      <xdr:row>6</xdr:row>
      <xdr:rowOff>200025</xdr:rowOff>
    </xdr:to>
    <xdr:sp macro="" textlink="">
      <xdr:nvSpPr>
        <xdr:cNvPr id="10241" name="Text 1"/>
        <xdr:cNvSpPr txBox="1">
          <a:spLocks noChangeArrowheads="1"/>
        </xdr:cNvSpPr>
      </xdr:nvSpPr>
      <xdr:spPr bwMode="auto">
        <a:xfrm>
          <a:off x="6886575" y="1133475"/>
          <a:ext cx="0" cy="171450"/>
        </a:xfrm>
        <a:prstGeom prst="rect">
          <a:avLst/>
        </a:prstGeom>
        <a:solidFill>
          <a:srgbClr val="CCFFCC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바탕체"/>
              <a:ea typeface="바탕체"/>
            </a:rPr>
            <a:t>1)</a:t>
          </a:r>
        </a:p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바탕체"/>
              <a:ea typeface="바탕체"/>
            </a:rPr>
            <a:t>1)</a:t>
          </a:r>
        </a:p>
      </xdr:txBody>
    </xdr:sp>
    <xdr:clientData/>
  </xdr:twoCellAnchor>
  <xdr:twoCellAnchor>
    <xdr:from>
      <xdr:col>15</xdr:col>
      <xdr:colOff>0</xdr:colOff>
      <xdr:row>6</xdr:row>
      <xdr:rowOff>28575</xdr:rowOff>
    </xdr:from>
    <xdr:to>
      <xdr:col>15</xdr:col>
      <xdr:colOff>0</xdr:colOff>
      <xdr:row>6</xdr:row>
      <xdr:rowOff>200025</xdr:rowOff>
    </xdr:to>
    <xdr:sp macro="" textlink="">
      <xdr:nvSpPr>
        <xdr:cNvPr id="10242" name="Text 1"/>
        <xdr:cNvSpPr txBox="1">
          <a:spLocks noChangeArrowheads="1"/>
        </xdr:cNvSpPr>
      </xdr:nvSpPr>
      <xdr:spPr bwMode="auto">
        <a:xfrm>
          <a:off x="6886575" y="1133475"/>
          <a:ext cx="0" cy="171450"/>
        </a:xfrm>
        <a:prstGeom prst="rect">
          <a:avLst/>
        </a:prstGeom>
        <a:solidFill>
          <a:srgbClr val="CCFFCC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바탕체"/>
              <a:ea typeface="바탕체"/>
            </a:rPr>
            <a:t>1)</a:t>
          </a:r>
        </a:p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바탕체"/>
              <a:ea typeface="바탕체"/>
            </a:rPr>
            <a:t>1)</a:t>
          </a:r>
        </a:p>
      </xdr:txBody>
    </xdr:sp>
    <xdr:clientData/>
  </xdr:twoCellAnchor>
  <xdr:twoCellAnchor>
    <xdr:from>
      <xdr:col>15</xdr:col>
      <xdr:colOff>0</xdr:colOff>
      <xdr:row>6</xdr:row>
      <xdr:rowOff>28575</xdr:rowOff>
    </xdr:from>
    <xdr:to>
      <xdr:col>15</xdr:col>
      <xdr:colOff>0</xdr:colOff>
      <xdr:row>6</xdr:row>
      <xdr:rowOff>200025</xdr:rowOff>
    </xdr:to>
    <xdr:sp macro="" textlink="">
      <xdr:nvSpPr>
        <xdr:cNvPr id="10243" name="Text 1"/>
        <xdr:cNvSpPr txBox="1">
          <a:spLocks noChangeArrowheads="1"/>
        </xdr:cNvSpPr>
      </xdr:nvSpPr>
      <xdr:spPr bwMode="auto">
        <a:xfrm>
          <a:off x="6886575" y="1133475"/>
          <a:ext cx="0" cy="171450"/>
        </a:xfrm>
        <a:prstGeom prst="rect">
          <a:avLst/>
        </a:prstGeom>
        <a:solidFill>
          <a:srgbClr val="CCFFCC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바탕체"/>
              <a:ea typeface="바탕체"/>
            </a:rPr>
            <a:t>1)</a:t>
          </a:r>
        </a:p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바탕체"/>
              <a:ea typeface="바탕체"/>
            </a:rPr>
            <a:t>1)</a:t>
          </a:r>
        </a:p>
      </xdr:txBody>
    </xdr:sp>
    <xdr:clientData/>
  </xdr:twoCellAnchor>
  <xdr:twoCellAnchor>
    <xdr:from>
      <xdr:col>15</xdr:col>
      <xdr:colOff>0</xdr:colOff>
      <xdr:row>6</xdr:row>
      <xdr:rowOff>19050</xdr:rowOff>
    </xdr:from>
    <xdr:to>
      <xdr:col>15</xdr:col>
      <xdr:colOff>0</xdr:colOff>
      <xdr:row>6</xdr:row>
      <xdr:rowOff>190500</xdr:rowOff>
    </xdr:to>
    <xdr:sp macro="" textlink="">
      <xdr:nvSpPr>
        <xdr:cNvPr id="10244" name="Text 1"/>
        <xdr:cNvSpPr txBox="1">
          <a:spLocks noChangeArrowheads="1"/>
        </xdr:cNvSpPr>
      </xdr:nvSpPr>
      <xdr:spPr bwMode="auto">
        <a:xfrm>
          <a:off x="6886575" y="1123950"/>
          <a:ext cx="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바탕체"/>
              <a:ea typeface="바탕체"/>
            </a:rPr>
            <a:t>1)</a:t>
          </a:r>
        </a:p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바탕체"/>
              <a:ea typeface="바탕체"/>
            </a:rPr>
            <a:t>1)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Owner\&#48148;&#53461;%20&#54868;&#47732;\&#49324;&#50629;&#52404;&#52572;&#51333;&#44208;&#44284;\1.%20&#51312;&#49324;&#44208;&#44284;%20&#53685;&#44228;&#54364;\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Normal="100" workbookViewId="0">
      <selection activeCell="H24" sqref="H24"/>
    </sheetView>
  </sheetViews>
  <sheetFormatPr defaultColWidth="10.28515625" defaultRowHeight="17.25"/>
  <cols>
    <col min="1" max="1" width="10.28515625" style="44" customWidth="1"/>
    <col min="2" max="2" width="7.28515625" style="44" customWidth="1"/>
    <col min="3" max="16384" width="10.28515625" style="44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45" t="s">
        <v>594</v>
      </c>
      <c r="B8" s="46"/>
      <c r="C8" s="46"/>
      <c r="D8" s="46"/>
      <c r="E8" s="46"/>
      <c r="F8" s="46"/>
      <c r="G8" s="46"/>
      <c r="H8" s="46"/>
      <c r="I8" s="46"/>
      <c r="J8" s="46"/>
    </row>
    <row r="10" spans="1:10" ht="31.5">
      <c r="A10" s="47" t="s">
        <v>119</v>
      </c>
      <c r="B10" s="48"/>
      <c r="C10" s="48"/>
      <c r="D10" s="48"/>
      <c r="E10" s="48"/>
      <c r="F10" s="48"/>
      <c r="G10" s="48"/>
      <c r="H10" s="48"/>
      <c r="I10" s="48"/>
      <c r="J10" s="48"/>
    </row>
  </sheetData>
  <phoneticPr fontId="8" type="noConversion"/>
  <pageMargins left="0.75" right="0.75" top="1" bottom="1" header="0.5" footer="0.5"/>
  <pageSetup paperSize="9" scale="94" fitToHeight="2" orientation="portrait" horizontalDpi="300" verticalDpi="300" r:id="rId1"/>
  <headerFooter alignWithMargins="0"/>
  <rowBreaks count="1" manualBreakCount="1">
    <brk id="43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L71"/>
  <sheetViews>
    <sheetView view="pageBreakPreview" topLeftCell="T1" zoomScale="90" zoomScaleNormal="100" zoomScaleSheetLayoutView="90" workbookViewId="0">
      <selection activeCell="AK5" sqref="AK5"/>
    </sheetView>
  </sheetViews>
  <sheetFormatPr defaultRowHeight="13.5" outlineLevelRow="2"/>
  <cols>
    <col min="1" max="1" width="13.140625" style="357" customWidth="1"/>
    <col min="2" max="2" width="10.42578125" style="357" customWidth="1"/>
    <col min="3" max="3" width="13.5703125" style="357" bestFit="1" customWidth="1"/>
    <col min="4" max="11" width="10.42578125" style="357" customWidth="1"/>
    <col min="12" max="12" width="15.140625" style="357" customWidth="1"/>
    <col min="13" max="22" width="12.42578125" style="357" customWidth="1"/>
    <col min="23" max="23" width="14.42578125" style="357" customWidth="1"/>
    <col min="24" max="31" width="13.140625" style="357" customWidth="1"/>
    <col min="32" max="35" width="20.140625" style="357" customWidth="1"/>
    <col min="36" max="36" width="20.140625" style="373" customWidth="1"/>
    <col min="37" max="37" width="20.140625" style="357" customWidth="1"/>
    <col min="38" max="16384" width="9.140625" style="357"/>
  </cols>
  <sheetData>
    <row r="1" spans="1:37" s="339" customFormat="1" ht="35.25" customHeight="1">
      <c r="B1" s="340"/>
      <c r="C1" s="340"/>
      <c r="I1" s="1031"/>
      <c r="J1" s="1032"/>
      <c r="K1" s="1032"/>
      <c r="L1" s="743"/>
      <c r="M1" s="341"/>
      <c r="V1" s="342"/>
      <c r="AD1" s="343"/>
      <c r="AE1" s="344"/>
      <c r="AF1" s="341"/>
      <c r="AG1" s="345"/>
      <c r="AH1" s="345"/>
      <c r="AJ1" s="345"/>
    </row>
    <row r="2" spans="1:37" s="339" customFormat="1" ht="35.25" customHeight="1">
      <c r="B2" s="722"/>
      <c r="C2" s="722"/>
      <c r="I2" s="720"/>
      <c r="J2" s="721"/>
      <c r="K2" s="721"/>
      <c r="L2" s="743"/>
      <c r="M2" s="341"/>
      <c r="V2" s="342"/>
      <c r="AD2" s="343"/>
      <c r="AE2" s="344"/>
      <c r="AF2" s="341"/>
      <c r="AG2" s="345"/>
      <c r="AH2" s="345"/>
      <c r="AJ2" s="345"/>
    </row>
    <row r="3" spans="1:37" s="940" customFormat="1" ht="57.75" customHeight="1">
      <c r="A3" s="986" t="s">
        <v>701</v>
      </c>
      <c r="B3" s="938"/>
      <c r="C3" s="938"/>
      <c r="D3" s="938"/>
      <c r="E3" s="938"/>
      <c r="F3" s="938"/>
      <c r="G3" s="938"/>
      <c r="H3" s="938"/>
      <c r="I3" s="938"/>
      <c r="J3" s="938"/>
      <c r="K3" s="938"/>
      <c r="L3" s="938"/>
      <c r="M3" s="938" t="s">
        <v>120</v>
      </c>
      <c r="N3" s="938"/>
      <c r="O3" s="938"/>
      <c r="P3" s="938"/>
      <c r="Q3" s="938"/>
      <c r="R3" s="938"/>
      <c r="S3" s="938"/>
      <c r="T3" s="938"/>
      <c r="U3" s="938"/>
      <c r="V3" s="938"/>
      <c r="W3" s="938" t="s">
        <v>430</v>
      </c>
      <c r="X3" s="938"/>
      <c r="Y3" s="938"/>
      <c r="Z3" s="938"/>
      <c r="AA3" s="938"/>
      <c r="AB3" s="938"/>
      <c r="AC3" s="938"/>
      <c r="AD3" s="938"/>
      <c r="AE3" s="938"/>
      <c r="AF3" s="939" t="s">
        <v>121</v>
      </c>
      <c r="AG3" s="939"/>
      <c r="AH3" s="939"/>
      <c r="AI3" s="939"/>
      <c r="AJ3" s="939"/>
      <c r="AK3" s="939"/>
    </row>
    <row r="4" spans="1:37" s="348" customFormat="1" ht="23.1" customHeight="1">
      <c r="A4" s="346"/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X4" s="349"/>
      <c r="Y4" s="349"/>
      <c r="Z4" s="349"/>
      <c r="AA4" s="349"/>
      <c r="AB4" s="349"/>
      <c r="AC4" s="349"/>
      <c r="AD4" s="349"/>
      <c r="AE4" s="349"/>
      <c r="AF4" s="349"/>
      <c r="AG4" s="349"/>
      <c r="AH4" s="349"/>
      <c r="AI4" s="349"/>
      <c r="AJ4" s="350"/>
    </row>
    <row r="5" spans="1:37" s="757" customFormat="1" ht="23.25" customHeight="1" thickBot="1">
      <c r="A5" s="757" t="s">
        <v>606</v>
      </c>
      <c r="K5" s="760" t="s">
        <v>720</v>
      </c>
      <c r="L5" s="757" t="s">
        <v>122</v>
      </c>
      <c r="N5" s="758"/>
      <c r="O5" s="758"/>
      <c r="P5" s="758"/>
      <c r="Q5" s="758"/>
      <c r="R5" s="758"/>
      <c r="S5" s="758"/>
      <c r="T5" s="758"/>
      <c r="V5" s="760" t="s">
        <v>721</v>
      </c>
      <c r="W5" s="757" t="s">
        <v>122</v>
      </c>
      <c r="AE5" s="760" t="s">
        <v>720</v>
      </c>
      <c r="AF5" s="757" t="s">
        <v>122</v>
      </c>
      <c r="AG5" s="759"/>
      <c r="AH5" s="759"/>
      <c r="AI5" s="759"/>
      <c r="AJ5" s="758"/>
      <c r="AK5" s="760" t="s">
        <v>720</v>
      </c>
    </row>
    <row r="6" spans="1:37" s="353" customFormat="1" ht="19.5" customHeight="1">
      <c r="A6" s="578" t="s">
        <v>472</v>
      </c>
      <c r="B6" s="579"/>
      <c r="C6" s="580"/>
      <c r="D6" s="1033" t="s">
        <v>586</v>
      </c>
      <c r="E6" s="1034"/>
      <c r="F6" s="1034"/>
      <c r="G6" s="1034"/>
      <c r="H6" s="1034"/>
      <c r="I6" s="1034"/>
      <c r="J6" s="1034"/>
      <c r="K6" s="1034"/>
      <c r="L6" s="578" t="s">
        <v>472</v>
      </c>
      <c r="M6" s="509" t="s">
        <v>555</v>
      </c>
      <c r="N6" s="509"/>
      <c r="O6" s="509"/>
      <c r="P6" s="509"/>
      <c r="Q6" s="509"/>
      <c r="R6" s="509"/>
      <c r="S6" s="508"/>
      <c r="T6" s="508"/>
      <c r="U6" s="508"/>
      <c r="V6" s="508"/>
      <c r="W6" s="578" t="s">
        <v>472</v>
      </c>
      <c r="X6" s="581"/>
      <c r="Y6" s="581"/>
      <c r="Z6" s="1033" t="s">
        <v>454</v>
      </c>
      <c r="AA6" s="1034"/>
      <c r="AB6" s="1034"/>
      <c r="AC6" s="1034"/>
      <c r="AD6" s="1034"/>
      <c r="AE6" s="1034"/>
      <c r="AF6" s="1034" t="s">
        <v>454</v>
      </c>
      <c r="AG6" s="1034"/>
      <c r="AH6" s="1034"/>
      <c r="AI6" s="1034"/>
      <c r="AJ6" s="1034"/>
      <c r="AK6" s="1034"/>
    </row>
    <row r="7" spans="1:37" s="353" customFormat="1" ht="18.75" customHeight="1">
      <c r="A7" s="582"/>
      <c r="B7" s="583" t="s">
        <v>432</v>
      </c>
      <c r="C7" s="584"/>
      <c r="D7" s="1029" t="s">
        <v>587</v>
      </c>
      <c r="E7" s="1030"/>
      <c r="F7" s="1030"/>
      <c r="G7" s="1030"/>
      <c r="H7" s="1030"/>
      <c r="I7" s="1030"/>
      <c r="J7" s="1030"/>
      <c r="K7" s="1030"/>
      <c r="L7" s="582"/>
      <c r="M7" s="585" t="s">
        <v>516</v>
      </c>
      <c r="N7" s="585"/>
      <c r="O7" s="585"/>
      <c r="P7" s="586"/>
      <c r="Q7" s="587" t="s">
        <v>517</v>
      </c>
      <c r="R7" s="588"/>
      <c r="S7" s="587"/>
      <c r="T7" s="588"/>
      <c r="U7" s="587"/>
      <c r="V7" s="589"/>
      <c r="W7" s="582"/>
      <c r="X7" s="583" t="s">
        <v>445</v>
      </c>
      <c r="Y7" s="584"/>
      <c r="Z7" s="583" t="s">
        <v>15</v>
      </c>
      <c r="AA7" s="584"/>
      <c r="AB7" s="583" t="s">
        <v>16</v>
      </c>
      <c r="AC7" s="584"/>
      <c r="AD7" s="583" t="s">
        <v>518</v>
      </c>
      <c r="AE7" s="590"/>
      <c r="AF7" s="591" t="s">
        <v>519</v>
      </c>
      <c r="AG7" s="584"/>
      <c r="AH7" s="583" t="s">
        <v>17</v>
      </c>
      <c r="AI7" s="584"/>
      <c r="AJ7" s="583" t="s">
        <v>520</v>
      </c>
      <c r="AK7" s="591"/>
    </row>
    <row r="8" spans="1:37" s="353" customFormat="1" ht="14.25" customHeight="1">
      <c r="A8" s="582"/>
      <c r="B8" s="583"/>
      <c r="C8" s="584"/>
      <c r="D8" s="590" t="s">
        <v>18</v>
      </c>
      <c r="E8" s="592"/>
      <c r="F8" s="590" t="s">
        <v>19</v>
      </c>
      <c r="G8" s="592"/>
      <c r="H8" s="590" t="s">
        <v>20</v>
      </c>
      <c r="I8" s="590"/>
      <c r="J8" s="593" t="s">
        <v>21</v>
      </c>
      <c r="K8" s="590"/>
      <c r="L8" s="582"/>
      <c r="M8" s="594" t="s">
        <v>123</v>
      </c>
      <c r="N8" s="595"/>
      <c r="O8" s="594" t="s">
        <v>124</v>
      </c>
      <c r="P8" s="595"/>
      <c r="Q8" s="587" t="s">
        <v>125</v>
      </c>
      <c r="R8" s="588"/>
      <c r="S8" s="587" t="s">
        <v>126</v>
      </c>
      <c r="T8" s="588"/>
      <c r="U8" s="587" t="s">
        <v>127</v>
      </c>
      <c r="V8" s="589"/>
      <c r="W8" s="582"/>
      <c r="X8" s="583" t="s">
        <v>6</v>
      </c>
      <c r="Y8" s="584"/>
      <c r="Z8" s="583" t="s">
        <v>6</v>
      </c>
      <c r="AA8" s="584"/>
      <c r="AB8" s="591" t="s">
        <v>6</v>
      </c>
      <c r="AC8" s="584"/>
      <c r="AD8" s="591" t="s">
        <v>6</v>
      </c>
      <c r="AE8" s="591"/>
      <c r="AF8" s="591" t="s">
        <v>6</v>
      </c>
      <c r="AG8" s="584"/>
      <c r="AH8" s="591" t="s">
        <v>6</v>
      </c>
      <c r="AI8" s="584"/>
      <c r="AJ8" s="591" t="s">
        <v>6</v>
      </c>
      <c r="AK8" s="591"/>
    </row>
    <row r="9" spans="1:37" s="353" customFormat="1" ht="14.25" customHeight="1">
      <c r="A9" s="582"/>
      <c r="B9" s="583"/>
      <c r="C9" s="584"/>
      <c r="D9" s="591"/>
      <c r="E9" s="584"/>
      <c r="F9" s="591"/>
      <c r="G9" s="584"/>
      <c r="H9" s="591"/>
      <c r="I9" s="591"/>
      <c r="J9" s="583" t="s">
        <v>6</v>
      </c>
      <c r="K9" s="591"/>
      <c r="L9" s="582"/>
      <c r="M9" s="596" t="s">
        <v>128</v>
      </c>
      <c r="N9" s="597"/>
      <c r="O9" s="596" t="s">
        <v>129</v>
      </c>
      <c r="P9" s="597"/>
      <c r="Q9" s="598"/>
      <c r="R9" s="599"/>
      <c r="S9" s="598"/>
      <c r="T9" s="599"/>
      <c r="U9" s="600" t="s">
        <v>130</v>
      </c>
      <c r="V9" s="601"/>
      <c r="W9" s="582"/>
      <c r="X9" s="583" t="s">
        <v>6</v>
      </c>
      <c r="Y9" s="584"/>
      <c r="Z9" s="583" t="s">
        <v>6</v>
      </c>
      <c r="AA9" s="584"/>
      <c r="AB9" s="591" t="s">
        <v>6</v>
      </c>
      <c r="AC9" s="584"/>
      <c r="AD9" s="591" t="s">
        <v>6</v>
      </c>
      <c r="AE9" s="591"/>
      <c r="AF9" s="591" t="s">
        <v>6</v>
      </c>
      <c r="AG9" s="584"/>
      <c r="AH9" s="591" t="s">
        <v>6</v>
      </c>
      <c r="AI9" s="584"/>
      <c r="AJ9" s="591" t="s">
        <v>6</v>
      </c>
      <c r="AK9" s="591"/>
    </row>
    <row r="10" spans="1:37" s="353" customFormat="1" ht="14.25" customHeight="1">
      <c r="A10" s="582"/>
      <c r="B10" s="583" t="s">
        <v>4</v>
      </c>
      <c r="C10" s="584"/>
      <c r="D10" s="602" t="s">
        <v>131</v>
      </c>
      <c r="E10" s="603"/>
      <c r="F10" s="604" t="s">
        <v>132</v>
      </c>
      <c r="G10" s="605"/>
      <c r="H10" s="602" t="s">
        <v>133</v>
      </c>
      <c r="I10" s="602"/>
      <c r="J10" s="606" t="s">
        <v>134</v>
      </c>
      <c r="K10" s="602"/>
      <c r="L10" s="582"/>
      <c r="M10" s="607" t="s">
        <v>135</v>
      </c>
      <c r="N10" s="608"/>
      <c r="O10" s="609" t="s">
        <v>136</v>
      </c>
      <c r="P10" s="608"/>
      <c r="Q10" s="600" t="s">
        <v>137</v>
      </c>
      <c r="R10" s="610"/>
      <c r="S10" s="611" t="s">
        <v>138</v>
      </c>
      <c r="T10" s="610"/>
      <c r="U10" s="611" t="s">
        <v>139</v>
      </c>
      <c r="V10" s="612"/>
      <c r="W10" s="582"/>
      <c r="X10" s="606" t="s">
        <v>446</v>
      </c>
      <c r="Y10" s="603"/>
      <c r="Z10" s="606" t="s">
        <v>140</v>
      </c>
      <c r="AA10" s="603"/>
      <c r="AB10" s="602" t="s">
        <v>141</v>
      </c>
      <c r="AC10" s="603"/>
      <c r="AD10" s="602" t="s">
        <v>142</v>
      </c>
      <c r="AE10" s="602"/>
      <c r="AF10" s="602" t="s">
        <v>143</v>
      </c>
      <c r="AG10" s="603"/>
      <c r="AH10" s="602" t="s">
        <v>22</v>
      </c>
      <c r="AI10" s="603"/>
      <c r="AJ10" s="602" t="s">
        <v>7</v>
      </c>
      <c r="AK10" s="602"/>
    </row>
    <row r="11" spans="1:37" s="353" customFormat="1" ht="14.25" customHeight="1">
      <c r="A11" s="582"/>
      <c r="B11" s="613" t="s">
        <v>144</v>
      </c>
      <c r="C11" s="614" t="s">
        <v>509</v>
      </c>
      <c r="D11" s="614" t="s">
        <v>144</v>
      </c>
      <c r="E11" s="614" t="s">
        <v>509</v>
      </c>
      <c r="F11" s="614" t="s">
        <v>144</v>
      </c>
      <c r="G11" s="614" t="s">
        <v>509</v>
      </c>
      <c r="H11" s="614" t="s">
        <v>144</v>
      </c>
      <c r="I11" s="614" t="s">
        <v>509</v>
      </c>
      <c r="J11" s="614" t="s">
        <v>144</v>
      </c>
      <c r="K11" s="615" t="s">
        <v>509</v>
      </c>
      <c r="L11" s="582"/>
      <c r="M11" s="616" t="s">
        <v>144</v>
      </c>
      <c r="N11" s="616" t="s">
        <v>509</v>
      </c>
      <c r="O11" s="616" t="s">
        <v>144</v>
      </c>
      <c r="P11" s="616" t="s">
        <v>509</v>
      </c>
      <c r="Q11" s="616" t="s">
        <v>144</v>
      </c>
      <c r="R11" s="617" t="s">
        <v>509</v>
      </c>
      <c r="S11" s="618" t="s">
        <v>144</v>
      </c>
      <c r="T11" s="616" t="s">
        <v>509</v>
      </c>
      <c r="U11" s="616" t="s">
        <v>144</v>
      </c>
      <c r="V11" s="617" t="s">
        <v>509</v>
      </c>
      <c r="W11" s="582"/>
      <c r="X11" s="614" t="s">
        <v>144</v>
      </c>
      <c r="Y11" s="614" t="s">
        <v>509</v>
      </c>
      <c r="Z11" s="613" t="s">
        <v>144</v>
      </c>
      <c r="AA11" s="614" t="s">
        <v>509</v>
      </c>
      <c r="AB11" s="614" t="s">
        <v>144</v>
      </c>
      <c r="AC11" s="614" t="s">
        <v>509</v>
      </c>
      <c r="AD11" s="614" t="s">
        <v>144</v>
      </c>
      <c r="AE11" s="615" t="s">
        <v>509</v>
      </c>
      <c r="AF11" s="614" t="s">
        <v>144</v>
      </c>
      <c r="AG11" s="614" t="s">
        <v>509</v>
      </c>
      <c r="AH11" s="614" t="s">
        <v>144</v>
      </c>
      <c r="AI11" s="614" t="s">
        <v>509</v>
      </c>
      <c r="AJ11" s="614" t="s">
        <v>144</v>
      </c>
      <c r="AK11" s="615" t="s">
        <v>509</v>
      </c>
    </row>
    <row r="12" spans="1:37" s="353" customFormat="1" ht="14.25" customHeight="1">
      <c r="A12" s="582"/>
      <c r="B12" s="619"/>
      <c r="C12" s="582"/>
      <c r="D12" s="582"/>
      <c r="E12" s="582"/>
      <c r="F12" s="582"/>
      <c r="G12" s="582"/>
      <c r="H12" s="582"/>
      <c r="I12" s="582"/>
      <c r="J12" s="582"/>
      <c r="K12" s="620"/>
      <c r="L12" s="582"/>
      <c r="M12" s="511"/>
      <c r="N12" s="511"/>
      <c r="O12" s="511"/>
      <c r="P12" s="511"/>
      <c r="Q12" s="511"/>
      <c r="R12" s="518"/>
      <c r="S12" s="512"/>
      <c r="T12" s="512"/>
      <c r="U12" s="511"/>
      <c r="V12" s="518"/>
      <c r="W12" s="582"/>
      <c r="X12" s="582"/>
      <c r="Y12" s="582"/>
      <c r="Z12" s="619"/>
      <c r="AA12" s="582"/>
      <c r="AB12" s="582"/>
      <c r="AC12" s="582"/>
      <c r="AD12" s="582"/>
      <c r="AE12" s="620"/>
      <c r="AF12" s="582"/>
      <c r="AG12" s="582"/>
      <c r="AH12" s="582"/>
      <c r="AI12" s="582"/>
      <c r="AJ12" s="582"/>
      <c r="AK12" s="620"/>
    </row>
    <row r="13" spans="1:37" s="353" customFormat="1" ht="14.25" customHeight="1">
      <c r="A13" s="621" t="s">
        <v>382</v>
      </c>
      <c r="B13" s="622" t="s">
        <v>145</v>
      </c>
      <c r="C13" s="621" t="s">
        <v>14</v>
      </c>
      <c r="D13" s="621"/>
      <c r="E13" s="621"/>
      <c r="F13" s="621"/>
      <c r="G13" s="621"/>
      <c r="H13" s="621"/>
      <c r="I13" s="621"/>
      <c r="J13" s="621"/>
      <c r="K13" s="623"/>
      <c r="L13" s="621" t="s">
        <v>382</v>
      </c>
      <c r="M13" s="521"/>
      <c r="N13" s="521"/>
      <c r="O13" s="521"/>
      <c r="P13" s="521"/>
      <c r="Q13" s="521"/>
      <c r="R13" s="525"/>
      <c r="S13" s="522"/>
      <c r="T13" s="522"/>
      <c r="U13" s="521"/>
      <c r="V13" s="525"/>
      <c r="W13" s="621" t="s">
        <v>381</v>
      </c>
      <c r="X13" s="622" t="s">
        <v>145</v>
      </c>
      <c r="Y13" s="621" t="s">
        <v>14</v>
      </c>
      <c r="Z13" s="622" t="s">
        <v>145</v>
      </c>
      <c r="AA13" s="621" t="s">
        <v>14</v>
      </c>
      <c r="AB13" s="622" t="s">
        <v>145</v>
      </c>
      <c r="AC13" s="621" t="s">
        <v>14</v>
      </c>
      <c r="AD13" s="622" t="s">
        <v>145</v>
      </c>
      <c r="AE13" s="623" t="s">
        <v>14</v>
      </c>
      <c r="AF13" s="621" t="s">
        <v>145</v>
      </c>
      <c r="AG13" s="621" t="s">
        <v>14</v>
      </c>
      <c r="AH13" s="622" t="s">
        <v>145</v>
      </c>
      <c r="AI13" s="621" t="s">
        <v>14</v>
      </c>
      <c r="AJ13" s="622" t="s">
        <v>145</v>
      </c>
      <c r="AK13" s="624" t="s">
        <v>14</v>
      </c>
    </row>
    <row r="14" spans="1:37" ht="30" hidden="1" customHeight="1">
      <c r="A14" s="354">
        <v>2010</v>
      </c>
      <c r="B14" s="147">
        <v>11032</v>
      </c>
      <c r="C14" s="147">
        <v>31593.330409999999</v>
      </c>
      <c r="D14" s="147">
        <v>859</v>
      </c>
      <c r="E14" s="147">
        <v>142.80549999999999</v>
      </c>
      <c r="F14" s="147">
        <v>45</v>
      </c>
      <c r="G14" s="147">
        <v>277.99499999999995</v>
      </c>
      <c r="H14" s="355">
        <v>46</v>
      </c>
      <c r="I14" s="355">
        <v>87.652000000000001</v>
      </c>
      <c r="J14" s="147">
        <v>352</v>
      </c>
      <c r="K14" s="147">
        <v>671.28078000000005</v>
      </c>
      <c r="L14" s="354">
        <v>2010</v>
      </c>
      <c r="M14" s="147">
        <v>0</v>
      </c>
      <c r="N14" s="147">
        <v>0</v>
      </c>
      <c r="O14" s="147">
        <v>6</v>
      </c>
      <c r="P14" s="147">
        <v>12.475200000000001</v>
      </c>
      <c r="Q14" s="147">
        <v>7392</v>
      </c>
      <c r="R14" s="147">
        <v>15270.34072</v>
      </c>
      <c r="S14" s="147">
        <v>2301</v>
      </c>
      <c r="T14" s="147">
        <v>15085.94521</v>
      </c>
      <c r="U14" s="147">
        <v>31</v>
      </c>
      <c r="V14" s="147">
        <v>44.835999999999999</v>
      </c>
      <c r="W14" s="354">
        <v>2010</v>
      </c>
      <c r="X14" s="147">
        <v>11032</v>
      </c>
      <c r="Y14" s="147">
        <v>31593</v>
      </c>
      <c r="Z14" s="147">
        <v>2982</v>
      </c>
      <c r="AA14" s="147">
        <v>4523.2122800000006</v>
      </c>
      <c r="AB14" s="147">
        <v>1525</v>
      </c>
      <c r="AC14" s="147">
        <v>1943.40454</v>
      </c>
      <c r="AD14" s="356">
        <v>2808</v>
      </c>
      <c r="AE14" s="356">
        <v>553.52746999999999</v>
      </c>
      <c r="AF14" s="147">
        <v>3366</v>
      </c>
      <c r="AG14" s="147">
        <v>23420.428979999997</v>
      </c>
      <c r="AH14" s="147">
        <v>11</v>
      </c>
      <c r="AI14" s="147">
        <v>23.176000000000002</v>
      </c>
      <c r="AJ14" s="147">
        <v>340</v>
      </c>
      <c r="AK14" s="147">
        <v>1129.4202900000003</v>
      </c>
    </row>
    <row r="15" spans="1:37" ht="30" hidden="1" customHeight="1">
      <c r="A15" s="354">
        <v>2012</v>
      </c>
      <c r="B15" s="147">
        <v>9222</v>
      </c>
      <c r="C15" s="147">
        <v>22544</v>
      </c>
      <c r="D15" s="147">
        <v>960</v>
      </c>
      <c r="E15" s="147">
        <v>200</v>
      </c>
      <c r="F15" s="147">
        <v>58</v>
      </c>
      <c r="G15" s="147">
        <v>17</v>
      </c>
      <c r="H15" s="355">
        <v>25</v>
      </c>
      <c r="I15" s="355">
        <v>20</v>
      </c>
      <c r="J15" s="147">
        <v>444</v>
      </c>
      <c r="K15" s="147">
        <v>2329</v>
      </c>
      <c r="L15" s="354">
        <v>2012</v>
      </c>
      <c r="M15" s="147">
        <v>0</v>
      </c>
      <c r="N15" s="147">
        <v>0</v>
      </c>
      <c r="O15" s="147">
        <v>0</v>
      </c>
      <c r="P15" s="147">
        <v>0</v>
      </c>
      <c r="Q15" s="147">
        <v>6014</v>
      </c>
      <c r="R15" s="147">
        <v>10458</v>
      </c>
      <c r="S15" s="147">
        <v>1693</v>
      </c>
      <c r="T15" s="147">
        <v>9468</v>
      </c>
      <c r="U15" s="147">
        <v>28</v>
      </c>
      <c r="V15" s="147">
        <v>52</v>
      </c>
      <c r="W15" s="354">
        <v>2012</v>
      </c>
      <c r="X15" s="147">
        <v>9222</v>
      </c>
      <c r="Y15" s="147">
        <v>22543</v>
      </c>
      <c r="Z15" s="147">
        <v>2573</v>
      </c>
      <c r="AA15" s="147">
        <v>3173</v>
      </c>
      <c r="AB15" s="147">
        <v>1282</v>
      </c>
      <c r="AC15" s="147">
        <v>1708</v>
      </c>
      <c r="AD15" s="356">
        <v>2692</v>
      </c>
      <c r="AE15" s="356">
        <v>596</v>
      </c>
      <c r="AF15" s="147">
        <v>2200</v>
      </c>
      <c r="AG15" s="147">
        <v>15640</v>
      </c>
      <c r="AH15" s="147">
        <v>11</v>
      </c>
      <c r="AI15" s="147">
        <v>76</v>
      </c>
      <c r="AJ15" s="147">
        <v>464</v>
      </c>
      <c r="AK15" s="147">
        <v>1350</v>
      </c>
    </row>
    <row r="16" spans="1:37" ht="30" customHeight="1">
      <c r="A16" s="354">
        <v>2013</v>
      </c>
      <c r="B16" s="147">
        <v>7694</v>
      </c>
      <c r="C16" s="147">
        <v>26925</v>
      </c>
      <c r="D16" s="147">
        <v>1230</v>
      </c>
      <c r="E16" s="147">
        <v>154</v>
      </c>
      <c r="F16" s="147">
        <v>51</v>
      </c>
      <c r="G16" s="147">
        <v>15</v>
      </c>
      <c r="H16" s="355">
        <v>11</v>
      </c>
      <c r="I16" s="355">
        <v>17</v>
      </c>
      <c r="J16" s="147">
        <v>246</v>
      </c>
      <c r="K16" s="147">
        <v>324</v>
      </c>
      <c r="L16" s="354">
        <v>2013</v>
      </c>
      <c r="M16" s="147">
        <v>0</v>
      </c>
      <c r="N16" s="147">
        <v>0</v>
      </c>
      <c r="O16" s="147">
        <v>9</v>
      </c>
      <c r="P16" s="147">
        <v>1</v>
      </c>
      <c r="Q16" s="147">
        <v>4849</v>
      </c>
      <c r="R16" s="147">
        <v>16323</v>
      </c>
      <c r="S16" s="147">
        <v>1272</v>
      </c>
      <c r="T16" s="147">
        <v>9909</v>
      </c>
      <c r="U16" s="147">
        <v>26</v>
      </c>
      <c r="V16" s="147">
        <v>182</v>
      </c>
      <c r="W16" s="354">
        <v>2013</v>
      </c>
      <c r="X16" s="147">
        <v>7694</v>
      </c>
      <c r="Y16" s="147">
        <v>26926</v>
      </c>
      <c r="Z16" s="147">
        <v>2340</v>
      </c>
      <c r="AA16" s="147">
        <v>3144</v>
      </c>
      <c r="AB16" s="147">
        <v>1191</v>
      </c>
      <c r="AC16" s="147">
        <v>1897</v>
      </c>
      <c r="AD16" s="356">
        <v>2284</v>
      </c>
      <c r="AE16" s="356">
        <v>473</v>
      </c>
      <c r="AF16" s="147">
        <v>1554</v>
      </c>
      <c r="AG16" s="147">
        <v>20631</v>
      </c>
      <c r="AH16" s="147">
        <v>16</v>
      </c>
      <c r="AI16" s="147">
        <v>58</v>
      </c>
      <c r="AJ16" s="147">
        <v>309</v>
      </c>
      <c r="AK16" s="147">
        <v>723</v>
      </c>
    </row>
    <row r="17" spans="1:37" ht="30" customHeight="1">
      <c r="A17" s="354">
        <v>2014</v>
      </c>
      <c r="B17" s="147">
        <v>9145</v>
      </c>
      <c r="C17" s="147">
        <v>29116</v>
      </c>
      <c r="D17" s="147">
        <v>1096</v>
      </c>
      <c r="E17" s="147">
        <v>222</v>
      </c>
      <c r="F17" s="147">
        <v>51</v>
      </c>
      <c r="G17" s="147">
        <v>9</v>
      </c>
      <c r="H17" s="355">
        <v>4</v>
      </c>
      <c r="I17" s="355">
        <v>1</v>
      </c>
      <c r="J17" s="147">
        <v>381</v>
      </c>
      <c r="K17" s="147">
        <v>2297</v>
      </c>
      <c r="L17" s="354">
        <v>2014</v>
      </c>
      <c r="M17" s="147">
        <v>0</v>
      </c>
      <c r="N17" s="147">
        <v>0</v>
      </c>
      <c r="O17" s="147">
        <v>1</v>
      </c>
      <c r="P17" s="147">
        <v>0</v>
      </c>
      <c r="Q17" s="147">
        <v>6261</v>
      </c>
      <c r="R17" s="147">
        <v>16815</v>
      </c>
      <c r="S17" s="147">
        <v>1312</v>
      </c>
      <c r="T17" s="147">
        <v>9736</v>
      </c>
      <c r="U17" s="147">
        <v>39</v>
      </c>
      <c r="V17" s="147">
        <v>36</v>
      </c>
      <c r="W17" s="354">
        <v>2014</v>
      </c>
      <c r="X17" s="147">
        <v>9145</v>
      </c>
      <c r="Y17" s="147">
        <v>29109</v>
      </c>
      <c r="Z17" s="147">
        <v>2818</v>
      </c>
      <c r="AA17" s="147">
        <v>3748</v>
      </c>
      <c r="AB17" s="147">
        <v>1490</v>
      </c>
      <c r="AC17" s="147">
        <v>1913</v>
      </c>
      <c r="AD17" s="356">
        <v>2177</v>
      </c>
      <c r="AE17" s="356">
        <v>523</v>
      </c>
      <c r="AF17" s="147">
        <v>2127</v>
      </c>
      <c r="AG17" s="147">
        <v>21618</v>
      </c>
      <c r="AH17" s="147">
        <v>6</v>
      </c>
      <c r="AI17" s="147">
        <v>48</v>
      </c>
      <c r="AJ17" s="147">
        <v>527</v>
      </c>
      <c r="AK17" s="147">
        <v>1259</v>
      </c>
    </row>
    <row r="18" spans="1:37" ht="30" customHeight="1">
      <c r="A18" s="354">
        <v>2015</v>
      </c>
      <c r="B18" s="147">
        <f>SUM(B20:B29)</f>
        <v>8522</v>
      </c>
      <c r="C18" s="147">
        <f>SUM(C20:C29)</f>
        <v>18047</v>
      </c>
      <c r="D18" s="147">
        <f t="shared" ref="D18:V18" si="0">SUM(D20:D29)</f>
        <v>969</v>
      </c>
      <c r="E18" s="147">
        <f>SUM(E20:E29)</f>
        <v>213</v>
      </c>
      <c r="F18" s="147">
        <f t="shared" si="0"/>
        <v>68</v>
      </c>
      <c r="G18" s="147">
        <f t="shared" si="0"/>
        <v>10</v>
      </c>
      <c r="H18" s="147">
        <f t="shared" si="0"/>
        <v>3</v>
      </c>
      <c r="I18" s="147">
        <f t="shared" si="0"/>
        <v>1</v>
      </c>
      <c r="J18" s="147">
        <f t="shared" si="0"/>
        <v>242</v>
      </c>
      <c r="K18" s="147">
        <f t="shared" si="0"/>
        <v>362</v>
      </c>
      <c r="L18" s="354">
        <v>2015</v>
      </c>
      <c r="M18" s="147">
        <f t="shared" si="0"/>
        <v>0</v>
      </c>
      <c r="N18" s="147">
        <f t="shared" si="0"/>
        <v>0</v>
      </c>
      <c r="O18" s="147">
        <f t="shared" si="0"/>
        <v>5</v>
      </c>
      <c r="P18" s="147">
        <f t="shared" si="0"/>
        <v>1</v>
      </c>
      <c r="Q18" s="147">
        <f t="shared" si="0"/>
        <v>6012</v>
      </c>
      <c r="R18" s="147">
        <f t="shared" si="0"/>
        <v>8139</v>
      </c>
      <c r="S18" s="147">
        <f t="shared" si="0"/>
        <v>1198</v>
      </c>
      <c r="T18" s="147">
        <f t="shared" si="0"/>
        <v>9298</v>
      </c>
      <c r="U18" s="147">
        <f t="shared" si="0"/>
        <v>25</v>
      </c>
      <c r="V18" s="147">
        <f t="shared" si="0"/>
        <v>23</v>
      </c>
      <c r="W18" s="354">
        <v>2015</v>
      </c>
      <c r="X18" s="147">
        <f>SUM(X20:X29)</f>
        <v>8523</v>
      </c>
      <c r="Y18" s="147">
        <f>SUM(Y20:Y29)</f>
        <v>18046</v>
      </c>
      <c r="Z18" s="147">
        <f t="shared" ref="Z18:AK18" si="1">SUM(Z20:Z29)</f>
        <v>2416</v>
      </c>
      <c r="AA18" s="147">
        <f t="shared" si="1"/>
        <v>2780</v>
      </c>
      <c r="AB18" s="147">
        <f t="shared" si="1"/>
        <v>1149</v>
      </c>
      <c r="AC18" s="147">
        <f t="shared" si="1"/>
        <v>1451</v>
      </c>
      <c r="AD18" s="356">
        <f t="shared" si="1"/>
        <v>2987</v>
      </c>
      <c r="AE18" s="356">
        <f t="shared" si="1"/>
        <v>704</v>
      </c>
      <c r="AF18" s="147">
        <f t="shared" si="1"/>
        <v>1532</v>
      </c>
      <c r="AG18" s="147">
        <f t="shared" si="1"/>
        <v>12583</v>
      </c>
      <c r="AH18" s="147">
        <f t="shared" si="1"/>
        <v>8</v>
      </c>
      <c r="AI18" s="147">
        <f t="shared" si="1"/>
        <v>36</v>
      </c>
      <c r="AJ18" s="147">
        <f t="shared" si="1"/>
        <v>431</v>
      </c>
      <c r="AK18" s="147">
        <f t="shared" si="1"/>
        <v>492</v>
      </c>
    </row>
    <row r="19" spans="1:37" ht="19.5" hidden="1" customHeight="1" outlineLevel="1">
      <c r="A19" s="354">
        <v>2016</v>
      </c>
      <c r="B19" s="147">
        <v>10037</v>
      </c>
      <c r="C19" s="147">
        <v>32033</v>
      </c>
      <c r="D19" s="147">
        <v>1718</v>
      </c>
      <c r="E19" s="147">
        <v>772</v>
      </c>
      <c r="F19" s="147">
        <v>72</v>
      </c>
      <c r="G19" s="147">
        <v>11</v>
      </c>
      <c r="H19" s="147">
        <v>9</v>
      </c>
      <c r="I19" s="147">
        <v>12</v>
      </c>
      <c r="J19" s="147">
        <v>355</v>
      </c>
      <c r="K19" s="147">
        <v>737</v>
      </c>
      <c r="L19" s="354">
        <v>2016</v>
      </c>
      <c r="M19" s="147">
        <v>0</v>
      </c>
      <c r="N19" s="147">
        <v>0</v>
      </c>
      <c r="O19" s="147">
        <v>6</v>
      </c>
      <c r="P19" s="147">
        <v>17</v>
      </c>
      <c r="Q19" s="147">
        <v>6540</v>
      </c>
      <c r="R19" s="147">
        <v>19338</v>
      </c>
      <c r="S19" s="147">
        <v>1290</v>
      </c>
      <c r="T19" s="147">
        <v>11053</v>
      </c>
      <c r="U19" s="147">
        <v>47</v>
      </c>
      <c r="V19" s="147">
        <v>93</v>
      </c>
      <c r="W19" s="354">
        <v>2016</v>
      </c>
      <c r="X19" s="147">
        <v>10037</v>
      </c>
      <c r="Y19" s="147">
        <v>32033</v>
      </c>
      <c r="Z19" s="147">
        <v>2580</v>
      </c>
      <c r="AA19" s="147">
        <v>3254</v>
      </c>
      <c r="AB19" s="147">
        <v>1536</v>
      </c>
      <c r="AC19" s="147">
        <v>2100</v>
      </c>
      <c r="AD19" s="356">
        <v>3792</v>
      </c>
      <c r="AE19" s="356">
        <v>1493</v>
      </c>
      <c r="AF19" s="147">
        <v>1569</v>
      </c>
      <c r="AG19" s="147">
        <v>20197</v>
      </c>
      <c r="AH19" s="147">
        <v>6</v>
      </c>
      <c r="AI19" s="147">
        <v>27</v>
      </c>
      <c r="AJ19" s="147">
        <v>554</v>
      </c>
      <c r="AK19" s="147">
        <v>4962</v>
      </c>
    </row>
    <row r="20" spans="1:37" s="361" customFormat="1" ht="30.75" hidden="1" customHeight="1" outlineLevel="1">
      <c r="A20" s="358" t="s">
        <v>292</v>
      </c>
      <c r="B20" s="359">
        <f t="shared" ref="B20:B29" si="2">SUM(D20,F20,H20,J20,M20,O20,Q20,S20,U20)</f>
        <v>1598</v>
      </c>
      <c r="C20" s="359">
        <f t="shared" ref="C20:C29" si="3">SUM(E20,G20,I20,K20,N20,P20,R20,T20,V20)</f>
        <v>1925</v>
      </c>
      <c r="D20" s="360">
        <v>890</v>
      </c>
      <c r="E20" s="360">
        <v>136</v>
      </c>
      <c r="F20" s="360">
        <v>62</v>
      </c>
      <c r="G20" s="360">
        <v>10</v>
      </c>
      <c r="H20" s="360">
        <v>0</v>
      </c>
      <c r="I20" s="360">
        <v>0</v>
      </c>
      <c r="J20" s="360">
        <v>99</v>
      </c>
      <c r="K20" s="360">
        <v>195</v>
      </c>
      <c r="L20" s="358" t="s">
        <v>292</v>
      </c>
      <c r="M20" s="360">
        <v>0</v>
      </c>
      <c r="N20" s="360">
        <v>0</v>
      </c>
      <c r="O20" s="360">
        <v>2</v>
      </c>
      <c r="P20" s="360">
        <v>0</v>
      </c>
      <c r="Q20" s="360">
        <v>450</v>
      </c>
      <c r="R20" s="360">
        <v>556</v>
      </c>
      <c r="S20" s="360">
        <v>95</v>
      </c>
      <c r="T20" s="360">
        <v>1028</v>
      </c>
      <c r="U20" s="360">
        <v>0</v>
      </c>
      <c r="V20" s="360">
        <v>0</v>
      </c>
      <c r="W20" s="358" t="s">
        <v>300</v>
      </c>
      <c r="X20" s="360">
        <v>1598</v>
      </c>
      <c r="Y20" s="360">
        <v>1925</v>
      </c>
      <c r="Z20" s="360">
        <v>277</v>
      </c>
      <c r="AA20" s="360">
        <v>201</v>
      </c>
      <c r="AB20" s="360">
        <v>167</v>
      </c>
      <c r="AC20" s="360">
        <v>137</v>
      </c>
      <c r="AD20" s="360">
        <v>947</v>
      </c>
      <c r="AE20" s="360">
        <v>183</v>
      </c>
      <c r="AF20" s="360">
        <v>121</v>
      </c>
      <c r="AG20" s="360">
        <v>1350</v>
      </c>
      <c r="AH20" s="360">
        <v>6</v>
      </c>
      <c r="AI20" s="360">
        <v>24</v>
      </c>
      <c r="AJ20" s="360">
        <v>80</v>
      </c>
      <c r="AK20" s="360">
        <v>30</v>
      </c>
    </row>
    <row r="21" spans="1:37" s="361" customFormat="1" ht="30.75" hidden="1" customHeight="1" outlineLevel="1">
      <c r="A21" s="358" t="s">
        <v>293</v>
      </c>
      <c r="B21" s="359">
        <f t="shared" si="2"/>
        <v>529</v>
      </c>
      <c r="C21" s="359">
        <f t="shared" si="3"/>
        <v>1512</v>
      </c>
      <c r="D21" s="360">
        <v>0</v>
      </c>
      <c r="E21" s="360">
        <v>0</v>
      </c>
      <c r="F21" s="360">
        <v>0</v>
      </c>
      <c r="G21" s="360">
        <v>0</v>
      </c>
      <c r="H21" s="360">
        <v>0</v>
      </c>
      <c r="I21" s="360">
        <v>0</v>
      </c>
      <c r="J21" s="360">
        <v>0</v>
      </c>
      <c r="K21" s="360">
        <v>0</v>
      </c>
      <c r="L21" s="358" t="s">
        <v>293</v>
      </c>
      <c r="M21" s="360">
        <v>0</v>
      </c>
      <c r="N21" s="360">
        <v>0</v>
      </c>
      <c r="O21" s="360">
        <v>0</v>
      </c>
      <c r="P21" s="360">
        <v>0</v>
      </c>
      <c r="Q21" s="360">
        <v>413</v>
      </c>
      <c r="R21" s="360">
        <v>558</v>
      </c>
      <c r="S21" s="360">
        <v>116</v>
      </c>
      <c r="T21" s="360">
        <v>954</v>
      </c>
      <c r="U21" s="360">
        <v>0</v>
      </c>
      <c r="V21" s="360">
        <v>0</v>
      </c>
      <c r="W21" s="358" t="s">
        <v>108</v>
      </c>
      <c r="X21" s="360">
        <v>529</v>
      </c>
      <c r="Y21" s="360">
        <v>1512</v>
      </c>
      <c r="Z21" s="360">
        <v>191</v>
      </c>
      <c r="AA21" s="360">
        <v>173</v>
      </c>
      <c r="AB21" s="360">
        <v>103</v>
      </c>
      <c r="AC21" s="360">
        <v>150</v>
      </c>
      <c r="AD21" s="360">
        <v>95</v>
      </c>
      <c r="AE21" s="360">
        <v>46</v>
      </c>
      <c r="AF21" s="360">
        <v>121</v>
      </c>
      <c r="AG21" s="360">
        <v>1131</v>
      </c>
      <c r="AH21" s="360">
        <v>0</v>
      </c>
      <c r="AI21" s="360">
        <v>0</v>
      </c>
      <c r="AJ21" s="360">
        <v>19</v>
      </c>
      <c r="AK21" s="360">
        <v>12</v>
      </c>
    </row>
    <row r="22" spans="1:37" s="361" customFormat="1" ht="30.75" hidden="1" customHeight="1" outlineLevel="1">
      <c r="A22" s="358" t="s">
        <v>294</v>
      </c>
      <c r="B22" s="359">
        <f t="shared" si="2"/>
        <v>498</v>
      </c>
      <c r="C22" s="359">
        <f t="shared" si="3"/>
        <v>1038</v>
      </c>
      <c r="D22" s="360">
        <v>0</v>
      </c>
      <c r="E22" s="360">
        <v>0</v>
      </c>
      <c r="F22" s="360">
        <v>0</v>
      </c>
      <c r="G22" s="360">
        <v>0</v>
      </c>
      <c r="H22" s="360">
        <v>0</v>
      </c>
      <c r="I22" s="360">
        <v>0</v>
      </c>
      <c r="J22" s="360">
        <v>0</v>
      </c>
      <c r="K22" s="360">
        <v>0</v>
      </c>
      <c r="L22" s="358" t="s">
        <v>294</v>
      </c>
      <c r="M22" s="360">
        <v>0</v>
      </c>
      <c r="N22" s="360">
        <v>0</v>
      </c>
      <c r="O22" s="360">
        <v>1</v>
      </c>
      <c r="P22" s="360">
        <v>1</v>
      </c>
      <c r="Q22" s="360">
        <v>423</v>
      </c>
      <c r="R22" s="360">
        <v>774</v>
      </c>
      <c r="S22" s="360">
        <v>59</v>
      </c>
      <c r="T22" s="360">
        <v>253</v>
      </c>
      <c r="U22" s="360">
        <v>15</v>
      </c>
      <c r="V22" s="360">
        <v>10</v>
      </c>
      <c r="W22" s="358" t="s">
        <v>109</v>
      </c>
      <c r="X22" s="360">
        <v>498</v>
      </c>
      <c r="Y22" s="360">
        <v>1038</v>
      </c>
      <c r="Z22" s="360">
        <v>252</v>
      </c>
      <c r="AA22" s="360">
        <v>249</v>
      </c>
      <c r="AB22" s="360">
        <v>63</v>
      </c>
      <c r="AC22" s="360">
        <v>88</v>
      </c>
      <c r="AD22" s="360">
        <v>95</v>
      </c>
      <c r="AE22" s="360">
        <v>43</v>
      </c>
      <c r="AF22" s="360">
        <v>61</v>
      </c>
      <c r="AG22" s="360">
        <v>643</v>
      </c>
      <c r="AH22" s="360">
        <v>0</v>
      </c>
      <c r="AI22" s="360">
        <v>0</v>
      </c>
      <c r="AJ22" s="360">
        <v>27</v>
      </c>
      <c r="AK22" s="360">
        <v>15</v>
      </c>
    </row>
    <row r="23" spans="1:37" s="361" customFormat="1" ht="30.75" hidden="1" customHeight="1" outlineLevel="1">
      <c r="A23" s="358" t="s">
        <v>295</v>
      </c>
      <c r="B23" s="359">
        <f t="shared" si="2"/>
        <v>622</v>
      </c>
      <c r="C23" s="359">
        <f t="shared" si="3"/>
        <v>2020</v>
      </c>
      <c r="D23" s="360">
        <v>0</v>
      </c>
      <c r="E23" s="360">
        <v>0</v>
      </c>
      <c r="F23" s="360">
        <v>0</v>
      </c>
      <c r="G23" s="360">
        <v>0</v>
      </c>
      <c r="H23" s="360">
        <v>0</v>
      </c>
      <c r="I23" s="360">
        <v>0</v>
      </c>
      <c r="J23" s="360">
        <v>0</v>
      </c>
      <c r="K23" s="360">
        <v>0</v>
      </c>
      <c r="L23" s="358" t="s">
        <v>295</v>
      </c>
      <c r="M23" s="360">
        <v>0</v>
      </c>
      <c r="N23" s="360">
        <v>0</v>
      </c>
      <c r="O23" s="360">
        <v>2</v>
      </c>
      <c r="P23" s="360">
        <v>0</v>
      </c>
      <c r="Q23" s="360">
        <v>539</v>
      </c>
      <c r="R23" s="360">
        <v>704</v>
      </c>
      <c r="S23" s="360">
        <v>81</v>
      </c>
      <c r="T23" s="360">
        <v>1316</v>
      </c>
      <c r="U23" s="360">
        <v>0</v>
      </c>
      <c r="V23" s="360">
        <v>0</v>
      </c>
      <c r="W23" s="358" t="s">
        <v>110</v>
      </c>
      <c r="X23" s="360">
        <v>622</v>
      </c>
      <c r="Y23" s="360">
        <v>2020</v>
      </c>
      <c r="Z23" s="360">
        <v>216</v>
      </c>
      <c r="AA23" s="360">
        <v>298</v>
      </c>
      <c r="AB23" s="360">
        <v>89</v>
      </c>
      <c r="AC23" s="360">
        <v>118</v>
      </c>
      <c r="AD23" s="360">
        <v>94</v>
      </c>
      <c r="AE23" s="360">
        <v>42</v>
      </c>
      <c r="AF23" s="360">
        <v>148</v>
      </c>
      <c r="AG23" s="360">
        <v>1496</v>
      </c>
      <c r="AH23" s="360">
        <v>0</v>
      </c>
      <c r="AI23" s="360">
        <v>0</v>
      </c>
      <c r="AJ23" s="360">
        <v>75</v>
      </c>
      <c r="AK23" s="360">
        <v>66</v>
      </c>
    </row>
    <row r="24" spans="1:37" s="361" customFormat="1" ht="30.75" hidden="1" customHeight="1" outlineLevel="1">
      <c r="A24" s="358" t="s">
        <v>296</v>
      </c>
      <c r="B24" s="359">
        <f t="shared" si="2"/>
        <v>409</v>
      </c>
      <c r="C24" s="359">
        <f t="shared" si="3"/>
        <v>1652</v>
      </c>
      <c r="D24" s="360">
        <v>24</v>
      </c>
      <c r="E24" s="360">
        <v>6</v>
      </c>
      <c r="F24" s="360">
        <v>5</v>
      </c>
      <c r="G24" s="360">
        <v>0</v>
      </c>
      <c r="H24" s="360">
        <v>1</v>
      </c>
      <c r="I24" s="360">
        <v>0</v>
      </c>
      <c r="J24" s="360">
        <v>10</v>
      </c>
      <c r="K24" s="360">
        <v>12</v>
      </c>
      <c r="L24" s="358" t="s">
        <v>296</v>
      </c>
      <c r="M24" s="360">
        <v>0</v>
      </c>
      <c r="N24" s="360">
        <v>0</v>
      </c>
      <c r="O24" s="360">
        <v>0</v>
      </c>
      <c r="P24" s="360">
        <v>0</v>
      </c>
      <c r="Q24" s="360">
        <v>255</v>
      </c>
      <c r="R24" s="360">
        <v>295</v>
      </c>
      <c r="S24" s="360">
        <v>114</v>
      </c>
      <c r="T24" s="360">
        <v>1339</v>
      </c>
      <c r="U24" s="360">
        <v>0</v>
      </c>
      <c r="V24" s="360">
        <v>0</v>
      </c>
      <c r="W24" s="358" t="s">
        <v>111</v>
      </c>
      <c r="X24" s="360">
        <v>409</v>
      </c>
      <c r="Y24" s="360">
        <v>1652</v>
      </c>
      <c r="Z24" s="360">
        <v>174</v>
      </c>
      <c r="AA24" s="360">
        <v>198</v>
      </c>
      <c r="AB24" s="360">
        <v>86</v>
      </c>
      <c r="AC24" s="360">
        <v>111</v>
      </c>
      <c r="AD24" s="360">
        <v>86</v>
      </c>
      <c r="AE24" s="360">
        <v>45</v>
      </c>
      <c r="AF24" s="360">
        <v>55</v>
      </c>
      <c r="AG24" s="360">
        <v>1294</v>
      </c>
      <c r="AH24" s="360">
        <v>0</v>
      </c>
      <c r="AI24" s="360">
        <v>0</v>
      </c>
      <c r="AJ24" s="360">
        <v>8</v>
      </c>
      <c r="AK24" s="360">
        <v>4</v>
      </c>
    </row>
    <row r="25" spans="1:37" s="361" customFormat="1" ht="30.75" hidden="1" customHeight="1" outlineLevel="1">
      <c r="A25" s="358" t="s">
        <v>297</v>
      </c>
      <c r="B25" s="359">
        <f t="shared" si="2"/>
        <v>688</v>
      </c>
      <c r="C25" s="359">
        <f t="shared" si="3"/>
        <v>1697</v>
      </c>
      <c r="D25" s="360">
        <v>4</v>
      </c>
      <c r="E25" s="360">
        <v>1</v>
      </c>
      <c r="F25" s="360">
        <v>0</v>
      </c>
      <c r="G25" s="360">
        <v>0</v>
      </c>
      <c r="H25" s="360">
        <v>0</v>
      </c>
      <c r="I25" s="360">
        <v>0</v>
      </c>
      <c r="J25" s="360">
        <v>0</v>
      </c>
      <c r="K25" s="360">
        <v>0</v>
      </c>
      <c r="L25" s="358" t="s">
        <v>297</v>
      </c>
      <c r="M25" s="360">
        <v>0</v>
      </c>
      <c r="N25" s="360">
        <v>0</v>
      </c>
      <c r="O25" s="360">
        <v>0</v>
      </c>
      <c r="P25" s="360">
        <v>0</v>
      </c>
      <c r="Q25" s="360">
        <v>525</v>
      </c>
      <c r="R25" s="360">
        <v>909</v>
      </c>
      <c r="S25" s="360">
        <v>155</v>
      </c>
      <c r="T25" s="360">
        <v>777</v>
      </c>
      <c r="U25" s="360">
        <v>4</v>
      </c>
      <c r="V25" s="360">
        <v>10</v>
      </c>
      <c r="W25" s="358" t="s">
        <v>112</v>
      </c>
      <c r="X25" s="360">
        <v>688</v>
      </c>
      <c r="Y25" s="360">
        <v>1697</v>
      </c>
      <c r="Z25" s="360">
        <v>289</v>
      </c>
      <c r="AA25" s="360">
        <v>367</v>
      </c>
      <c r="AB25" s="360">
        <v>138</v>
      </c>
      <c r="AC25" s="360">
        <v>239</v>
      </c>
      <c r="AD25" s="360">
        <v>123</v>
      </c>
      <c r="AE25" s="360">
        <v>64</v>
      </c>
      <c r="AF25" s="360">
        <v>104</v>
      </c>
      <c r="AG25" s="360">
        <v>891</v>
      </c>
      <c r="AH25" s="360">
        <v>0</v>
      </c>
      <c r="AI25" s="360">
        <v>0</v>
      </c>
      <c r="AJ25" s="360">
        <v>34</v>
      </c>
      <c r="AK25" s="360">
        <v>136</v>
      </c>
    </row>
    <row r="26" spans="1:37" s="361" customFormat="1" ht="30.75" hidden="1" customHeight="1" outlineLevel="1">
      <c r="A26" s="358" t="s">
        <v>298</v>
      </c>
      <c r="B26" s="359">
        <f t="shared" si="2"/>
        <v>726</v>
      </c>
      <c r="C26" s="359">
        <f t="shared" si="3"/>
        <v>1434</v>
      </c>
      <c r="D26" s="360">
        <v>19</v>
      </c>
      <c r="E26" s="360">
        <v>40</v>
      </c>
      <c r="F26" s="360">
        <v>1</v>
      </c>
      <c r="G26" s="360">
        <v>0</v>
      </c>
      <c r="H26" s="360">
        <v>0</v>
      </c>
      <c r="I26" s="360">
        <v>0</v>
      </c>
      <c r="J26" s="360">
        <v>20</v>
      </c>
      <c r="K26" s="360">
        <v>47</v>
      </c>
      <c r="L26" s="358" t="s">
        <v>298</v>
      </c>
      <c r="M26" s="360">
        <v>0</v>
      </c>
      <c r="N26" s="360">
        <v>0</v>
      </c>
      <c r="O26" s="360">
        <v>0</v>
      </c>
      <c r="P26" s="360">
        <v>0</v>
      </c>
      <c r="Q26" s="360">
        <v>557</v>
      </c>
      <c r="R26" s="360">
        <v>689</v>
      </c>
      <c r="S26" s="360">
        <v>129</v>
      </c>
      <c r="T26" s="360">
        <v>658</v>
      </c>
      <c r="U26" s="360">
        <v>0</v>
      </c>
      <c r="V26" s="360">
        <v>0</v>
      </c>
      <c r="W26" s="358" t="s">
        <v>113</v>
      </c>
      <c r="X26" s="360">
        <v>726</v>
      </c>
      <c r="Y26" s="360">
        <v>1434</v>
      </c>
      <c r="Z26" s="360">
        <v>281</v>
      </c>
      <c r="AA26" s="360">
        <v>320</v>
      </c>
      <c r="AB26" s="360">
        <v>144</v>
      </c>
      <c r="AC26" s="360">
        <v>189</v>
      </c>
      <c r="AD26" s="360">
        <v>137</v>
      </c>
      <c r="AE26" s="360">
        <v>75</v>
      </c>
      <c r="AF26" s="360">
        <v>112</v>
      </c>
      <c r="AG26" s="360">
        <v>792</v>
      </c>
      <c r="AH26" s="360">
        <v>2</v>
      </c>
      <c r="AI26" s="360">
        <v>12</v>
      </c>
      <c r="AJ26" s="360">
        <v>50</v>
      </c>
      <c r="AK26" s="360">
        <v>46</v>
      </c>
    </row>
    <row r="27" spans="1:37" s="361" customFormat="1" ht="30.75" hidden="1" customHeight="1" outlineLevel="1">
      <c r="A27" s="358" t="s">
        <v>521</v>
      </c>
      <c r="B27" s="359">
        <f t="shared" si="2"/>
        <v>2075</v>
      </c>
      <c r="C27" s="359">
        <f t="shared" si="3"/>
        <v>2607</v>
      </c>
      <c r="D27" s="360">
        <v>0</v>
      </c>
      <c r="E27" s="360">
        <v>0</v>
      </c>
      <c r="F27" s="360">
        <v>0</v>
      </c>
      <c r="G27" s="360">
        <v>0</v>
      </c>
      <c r="H27" s="360">
        <v>0</v>
      </c>
      <c r="I27" s="360">
        <v>0</v>
      </c>
      <c r="J27" s="360">
        <v>0</v>
      </c>
      <c r="K27" s="360">
        <v>0</v>
      </c>
      <c r="L27" s="358" t="s">
        <v>521</v>
      </c>
      <c r="M27" s="360">
        <v>0</v>
      </c>
      <c r="N27" s="360">
        <v>0</v>
      </c>
      <c r="O27" s="360">
        <v>0</v>
      </c>
      <c r="P27" s="360">
        <v>0</v>
      </c>
      <c r="Q27" s="360">
        <v>1868</v>
      </c>
      <c r="R27" s="360">
        <v>1279</v>
      </c>
      <c r="S27" s="360">
        <v>207</v>
      </c>
      <c r="T27" s="360">
        <v>1328</v>
      </c>
      <c r="U27" s="360">
        <v>0</v>
      </c>
      <c r="V27" s="360">
        <v>0</v>
      </c>
      <c r="W27" s="358" t="s">
        <v>301</v>
      </c>
      <c r="X27" s="360">
        <v>2076</v>
      </c>
      <c r="Y27" s="360">
        <v>2606</v>
      </c>
      <c r="Z27" s="360">
        <v>265</v>
      </c>
      <c r="AA27" s="360">
        <v>255</v>
      </c>
      <c r="AB27" s="360">
        <v>156</v>
      </c>
      <c r="AC27" s="360">
        <v>179</v>
      </c>
      <c r="AD27" s="360">
        <v>1209</v>
      </c>
      <c r="AE27" s="360">
        <v>110</v>
      </c>
      <c r="AF27" s="360">
        <v>359</v>
      </c>
      <c r="AG27" s="360">
        <v>2006</v>
      </c>
      <c r="AH27" s="360">
        <v>0</v>
      </c>
      <c r="AI27" s="360">
        <v>0</v>
      </c>
      <c r="AJ27" s="360">
        <v>87</v>
      </c>
      <c r="AK27" s="360">
        <v>56</v>
      </c>
    </row>
    <row r="28" spans="1:37" s="361" customFormat="1" ht="30.75" hidden="1" customHeight="1" outlineLevel="1">
      <c r="A28" s="358" t="s">
        <v>299</v>
      </c>
      <c r="B28" s="359">
        <f t="shared" si="2"/>
        <v>825</v>
      </c>
      <c r="C28" s="359">
        <f t="shared" si="3"/>
        <v>2239</v>
      </c>
      <c r="D28" s="360">
        <v>31</v>
      </c>
      <c r="E28" s="360">
        <v>24</v>
      </c>
      <c r="F28" s="360">
        <v>0</v>
      </c>
      <c r="G28" s="360">
        <v>0</v>
      </c>
      <c r="H28" s="360">
        <v>2</v>
      </c>
      <c r="I28" s="360">
        <v>1</v>
      </c>
      <c r="J28" s="360">
        <v>112</v>
      </c>
      <c r="K28" s="360">
        <v>107</v>
      </c>
      <c r="L28" s="358" t="s">
        <v>299</v>
      </c>
      <c r="M28" s="360">
        <v>0</v>
      </c>
      <c r="N28" s="360">
        <v>0</v>
      </c>
      <c r="O28" s="360">
        <v>0</v>
      </c>
      <c r="P28" s="360">
        <v>0</v>
      </c>
      <c r="Q28" s="360">
        <v>532</v>
      </c>
      <c r="R28" s="360">
        <v>1234</v>
      </c>
      <c r="S28" s="360">
        <v>142</v>
      </c>
      <c r="T28" s="360">
        <v>870</v>
      </c>
      <c r="U28" s="360">
        <v>6</v>
      </c>
      <c r="V28" s="360">
        <v>3</v>
      </c>
      <c r="W28" s="358" t="s">
        <v>115</v>
      </c>
      <c r="X28" s="360">
        <v>825</v>
      </c>
      <c r="Y28" s="360">
        <v>2239</v>
      </c>
      <c r="Z28" s="360">
        <v>202</v>
      </c>
      <c r="AA28" s="360">
        <v>218</v>
      </c>
      <c r="AB28" s="360">
        <v>182</v>
      </c>
      <c r="AC28" s="360">
        <v>206</v>
      </c>
      <c r="AD28" s="360">
        <v>122</v>
      </c>
      <c r="AE28" s="360">
        <v>55</v>
      </c>
      <c r="AF28" s="360">
        <v>296</v>
      </c>
      <c r="AG28" s="360">
        <v>1751</v>
      </c>
      <c r="AH28" s="360">
        <v>0</v>
      </c>
      <c r="AI28" s="360">
        <v>0</v>
      </c>
      <c r="AJ28" s="360">
        <v>23</v>
      </c>
      <c r="AK28" s="360">
        <v>9</v>
      </c>
    </row>
    <row r="29" spans="1:37" s="361" customFormat="1" ht="30.75" hidden="1" customHeight="1" outlineLevel="1">
      <c r="A29" s="358" t="s">
        <v>522</v>
      </c>
      <c r="B29" s="359">
        <f t="shared" si="2"/>
        <v>552</v>
      </c>
      <c r="C29" s="359">
        <f t="shared" si="3"/>
        <v>1923</v>
      </c>
      <c r="D29" s="360">
        <v>1</v>
      </c>
      <c r="E29" s="360">
        <v>6</v>
      </c>
      <c r="F29" s="360">
        <v>0</v>
      </c>
      <c r="G29" s="360">
        <v>0</v>
      </c>
      <c r="H29" s="360">
        <v>0</v>
      </c>
      <c r="I29" s="360">
        <v>0</v>
      </c>
      <c r="J29" s="360">
        <v>1</v>
      </c>
      <c r="K29" s="360">
        <v>1</v>
      </c>
      <c r="L29" s="358" t="s">
        <v>522</v>
      </c>
      <c r="M29" s="360">
        <v>0</v>
      </c>
      <c r="N29" s="360">
        <v>0</v>
      </c>
      <c r="O29" s="360">
        <v>0</v>
      </c>
      <c r="P29" s="360">
        <v>0</v>
      </c>
      <c r="Q29" s="360">
        <v>450</v>
      </c>
      <c r="R29" s="360">
        <v>1141</v>
      </c>
      <c r="S29" s="360">
        <v>100</v>
      </c>
      <c r="T29" s="360">
        <v>775</v>
      </c>
      <c r="U29" s="360">
        <v>0</v>
      </c>
      <c r="V29" s="360">
        <v>0</v>
      </c>
      <c r="W29" s="358" t="s">
        <v>302</v>
      </c>
      <c r="X29" s="360">
        <v>552</v>
      </c>
      <c r="Y29" s="360">
        <v>1923</v>
      </c>
      <c r="Z29" s="360">
        <v>269</v>
      </c>
      <c r="AA29" s="360">
        <v>501</v>
      </c>
      <c r="AB29" s="360">
        <v>21</v>
      </c>
      <c r="AC29" s="360">
        <v>34</v>
      </c>
      <c r="AD29" s="360">
        <v>79</v>
      </c>
      <c r="AE29" s="360">
        <v>41</v>
      </c>
      <c r="AF29" s="360">
        <v>155</v>
      </c>
      <c r="AG29" s="360">
        <v>1229</v>
      </c>
      <c r="AH29" s="360">
        <v>0</v>
      </c>
      <c r="AI29" s="360">
        <v>0</v>
      </c>
      <c r="AJ29" s="360">
        <v>28</v>
      </c>
      <c r="AK29" s="360">
        <v>118</v>
      </c>
    </row>
    <row r="30" spans="1:37" ht="19.5" hidden="1" customHeight="1" outlineLevel="2">
      <c r="A30" s="354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354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354"/>
      <c r="X30" s="147"/>
      <c r="Y30" s="147"/>
      <c r="Z30" s="147"/>
      <c r="AA30" s="147"/>
      <c r="AB30" s="147"/>
      <c r="AC30" s="147"/>
      <c r="AD30" s="356"/>
      <c r="AE30" s="356"/>
      <c r="AF30" s="147"/>
      <c r="AG30" s="147"/>
      <c r="AH30" s="147"/>
      <c r="AI30" s="147"/>
      <c r="AJ30" s="147"/>
      <c r="AK30" s="147"/>
    </row>
    <row r="31" spans="1:37" s="361" customFormat="1" ht="30.75" hidden="1" customHeight="1" outlineLevel="2">
      <c r="A31" s="358" t="s">
        <v>180</v>
      </c>
      <c r="B31" s="359">
        <f t="shared" ref="B31:B40" si="4">SUM(D31,F31,H31,J31,M31,O31,Q31,S31,U31)</f>
        <v>2343</v>
      </c>
      <c r="C31" s="359">
        <f t="shared" ref="C31:C40" si="5">SUM(E31,G31,I31,K31,N31,P31,R31,T31,V31)</f>
        <v>2477</v>
      </c>
      <c r="D31" s="360">
        <v>1650</v>
      </c>
      <c r="E31" s="360">
        <v>698</v>
      </c>
      <c r="F31" s="360">
        <v>72</v>
      </c>
      <c r="G31" s="360">
        <v>11</v>
      </c>
      <c r="H31" s="360">
        <v>0</v>
      </c>
      <c r="I31" s="360">
        <v>0</v>
      </c>
      <c r="J31" s="360">
        <v>110</v>
      </c>
      <c r="K31" s="360">
        <v>269</v>
      </c>
      <c r="L31" s="358" t="s">
        <v>180</v>
      </c>
      <c r="M31" s="360">
        <v>0</v>
      </c>
      <c r="N31" s="360">
        <v>0</v>
      </c>
      <c r="O31" s="360">
        <v>0</v>
      </c>
      <c r="P31" s="360">
        <v>0</v>
      </c>
      <c r="Q31" s="360">
        <v>428</v>
      </c>
      <c r="R31" s="360">
        <v>663</v>
      </c>
      <c r="S31" s="360">
        <v>83</v>
      </c>
      <c r="T31" s="360">
        <v>836</v>
      </c>
      <c r="U31" s="360">
        <v>0</v>
      </c>
      <c r="V31" s="360">
        <v>0</v>
      </c>
      <c r="W31" s="358" t="s">
        <v>300</v>
      </c>
      <c r="X31" s="364">
        <f>SUM(Z31,AB31,AD31,AF31,AH31,AJ31)</f>
        <v>2343</v>
      </c>
      <c r="Y31" s="364">
        <f>SUM(AA31,AC31,AE31,AG31,AI31,AK31)</f>
        <v>2477</v>
      </c>
      <c r="Z31" s="360">
        <v>291</v>
      </c>
      <c r="AA31" s="360">
        <v>159</v>
      </c>
      <c r="AB31" s="360">
        <v>322</v>
      </c>
      <c r="AC31" s="360">
        <v>611</v>
      </c>
      <c r="AD31" s="360">
        <v>1549</v>
      </c>
      <c r="AE31" s="360">
        <v>340</v>
      </c>
      <c r="AF31" s="360">
        <v>115</v>
      </c>
      <c r="AG31" s="360">
        <v>1331</v>
      </c>
      <c r="AH31" s="360">
        <v>0</v>
      </c>
      <c r="AI31" s="360">
        <v>0</v>
      </c>
      <c r="AJ31" s="360">
        <v>66</v>
      </c>
      <c r="AK31" s="360">
        <v>36</v>
      </c>
    </row>
    <row r="32" spans="1:37" s="361" customFormat="1" ht="30.75" hidden="1" customHeight="1" outlineLevel="2">
      <c r="A32" s="358" t="s">
        <v>293</v>
      </c>
      <c r="B32" s="359">
        <f t="shared" si="4"/>
        <v>678</v>
      </c>
      <c r="C32" s="359">
        <f t="shared" si="5"/>
        <v>2708</v>
      </c>
      <c r="D32" s="360">
        <v>1</v>
      </c>
      <c r="E32" s="360">
        <v>0</v>
      </c>
      <c r="F32" s="360">
        <v>0</v>
      </c>
      <c r="G32" s="360">
        <v>0</v>
      </c>
      <c r="H32" s="360">
        <v>0</v>
      </c>
      <c r="I32" s="360">
        <v>0</v>
      </c>
      <c r="J32" s="360">
        <v>0</v>
      </c>
      <c r="K32" s="360">
        <v>0</v>
      </c>
      <c r="L32" s="358" t="s">
        <v>293</v>
      </c>
      <c r="M32" s="360">
        <v>0</v>
      </c>
      <c r="N32" s="360">
        <v>0</v>
      </c>
      <c r="O32" s="360">
        <v>0</v>
      </c>
      <c r="P32" s="360">
        <v>0</v>
      </c>
      <c r="Q32" s="360">
        <v>512</v>
      </c>
      <c r="R32" s="360">
        <v>736</v>
      </c>
      <c r="S32" s="360">
        <v>165</v>
      </c>
      <c r="T32" s="360">
        <v>1972</v>
      </c>
      <c r="U32" s="360">
        <v>0</v>
      </c>
      <c r="V32" s="360">
        <v>0</v>
      </c>
      <c r="W32" s="358" t="s">
        <v>108</v>
      </c>
      <c r="X32" s="364">
        <f t="shared" ref="X32:X40" si="6">SUM(Z32,AB32,AD32,AF32,AH32,AJ32)</f>
        <v>678</v>
      </c>
      <c r="Y32" s="364">
        <f t="shared" ref="Y32:Y40" si="7">SUM(AA32,AC32,AE32,AG32,AI32,AK32)</f>
        <v>2708</v>
      </c>
      <c r="Z32" s="360">
        <v>215</v>
      </c>
      <c r="AA32" s="360">
        <v>238</v>
      </c>
      <c r="AB32" s="360">
        <v>144</v>
      </c>
      <c r="AC32" s="360">
        <v>188</v>
      </c>
      <c r="AD32" s="360">
        <v>143</v>
      </c>
      <c r="AE32" s="360">
        <v>82</v>
      </c>
      <c r="AF32" s="360">
        <v>120</v>
      </c>
      <c r="AG32" s="360">
        <v>2105</v>
      </c>
      <c r="AH32" s="360">
        <v>1</v>
      </c>
      <c r="AI32" s="360">
        <v>1</v>
      </c>
      <c r="AJ32" s="360">
        <v>55</v>
      </c>
      <c r="AK32" s="360">
        <v>94</v>
      </c>
    </row>
    <row r="33" spans="1:37" s="361" customFormat="1" ht="30.75" hidden="1" customHeight="1" outlineLevel="2">
      <c r="A33" s="358" t="s">
        <v>294</v>
      </c>
      <c r="B33" s="359">
        <f t="shared" si="4"/>
        <v>470</v>
      </c>
      <c r="C33" s="359">
        <f t="shared" si="5"/>
        <v>1489</v>
      </c>
      <c r="D33" s="360">
        <v>0</v>
      </c>
      <c r="E33" s="360">
        <v>0</v>
      </c>
      <c r="F33" s="360">
        <v>0</v>
      </c>
      <c r="G33" s="360">
        <v>0</v>
      </c>
      <c r="H33" s="360">
        <v>0</v>
      </c>
      <c r="I33" s="360">
        <v>0</v>
      </c>
      <c r="J33" s="360">
        <v>0</v>
      </c>
      <c r="K33" s="360">
        <v>0</v>
      </c>
      <c r="L33" s="358" t="s">
        <v>294</v>
      </c>
      <c r="M33" s="360">
        <v>0</v>
      </c>
      <c r="N33" s="360">
        <v>0</v>
      </c>
      <c r="O33" s="360">
        <v>0</v>
      </c>
      <c r="P33" s="360">
        <v>0</v>
      </c>
      <c r="Q33" s="360">
        <v>375</v>
      </c>
      <c r="R33" s="360">
        <v>1140</v>
      </c>
      <c r="S33" s="360">
        <v>75</v>
      </c>
      <c r="T33" s="360">
        <v>334</v>
      </c>
      <c r="U33" s="360">
        <v>20</v>
      </c>
      <c r="V33" s="360">
        <v>15</v>
      </c>
      <c r="W33" s="358" t="s">
        <v>109</v>
      </c>
      <c r="X33" s="364">
        <f t="shared" si="6"/>
        <v>470</v>
      </c>
      <c r="Y33" s="364">
        <f t="shared" si="7"/>
        <v>1489</v>
      </c>
      <c r="Z33" s="360">
        <v>161</v>
      </c>
      <c r="AA33" s="360">
        <v>156</v>
      </c>
      <c r="AB33" s="360">
        <v>52</v>
      </c>
      <c r="AC33" s="360">
        <v>68</v>
      </c>
      <c r="AD33" s="360">
        <v>127</v>
      </c>
      <c r="AE33" s="360">
        <v>56</v>
      </c>
      <c r="AF33" s="360">
        <v>80</v>
      </c>
      <c r="AG33" s="360">
        <v>1059</v>
      </c>
      <c r="AH33" s="360">
        <v>0</v>
      </c>
      <c r="AI33" s="360">
        <v>0</v>
      </c>
      <c r="AJ33" s="360">
        <v>50</v>
      </c>
      <c r="AK33" s="360">
        <v>150</v>
      </c>
    </row>
    <row r="34" spans="1:37" s="361" customFormat="1" ht="30.75" hidden="1" customHeight="1" outlineLevel="2">
      <c r="A34" s="358" t="s">
        <v>295</v>
      </c>
      <c r="B34" s="359">
        <f t="shared" si="4"/>
        <v>566</v>
      </c>
      <c r="C34" s="359">
        <f t="shared" si="5"/>
        <v>1637</v>
      </c>
      <c r="D34" s="360">
        <v>1</v>
      </c>
      <c r="E34" s="360">
        <v>0</v>
      </c>
      <c r="F34" s="360">
        <v>0</v>
      </c>
      <c r="G34" s="360">
        <v>0</v>
      </c>
      <c r="H34" s="360">
        <v>0</v>
      </c>
      <c r="I34" s="360">
        <v>0</v>
      </c>
      <c r="J34" s="360">
        <v>0</v>
      </c>
      <c r="K34" s="360">
        <v>0</v>
      </c>
      <c r="L34" s="358" t="s">
        <v>295</v>
      </c>
      <c r="M34" s="360">
        <v>0</v>
      </c>
      <c r="N34" s="360">
        <v>0</v>
      </c>
      <c r="O34" s="360">
        <v>1</v>
      </c>
      <c r="P34" s="360">
        <v>0</v>
      </c>
      <c r="Q34" s="360">
        <v>481</v>
      </c>
      <c r="R34" s="360">
        <v>735</v>
      </c>
      <c r="S34" s="360">
        <v>75</v>
      </c>
      <c r="T34" s="360">
        <v>873</v>
      </c>
      <c r="U34" s="360">
        <v>8</v>
      </c>
      <c r="V34" s="360">
        <v>29</v>
      </c>
      <c r="W34" s="358" t="s">
        <v>110</v>
      </c>
      <c r="X34" s="364">
        <f t="shared" si="6"/>
        <v>566</v>
      </c>
      <c r="Y34" s="364">
        <f t="shared" si="7"/>
        <v>1637</v>
      </c>
      <c r="Z34" s="360">
        <v>196</v>
      </c>
      <c r="AA34" s="360">
        <v>336</v>
      </c>
      <c r="AB34" s="360">
        <v>79</v>
      </c>
      <c r="AC34" s="360">
        <v>125</v>
      </c>
      <c r="AD34" s="360">
        <v>137</v>
      </c>
      <c r="AE34" s="360">
        <v>70</v>
      </c>
      <c r="AF34" s="360">
        <v>111</v>
      </c>
      <c r="AG34" s="360">
        <v>1080</v>
      </c>
      <c r="AH34" s="360">
        <v>0</v>
      </c>
      <c r="AI34" s="360">
        <v>0</v>
      </c>
      <c r="AJ34" s="360">
        <v>43</v>
      </c>
      <c r="AK34" s="360">
        <v>26</v>
      </c>
    </row>
    <row r="35" spans="1:37" s="361" customFormat="1" ht="30.75" hidden="1" customHeight="1" outlineLevel="2">
      <c r="A35" s="358" t="s">
        <v>296</v>
      </c>
      <c r="B35" s="359">
        <f t="shared" si="4"/>
        <v>521</v>
      </c>
      <c r="C35" s="359">
        <f t="shared" si="5"/>
        <v>1316</v>
      </c>
      <c r="D35" s="360">
        <v>9</v>
      </c>
      <c r="E35" s="360">
        <v>13</v>
      </c>
      <c r="F35" s="360">
        <v>0</v>
      </c>
      <c r="G35" s="360">
        <v>0</v>
      </c>
      <c r="H35" s="360">
        <v>3</v>
      </c>
      <c r="I35" s="360">
        <v>2</v>
      </c>
      <c r="J35" s="360">
        <v>3</v>
      </c>
      <c r="K35" s="360">
        <v>2</v>
      </c>
      <c r="L35" s="358" t="s">
        <v>296</v>
      </c>
      <c r="M35" s="360">
        <v>0</v>
      </c>
      <c r="N35" s="360">
        <v>0</v>
      </c>
      <c r="O35" s="360">
        <v>0</v>
      </c>
      <c r="P35" s="360">
        <v>0</v>
      </c>
      <c r="Q35" s="360">
        <v>336</v>
      </c>
      <c r="R35" s="360">
        <v>652</v>
      </c>
      <c r="S35" s="360">
        <v>170</v>
      </c>
      <c r="T35" s="360">
        <v>647</v>
      </c>
      <c r="U35" s="360">
        <v>0</v>
      </c>
      <c r="V35" s="360">
        <v>0</v>
      </c>
      <c r="W35" s="358" t="s">
        <v>111</v>
      </c>
      <c r="X35" s="364">
        <f t="shared" si="6"/>
        <v>521</v>
      </c>
      <c r="Y35" s="364">
        <f t="shared" si="7"/>
        <v>1316</v>
      </c>
      <c r="Z35" s="360">
        <v>190</v>
      </c>
      <c r="AA35" s="360">
        <v>257</v>
      </c>
      <c r="AB35" s="360">
        <v>138</v>
      </c>
      <c r="AC35" s="360">
        <v>168</v>
      </c>
      <c r="AD35" s="360">
        <v>105</v>
      </c>
      <c r="AE35" s="360">
        <v>55</v>
      </c>
      <c r="AF35" s="360">
        <v>70</v>
      </c>
      <c r="AG35" s="360">
        <v>828</v>
      </c>
      <c r="AH35" s="360">
        <v>0</v>
      </c>
      <c r="AI35" s="360">
        <v>0</v>
      </c>
      <c r="AJ35" s="360">
        <v>18</v>
      </c>
      <c r="AK35" s="360">
        <v>8</v>
      </c>
    </row>
    <row r="36" spans="1:37" s="361" customFormat="1" ht="30.75" hidden="1" customHeight="1" outlineLevel="2">
      <c r="A36" s="358" t="s">
        <v>297</v>
      </c>
      <c r="B36" s="359">
        <f t="shared" si="4"/>
        <v>687</v>
      </c>
      <c r="C36" s="359">
        <f t="shared" si="5"/>
        <v>1799</v>
      </c>
      <c r="D36" s="360">
        <v>0</v>
      </c>
      <c r="E36" s="360">
        <v>0</v>
      </c>
      <c r="F36" s="360">
        <v>0</v>
      </c>
      <c r="G36" s="360">
        <v>0</v>
      </c>
      <c r="H36" s="360">
        <v>0</v>
      </c>
      <c r="I36" s="360">
        <v>0</v>
      </c>
      <c r="J36" s="360">
        <v>0</v>
      </c>
      <c r="K36" s="360">
        <v>0</v>
      </c>
      <c r="L36" s="358" t="s">
        <v>297</v>
      </c>
      <c r="M36" s="360">
        <v>0</v>
      </c>
      <c r="N36" s="360">
        <v>0</v>
      </c>
      <c r="O36" s="360">
        <v>2</v>
      </c>
      <c r="P36" s="360">
        <v>16</v>
      </c>
      <c r="Q36" s="360">
        <v>521</v>
      </c>
      <c r="R36" s="360">
        <v>574</v>
      </c>
      <c r="S36" s="360">
        <v>152</v>
      </c>
      <c r="T36" s="360">
        <v>1164</v>
      </c>
      <c r="U36" s="360">
        <v>12</v>
      </c>
      <c r="V36" s="360">
        <v>45</v>
      </c>
      <c r="W36" s="358" t="s">
        <v>112</v>
      </c>
      <c r="X36" s="364">
        <f t="shared" si="6"/>
        <v>687</v>
      </c>
      <c r="Y36" s="364">
        <f t="shared" si="7"/>
        <v>1799</v>
      </c>
      <c r="Z36" s="360">
        <v>237</v>
      </c>
      <c r="AA36" s="360">
        <v>288</v>
      </c>
      <c r="AB36" s="360">
        <v>143</v>
      </c>
      <c r="AC36" s="360">
        <v>230</v>
      </c>
      <c r="AD36" s="360">
        <v>175</v>
      </c>
      <c r="AE36" s="360">
        <v>144</v>
      </c>
      <c r="AF36" s="360">
        <v>92</v>
      </c>
      <c r="AG36" s="360">
        <v>1121</v>
      </c>
      <c r="AH36" s="360">
        <v>2</v>
      </c>
      <c r="AI36" s="360">
        <v>2</v>
      </c>
      <c r="AJ36" s="360">
        <v>38</v>
      </c>
      <c r="AK36" s="360">
        <v>14</v>
      </c>
    </row>
    <row r="37" spans="1:37" s="361" customFormat="1" ht="30.75" hidden="1" customHeight="1" outlineLevel="2">
      <c r="A37" s="358" t="s">
        <v>298</v>
      </c>
      <c r="B37" s="359">
        <f t="shared" si="4"/>
        <v>930</v>
      </c>
      <c r="C37" s="359">
        <f t="shared" si="5"/>
        <v>6693</v>
      </c>
      <c r="D37" s="360">
        <v>34</v>
      </c>
      <c r="E37" s="360">
        <v>42</v>
      </c>
      <c r="F37" s="360">
        <v>0</v>
      </c>
      <c r="G37" s="360">
        <v>0</v>
      </c>
      <c r="H37" s="360">
        <v>0</v>
      </c>
      <c r="I37" s="360">
        <v>0</v>
      </c>
      <c r="J37" s="360">
        <v>30</v>
      </c>
      <c r="K37" s="360">
        <v>163</v>
      </c>
      <c r="L37" s="358" t="s">
        <v>298</v>
      </c>
      <c r="M37" s="360">
        <v>0</v>
      </c>
      <c r="N37" s="360">
        <v>0</v>
      </c>
      <c r="O37" s="360">
        <v>1</v>
      </c>
      <c r="P37" s="360">
        <v>0</v>
      </c>
      <c r="Q37" s="360">
        <v>713</v>
      </c>
      <c r="R37" s="360">
        <v>5672</v>
      </c>
      <c r="S37" s="360">
        <v>152</v>
      </c>
      <c r="T37" s="360">
        <v>816</v>
      </c>
      <c r="U37" s="360">
        <v>0</v>
      </c>
      <c r="V37" s="360">
        <v>0</v>
      </c>
      <c r="W37" s="358" t="s">
        <v>113</v>
      </c>
      <c r="X37" s="364">
        <f t="shared" si="6"/>
        <v>930</v>
      </c>
      <c r="Y37" s="364">
        <f t="shared" si="7"/>
        <v>6693</v>
      </c>
      <c r="Z37" s="360">
        <v>293</v>
      </c>
      <c r="AA37" s="360">
        <v>378</v>
      </c>
      <c r="AB37" s="360">
        <v>172</v>
      </c>
      <c r="AC37" s="360">
        <v>225</v>
      </c>
      <c r="AD37" s="360">
        <v>234</v>
      </c>
      <c r="AE37" s="360">
        <v>316</v>
      </c>
      <c r="AF37" s="360">
        <v>176</v>
      </c>
      <c r="AG37" s="360">
        <v>3942</v>
      </c>
      <c r="AH37" s="360">
        <v>3</v>
      </c>
      <c r="AI37" s="360">
        <v>24</v>
      </c>
      <c r="AJ37" s="360">
        <v>52</v>
      </c>
      <c r="AK37" s="360">
        <v>1808</v>
      </c>
    </row>
    <row r="38" spans="1:37" s="361" customFormat="1" ht="30.75" hidden="1" customHeight="1" outlineLevel="2">
      <c r="A38" s="358" t="s">
        <v>521</v>
      </c>
      <c r="B38" s="359">
        <f t="shared" si="4"/>
        <v>2218</v>
      </c>
      <c r="C38" s="359">
        <f t="shared" si="5"/>
        <v>8843</v>
      </c>
      <c r="D38" s="360">
        <v>0</v>
      </c>
      <c r="E38" s="360">
        <v>0</v>
      </c>
      <c r="F38" s="360">
        <v>0</v>
      </c>
      <c r="G38" s="360">
        <v>0</v>
      </c>
      <c r="H38" s="360">
        <v>0</v>
      </c>
      <c r="I38" s="360">
        <v>0</v>
      </c>
      <c r="J38" s="360">
        <v>0</v>
      </c>
      <c r="K38" s="360">
        <v>0</v>
      </c>
      <c r="L38" s="358" t="s">
        <v>521</v>
      </c>
      <c r="M38" s="360">
        <v>0</v>
      </c>
      <c r="N38" s="360">
        <v>0</v>
      </c>
      <c r="O38" s="360">
        <v>2</v>
      </c>
      <c r="P38" s="360">
        <v>1</v>
      </c>
      <c r="Q38" s="360">
        <v>2055</v>
      </c>
      <c r="R38" s="360">
        <v>7034</v>
      </c>
      <c r="S38" s="360">
        <v>161</v>
      </c>
      <c r="T38" s="360">
        <v>1808</v>
      </c>
      <c r="U38" s="360">
        <v>0</v>
      </c>
      <c r="V38" s="360">
        <v>0</v>
      </c>
      <c r="W38" s="358" t="s">
        <v>301</v>
      </c>
      <c r="X38" s="364">
        <f t="shared" si="6"/>
        <v>2218</v>
      </c>
      <c r="Y38" s="364">
        <f t="shared" si="7"/>
        <v>8843</v>
      </c>
      <c r="Z38" s="360">
        <v>341</v>
      </c>
      <c r="AA38" s="360">
        <v>370</v>
      </c>
      <c r="AB38" s="360">
        <v>259</v>
      </c>
      <c r="AC38" s="360">
        <v>251</v>
      </c>
      <c r="AD38" s="360">
        <v>1024</v>
      </c>
      <c r="AE38" s="360">
        <v>235</v>
      </c>
      <c r="AF38" s="360">
        <v>436</v>
      </c>
      <c r="AG38" s="360">
        <v>5201</v>
      </c>
      <c r="AH38" s="360">
        <v>0</v>
      </c>
      <c r="AI38" s="360">
        <v>0</v>
      </c>
      <c r="AJ38" s="360">
        <v>158</v>
      </c>
      <c r="AK38" s="360">
        <v>2786</v>
      </c>
    </row>
    <row r="39" spans="1:37" s="361" customFormat="1" ht="30.75" hidden="1" customHeight="1" outlineLevel="2">
      <c r="A39" s="358" t="s">
        <v>299</v>
      </c>
      <c r="B39" s="359">
        <f t="shared" si="4"/>
        <v>793</v>
      </c>
      <c r="C39" s="359">
        <f t="shared" si="5"/>
        <v>2239</v>
      </c>
      <c r="D39" s="360">
        <v>21</v>
      </c>
      <c r="E39" s="360">
        <v>16</v>
      </c>
      <c r="F39" s="360">
        <v>0</v>
      </c>
      <c r="G39" s="360">
        <v>0</v>
      </c>
      <c r="H39" s="360">
        <v>6</v>
      </c>
      <c r="I39" s="360">
        <v>10</v>
      </c>
      <c r="J39" s="360">
        <v>212</v>
      </c>
      <c r="K39" s="360">
        <v>303</v>
      </c>
      <c r="L39" s="358" t="s">
        <v>299</v>
      </c>
      <c r="M39" s="360">
        <v>0</v>
      </c>
      <c r="N39" s="360">
        <v>0</v>
      </c>
      <c r="O39" s="360">
        <v>0</v>
      </c>
      <c r="P39" s="360">
        <v>0</v>
      </c>
      <c r="Q39" s="360">
        <v>393</v>
      </c>
      <c r="R39" s="360">
        <v>823</v>
      </c>
      <c r="S39" s="360">
        <v>160</v>
      </c>
      <c r="T39" s="360">
        <v>1086</v>
      </c>
      <c r="U39" s="360">
        <v>1</v>
      </c>
      <c r="V39" s="360">
        <v>1</v>
      </c>
      <c r="W39" s="358" t="s">
        <v>115</v>
      </c>
      <c r="X39" s="364">
        <f t="shared" si="6"/>
        <v>793</v>
      </c>
      <c r="Y39" s="364">
        <f t="shared" si="7"/>
        <v>2239</v>
      </c>
      <c r="Z39" s="360">
        <v>211</v>
      </c>
      <c r="AA39" s="360">
        <v>194</v>
      </c>
      <c r="AB39" s="360">
        <v>209</v>
      </c>
      <c r="AC39" s="360">
        <v>208</v>
      </c>
      <c r="AD39" s="360">
        <v>168</v>
      </c>
      <c r="AE39" s="360">
        <v>87</v>
      </c>
      <c r="AF39" s="360">
        <v>170</v>
      </c>
      <c r="AG39" s="360">
        <v>1738</v>
      </c>
      <c r="AH39" s="360">
        <v>0</v>
      </c>
      <c r="AI39" s="360">
        <v>0</v>
      </c>
      <c r="AJ39" s="360">
        <v>35</v>
      </c>
      <c r="AK39" s="360">
        <v>12</v>
      </c>
    </row>
    <row r="40" spans="1:37" s="361" customFormat="1" ht="30.75" hidden="1" customHeight="1" outlineLevel="2">
      <c r="A40" s="358" t="s">
        <v>522</v>
      </c>
      <c r="B40" s="359">
        <f t="shared" si="4"/>
        <v>831</v>
      </c>
      <c r="C40" s="359">
        <f t="shared" si="5"/>
        <v>2832</v>
      </c>
      <c r="D40" s="360">
        <v>2</v>
      </c>
      <c r="E40" s="360">
        <v>3</v>
      </c>
      <c r="F40" s="360">
        <v>0</v>
      </c>
      <c r="G40" s="360">
        <v>0</v>
      </c>
      <c r="H40" s="360">
        <v>0</v>
      </c>
      <c r="I40" s="360">
        <v>0</v>
      </c>
      <c r="J40" s="360">
        <v>0</v>
      </c>
      <c r="K40" s="360">
        <v>0</v>
      </c>
      <c r="L40" s="358" t="s">
        <v>522</v>
      </c>
      <c r="M40" s="360">
        <v>0</v>
      </c>
      <c r="N40" s="360">
        <v>0</v>
      </c>
      <c r="O40" s="360">
        <v>0</v>
      </c>
      <c r="P40" s="360">
        <v>0</v>
      </c>
      <c r="Q40" s="360">
        <v>726</v>
      </c>
      <c r="R40" s="360">
        <v>1309</v>
      </c>
      <c r="S40" s="360">
        <v>97</v>
      </c>
      <c r="T40" s="360">
        <v>1517</v>
      </c>
      <c r="U40" s="360">
        <v>6</v>
      </c>
      <c r="V40" s="360">
        <v>3</v>
      </c>
      <c r="W40" s="358" t="s">
        <v>302</v>
      </c>
      <c r="X40" s="364">
        <f t="shared" si="6"/>
        <v>831</v>
      </c>
      <c r="Y40" s="364">
        <f t="shared" si="7"/>
        <v>2832</v>
      </c>
      <c r="Z40" s="360">
        <v>445</v>
      </c>
      <c r="AA40" s="360">
        <v>878</v>
      </c>
      <c r="AB40" s="360">
        <v>18</v>
      </c>
      <c r="AC40" s="360">
        <v>26</v>
      </c>
      <c r="AD40" s="360">
        <v>130</v>
      </c>
      <c r="AE40" s="360">
        <v>108</v>
      </c>
      <c r="AF40" s="360">
        <v>199</v>
      </c>
      <c r="AG40" s="360">
        <v>1792</v>
      </c>
      <c r="AH40" s="360">
        <v>0</v>
      </c>
      <c r="AI40" s="360">
        <v>0</v>
      </c>
      <c r="AJ40" s="360">
        <v>39</v>
      </c>
      <c r="AK40" s="360">
        <v>28</v>
      </c>
    </row>
    <row r="41" spans="1:37" s="361" customFormat="1" ht="30.75" customHeight="1" outlineLevel="1" collapsed="1">
      <c r="A41" s="354">
        <v>2016</v>
      </c>
      <c r="B41" s="147">
        <v>10037</v>
      </c>
      <c r="C41" s="147">
        <v>32033</v>
      </c>
      <c r="D41" s="147">
        <v>1718</v>
      </c>
      <c r="E41" s="147">
        <v>772</v>
      </c>
      <c r="F41" s="147">
        <v>72</v>
      </c>
      <c r="G41" s="147">
        <v>11</v>
      </c>
      <c r="H41" s="147">
        <v>9</v>
      </c>
      <c r="I41" s="147">
        <v>12</v>
      </c>
      <c r="J41" s="147">
        <v>355</v>
      </c>
      <c r="K41" s="147">
        <v>737</v>
      </c>
      <c r="L41" s="354">
        <v>2016</v>
      </c>
      <c r="M41" s="147">
        <v>0</v>
      </c>
      <c r="N41" s="147">
        <v>0</v>
      </c>
      <c r="O41" s="147">
        <v>6</v>
      </c>
      <c r="P41" s="147">
        <v>17</v>
      </c>
      <c r="Q41" s="147">
        <v>6540</v>
      </c>
      <c r="R41" s="147">
        <v>19338</v>
      </c>
      <c r="S41" s="147">
        <v>1290</v>
      </c>
      <c r="T41" s="147">
        <v>11053</v>
      </c>
      <c r="U41" s="147">
        <v>47</v>
      </c>
      <c r="V41" s="147">
        <v>93</v>
      </c>
      <c r="W41" s="354">
        <v>2016</v>
      </c>
      <c r="X41" s="147">
        <v>10037</v>
      </c>
      <c r="Y41" s="147">
        <v>32033</v>
      </c>
      <c r="Z41" s="147">
        <v>2580</v>
      </c>
      <c r="AA41" s="147">
        <v>3254</v>
      </c>
      <c r="AB41" s="147">
        <v>1536</v>
      </c>
      <c r="AC41" s="147">
        <v>2100</v>
      </c>
      <c r="AD41" s="356">
        <v>3792</v>
      </c>
      <c r="AE41" s="356">
        <v>1493</v>
      </c>
      <c r="AF41" s="147">
        <v>1569</v>
      </c>
      <c r="AG41" s="147">
        <v>20197</v>
      </c>
      <c r="AH41" s="147">
        <v>6</v>
      </c>
      <c r="AI41" s="147">
        <v>27</v>
      </c>
      <c r="AJ41" s="147">
        <v>554</v>
      </c>
      <c r="AK41" s="147">
        <v>4962</v>
      </c>
    </row>
    <row r="42" spans="1:37" ht="30" customHeight="1">
      <c r="A42" s="354">
        <v>2017</v>
      </c>
      <c r="B42" s="147">
        <v>9738</v>
      </c>
      <c r="C42" s="147">
        <v>23748</v>
      </c>
      <c r="D42" s="147">
        <v>1025</v>
      </c>
      <c r="E42" s="147">
        <v>228</v>
      </c>
      <c r="F42" s="147">
        <v>76</v>
      </c>
      <c r="G42" s="147">
        <v>15</v>
      </c>
      <c r="H42" s="147">
        <v>49</v>
      </c>
      <c r="I42" s="147">
        <v>55</v>
      </c>
      <c r="J42" s="147">
        <v>503</v>
      </c>
      <c r="K42" s="147">
        <v>593</v>
      </c>
      <c r="L42" s="354">
        <v>2017</v>
      </c>
      <c r="M42" s="147">
        <v>0</v>
      </c>
      <c r="N42" s="147">
        <v>0</v>
      </c>
      <c r="O42" s="147">
        <v>6</v>
      </c>
      <c r="P42" s="147">
        <v>4</v>
      </c>
      <c r="Q42" s="147">
        <v>6279</v>
      </c>
      <c r="R42" s="147">
        <v>9935</v>
      </c>
      <c r="S42" s="147">
        <v>1764</v>
      </c>
      <c r="T42" s="147">
        <v>12774</v>
      </c>
      <c r="U42" s="147">
        <v>32</v>
      </c>
      <c r="V42" s="147">
        <v>145</v>
      </c>
      <c r="W42" s="354">
        <v>2017</v>
      </c>
      <c r="X42" s="147">
        <v>9738</v>
      </c>
      <c r="Y42" s="147">
        <v>23748</v>
      </c>
      <c r="Z42" s="147">
        <v>2890</v>
      </c>
      <c r="AA42" s="147">
        <v>3491</v>
      </c>
      <c r="AB42" s="147">
        <v>1577</v>
      </c>
      <c r="AC42" s="147">
        <v>1875</v>
      </c>
      <c r="AD42" s="356">
        <v>2939</v>
      </c>
      <c r="AE42" s="356">
        <v>972</v>
      </c>
      <c r="AF42" s="147">
        <v>1779</v>
      </c>
      <c r="AG42" s="147">
        <v>16839</v>
      </c>
      <c r="AH42" s="147">
        <v>11</v>
      </c>
      <c r="AI42" s="147">
        <v>28</v>
      </c>
      <c r="AJ42" s="147">
        <v>542</v>
      </c>
      <c r="AK42" s="147">
        <v>543</v>
      </c>
    </row>
    <row r="43" spans="1:37" ht="19.5" hidden="1" customHeight="1" outlineLevel="2">
      <c r="A43" s="354"/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7"/>
    </row>
    <row r="44" spans="1:37" s="361" customFormat="1" ht="30.75" hidden="1" customHeight="1" outlineLevel="2">
      <c r="A44" s="358" t="s">
        <v>180</v>
      </c>
      <c r="B44" s="359">
        <v>1852</v>
      </c>
      <c r="C44" s="359">
        <v>1721.8966399999999</v>
      </c>
      <c r="D44" s="360">
        <v>947</v>
      </c>
      <c r="E44" s="360">
        <v>204</v>
      </c>
      <c r="F44" s="360">
        <v>69</v>
      </c>
      <c r="G44" s="360">
        <v>13</v>
      </c>
      <c r="H44" s="360">
        <v>43</v>
      </c>
      <c r="I44" s="360">
        <v>50</v>
      </c>
      <c r="J44" s="360">
        <v>174</v>
      </c>
      <c r="K44" s="360">
        <v>151</v>
      </c>
      <c r="L44" s="358">
        <v>0</v>
      </c>
      <c r="M44" s="360">
        <v>0</v>
      </c>
      <c r="N44" s="360">
        <v>0</v>
      </c>
      <c r="O44" s="360">
        <v>0</v>
      </c>
      <c r="P44" s="360">
        <v>0</v>
      </c>
      <c r="Q44" s="360">
        <v>510</v>
      </c>
      <c r="R44" s="360">
        <v>688</v>
      </c>
      <c r="S44" s="360">
        <v>109</v>
      </c>
      <c r="T44" s="360">
        <v>616</v>
      </c>
      <c r="U44" s="360">
        <v>0</v>
      </c>
      <c r="V44" s="360">
        <v>0</v>
      </c>
      <c r="W44" s="358" t="s">
        <v>180</v>
      </c>
      <c r="X44" s="364">
        <v>1852</v>
      </c>
      <c r="Y44" s="364">
        <v>1722</v>
      </c>
      <c r="Z44" s="360">
        <v>359</v>
      </c>
      <c r="AA44" s="360">
        <v>225</v>
      </c>
      <c r="AB44" s="360">
        <v>160</v>
      </c>
      <c r="AC44" s="360">
        <v>94</v>
      </c>
      <c r="AD44" s="360">
        <v>1089</v>
      </c>
      <c r="AE44" s="360">
        <v>243</v>
      </c>
      <c r="AF44" s="360">
        <v>136</v>
      </c>
      <c r="AG44" s="360">
        <v>1103</v>
      </c>
      <c r="AH44" s="360">
        <v>3</v>
      </c>
      <c r="AI44" s="360">
        <v>5</v>
      </c>
      <c r="AJ44" s="360">
        <v>105</v>
      </c>
      <c r="AK44" s="360">
        <v>52</v>
      </c>
    </row>
    <row r="45" spans="1:37" s="361" customFormat="1" ht="30.75" hidden="1" customHeight="1" outlineLevel="2">
      <c r="A45" s="358" t="s">
        <v>293</v>
      </c>
      <c r="B45" s="359">
        <v>673</v>
      </c>
      <c r="C45" s="359">
        <v>2290.3563800000002</v>
      </c>
      <c r="D45" s="360">
        <v>2</v>
      </c>
      <c r="E45" s="360">
        <v>1</v>
      </c>
      <c r="F45" s="360">
        <v>0</v>
      </c>
      <c r="G45" s="360">
        <v>0</v>
      </c>
      <c r="H45" s="360">
        <v>0</v>
      </c>
      <c r="I45" s="360">
        <v>0</v>
      </c>
      <c r="J45" s="360">
        <v>0</v>
      </c>
      <c r="K45" s="360">
        <v>0</v>
      </c>
      <c r="L45" s="358">
        <v>0</v>
      </c>
      <c r="M45" s="360">
        <v>0</v>
      </c>
      <c r="N45" s="360">
        <v>0</v>
      </c>
      <c r="O45" s="360">
        <v>1</v>
      </c>
      <c r="P45" s="360">
        <v>1</v>
      </c>
      <c r="Q45" s="360">
        <v>485</v>
      </c>
      <c r="R45" s="360">
        <v>876</v>
      </c>
      <c r="S45" s="360">
        <v>185</v>
      </c>
      <c r="T45" s="360">
        <v>1412</v>
      </c>
      <c r="U45" s="360">
        <v>0</v>
      </c>
      <c r="V45" s="360">
        <v>0</v>
      </c>
      <c r="W45" s="358" t="s">
        <v>293</v>
      </c>
      <c r="X45" s="364">
        <v>673</v>
      </c>
      <c r="Y45" s="364">
        <v>2290</v>
      </c>
      <c r="Z45" s="360">
        <v>230</v>
      </c>
      <c r="AA45" s="360">
        <v>305</v>
      </c>
      <c r="AB45" s="360">
        <v>147</v>
      </c>
      <c r="AC45" s="360">
        <v>183</v>
      </c>
      <c r="AD45" s="360">
        <v>119</v>
      </c>
      <c r="AE45" s="360">
        <v>63</v>
      </c>
      <c r="AF45" s="360">
        <v>145</v>
      </c>
      <c r="AG45" s="360">
        <v>1668</v>
      </c>
      <c r="AH45" s="360">
        <v>0</v>
      </c>
      <c r="AI45" s="360">
        <v>0</v>
      </c>
      <c r="AJ45" s="360">
        <v>32</v>
      </c>
      <c r="AK45" s="360">
        <v>71</v>
      </c>
    </row>
    <row r="46" spans="1:37" s="361" customFormat="1" ht="30.75" hidden="1" customHeight="1" outlineLevel="2">
      <c r="A46" s="358" t="s">
        <v>294</v>
      </c>
      <c r="B46" s="359">
        <v>553</v>
      </c>
      <c r="C46" s="359">
        <v>1780.11205</v>
      </c>
      <c r="D46" s="360">
        <v>0</v>
      </c>
      <c r="E46" s="360">
        <v>0</v>
      </c>
      <c r="F46" s="360">
        <v>0</v>
      </c>
      <c r="G46" s="360">
        <v>0</v>
      </c>
      <c r="H46" s="360">
        <v>0</v>
      </c>
      <c r="I46" s="360">
        <v>0</v>
      </c>
      <c r="J46" s="360">
        <v>0</v>
      </c>
      <c r="K46" s="360">
        <v>0</v>
      </c>
      <c r="L46" s="358">
        <v>0</v>
      </c>
      <c r="M46" s="360">
        <v>0</v>
      </c>
      <c r="N46" s="360">
        <v>0</v>
      </c>
      <c r="O46" s="360">
        <v>0</v>
      </c>
      <c r="P46" s="360">
        <v>0</v>
      </c>
      <c r="Q46" s="360">
        <v>456</v>
      </c>
      <c r="R46" s="360">
        <v>671</v>
      </c>
      <c r="S46" s="360">
        <v>79</v>
      </c>
      <c r="T46" s="360">
        <v>994</v>
      </c>
      <c r="U46" s="360">
        <v>18</v>
      </c>
      <c r="V46" s="360">
        <v>115</v>
      </c>
      <c r="W46" s="358" t="s">
        <v>294</v>
      </c>
      <c r="X46" s="364">
        <v>553</v>
      </c>
      <c r="Y46" s="364">
        <v>1780</v>
      </c>
      <c r="Z46" s="360">
        <v>231</v>
      </c>
      <c r="AA46" s="360">
        <v>231</v>
      </c>
      <c r="AB46" s="360">
        <v>88</v>
      </c>
      <c r="AC46" s="360">
        <v>96</v>
      </c>
      <c r="AD46" s="360">
        <v>118</v>
      </c>
      <c r="AE46" s="360">
        <v>58</v>
      </c>
      <c r="AF46" s="360">
        <v>76</v>
      </c>
      <c r="AG46" s="360">
        <v>1386</v>
      </c>
      <c r="AH46" s="360">
        <v>0</v>
      </c>
      <c r="AI46" s="360">
        <v>0</v>
      </c>
      <c r="AJ46" s="360">
        <v>40</v>
      </c>
      <c r="AK46" s="360">
        <v>9</v>
      </c>
    </row>
    <row r="47" spans="1:37" s="361" customFormat="1" ht="30.75" hidden="1" customHeight="1" outlineLevel="2">
      <c r="A47" s="358" t="s">
        <v>295</v>
      </c>
      <c r="B47" s="359">
        <v>615</v>
      </c>
      <c r="C47" s="359">
        <v>1841.74773</v>
      </c>
      <c r="D47" s="360">
        <v>0</v>
      </c>
      <c r="E47" s="360">
        <v>0</v>
      </c>
      <c r="F47" s="360">
        <v>0</v>
      </c>
      <c r="G47" s="360">
        <v>0</v>
      </c>
      <c r="H47" s="360">
        <v>0</v>
      </c>
      <c r="I47" s="360">
        <v>0</v>
      </c>
      <c r="J47" s="360">
        <v>0</v>
      </c>
      <c r="K47" s="360">
        <v>0</v>
      </c>
      <c r="L47" s="358">
        <v>0</v>
      </c>
      <c r="M47" s="360">
        <v>0</v>
      </c>
      <c r="N47" s="360">
        <v>0</v>
      </c>
      <c r="O47" s="360">
        <v>2</v>
      </c>
      <c r="P47" s="360">
        <v>1</v>
      </c>
      <c r="Q47" s="360">
        <v>538</v>
      </c>
      <c r="R47" s="360">
        <v>727</v>
      </c>
      <c r="S47" s="360">
        <v>75</v>
      </c>
      <c r="T47" s="360">
        <v>1114</v>
      </c>
      <c r="U47" s="360">
        <v>0</v>
      </c>
      <c r="V47" s="360">
        <v>0</v>
      </c>
      <c r="W47" s="358" t="s">
        <v>295</v>
      </c>
      <c r="X47" s="364">
        <v>615</v>
      </c>
      <c r="Y47" s="364">
        <v>1842</v>
      </c>
      <c r="Z47" s="360">
        <v>233</v>
      </c>
      <c r="AA47" s="360">
        <v>351</v>
      </c>
      <c r="AB47" s="360">
        <v>97</v>
      </c>
      <c r="AC47" s="360">
        <v>137</v>
      </c>
      <c r="AD47" s="360">
        <v>105</v>
      </c>
      <c r="AE47" s="360">
        <v>68</v>
      </c>
      <c r="AF47" s="360">
        <v>128</v>
      </c>
      <c r="AG47" s="360">
        <v>1267</v>
      </c>
      <c r="AH47" s="360">
        <v>0</v>
      </c>
      <c r="AI47" s="360">
        <v>0</v>
      </c>
      <c r="AJ47" s="360">
        <v>52</v>
      </c>
      <c r="AK47" s="360">
        <v>19</v>
      </c>
    </row>
    <row r="48" spans="1:37" s="361" customFormat="1" ht="30.75" hidden="1" customHeight="1" outlineLevel="2">
      <c r="A48" s="358" t="s">
        <v>296</v>
      </c>
      <c r="B48" s="359">
        <v>680</v>
      </c>
      <c r="C48" s="359">
        <v>2001.8788300000001</v>
      </c>
      <c r="D48" s="360">
        <v>20</v>
      </c>
      <c r="E48" s="360">
        <v>5</v>
      </c>
      <c r="F48" s="360">
        <v>4</v>
      </c>
      <c r="G48" s="360">
        <v>0</v>
      </c>
      <c r="H48" s="360">
        <v>0</v>
      </c>
      <c r="I48" s="360">
        <v>0</v>
      </c>
      <c r="J48" s="360">
        <v>34</v>
      </c>
      <c r="K48" s="360">
        <v>48</v>
      </c>
      <c r="L48" s="358">
        <v>0</v>
      </c>
      <c r="M48" s="360">
        <v>0</v>
      </c>
      <c r="N48" s="360">
        <v>0</v>
      </c>
      <c r="O48" s="360">
        <v>0</v>
      </c>
      <c r="P48" s="360">
        <v>0</v>
      </c>
      <c r="Q48" s="360">
        <v>390</v>
      </c>
      <c r="R48" s="360">
        <v>864</v>
      </c>
      <c r="S48" s="360">
        <v>232</v>
      </c>
      <c r="T48" s="360">
        <v>1084</v>
      </c>
      <c r="U48" s="360">
        <v>0</v>
      </c>
      <c r="V48" s="360">
        <v>0</v>
      </c>
      <c r="W48" s="358" t="s">
        <v>296</v>
      </c>
      <c r="X48" s="364">
        <v>680</v>
      </c>
      <c r="Y48" s="364">
        <v>2001</v>
      </c>
      <c r="Z48" s="360">
        <v>250</v>
      </c>
      <c r="AA48" s="360">
        <v>289</v>
      </c>
      <c r="AB48" s="360">
        <v>208</v>
      </c>
      <c r="AC48" s="360">
        <v>290</v>
      </c>
      <c r="AD48" s="360">
        <v>120</v>
      </c>
      <c r="AE48" s="360">
        <v>61</v>
      </c>
      <c r="AF48" s="360">
        <v>86</v>
      </c>
      <c r="AG48" s="360">
        <v>1310</v>
      </c>
      <c r="AH48" s="360">
        <v>0</v>
      </c>
      <c r="AI48" s="360">
        <v>0</v>
      </c>
      <c r="AJ48" s="360">
        <v>16</v>
      </c>
      <c r="AK48" s="360">
        <v>51</v>
      </c>
    </row>
    <row r="49" spans="1:37" s="361" customFormat="1" ht="30.75" hidden="1" customHeight="1" outlineLevel="2">
      <c r="A49" s="358" t="s">
        <v>297</v>
      </c>
      <c r="B49" s="359">
        <v>882</v>
      </c>
      <c r="C49" s="359">
        <v>2933.0711000000001</v>
      </c>
      <c r="D49" s="360">
        <v>0</v>
      </c>
      <c r="E49" s="360">
        <v>0</v>
      </c>
      <c r="F49" s="360">
        <v>0</v>
      </c>
      <c r="G49" s="360">
        <v>0</v>
      </c>
      <c r="H49" s="360">
        <v>0</v>
      </c>
      <c r="I49" s="360">
        <v>0</v>
      </c>
      <c r="J49" s="360">
        <v>0</v>
      </c>
      <c r="K49" s="360">
        <v>0</v>
      </c>
      <c r="L49" s="358">
        <v>0</v>
      </c>
      <c r="M49" s="360">
        <v>0</v>
      </c>
      <c r="N49" s="360">
        <v>0</v>
      </c>
      <c r="O49" s="360">
        <v>1</v>
      </c>
      <c r="P49" s="360">
        <v>1</v>
      </c>
      <c r="Q49" s="360">
        <v>652</v>
      </c>
      <c r="R49" s="360">
        <v>1136</v>
      </c>
      <c r="S49" s="360">
        <v>221</v>
      </c>
      <c r="T49" s="360">
        <v>1780</v>
      </c>
      <c r="U49" s="360">
        <v>8</v>
      </c>
      <c r="V49" s="360">
        <v>16</v>
      </c>
      <c r="W49" s="358" t="s">
        <v>297</v>
      </c>
      <c r="X49" s="364">
        <v>882</v>
      </c>
      <c r="Y49" s="364">
        <v>2933</v>
      </c>
      <c r="Z49" s="360">
        <v>294</v>
      </c>
      <c r="AA49" s="360">
        <v>317</v>
      </c>
      <c r="AB49" s="360">
        <v>186</v>
      </c>
      <c r="AC49" s="360">
        <v>297</v>
      </c>
      <c r="AD49" s="360">
        <v>181</v>
      </c>
      <c r="AE49" s="360">
        <v>131</v>
      </c>
      <c r="AF49" s="360">
        <v>183</v>
      </c>
      <c r="AG49" s="360">
        <v>2174</v>
      </c>
      <c r="AH49" s="360">
        <v>3</v>
      </c>
      <c r="AI49" s="360">
        <v>3</v>
      </c>
      <c r="AJ49" s="360">
        <v>35</v>
      </c>
      <c r="AK49" s="360">
        <v>11</v>
      </c>
    </row>
    <row r="50" spans="1:37" s="361" customFormat="1" ht="30.75" hidden="1" customHeight="1" outlineLevel="2">
      <c r="A50" s="358" t="s">
        <v>298</v>
      </c>
      <c r="B50" s="359">
        <v>849</v>
      </c>
      <c r="C50" s="359">
        <v>1421.9537800000001</v>
      </c>
      <c r="D50" s="360">
        <v>21</v>
      </c>
      <c r="E50" s="360">
        <v>4</v>
      </c>
      <c r="F50" s="360">
        <v>1</v>
      </c>
      <c r="G50" s="360">
        <v>1</v>
      </c>
      <c r="H50" s="360">
        <v>0</v>
      </c>
      <c r="I50" s="360">
        <v>0</v>
      </c>
      <c r="J50" s="360">
        <v>17</v>
      </c>
      <c r="K50" s="360">
        <v>11</v>
      </c>
      <c r="L50" s="358">
        <v>0</v>
      </c>
      <c r="M50" s="360">
        <v>0</v>
      </c>
      <c r="N50" s="360">
        <v>0</v>
      </c>
      <c r="O50" s="360">
        <v>0</v>
      </c>
      <c r="P50" s="360">
        <v>0</v>
      </c>
      <c r="Q50" s="360">
        <v>626</v>
      </c>
      <c r="R50" s="360">
        <v>743</v>
      </c>
      <c r="S50" s="360">
        <v>184</v>
      </c>
      <c r="T50" s="360">
        <v>663</v>
      </c>
      <c r="U50" s="360">
        <v>0</v>
      </c>
      <c r="V50" s="360">
        <v>0</v>
      </c>
      <c r="W50" s="358" t="s">
        <v>298</v>
      </c>
      <c r="X50" s="364">
        <v>849</v>
      </c>
      <c r="Y50" s="364">
        <v>1422</v>
      </c>
      <c r="Z50" s="360">
        <v>273</v>
      </c>
      <c r="AA50" s="360">
        <v>277</v>
      </c>
      <c r="AB50" s="360">
        <v>188</v>
      </c>
      <c r="AC50" s="360">
        <v>260</v>
      </c>
      <c r="AD50" s="360">
        <v>184</v>
      </c>
      <c r="AE50" s="360">
        <v>73</v>
      </c>
      <c r="AF50" s="360">
        <v>154</v>
      </c>
      <c r="AG50" s="360">
        <v>754</v>
      </c>
      <c r="AH50" s="360">
        <v>3</v>
      </c>
      <c r="AI50" s="360">
        <v>17</v>
      </c>
      <c r="AJ50" s="360">
        <v>47</v>
      </c>
      <c r="AK50" s="360">
        <v>41</v>
      </c>
    </row>
    <row r="51" spans="1:37" s="361" customFormat="1" ht="30.75" hidden="1" customHeight="1" outlineLevel="2">
      <c r="A51" s="358" t="s">
        <v>521</v>
      </c>
      <c r="B51" s="359">
        <v>1773</v>
      </c>
      <c r="C51" s="359">
        <v>2943.58599</v>
      </c>
      <c r="D51" s="360">
        <v>3</v>
      </c>
      <c r="E51" s="360">
        <v>2</v>
      </c>
      <c r="F51" s="360">
        <v>0</v>
      </c>
      <c r="G51" s="360">
        <v>0</v>
      </c>
      <c r="H51" s="360">
        <v>0</v>
      </c>
      <c r="I51" s="360">
        <v>0</v>
      </c>
      <c r="J51" s="360">
        <v>0</v>
      </c>
      <c r="K51" s="360">
        <v>0</v>
      </c>
      <c r="L51" s="358">
        <v>0</v>
      </c>
      <c r="M51" s="360">
        <v>0</v>
      </c>
      <c r="N51" s="360">
        <v>0</v>
      </c>
      <c r="O51" s="360">
        <v>2</v>
      </c>
      <c r="P51" s="360">
        <v>1</v>
      </c>
      <c r="Q51" s="360">
        <v>1554</v>
      </c>
      <c r="R51" s="360">
        <v>1013</v>
      </c>
      <c r="S51" s="360">
        <v>214</v>
      </c>
      <c r="T51" s="360">
        <v>1928</v>
      </c>
      <c r="U51" s="360">
        <v>0</v>
      </c>
      <c r="V51" s="360">
        <v>0</v>
      </c>
      <c r="W51" s="358" t="s">
        <v>521</v>
      </c>
      <c r="X51" s="364">
        <v>1773</v>
      </c>
      <c r="Y51" s="364">
        <v>2944</v>
      </c>
      <c r="Z51" s="360">
        <v>404</v>
      </c>
      <c r="AA51" s="360">
        <v>335</v>
      </c>
      <c r="AB51" s="360">
        <v>192</v>
      </c>
      <c r="AC51" s="360">
        <v>225</v>
      </c>
      <c r="AD51" s="360">
        <v>738</v>
      </c>
      <c r="AE51" s="360">
        <v>135</v>
      </c>
      <c r="AF51" s="360">
        <v>336</v>
      </c>
      <c r="AG51" s="360">
        <v>2200</v>
      </c>
      <c r="AH51" s="360">
        <v>0</v>
      </c>
      <c r="AI51" s="360">
        <v>0</v>
      </c>
      <c r="AJ51" s="360">
        <v>103</v>
      </c>
      <c r="AK51" s="360">
        <v>49</v>
      </c>
    </row>
    <row r="52" spans="1:37" s="361" customFormat="1" ht="30.75" hidden="1" customHeight="1" outlineLevel="2">
      <c r="A52" s="358" t="s">
        <v>299</v>
      </c>
      <c r="B52" s="359">
        <v>1081</v>
      </c>
      <c r="C52" s="359">
        <v>2123.5228099999999</v>
      </c>
      <c r="D52" s="360">
        <v>30</v>
      </c>
      <c r="E52" s="360">
        <v>10</v>
      </c>
      <c r="F52" s="360">
        <v>2</v>
      </c>
      <c r="G52" s="360">
        <v>0</v>
      </c>
      <c r="H52" s="360">
        <v>6</v>
      </c>
      <c r="I52" s="360">
        <v>5</v>
      </c>
      <c r="J52" s="360">
        <v>278</v>
      </c>
      <c r="K52" s="360">
        <v>383</v>
      </c>
      <c r="L52" s="358">
        <v>0</v>
      </c>
      <c r="M52" s="360">
        <v>0</v>
      </c>
      <c r="N52" s="360">
        <v>0</v>
      </c>
      <c r="O52" s="360">
        <v>0</v>
      </c>
      <c r="P52" s="360">
        <v>0</v>
      </c>
      <c r="Q52" s="360">
        <v>415</v>
      </c>
      <c r="R52" s="360">
        <v>558</v>
      </c>
      <c r="S52" s="360">
        <v>348</v>
      </c>
      <c r="T52" s="360">
        <v>1167</v>
      </c>
      <c r="U52" s="360">
        <v>2</v>
      </c>
      <c r="V52" s="360">
        <v>1</v>
      </c>
      <c r="W52" s="358" t="s">
        <v>299</v>
      </c>
      <c r="X52" s="364">
        <v>1081</v>
      </c>
      <c r="Y52" s="364">
        <v>2124</v>
      </c>
      <c r="Z52" s="360">
        <v>259</v>
      </c>
      <c r="AA52" s="360">
        <v>282</v>
      </c>
      <c r="AB52" s="360">
        <v>286</v>
      </c>
      <c r="AC52" s="360">
        <v>246</v>
      </c>
      <c r="AD52" s="360">
        <v>152</v>
      </c>
      <c r="AE52" s="360">
        <v>66</v>
      </c>
      <c r="AF52" s="360">
        <v>337</v>
      </c>
      <c r="AG52" s="360">
        <v>1508</v>
      </c>
      <c r="AH52" s="360">
        <v>2</v>
      </c>
      <c r="AI52" s="360">
        <v>3</v>
      </c>
      <c r="AJ52" s="360">
        <v>45</v>
      </c>
      <c r="AK52" s="360">
        <v>19</v>
      </c>
    </row>
    <row r="53" spans="1:37" s="361" customFormat="1" ht="30.75" hidden="1" customHeight="1" outlineLevel="2">
      <c r="A53" s="358" t="s">
        <v>522</v>
      </c>
      <c r="B53" s="359">
        <v>780</v>
      </c>
      <c r="C53" s="359">
        <v>4690.1053700000002</v>
      </c>
      <c r="D53" s="360">
        <v>2</v>
      </c>
      <c r="E53" s="360">
        <v>2</v>
      </c>
      <c r="F53" s="360">
        <v>0</v>
      </c>
      <c r="G53" s="360">
        <v>0</v>
      </c>
      <c r="H53" s="360">
        <v>0</v>
      </c>
      <c r="I53" s="360">
        <v>0</v>
      </c>
      <c r="J53" s="360">
        <v>0</v>
      </c>
      <c r="K53" s="360">
        <v>0</v>
      </c>
      <c r="L53" s="358">
        <v>0</v>
      </c>
      <c r="M53" s="360">
        <v>0</v>
      </c>
      <c r="N53" s="360">
        <v>0</v>
      </c>
      <c r="O53" s="360">
        <v>0</v>
      </c>
      <c r="P53" s="360">
        <v>0</v>
      </c>
      <c r="Q53" s="360">
        <v>657</v>
      </c>
      <c r="R53" s="360">
        <v>2659</v>
      </c>
      <c r="S53" s="360">
        <v>117</v>
      </c>
      <c r="T53" s="360">
        <v>2016</v>
      </c>
      <c r="U53" s="360">
        <v>4</v>
      </c>
      <c r="V53" s="360">
        <v>13</v>
      </c>
      <c r="W53" s="358" t="s">
        <v>522</v>
      </c>
      <c r="X53" s="364">
        <v>780</v>
      </c>
      <c r="Y53" s="364">
        <v>4690</v>
      </c>
      <c r="Z53" s="360">
        <v>357</v>
      </c>
      <c r="AA53" s="360">
        <v>879</v>
      </c>
      <c r="AB53" s="360">
        <v>25</v>
      </c>
      <c r="AC53" s="360">
        <v>47</v>
      </c>
      <c r="AD53" s="360">
        <v>133</v>
      </c>
      <c r="AE53" s="360">
        <v>74</v>
      </c>
      <c r="AF53" s="360">
        <v>198</v>
      </c>
      <c r="AG53" s="360">
        <v>3469</v>
      </c>
      <c r="AH53" s="360">
        <v>0</v>
      </c>
      <c r="AI53" s="360">
        <v>0</v>
      </c>
      <c r="AJ53" s="360">
        <v>67</v>
      </c>
      <c r="AK53" s="360">
        <v>221</v>
      </c>
    </row>
    <row r="54" spans="1:37" s="363" customFormat="1" ht="30" customHeight="1" collapsed="1">
      <c r="A54" s="362">
        <v>2018</v>
      </c>
      <c r="B54" s="816">
        <f>SUM(B56:B65)</f>
        <v>10172</v>
      </c>
      <c r="C54" s="964">
        <f>SUM(C56:C65)</f>
        <v>32587083.98</v>
      </c>
      <c r="D54" s="816">
        <f>SUM(D56:D65)</f>
        <v>868</v>
      </c>
      <c r="E54" s="964">
        <f t="shared" ref="E54:V54" si="8">SUM(E56:E65)</f>
        <v>212450.25</v>
      </c>
      <c r="F54" s="816">
        <f t="shared" si="8"/>
        <v>39</v>
      </c>
      <c r="G54" s="964">
        <f t="shared" si="8"/>
        <v>5404.79</v>
      </c>
      <c r="H54" s="816">
        <f t="shared" si="8"/>
        <v>13</v>
      </c>
      <c r="I54" s="964">
        <f t="shared" si="8"/>
        <v>11536</v>
      </c>
      <c r="J54" s="816">
        <f t="shared" si="8"/>
        <v>381</v>
      </c>
      <c r="K54" s="964">
        <f t="shared" si="8"/>
        <v>638667.62</v>
      </c>
      <c r="L54" s="362">
        <v>2018</v>
      </c>
      <c r="M54" s="816">
        <f t="shared" si="8"/>
        <v>0</v>
      </c>
      <c r="N54" s="816">
        <f t="shared" si="8"/>
        <v>0</v>
      </c>
      <c r="O54" s="816">
        <f t="shared" si="8"/>
        <v>3</v>
      </c>
      <c r="P54" s="964">
        <f t="shared" si="8"/>
        <v>1377</v>
      </c>
      <c r="Q54" s="816">
        <f t="shared" si="8"/>
        <v>7567</v>
      </c>
      <c r="R54" s="964">
        <f t="shared" si="8"/>
        <v>19558854.93</v>
      </c>
      <c r="S54" s="816">
        <f t="shared" si="8"/>
        <v>1297</v>
      </c>
      <c r="T54" s="964">
        <f t="shared" si="8"/>
        <v>11980839.390000001</v>
      </c>
      <c r="U54" s="816">
        <f t="shared" si="8"/>
        <v>4</v>
      </c>
      <c r="V54" s="964">
        <f t="shared" si="8"/>
        <v>177954</v>
      </c>
      <c r="W54" s="362">
        <v>2018</v>
      </c>
      <c r="X54" s="816">
        <f>SUM(X56:X65)</f>
        <v>10172</v>
      </c>
      <c r="Y54" s="964">
        <f>SUM(Y56:Y65)</f>
        <v>32587083.950000003</v>
      </c>
      <c r="Z54" s="816">
        <f>SUM(Z56:Z65)</f>
        <v>3129</v>
      </c>
      <c r="AA54" s="964">
        <f t="shared" ref="AA54:AK54" si="9">SUM(AA56:AA65)</f>
        <v>3535205.8200000003</v>
      </c>
      <c r="AB54" s="816">
        <f t="shared" si="9"/>
        <v>1571</v>
      </c>
      <c r="AC54" s="964">
        <f t="shared" si="9"/>
        <v>1854650.99</v>
      </c>
      <c r="AD54" s="816">
        <f t="shared" si="9"/>
        <v>2561</v>
      </c>
      <c r="AE54" s="964">
        <f t="shared" si="9"/>
        <v>919726.23</v>
      </c>
      <c r="AF54" s="816">
        <f t="shared" si="9"/>
        <v>2214</v>
      </c>
      <c r="AG54" s="964">
        <f t="shared" si="9"/>
        <v>22281640.420000002</v>
      </c>
      <c r="AH54" s="816">
        <f t="shared" si="9"/>
        <v>17</v>
      </c>
      <c r="AI54" s="964">
        <f t="shared" si="9"/>
        <v>24428.3</v>
      </c>
      <c r="AJ54" s="816">
        <f t="shared" si="9"/>
        <v>680</v>
      </c>
      <c r="AK54" s="964">
        <f t="shared" si="9"/>
        <v>3971432.19</v>
      </c>
    </row>
    <row r="55" spans="1:37" s="985" customFormat="1" ht="19.5" customHeight="1" outlineLevel="1">
      <c r="A55" s="984" t="s">
        <v>617</v>
      </c>
      <c r="B55" s="121">
        <v>9163</v>
      </c>
      <c r="C55" s="121">
        <f>SUM(E55,G55,I55,K55,N55,P55,R55,T55,V55)</f>
        <v>23176</v>
      </c>
      <c r="D55" s="121">
        <v>862</v>
      </c>
      <c r="E55" s="121">
        <v>199</v>
      </c>
      <c r="F55" s="121">
        <v>40</v>
      </c>
      <c r="G55" s="121">
        <v>5</v>
      </c>
      <c r="H55" s="121">
        <v>13</v>
      </c>
      <c r="I55" s="121">
        <v>12</v>
      </c>
      <c r="J55" s="121">
        <v>336</v>
      </c>
      <c r="K55" s="121">
        <v>572</v>
      </c>
      <c r="L55" s="121"/>
      <c r="M55" s="121">
        <v>0</v>
      </c>
      <c r="N55" s="121">
        <v>0</v>
      </c>
      <c r="O55" s="121">
        <v>3</v>
      </c>
      <c r="P55" s="121">
        <v>1</v>
      </c>
      <c r="Q55" s="121">
        <v>6619</v>
      </c>
      <c r="R55" s="121">
        <v>10575</v>
      </c>
      <c r="S55" s="121">
        <v>1286</v>
      </c>
      <c r="T55" s="121">
        <v>11634</v>
      </c>
      <c r="U55" s="121">
        <v>4</v>
      </c>
      <c r="V55" s="121">
        <v>178</v>
      </c>
      <c r="W55" s="121"/>
      <c r="X55" s="121">
        <f>SUM(Z55,AB55,AD55,AF55,AH55,AJ55)</f>
        <v>9163</v>
      </c>
      <c r="Y55" s="121">
        <f>SUM(AA55,AC55,AE55,AG55,AI55,AK55)</f>
        <v>23174</v>
      </c>
      <c r="Z55" s="121">
        <v>2887</v>
      </c>
      <c r="AA55" s="121">
        <v>3203</v>
      </c>
      <c r="AB55" s="121">
        <v>1311</v>
      </c>
      <c r="AC55" s="121">
        <v>1535</v>
      </c>
      <c r="AD55" s="121">
        <v>2448</v>
      </c>
      <c r="AE55" s="121">
        <v>640</v>
      </c>
      <c r="AF55" s="121">
        <v>1885</v>
      </c>
      <c r="AG55" s="121">
        <v>15983</v>
      </c>
      <c r="AH55" s="121">
        <v>17</v>
      </c>
      <c r="AI55" s="121">
        <v>24</v>
      </c>
      <c r="AJ55" s="121">
        <v>615</v>
      </c>
      <c r="AK55" s="121">
        <v>1789</v>
      </c>
    </row>
    <row r="56" spans="1:37" s="361" customFormat="1" ht="30.75" customHeight="1" outlineLevel="1">
      <c r="A56" s="358" t="s">
        <v>180</v>
      </c>
      <c r="B56" s="174">
        <f>SUM(D56,F56,H56,J56,M56,O56,Q56,S56,U56)</f>
        <v>1506</v>
      </c>
      <c r="C56" s="965">
        <f>SUM(E56,G56,I56,K56,N56,P56,R56,T56,V56)</f>
        <v>1721417.4000000001</v>
      </c>
      <c r="D56" s="817">
        <v>797</v>
      </c>
      <c r="E56" s="962">
        <v>164323.07</v>
      </c>
      <c r="F56" s="817">
        <v>35</v>
      </c>
      <c r="G56" s="962">
        <v>4885.79</v>
      </c>
      <c r="H56" s="817">
        <v>0</v>
      </c>
      <c r="I56" s="962">
        <v>0</v>
      </c>
      <c r="J56" s="817">
        <v>145</v>
      </c>
      <c r="K56" s="962">
        <v>366349.48000000004</v>
      </c>
      <c r="L56" s="358" t="s">
        <v>180</v>
      </c>
      <c r="M56" s="817">
        <v>0</v>
      </c>
      <c r="N56" s="962">
        <v>0</v>
      </c>
      <c r="O56" s="817">
        <v>0</v>
      </c>
      <c r="P56" s="962">
        <v>0</v>
      </c>
      <c r="Q56" s="817">
        <v>460</v>
      </c>
      <c r="R56" s="962">
        <v>556962.81000000006</v>
      </c>
      <c r="S56" s="817">
        <v>69</v>
      </c>
      <c r="T56" s="962">
        <v>628896.25</v>
      </c>
      <c r="U56" s="817">
        <v>0</v>
      </c>
      <c r="V56" s="962">
        <v>0</v>
      </c>
      <c r="W56" s="358" t="s">
        <v>180</v>
      </c>
      <c r="X56" s="818">
        <f>SUM(Z56,AB56,AD56,AF56,AH56,AJ56)</f>
        <v>1506</v>
      </c>
      <c r="Y56" s="963">
        <f>SUM(AA56,AC56,AE56,AG56,AI56,AK56)</f>
        <v>1721417.4099999997</v>
      </c>
      <c r="Z56" s="817">
        <v>312</v>
      </c>
      <c r="AA56" s="962">
        <v>269843.45</v>
      </c>
      <c r="AB56" s="817">
        <v>106</v>
      </c>
      <c r="AC56" s="962">
        <v>90395.36</v>
      </c>
      <c r="AD56" s="817">
        <v>879</v>
      </c>
      <c r="AE56" s="962">
        <v>247324.02</v>
      </c>
      <c r="AF56" s="817">
        <v>123</v>
      </c>
      <c r="AG56" s="962">
        <v>1081854.5999999999</v>
      </c>
      <c r="AH56" s="817">
        <v>1</v>
      </c>
      <c r="AI56" s="962">
        <v>1748.3</v>
      </c>
      <c r="AJ56" s="817">
        <v>85</v>
      </c>
      <c r="AK56" s="962">
        <v>30251.68</v>
      </c>
    </row>
    <row r="57" spans="1:37" s="361" customFormat="1" ht="30.75" customHeight="1" outlineLevel="1">
      <c r="A57" s="358" t="s">
        <v>293</v>
      </c>
      <c r="B57" s="174">
        <f t="shared" ref="B57:C65" si="10">SUM(D57,F57,H57,J57,M57,O57,Q57,S57,U57)</f>
        <v>671</v>
      </c>
      <c r="C57" s="965">
        <f t="shared" si="10"/>
        <v>1776330.4200000002</v>
      </c>
      <c r="D57" s="817">
        <v>1</v>
      </c>
      <c r="E57" s="962">
        <v>1061</v>
      </c>
      <c r="F57" s="817">
        <v>0</v>
      </c>
      <c r="G57" s="962">
        <v>0</v>
      </c>
      <c r="H57" s="817">
        <v>0</v>
      </c>
      <c r="I57" s="962">
        <v>0</v>
      </c>
      <c r="J57" s="817">
        <v>0</v>
      </c>
      <c r="K57" s="962">
        <v>0</v>
      </c>
      <c r="L57" s="358" t="s">
        <v>293</v>
      </c>
      <c r="M57" s="817">
        <v>0</v>
      </c>
      <c r="N57" s="962">
        <v>0</v>
      </c>
      <c r="O57" s="817">
        <v>0</v>
      </c>
      <c r="P57" s="962">
        <v>0</v>
      </c>
      <c r="Q57" s="817">
        <v>537</v>
      </c>
      <c r="R57" s="962">
        <v>548295.52</v>
      </c>
      <c r="S57" s="817">
        <v>132</v>
      </c>
      <c r="T57" s="962">
        <v>1223366.9000000001</v>
      </c>
      <c r="U57" s="817">
        <v>1</v>
      </c>
      <c r="V57" s="962">
        <v>3607</v>
      </c>
      <c r="W57" s="358" t="s">
        <v>293</v>
      </c>
      <c r="X57" s="818">
        <f t="shared" ref="X57:Y65" si="11">SUM(Z57,AB57,AD57,AF57,AH57,AJ57)</f>
        <v>671</v>
      </c>
      <c r="Y57" s="963">
        <f t="shared" si="11"/>
        <v>1776330.4100000004</v>
      </c>
      <c r="Z57" s="817">
        <v>304</v>
      </c>
      <c r="AA57" s="962">
        <v>334140.5</v>
      </c>
      <c r="AB57" s="817">
        <v>105</v>
      </c>
      <c r="AC57" s="962">
        <v>156304.06000000003</v>
      </c>
      <c r="AD57" s="817">
        <v>123</v>
      </c>
      <c r="AE57" s="962">
        <v>59235.55</v>
      </c>
      <c r="AF57" s="817">
        <v>99</v>
      </c>
      <c r="AG57" s="962">
        <v>1209483.7700000003</v>
      </c>
      <c r="AH57" s="817">
        <v>0</v>
      </c>
      <c r="AI57" s="962">
        <v>0</v>
      </c>
      <c r="AJ57" s="817">
        <v>40</v>
      </c>
      <c r="AK57" s="962">
        <v>17166.53</v>
      </c>
    </row>
    <row r="58" spans="1:37" s="361" customFormat="1" ht="30.75" customHeight="1" outlineLevel="1">
      <c r="A58" s="358" t="s">
        <v>294</v>
      </c>
      <c r="B58" s="174">
        <f t="shared" si="10"/>
        <v>545</v>
      </c>
      <c r="C58" s="965">
        <f t="shared" si="10"/>
        <v>1743881.11</v>
      </c>
      <c r="D58" s="817">
        <v>0</v>
      </c>
      <c r="E58" s="962">
        <v>0</v>
      </c>
      <c r="F58" s="817">
        <v>0</v>
      </c>
      <c r="G58" s="962">
        <v>0</v>
      </c>
      <c r="H58" s="817">
        <v>0</v>
      </c>
      <c r="I58" s="962">
        <v>0</v>
      </c>
      <c r="J58" s="817">
        <v>0</v>
      </c>
      <c r="K58" s="962">
        <v>0</v>
      </c>
      <c r="L58" s="358" t="s">
        <v>294</v>
      </c>
      <c r="M58" s="817">
        <v>0</v>
      </c>
      <c r="N58" s="962">
        <v>0</v>
      </c>
      <c r="O58" s="817">
        <v>0</v>
      </c>
      <c r="P58" s="962">
        <v>0</v>
      </c>
      <c r="Q58" s="817">
        <v>477</v>
      </c>
      <c r="R58" s="962">
        <v>1029435.27</v>
      </c>
      <c r="S58" s="817">
        <v>65</v>
      </c>
      <c r="T58" s="962">
        <v>540098.84000000008</v>
      </c>
      <c r="U58" s="817">
        <v>3</v>
      </c>
      <c r="V58" s="962">
        <v>174347</v>
      </c>
      <c r="W58" s="358" t="s">
        <v>294</v>
      </c>
      <c r="X58" s="818">
        <f t="shared" si="11"/>
        <v>545</v>
      </c>
      <c r="Y58" s="963">
        <f t="shared" si="11"/>
        <v>1743881.12</v>
      </c>
      <c r="Z58" s="817">
        <v>209</v>
      </c>
      <c r="AA58" s="962">
        <v>212328.12</v>
      </c>
      <c r="AB58" s="817">
        <v>48</v>
      </c>
      <c r="AC58" s="962">
        <v>55581.65</v>
      </c>
      <c r="AD58" s="817">
        <v>96</v>
      </c>
      <c r="AE58" s="962">
        <v>54911.74</v>
      </c>
      <c r="AF58" s="817">
        <v>148</v>
      </c>
      <c r="AG58" s="962">
        <v>1391542.75</v>
      </c>
      <c r="AH58" s="817">
        <v>0</v>
      </c>
      <c r="AI58" s="962">
        <v>0</v>
      </c>
      <c r="AJ58" s="817">
        <v>44</v>
      </c>
      <c r="AK58" s="962">
        <v>29516.859999999997</v>
      </c>
    </row>
    <row r="59" spans="1:37" s="361" customFormat="1" ht="30.75" customHeight="1" outlineLevel="1">
      <c r="A59" s="358" t="s">
        <v>295</v>
      </c>
      <c r="B59" s="174">
        <f t="shared" si="10"/>
        <v>616</v>
      </c>
      <c r="C59" s="965">
        <f t="shared" si="10"/>
        <v>2156239.9</v>
      </c>
      <c r="D59" s="817">
        <v>0</v>
      </c>
      <c r="E59" s="962">
        <v>0</v>
      </c>
      <c r="F59" s="817">
        <v>0</v>
      </c>
      <c r="G59" s="962">
        <v>0</v>
      </c>
      <c r="H59" s="817">
        <v>0</v>
      </c>
      <c r="I59" s="962">
        <v>0</v>
      </c>
      <c r="J59" s="817">
        <v>0</v>
      </c>
      <c r="K59" s="962">
        <v>0</v>
      </c>
      <c r="L59" s="358" t="s">
        <v>295</v>
      </c>
      <c r="M59" s="817">
        <v>0</v>
      </c>
      <c r="N59" s="962">
        <v>0</v>
      </c>
      <c r="O59" s="817">
        <v>2</v>
      </c>
      <c r="P59" s="962">
        <v>496</v>
      </c>
      <c r="Q59" s="817">
        <v>534</v>
      </c>
      <c r="R59" s="962">
        <v>744059.55999999994</v>
      </c>
      <c r="S59" s="817">
        <v>80</v>
      </c>
      <c r="T59" s="962">
        <v>1411684.3399999999</v>
      </c>
      <c r="U59" s="817">
        <v>0</v>
      </c>
      <c r="V59" s="962">
        <v>0</v>
      </c>
      <c r="W59" s="358" t="s">
        <v>295</v>
      </c>
      <c r="X59" s="818">
        <f t="shared" si="11"/>
        <v>616</v>
      </c>
      <c r="Y59" s="963">
        <f t="shared" si="11"/>
        <v>2156239.89</v>
      </c>
      <c r="Z59" s="817">
        <v>262</v>
      </c>
      <c r="AA59" s="962">
        <v>266320.87</v>
      </c>
      <c r="AB59" s="817">
        <v>77</v>
      </c>
      <c r="AC59" s="962">
        <v>75324.66</v>
      </c>
      <c r="AD59" s="817">
        <v>87</v>
      </c>
      <c r="AE59" s="962">
        <v>38326.17</v>
      </c>
      <c r="AF59" s="817">
        <v>136</v>
      </c>
      <c r="AG59" s="962">
        <v>1766409.54</v>
      </c>
      <c r="AH59" s="817">
        <v>0</v>
      </c>
      <c r="AI59" s="962">
        <v>0</v>
      </c>
      <c r="AJ59" s="817">
        <v>54</v>
      </c>
      <c r="AK59" s="962">
        <v>9858.65</v>
      </c>
    </row>
    <row r="60" spans="1:37" s="361" customFormat="1" ht="30.75" customHeight="1" outlineLevel="1">
      <c r="A60" s="358" t="s">
        <v>296</v>
      </c>
      <c r="B60" s="174">
        <f t="shared" si="10"/>
        <v>655</v>
      </c>
      <c r="C60" s="965">
        <f t="shared" si="10"/>
        <v>1734297.7899999998</v>
      </c>
      <c r="D60" s="817">
        <v>26</v>
      </c>
      <c r="E60" s="962">
        <v>19385.57</v>
      </c>
      <c r="F60" s="817">
        <v>3</v>
      </c>
      <c r="G60" s="962">
        <v>85</v>
      </c>
      <c r="H60" s="817">
        <v>5</v>
      </c>
      <c r="I60" s="962">
        <v>2451</v>
      </c>
      <c r="J60" s="817">
        <v>30</v>
      </c>
      <c r="K60" s="962">
        <v>30076.9</v>
      </c>
      <c r="L60" s="358" t="s">
        <v>296</v>
      </c>
      <c r="M60" s="817">
        <v>0</v>
      </c>
      <c r="N60" s="962">
        <v>0</v>
      </c>
      <c r="O60" s="817">
        <v>0</v>
      </c>
      <c r="P60" s="962">
        <v>0</v>
      </c>
      <c r="Q60" s="817">
        <v>387</v>
      </c>
      <c r="R60" s="962">
        <v>570940.25</v>
      </c>
      <c r="S60" s="817">
        <v>204</v>
      </c>
      <c r="T60" s="962">
        <v>1111359.0699999998</v>
      </c>
      <c r="U60" s="817">
        <v>0</v>
      </c>
      <c r="V60" s="962">
        <v>0</v>
      </c>
      <c r="W60" s="358" t="s">
        <v>296</v>
      </c>
      <c r="X60" s="818">
        <f t="shared" si="11"/>
        <v>655</v>
      </c>
      <c r="Y60" s="963">
        <f t="shared" si="11"/>
        <v>1734297.79</v>
      </c>
      <c r="Z60" s="817">
        <v>263</v>
      </c>
      <c r="AA60" s="962">
        <v>310775.87</v>
      </c>
      <c r="AB60" s="817">
        <v>207</v>
      </c>
      <c r="AC60" s="962">
        <v>237396.13999999998</v>
      </c>
      <c r="AD60" s="817">
        <v>101</v>
      </c>
      <c r="AE60" s="962">
        <v>53525.840000000004</v>
      </c>
      <c r="AF60" s="817">
        <v>65</v>
      </c>
      <c r="AG60" s="962">
        <v>1095226.54</v>
      </c>
      <c r="AH60" s="817">
        <v>0</v>
      </c>
      <c r="AI60" s="962">
        <v>0</v>
      </c>
      <c r="AJ60" s="817">
        <v>19</v>
      </c>
      <c r="AK60" s="962">
        <v>37373.4</v>
      </c>
    </row>
    <row r="61" spans="1:37" s="361" customFormat="1" ht="30.75" customHeight="1" outlineLevel="1">
      <c r="A61" s="358" t="s">
        <v>297</v>
      </c>
      <c r="B61" s="174">
        <f t="shared" si="10"/>
        <v>867</v>
      </c>
      <c r="C61" s="965">
        <f t="shared" si="10"/>
        <v>2174597.88</v>
      </c>
      <c r="D61" s="817">
        <v>1</v>
      </c>
      <c r="E61" s="962">
        <v>2645</v>
      </c>
      <c r="F61" s="817">
        <v>0</v>
      </c>
      <c r="G61" s="962">
        <v>0</v>
      </c>
      <c r="H61" s="817">
        <v>0</v>
      </c>
      <c r="I61" s="962">
        <v>0</v>
      </c>
      <c r="J61" s="817">
        <v>0</v>
      </c>
      <c r="K61" s="962">
        <v>0</v>
      </c>
      <c r="L61" s="358" t="s">
        <v>297</v>
      </c>
      <c r="M61" s="817">
        <v>0</v>
      </c>
      <c r="N61" s="962">
        <v>0</v>
      </c>
      <c r="O61" s="817">
        <v>0</v>
      </c>
      <c r="P61" s="962">
        <v>0</v>
      </c>
      <c r="Q61" s="817">
        <v>691</v>
      </c>
      <c r="R61" s="962">
        <v>1111076.69</v>
      </c>
      <c r="S61" s="817">
        <v>175</v>
      </c>
      <c r="T61" s="962">
        <v>1060876.19</v>
      </c>
      <c r="U61" s="817">
        <v>0</v>
      </c>
      <c r="V61" s="962">
        <v>0</v>
      </c>
      <c r="W61" s="358" t="s">
        <v>297</v>
      </c>
      <c r="X61" s="818">
        <f t="shared" si="11"/>
        <v>867</v>
      </c>
      <c r="Y61" s="963">
        <f t="shared" si="11"/>
        <v>2174597.86</v>
      </c>
      <c r="Z61" s="817">
        <v>307</v>
      </c>
      <c r="AA61" s="962">
        <v>312690.38</v>
      </c>
      <c r="AB61" s="817">
        <v>193</v>
      </c>
      <c r="AC61" s="962">
        <v>282930.46000000002</v>
      </c>
      <c r="AD61" s="817">
        <v>121</v>
      </c>
      <c r="AE61" s="962">
        <v>66042.73000000001</v>
      </c>
      <c r="AF61" s="817">
        <v>194</v>
      </c>
      <c r="AG61" s="962">
        <v>1478652.97</v>
      </c>
      <c r="AH61" s="817">
        <v>15</v>
      </c>
      <c r="AI61" s="962">
        <v>16247</v>
      </c>
      <c r="AJ61" s="817">
        <v>37</v>
      </c>
      <c r="AK61" s="962">
        <v>18034.32</v>
      </c>
    </row>
    <row r="62" spans="1:37" s="361" customFormat="1" ht="30.75" customHeight="1" outlineLevel="1">
      <c r="A62" s="358" t="s">
        <v>298</v>
      </c>
      <c r="B62" s="174">
        <f t="shared" si="10"/>
        <v>899</v>
      </c>
      <c r="C62" s="965">
        <f t="shared" si="10"/>
        <v>4291215.2700000005</v>
      </c>
      <c r="D62" s="817">
        <v>14</v>
      </c>
      <c r="E62" s="962">
        <v>12782.12</v>
      </c>
      <c r="F62" s="817">
        <v>1</v>
      </c>
      <c r="G62" s="962">
        <v>434</v>
      </c>
      <c r="H62" s="817">
        <v>0</v>
      </c>
      <c r="I62" s="962">
        <v>0</v>
      </c>
      <c r="J62" s="817">
        <v>35</v>
      </c>
      <c r="K62" s="962">
        <v>33209.789999999994</v>
      </c>
      <c r="L62" s="358" t="s">
        <v>298</v>
      </c>
      <c r="M62" s="817">
        <v>0</v>
      </c>
      <c r="N62" s="962">
        <v>0</v>
      </c>
      <c r="O62" s="817">
        <v>0</v>
      </c>
      <c r="P62" s="962">
        <v>0</v>
      </c>
      <c r="Q62" s="817">
        <v>716</v>
      </c>
      <c r="R62" s="962">
        <v>3341937.6</v>
      </c>
      <c r="S62" s="817">
        <v>133</v>
      </c>
      <c r="T62" s="962">
        <v>902851.76</v>
      </c>
      <c r="U62" s="817">
        <v>0</v>
      </c>
      <c r="V62" s="962">
        <v>0</v>
      </c>
      <c r="W62" s="358" t="s">
        <v>298</v>
      </c>
      <c r="X62" s="818">
        <f t="shared" si="11"/>
        <v>899</v>
      </c>
      <c r="Y62" s="963">
        <f t="shared" si="11"/>
        <v>4291215.25</v>
      </c>
      <c r="Z62" s="817">
        <v>316</v>
      </c>
      <c r="AA62" s="962">
        <v>333999.06999999995</v>
      </c>
      <c r="AB62" s="817">
        <v>163</v>
      </c>
      <c r="AC62" s="962">
        <v>211157.33999999997</v>
      </c>
      <c r="AD62" s="817">
        <v>130</v>
      </c>
      <c r="AE62" s="962">
        <v>77638.22</v>
      </c>
      <c r="AF62" s="817">
        <v>220</v>
      </c>
      <c r="AG62" s="962">
        <v>2878417.39</v>
      </c>
      <c r="AH62" s="817">
        <v>0</v>
      </c>
      <c r="AI62" s="962">
        <v>0</v>
      </c>
      <c r="AJ62" s="817">
        <v>70</v>
      </c>
      <c r="AK62" s="962">
        <v>790003.23</v>
      </c>
    </row>
    <row r="63" spans="1:37" s="361" customFormat="1" ht="30.75" customHeight="1" outlineLevel="1">
      <c r="A63" s="358" t="s">
        <v>521</v>
      </c>
      <c r="B63" s="174">
        <f t="shared" si="10"/>
        <v>2783</v>
      </c>
      <c r="C63" s="965">
        <f t="shared" si="10"/>
        <v>11404201.75</v>
      </c>
      <c r="D63" s="817">
        <v>0</v>
      </c>
      <c r="E63" s="962">
        <v>0</v>
      </c>
      <c r="F63" s="817">
        <v>0</v>
      </c>
      <c r="G63" s="962">
        <v>0</v>
      </c>
      <c r="H63" s="817">
        <v>0</v>
      </c>
      <c r="I63" s="962">
        <v>0</v>
      </c>
      <c r="J63" s="817">
        <v>0</v>
      </c>
      <c r="K63" s="962">
        <v>0</v>
      </c>
      <c r="L63" s="358" t="s">
        <v>521</v>
      </c>
      <c r="M63" s="817">
        <v>0</v>
      </c>
      <c r="N63" s="962">
        <v>0</v>
      </c>
      <c r="O63" s="817">
        <v>0</v>
      </c>
      <c r="P63" s="962">
        <v>0</v>
      </c>
      <c r="Q63" s="817">
        <v>2607</v>
      </c>
      <c r="R63" s="962">
        <v>9184067.9600000009</v>
      </c>
      <c r="S63" s="817">
        <v>176</v>
      </c>
      <c r="T63" s="962">
        <v>2220133.79</v>
      </c>
      <c r="U63" s="817">
        <v>0</v>
      </c>
      <c r="V63" s="962">
        <v>0</v>
      </c>
      <c r="W63" s="358" t="s">
        <v>521</v>
      </c>
      <c r="X63" s="818">
        <f t="shared" si="11"/>
        <v>2783</v>
      </c>
      <c r="Y63" s="963">
        <f t="shared" si="11"/>
        <v>11404201.760000002</v>
      </c>
      <c r="Z63" s="817">
        <v>527</v>
      </c>
      <c r="AA63" s="962">
        <v>550685.33000000007</v>
      </c>
      <c r="AB63" s="817">
        <v>406</v>
      </c>
      <c r="AC63" s="962">
        <v>476947.43000000005</v>
      </c>
      <c r="AD63" s="817">
        <v>768</v>
      </c>
      <c r="AE63" s="962">
        <v>187399.99000000002</v>
      </c>
      <c r="AF63" s="817">
        <v>859</v>
      </c>
      <c r="AG63" s="962">
        <v>7272402.21</v>
      </c>
      <c r="AH63" s="817">
        <v>0</v>
      </c>
      <c r="AI63" s="962">
        <v>0</v>
      </c>
      <c r="AJ63" s="817">
        <v>223</v>
      </c>
      <c r="AK63" s="962">
        <v>2916766.8</v>
      </c>
    </row>
    <row r="64" spans="1:37" s="361" customFormat="1" ht="30.75" customHeight="1" outlineLevel="1">
      <c r="A64" s="358" t="s">
        <v>299</v>
      </c>
      <c r="B64" s="174">
        <f t="shared" si="10"/>
        <v>786</v>
      </c>
      <c r="C64" s="965">
        <f t="shared" si="10"/>
        <v>2864700.05</v>
      </c>
      <c r="D64" s="817">
        <v>27</v>
      </c>
      <c r="E64" s="962">
        <v>11174.49</v>
      </c>
      <c r="F64" s="817">
        <v>0</v>
      </c>
      <c r="G64" s="962">
        <v>0</v>
      </c>
      <c r="H64" s="817">
        <v>8</v>
      </c>
      <c r="I64" s="962">
        <v>9085</v>
      </c>
      <c r="J64" s="817">
        <v>171</v>
      </c>
      <c r="K64" s="962">
        <v>209031.44999999998</v>
      </c>
      <c r="L64" s="358" t="s">
        <v>299</v>
      </c>
      <c r="M64" s="817">
        <v>0</v>
      </c>
      <c r="N64" s="962">
        <v>0</v>
      </c>
      <c r="O64" s="817">
        <v>0</v>
      </c>
      <c r="P64" s="962">
        <v>0</v>
      </c>
      <c r="Q64" s="817">
        <v>448</v>
      </c>
      <c r="R64" s="962">
        <v>544481.30999999994</v>
      </c>
      <c r="S64" s="817">
        <v>132</v>
      </c>
      <c r="T64" s="962">
        <v>2090927.8</v>
      </c>
      <c r="U64" s="817">
        <v>0</v>
      </c>
      <c r="V64" s="962">
        <v>0</v>
      </c>
      <c r="W64" s="358" t="s">
        <v>299</v>
      </c>
      <c r="X64" s="818">
        <f t="shared" si="11"/>
        <v>786</v>
      </c>
      <c r="Y64" s="963">
        <f t="shared" si="11"/>
        <v>2864700.04</v>
      </c>
      <c r="Z64" s="817">
        <v>221</v>
      </c>
      <c r="AA64" s="962">
        <v>206450.18</v>
      </c>
      <c r="AB64" s="817">
        <v>201</v>
      </c>
      <c r="AC64" s="962">
        <v>199733.15</v>
      </c>
      <c r="AD64" s="817">
        <v>141</v>
      </c>
      <c r="AE64" s="962">
        <v>70032.47</v>
      </c>
      <c r="AF64" s="817">
        <v>192</v>
      </c>
      <c r="AG64" s="962">
        <v>2369939.83</v>
      </c>
      <c r="AH64" s="817">
        <v>1</v>
      </c>
      <c r="AI64" s="962">
        <v>6433</v>
      </c>
      <c r="AJ64" s="817">
        <v>30</v>
      </c>
      <c r="AK64" s="962">
        <v>12111.41</v>
      </c>
    </row>
    <row r="65" spans="1:38" s="361" customFormat="1" ht="30.75" customHeight="1" outlineLevel="1">
      <c r="A65" s="358" t="s">
        <v>522</v>
      </c>
      <c r="B65" s="174">
        <f t="shared" si="10"/>
        <v>844</v>
      </c>
      <c r="C65" s="965">
        <f t="shared" si="10"/>
        <v>2720202.41</v>
      </c>
      <c r="D65" s="817">
        <v>2</v>
      </c>
      <c r="E65" s="962">
        <v>1079</v>
      </c>
      <c r="F65" s="817">
        <v>0</v>
      </c>
      <c r="G65" s="962">
        <v>0</v>
      </c>
      <c r="H65" s="817">
        <v>0</v>
      </c>
      <c r="I65" s="962">
        <v>0</v>
      </c>
      <c r="J65" s="817">
        <v>0</v>
      </c>
      <c r="K65" s="962">
        <v>0</v>
      </c>
      <c r="L65" s="358" t="s">
        <v>522</v>
      </c>
      <c r="M65" s="817">
        <v>0</v>
      </c>
      <c r="N65" s="962">
        <v>0</v>
      </c>
      <c r="O65" s="817">
        <v>1</v>
      </c>
      <c r="P65" s="962">
        <v>881</v>
      </c>
      <c r="Q65" s="817">
        <v>710</v>
      </c>
      <c r="R65" s="962">
        <v>1927597.9600000002</v>
      </c>
      <c r="S65" s="817">
        <v>131</v>
      </c>
      <c r="T65" s="962">
        <v>790644.45</v>
      </c>
      <c r="U65" s="817">
        <v>0</v>
      </c>
      <c r="V65" s="962">
        <v>0</v>
      </c>
      <c r="W65" s="358" t="s">
        <v>522</v>
      </c>
      <c r="X65" s="818">
        <f t="shared" si="11"/>
        <v>844</v>
      </c>
      <c r="Y65" s="963">
        <f t="shared" si="11"/>
        <v>2720202.42</v>
      </c>
      <c r="Z65" s="817">
        <v>408</v>
      </c>
      <c r="AA65" s="962">
        <v>737972.05</v>
      </c>
      <c r="AB65" s="817">
        <v>65</v>
      </c>
      <c r="AC65" s="962">
        <v>68880.739999999991</v>
      </c>
      <c r="AD65" s="817">
        <v>115</v>
      </c>
      <c r="AE65" s="962">
        <v>65289.5</v>
      </c>
      <c r="AF65" s="817">
        <v>178</v>
      </c>
      <c r="AG65" s="962">
        <v>1737710.8199999998</v>
      </c>
      <c r="AH65" s="817">
        <v>0</v>
      </c>
      <c r="AI65" s="962">
        <v>0</v>
      </c>
      <c r="AJ65" s="817">
        <v>78</v>
      </c>
      <c r="AK65" s="962">
        <v>110349.31</v>
      </c>
    </row>
    <row r="66" spans="1:38" s="370" customFormat="1" ht="11.25" customHeight="1">
      <c r="A66" s="365"/>
      <c r="B66" s="366"/>
      <c r="C66" s="367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365"/>
      <c r="X66" s="368"/>
      <c r="Y66" s="368"/>
      <c r="Z66" s="369"/>
      <c r="AA66" s="369"/>
      <c r="AB66" s="369"/>
      <c r="AC66" s="369"/>
      <c r="AD66" s="369"/>
      <c r="AE66" s="369"/>
      <c r="AF66" s="369"/>
      <c r="AG66" s="369"/>
      <c r="AH66" s="369"/>
      <c r="AI66" s="369"/>
      <c r="AJ66" s="369"/>
      <c r="AK66" s="369"/>
    </row>
    <row r="67" spans="1:38" s="370" customFormat="1" ht="13.5" customHeight="1">
      <c r="A67" s="733"/>
      <c r="B67" s="734"/>
      <c r="C67" s="734"/>
      <c r="D67" s="734"/>
      <c r="E67" s="734"/>
      <c r="F67" s="734"/>
      <c r="G67" s="734"/>
      <c r="H67" s="734"/>
      <c r="I67" s="734"/>
      <c r="J67" s="734"/>
      <c r="K67" s="734"/>
      <c r="L67" s="734"/>
      <c r="M67" s="734"/>
      <c r="N67" s="734"/>
      <c r="O67" s="734"/>
      <c r="P67" s="734"/>
      <c r="Q67" s="734"/>
      <c r="R67" s="734"/>
      <c r="S67" s="734"/>
      <c r="T67" s="734"/>
      <c r="U67" s="734"/>
      <c r="V67" s="734"/>
      <c r="W67" s="734"/>
      <c r="X67" s="734"/>
      <c r="Y67" s="734"/>
      <c r="Z67" s="734"/>
      <c r="AA67" s="734"/>
      <c r="AB67" s="734"/>
      <c r="AC67" s="734"/>
      <c r="AD67" s="734"/>
      <c r="AE67" s="734"/>
      <c r="AF67" s="734"/>
      <c r="AG67" s="734"/>
      <c r="AH67" s="734"/>
      <c r="AI67" s="734"/>
      <c r="AJ67" s="734"/>
      <c r="AK67" s="734"/>
    </row>
    <row r="68" spans="1:38" s="351" customFormat="1" ht="15" customHeight="1">
      <c r="A68" s="625" t="s">
        <v>264</v>
      </c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351" t="s">
        <v>291</v>
      </c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352"/>
    </row>
    <row r="69" spans="1:38">
      <c r="A69" s="371"/>
      <c r="B69" s="372"/>
      <c r="C69" s="372"/>
      <c r="D69" s="372"/>
      <c r="E69" s="372"/>
      <c r="F69" s="372"/>
      <c r="G69" s="372"/>
      <c r="H69" s="372"/>
      <c r="I69" s="372"/>
      <c r="J69" s="372"/>
      <c r="K69" s="372"/>
      <c r="L69" s="372"/>
      <c r="M69" s="372"/>
      <c r="N69" s="372"/>
      <c r="O69" s="372"/>
      <c r="P69" s="372"/>
      <c r="Q69" s="372"/>
      <c r="R69" s="372"/>
      <c r="S69" s="372"/>
      <c r="T69" s="372"/>
      <c r="U69" s="372"/>
      <c r="V69" s="372"/>
      <c r="W69" s="372"/>
      <c r="X69" s="372"/>
      <c r="Y69" s="372"/>
      <c r="Z69" s="372"/>
      <c r="AA69" s="372"/>
      <c r="AB69" s="372"/>
      <c r="AC69" s="372"/>
      <c r="AD69" s="372"/>
      <c r="AE69" s="372"/>
      <c r="AF69" s="372"/>
      <c r="AG69" s="372"/>
      <c r="AH69" s="372"/>
      <c r="AI69" s="372"/>
    </row>
    <row r="71" spans="1:38">
      <c r="Q71" s="764"/>
    </row>
  </sheetData>
  <mergeCells count="5">
    <mergeCell ref="D7:K7"/>
    <mergeCell ref="I1:K1"/>
    <mergeCell ref="D6:K6"/>
    <mergeCell ref="Z6:AE6"/>
    <mergeCell ref="AF6:AK6"/>
  </mergeCells>
  <phoneticPr fontId="8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76" firstPageNumber="207" pageOrder="overThenDown" orientation="portrait" blackAndWhite="1" useFirstPageNumber="1" r:id="rId1"/>
  <headerFooter alignWithMargins="0">
    <evenHeader>&amp;L&amp;"함초롬돋움,보통"&amp;12&amp;P 주택 건설</evenHeader>
  </headerFooter>
  <colBreaks count="3" manualBreakCount="3">
    <brk id="11" max="1048575" man="1"/>
    <brk id="22" max="31" man="1"/>
    <brk id="31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U44"/>
  <sheetViews>
    <sheetView tabSelected="1" view="pageBreakPreview" zoomScale="90" zoomScaleNormal="100" zoomScaleSheetLayoutView="90" workbookViewId="0">
      <selection activeCell="P46" sqref="P46"/>
    </sheetView>
  </sheetViews>
  <sheetFormatPr defaultRowHeight="13.5"/>
  <cols>
    <col min="1" max="1" width="11.5703125" style="263" customWidth="1"/>
    <col min="2" max="2" width="9.7109375" style="263" customWidth="1"/>
    <col min="3" max="3" width="10" style="263" customWidth="1"/>
    <col min="4" max="4" width="11" style="263" customWidth="1"/>
    <col min="5" max="5" width="11" style="338" customWidth="1"/>
    <col min="6" max="7" width="15.28515625" style="263" bestFit="1" customWidth="1"/>
    <col min="8" max="8" width="12.28515625" style="263" bestFit="1" customWidth="1"/>
    <col min="9" max="10" width="9.7109375" style="263" customWidth="1"/>
    <col min="11" max="11" width="10.7109375" style="263" customWidth="1"/>
    <col min="12" max="12" width="11.140625" style="263" customWidth="1"/>
    <col min="13" max="13" width="15.28515625" style="263" bestFit="1" customWidth="1"/>
    <col min="14" max="14" width="13.85546875" style="263" bestFit="1" customWidth="1"/>
    <col min="15" max="15" width="11.28515625" style="263" customWidth="1"/>
    <col min="16" max="16" width="13.5703125" style="263" bestFit="1" customWidth="1"/>
    <col min="17" max="21" width="11.28515625" style="263" customWidth="1"/>
    <col min="22" max="16384" width="9.140625" style="263"/>
  </cols>
  <sheetData>
    <row r="1" spans="1:21" s="246" customFormat="1" ht="24.95" customHeight="1">
      <c r="B1" s="247"/>
      <c r="C1" s="247"/>
      <c r="I1" s="1042"/>
      <c r="J1" s="1043"/>
      <c r="K1" s="1043"/>
      <c r="L1" s="49"/>
      <c r="T1" s="1041"/>
      <c r="U1" s="1042"/>
    </row>
    <row r="2" spans="1:21" s="246" customFormat="1" ht="24.95" customHeight="1">
      <c r="B2" s="247"/>
      <c r="C2" s="247"/>
      <c r="I2" s="715"/>
      <c r="J2" s="716"/>
      <c r="K2" s="716"/>
      <c r="L2" s="49"/>
      <c r="T2" s="717"/>
      <c r="U2" s="715"/>
    </row>
    <row r="3" spans="1:21" s="943" customFormat="1" ht="54" customHeight="1">
      <c r="A3" s="987" t="s">
        <v>702</v>
      </c>
      <c r="B3" s="941"/>
      <c r="C3" s="941"/>
      <c r="D3" s="941"/>
      <c r="E3" s="941"/>
      <c r="F3" s="941"/>
      <c r="G3" s="941"/>
      <c r="H3" s="941"/>
      <c r="I3" s="941"/>
      <c r="J3" s="941"/>
      <c r="K3" s="941"/>
      <c r="L3" s="941" t="s">
        <v>191</v>
      </c>
      <c r="M3" s="941"/>
      <c r="N3" s="941"/>
      <c r="O3" s="941"/>
      <c r="P3" s="941"/>
      <c r="Q3" s="941"/>
      <c r="R3" s="941"/>
      <c r="S3" s="941"/>
      <c r="T3" s="941"/>
      <c r="U3" s="942"/>
    </row>
    <row r="4" spans="1:21" s="252" customFormat="1" ht="23.1" customHeight="1">
      <c r="A4" s="249"/>
      <c r="B4" s="249"/>
      <c r="C4" s="249"/>
      <c r="D4" s="250"/>
      <c r="E4" s="251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</row>
    <row r="5" spans="1:21" ht="15" customHeight="1" thickBot="1">
      <c r="A5" s="263" t="s">
        <v>722</v>
      </c>
      <c r="K5" s="752" t="s">
        <v>723</v>
      </c>
      <c r="L5" s="263" t="s">
        <v>722</v>
      </c>
      <c r="T5" s="753"/>
      <c r="U5" s="752" t="s">
        <v>723</v>
      </c>
    </row>
    <row r="6" spans="1:21" s="248" customFormat="1" ht="16.5" customHeight="1">
      <c r="A6" s="626"/>
      <c r="B6" s="627" t="s">
        <v>192</v>
      </c>
      <c r="C6" s="627"/>
      <c r="D6" s="627"/>
      <c r="E6" s="628"/>
      <c r="F6" s="629" t="s">
        <v>193</v>
      </c>
      <c r="G6" s="1044" t="s">
        <v>512</v>
      </c>
      <c r="H6" s="1045"/>
      <c r="I6" s="1045"/>
      <c r="J6" s="1045"/>
      <c r="K6" s="630"/>
      <c r="L6" s="626"/>
      <c r="M6" s="631" t="s">
        <v>574</v>
      </c>
      <c r="N6" s="632"/>
      <c r="O6" s="632"/>
      <c r="P6" s="632"/>
      <c r="Q6" s="632"/>
      <c r="R6" s="632"/>
      <c r="S6" s="632"/>
      <c r="T6" s="632"/>
      <c r="U6" s="632"/>
    </row>
    <row r="7" spans="1:21" s="248" customFormat="1" ht="16.5" customHeight="1">
      <c r="A7" s="633"/>
      <c r="B7" s="634" t="s">
        <v>194</v>
      </c>
      <c r="C7" s="634"/>
      <c r="D7" s="634"/>
      <c r="E7" s="635"/>
      <c r="F7" s="636" t="s">
        <v>195</v>
      </c>
      <c r="G7" s="637" t="s">
        <v>562</v>
      </c>
      <c r="H7" s="634" t="s">
        <v>575</v>
      </c>
      <c r="I7" s="634"/>
      <c r="J7" s="634"/>
      <c r="K7" s="634"/>
      <c r="L7" s="633"/>
      <c r="M7" s="638" t="s">
        <v>576</v>
      </c>
      <c r="N7" s="634"/>
      <c r="O7" s="634"/>
      <c r="P7" s="635"/>
      <c r="Q7" s="634" t="s">
        <v>513</v>
      </c>
      <c r="R7" s="634"/>
      <c r="S7" s="634"/>
      <c r="T7" s="634"/>
      <c r="U7" s="639" t="s">
        <v>23</v>
      </c>
    </row>
    <row r="8" spans="1:21" s="248" customFormat="1" ht="16.5" customHeight="1">
      <c r="A8" s="1038" t="s">
        <v>146</v>
      </c>
      <c r="B8" s="637" t="s">
        <v>577</v>
      </c>
      <c r="C8" s="637"/>
      <c r="D8" s="633" t="s">
        <v>196</v>
      </c>
      <c r="E8" s="640" t="s">
        <v>305</v>
      </c>
      <c r="F8" s="636"/>
      <c r="G8" s="633"/>
      <c r="H8" s="641" t="s">
        <v>198</v>
      </c>
      <c r="I8" s="642" t="s">
        <v>514</v>
      </c>
      <c r="J8" s="643"/>
      <c r="K8" s="643"/>
      <c r="L8" s="1038" t="s">
        <v>104</v>
      </c>
      <c r="M8" s="644" t="s">
        <v>198</v>
      </c>
      <c r="N8" s="633" t="s">
        <v>231</v>
      </c>
      <c r="O8" s="633" t="s">
        <v>200</v>
      </c>
      <c r="P8" s="633" t="s">
        <v>25</v>
      </c>
      <c r="Q8" s="633" t="s">
        <v>198</v>
      </c>
      <c r="R8" s="633" t="s">
        <v>232</v>
      </c>
      <c r="S8" s="633" t="s">
        <v>233</v>
      </c>
      <c r="T8" s="645" t="s">
        <v>234</v>
      </c>
      <c r="U8" s="646"/>
    </row>
    <row r="9" spans="1:21" s="248" customFormat="1" ht="16.5" customHeight="1">
      <c r="A9" s="1038"/>
      <c r="B9" s="647"/>
      <c r="C9" s="648"/>
      <c r="D9" s="633" t="s">
        <v>578</v>
      </c>
      <c r="E9" s="640" t="s">
        <v>579</v>
      </c>
      <c r="F9" s="636"/>
      <c r="G9" s="633"/>
      <c r="H9" s="644"/>
      <c r="I9" s="633"/>
      <c r="J9" s="641" t="s">
        <v>203</v>
      </c>
      <c r="K9" s="645" t="s">
        <v>204</v>
      </c>
      <c r="L9" s="1038"/>
      <c r="M9" s="644"/>
      <c r="N9" s="633"/>
      <c r="O9" s="633"/>
      <c r="P9" s="633"/>
      <c r="Q9" s="633"/>
      <c r="R9" s="633"/>
      <c r="S9" s="633"/>
      <c r="T9" s="645"/>
      <c r="U9" s="646"/>
    </row>
    <row r="10" spans="1:21" s="248" customFormat="1" ht="16.5" customHeight="1">
      <c r="A10" s="633"/>
      <c r="B10" s="647"/>
      <c r="C10" s="648"/>
      <c r="D10" s="633"/>
      <c r="E10" s="644"/>
      <c r="F10" s="636"/>
      <c r="G10" s="640"/>
      <c r="H10" s="649" t="s">
        <v>6</v>
      </c>
      <c r="I10" s="633" t="s">
        <v>208</v>
      </c>
      <c r="J10" s="644" t="s">
        <v>209</v>
      </c>
      <c r="K10" s="645" t="s">
        <v>210</v>
      </c>
      <c r="L10" s="633"/>
      <c r="M10" s="649"/>
      <c r="N10" s="633"/>
      <c r="O10" s="633"/>
      <c r="P10" s="633"/>
      <c r="Q10" s="633"/>
      <c r="R10" s="633"/>
      <c r="S10" s="644" t="s">
        <v>240</v>
      </c>
      <c r="T10" s="645"/>
      <c r="U10" s="646" t="s">
        <v>241</v>
      </c>
    </row>
    <row r="11" spans="1:21" s="248" customFormat="1" ht="16.5" customHeight="1">
      <c r="A11" s="650"/>
      <c r="B11" s="635" t="s">
        <v>4</v>
      </c>
      <c r="C11" s="635"/>
      <c r="D11" s="650" t="s">
        <v>214</v>
      </c>
      <c r="E11" s="650" t="s">
        <v>215</v>
      </c>
      <c r="F11" s="651" t="s">
        <v>216</v>
      </c>
      <c r="G11" s="650" t="s">
        <v>4</v>
      </c>
      <c r="H11" s="652" t="s">
        <v>217</v>
      </c>
      <c r="I11" s="650" t="s">
        <v>455</v>
      </c>
      <c r="J11" s="652" t="s">
        <v>218</v>
      </c>
      <c r="K11" s="653" t="s">
        <v>218</v>
      </c>
      <c r="L11" s="650"/>
      <c r="M11" s="652" t="s">
        <v>217</v>
      </c>
      <c r="N11" s="652" t="s">
        <v>244</v>
      </c>
      <c r="O11" s="650" t="s">
        <v>26</v>
      </c>
      <c r="P11" s="650" t="s">
        <v>245</v>
      </c>
      <c r="Q11" s="652" t="s">
        <v>217</v>
      </c>
      <c r="R11" s="650" t="s">
        <v>246</v>
      </c>
      <c r="S11" s="652" t="s">
        <v>247</v>
      </c>
      <c r="T11" s="654" t="s">
        <v>239</v>
      </c>
      <c r="U11" s="654" t="s">
        <v>248</v>
      </c>
    </row>
    <row r="12" spans="1:21" ht="30.75" hidden="1" customHeight="1">
      <c r="A12" s="254">
        <v>2010</v>
      </c>
      <c r="B12" s="255"/>
      <c r="C12" s="256">
        <v>69893</v>
      </c>
      <c r="D12" s="256">
        <v>35861</v>
      </c>
      <c r="E12" s="256">
        <v>34032</v>
      </c>
      <c r="F12" s="257">
        <v>1811620</v>
      </c>
      <c r="G12" s="258">
        <v>30270</v>
      </c>
      <c r="H12" s="258">
        <v>3940</v>
      </c>
      <c r="I12" s="259">
        <v>0</v>
      </c>
      <c r="J12" s="259">
        <v>0</v>
      </c>
      <c r="K12" s="260">
        <v>0</v>
      </c>
      <c r="L12" s="254">
        <v>2010</v>
      </c>
      <c r="M12" s="259">
        <v>944</v>
      </c>
      <c r="N12" s="259">
        <v>0</v>
      </c>
      <c r="O12" s="261">
        <v>944</v>
      </c>
      <c r="P12" s="259">
        <v>0</v>
      </c>
      <c r="Q12" s="258">
        <v>25020</v>
      </c>
      <c r="R12" s="262">
        <v>0</v>
      </c>
      <c r="S12" s="258">
        <v>2500</v>
      </c>
      <c r="T12" s="258">
        <v>22520</v>
      </c>
      <c r="U12" s="259">
        <v>0</v>
      </c>
    </row>
    <row r="13" spans="1:21" ht="30.75" hidden="1" customHeight="1">
      <c r="A13" s="254">
        <v>2012</v>
      </c>
      <c r="B13" s="255"/>
      <c r="C13" s="264">
        <v>69727</v>
      </c>
      <c r="D13" s="256">
        <v>31023</v>
      </c>
      <c r="E13" s="256">
        <v>38704</v>
      </c>
      <c r="F13" s="265">
        <v>1817960</v>
      </c>
      <c r="G13" s="266">
        <v>30270</v>
      </c>
      <c r="H13" s="266">
        <v>3940</v>
      </c>
      <c r="I13" s="259">
        <v>0</v>
      </c>
      <c r="J13" s="259">
        <v>0</v>
      </c>
      <c r="K13" s="260">
        <v>0</v>
      </c>
      <c r="L13" s="254">
        <v>2012</v>
      </c>
      <c r="M13" s="270">
        <v>944</v>
      </c>
      <c r="N13" s="259">
        <v>0</v>
      </c>
      <c r="O13" s="267">
        <v>944</v>
      </c>
      <c r="P13" s="259">
        <v>0</v>
      </c>
      <c r="Q13" s="266">
        <v>25020</v>
      </c>
      <c r="R13" s="268">
        <v>0</v>
      </c>
      <c r="S13" s="269">
        <v>2500</v>
      </c>
      <c r="T13" s="269">
        <v>22520</v>
      </c>
      <c r="U13" s="259">
        <v>0</v>
      </c>
    </row>
    <row r="14" spans="1:21" ht="30.75" customHeight="1">
      <c r="A14" s="254">
        <v>2013</v>
      </c>
      <c r="B14" s="255"/>
      <c r="C14" s="264">
        <v>70638</v>
      </c>
      <c r="D14" s="256">
        <v>35774</v>
      </c>
      <c r="E14" s="256">
        <v>34864</v>
      </c>
      <c r="F14" s="265">
        <v>1817960</v>
      </c>
      <c r="G14" s="266">
        <v>30270</v>
      </c>
      <c r="H14" s="266">
        <v>3940</v>
      </c>
      <c r="I14" s="259">
        <v>0</v>
      </c>
      <c r="J14" s="259">
        <v>0</v>
      </c>
      <c r="K14" s="260">
        <v>0</v>
      </c>
      <c r="L14" s="254">
        <v>2013</v>
      </c>
      <c r="M14" s="270">
        <v>944</v>
      </c>
      <c r="N14" s="259">
        <v>0</v>
      </c>
      <c r="O14" s="267">
        <v>944</v>
      </c>
      <c r="P14" s="259">
        <v>0</v>
      </c>
      <c r="Q14" s="266">
        <v>25020</v>
      </c>
      <c r="R14" s="268">
        <v>0</v>
      </c>
      <c r="S14" s="269">
        <v>2500</v>
      </c>
      <c r="T14" s="269">
        <v>22520</v>
      </c>
      <c r="U14" s="259">
        <v>0</v>
      </c>
    </row>
    <row r="15" spans="1:21" ht="30.75" customHeight="1">
      <c r="A15" s="254">
        <v>2014</v>
      </c>
      <c r="B15" s="255"/>
      <c r="C15" s="264">
        <v>70451</v>
      </c>
      <c r="D15" s="256">
        <v>34294</v>
      </c>
      <c r="E15" s="256">
        <v>36157</v>
      </c>
      <c r="F15" s="265">
        <v>1817217.4</v>
      </c>
      <c r="G15" s="266">
        <v>30276</v>
      </c>
      <c r="H15" s="266">
        <v>3940.2</v>
      </c>
      <c r="I15" s="259">
        <v>0</v>
      </c>
      <c r="J15" s="259">
        <v>0</v>
      </c>
      <c r="K15" s="260">
        <v>0</v>
      </c>
      <c r="L15" s="254">
        <v>2014</v>
      </c>
      <c r="M15" s="270">
        <v>944.4</v>
      </c>
      <c r="N15" s="259">
        <v>0</v>
      </c>
      <c r="O15" s="267">
        <v>944.4</v>
      </c>
      <c r="P15" s="259">
        <v>0</v>
      </c>
      <c r="Q15" s="266">
        <v>25017.4</v>
      </c>
      <c r="R15" s="268">
        <v>0</v>
      </c>
      <c r="S15" s="269">
        <v>2501.9</v>
      </c>
      <c r="T15" s="269">
        <v>22515.5</v>
      </c>
      <c r="U15" s="259">
        <v>0</v>
      </c>
    </row>
    <row r="16" spans="1:21" ht="30.75" customHeight="1">
      <c r="A16" s="254">
        <v>2015</v>
      </c>
      <c r="B16" s="255"/>
      <c r="C16" s="271">
        <f>SUM(D16:E16)</f>
        <v>70336</v>
      </c>
      <c r="D16" s="272">
        <v>35665</v>
      </c>
      <c r="E16" s="272">
        <v>34671</v>
      </c>
      <c r="F16" s="273">
        <f>SUM(G16,M32)</f>
        <v>1817964.4420000003</v>
      </c>
      <c r="G16" s="266">
        <f>SUM(H16,G32,M16,Q16,U16)</f>
        <v>30276.076000000001</v>
      </c>
      <c r="H16" s="266">
        <f>SUM(I16,B32,F32)</f>
        <v>3940.27</v>
      </c>
      <c r="I16" s="259">
        <v>0</v>
      </c>
      <c r="J16" s="259">
        <v>0</v>
      </c>
      <c r="K16" s="260">
        <v>0</v>
      </c>
      <c r="L16" s="255">
        <v>2015</v>
      </c>
      <c r="M16" s="270">
        <f>SUM(N16:P16)</f>
        <v>944.38</v>
      </c>
      <c r="N16" s="259">
        <v>0</v>
      </c>
      <c r="O16" s="267">
        <v>944.38</v>
      </c>
      <c r="P16" s="259">
        <v>0</v>
      </c>
      <c r="Q16" s="274">
        <f>SUM(R16:T16)</f>
        <v>25017.396000000001</v>
      </c>
      <c r="R16" s="268">
        <v>0</v>
      </c>
      <c r="S16" s="275">
        <v>2501.9229999999998</v>
      </c>
      <c r="T16" s="269">
        <v>22515.473000000002</v>
      </c>
      <c r="U16" s="259">
        <v>0</v>
      </c>
    </row>
    <row r="17" spans="1:21" ht="30.75" customHeight="1">
      <c r="A17" s="254">
        <v>2016</v>
      </c>
      <c r="B17" s="255"/>
      <c r="C17" s="271">
        <v>70076</v>
      </c>
      <c r="D17" s="272">
        <v>35633</v>
      </c>
      <c r="E17" s="272">
        <v>34443</v>
      </c>
      <c r="F17" s="273">
        <v>1819840.8870000001</v>
      </c>
      <c r="G17" s="266">
        <v>30715.246999999999</v>
      </c>
      <c r="H17" s="266">
        <v>3992.5719999999997</v>
      </c>
      <c r="I17" s="259">
        <v>0</v>
      </c>
      <c r="J17" s="259">
        <v>0</v>
      </c>
      <c r="K17" s="260">
        <v>0</v>
      </c>
      <c r="L17" s="255">
        <v>2016</v>
      </c>
      <c r="M17" s="270">
        <v>994.90599999999995</v>
      </c>
      <c r="N17" s="259">
        <v>0</v>
      </c>
      <c r="O17" s="267">
        <v>994.90599999999995</v>
      </c>
      <c r="P17" s="259">
        <v>0</v>
      </c>
      <c r="Q17" s="274">
        <v>25341.85</v>
      </c>
      <c r="R17" s="268">
        <v>2196.6640000000002</v>
      </c>
      <c r="S17" s="275">
        <v>21217.105</v>
      </c>
      <c r="T17" s="269">
        <v>1928.0809999999999</v>
      </c>
      <c r="U17" s="259">
        <v>0</v>
      </c>
    </row>
    <row r="18" spans="1:21" ht="30.75" customHeight="1">
      <c r="A18" s="254">
        <v>2017</v>
      </c>
      <c r="B18" s="255"/>
      <c r="C18" s="271">
        <v>70340</v>
      </c>
      <c r="D18" s="272">
        <v>35369</v>
      </c>
      <c r="E18" s="272">
        <v>34971</v>
      </c>
      <c r="F18" s="273">
        <v>1819840.8870000001</v>
      </c>
      <c r="G18" s="266">
        <v>30715.246999999999</v>
      </c>
      <c r="H18" s="266">
        <v>3997.6990000000001</v>
      </c>
      <c r="I18" s="259">
        <v>0</v>
      </c>
      <c r="J18" s="259">
        <v>0</v>
      </c>
      <c r="K18" s="260">
        <v>0</v>
      </c>
      <c r="L18" s="255">
        <v>2017</v>
      </c>
      <c r="M18" s="270">
        <v>994.90599999999995</v>
      </c>
      <c r="N18" s="259">
        <v>0</v>
      </c>
      <c r="O18" s="267">
        <v>994.90599999999995</v>
      </c>
      <c r="P18" s="259">
        <v>0</v>
      </c>
      <c r="Q18" s="274">
        <v>25336.722999999998</v>
      </c>
      <c r="R18" s="268">
        <v>2196.6640000000002</v>
      </c>
      <c r="S18" s="275">
        <v>1928.0809999999999</v>
      </c>
      <c r="T18" s="269">
        <v>21211.977999999999</v>
      </c>
      <c r="U18" s="259">
        <v>0</v>
      </c>
    </row>
    <row r="19" spans="1:21" s="287" customFormat="1" ht="30.75" customHeight="1">
      <c r="A19" s="276">
        <v>2018</v>
      </c>
      <c r="B19" s="282"/>
      <c r="C19" s="819">
        <f>SUM(D19:E19)</f>
        <v>69949</v>
      </c>
      <c r="D19" s="277">
        <v>35076</v>
      </c>
      <c r="E19" s="277">
        <v>34873</v>
      </c>
      <c r="F19" s="278">
        <v>1819840.8869999999</v>
      </c>
      <c r="G19" s="279">
        <v>30715.246999999999</v>
      </c>
      <c r="H19" s="291">
        <f>SUM(I19:K19)</f>
        <v>0</v>
      </c>
      <c r="I19" s="280">
        <v>0</v>
      </c>
      <c r="J19" s="280">
        <v>0</v>
      </c>
      <c r="K19" s="281">
        <v>0</v>
      </c>
      <c r="L19" s="282">
        <v>2018</v>
      </c>
      <c r="M19" s="820">
        <f>SUM(N19:P19)</f>
        <v>1095.5840000000001</v>
      </c>
      <c r="N19" s="280">
        <v>0</v>
      </c>
      <c r="O19" s="283">
        <v>1095.5840000000001</v>
      </c>
      <c r="P19" s="280">
        <v>0</v>
      </c>
      <c r="Q19" s="821">
        <v>25236.044999999998</v>
      </c>
      <c r="R19" s="284">
        <v>2196.6640000000002</v>
      </c>
      <c r="S19" s="285">
        <v>1928.0809999999999</v>
      </c>
      <c r="T19" s="286">
        <v>21111.3</v>
      </c>
      <c r="U19" s="280">
        <v>0</v>
      </c>
    </row>
    <row r="20" spans="1:21" s="810" customFormat="1" ht="20.25" customHeight="1">
      <c r="A20" s="822"/>
      <c r="B20" s="823"/>
      <c r="C20" s="824"/>
      <c r="D20" s="824"/>
      <c r="E20" s="825"/>
      <c r="F20" s="826"/>
      <c r="G20" s="826"/>
      <c r="H20" s="827"/>
      <c r="I20" s="827"/>
      <c r="J20" s="827"/>
      <c r="K20" s="827"/>
      <c r="L20" s="831"/>
      <c r="M20" s="829"/>
      <c r="N20" s="829"/>
      <c r="O20" s="829"/>
      <c r="P20" s="829"/>
      <c r="Q20" s="826"/>
      <c r="R20" s="827"/>
      <c r="S20" s="830"/>
      <c r="T20" s="827"/>
      <c r="U20" s="827"/>
    </row>
    <row r="21" spans="1:21" s="287" customFormat="1" ht="18.75" customHeight="1" thickBot="1">
      <c r="A21" s="282"/>
      <c r="B21" s="288"/>
      <c r="C21" s="289"/>
      <c r="D21" s="289"/>
      <c r="E21" s="290"/>
      <c r="F21" s="291"/>
      <c r="G21" s="291"/>
      <c r="H21" s="292"/>
      <c r="I21" s="292"/>
      <c r="J21" s="293"/>
      <c r="K21" s="294"/>
      <c r="L21" s="295"/>
      <c r="M21" s="295"/>
      <c r="N21" s="295"/>
      <c r="O21" s="295"/>
      <c r="P21" s="296"/>
      <c r="Q21" s="293"/>
      <c r="R21" s="297"/>
      <c r="S21" s="293"/>
      <c r="T21" s="293"/>
      <c r="U21" s="298"/>
    </row>
    <row r="22" spans="1:21" s="248" customFormat="1" ht="16.5" customHeight="1">
      <c r="A22" s="626"/>
      <c r="B22" s="631" t="s">
        <v>580</v>
      </c>
      <c r="C22" s="632"/>
      <c r="D22" s="632"/>
      <c r="E22" s="632"/>
      <c r="F22" s="632"/>
      <c r="G22" s="632"/>
      <c r="H22" s="632"/>
      <c r="I22" s="632"/>
      <c r="J22" s="632"/>
      <c r="K22" s="627"/>
      <c r="L22" s="632" t="s">
        <v>581</v>
      </c>
      <c r="M22" s="632"/>
      <c r="N22" s="632"/>
      <c r="O22" s="632"/>
      <c r="P22" s="632"/>
      <c r="Q22" s="632"/>
      <c r="R22" s="632"/>
      <c r="S22" s="632"/>
      <c r="T22" s="632"/>
      <c r="U22" s="655"/>
    </row>
    <row r="23" spans="1:21" s="248" customFormat="1" ht="16.5" customHeight="1">
      <c r="A23" s="633"/>
      <c r="B23" s="656" t="s">
        <v>582</v>
      </c>
      <c r="C23" s="634"/>
      <c r="D23" s="634"/>
      <c r="E23" s="634"/>
      <c r="F23" s="657"/>
      <c r="G23" s="658" t="s">
        <v>583</v>
      </c>
      <c r="H23" s="658"/>
      <c r="I23" s="658"/>
      <c r="J23" s="658"/>
      <c r="K23" s="658"/>
      <c r="L23" s="633"/>
      <c r="M23" s="659" t="s">
        <v>226</v>
      </c>
      <c r="N23" s="660" t="s">
        <v>227</v>
      </c>
      <c r="O23" s="646" t="s">
        <v>228</v>
      </c>
      <c r="P23" s="646" t="s">
        <v>229</v>
      </c>
      <c r="Q23" s="661" t="s">
        <v>230</v>
      </c>
      <c r="R23" s="662"/>
      <c r="S23" s="661" t="s">
        <v>584</v>
      </c>
      <c r="T23" s="663"/>
      <c r="U23" s="664" t="s">
        <v>433</v>
      </c>
    </row>
    <row r="24" spans="1:21" s="248" customFormat="1" ht="16.5" customHeight="1">
      <c r="A24" s="1038" t="s">
        <v>104</v>
      </c>
      <c r="B24" s="641" t="s">
        <v>198</v>
      </c>
      <c r="C24" s="1035" t="s">
        <v>618</v>
      </c>
      <c r="D24" s="1036"/>
      <c r="E24" s="1037"/>
      <c r="F24" s="641" t="s">
        <v>24</v>
      </c>
      <c r="G24" s="645" t="s">
        <v>198</v>
      </c>
      <c r="H24" s="641" t="s">
        <v>199</v>
      </c>
      <c r="I24" s="641" t="s">
        <v>200</v>
      </c>
      <c r="J24" s="659" t="s">
        <v>201</v>
      </c>
      <c r="K24" s="639" t="s">
        <v>202</v>
      </c>
      <c r="L24" s="1038" t="s">
        <v>104</v>
      </c>
      <c r="M24" s="645" t="s">
        <v>197</v>
      </c>
      <c r="N24" s="647"/>
      <c r="O24" s="646" t="s">
        <v>235</v>
      </c>
      <c r="P24" s="646" t="s">
        <v>235</v>
      </c>
      <c r="Q24" s="665"/>
      <c r="R24" s="637"/>
      <c r="S24" s="665" t="s">
        <v>585</v>
      </c>
      <c r="T24" s="635"/>
      <c r="U24" s="666" t="s">
        <v>434</v>
      </c>
    </row>
    <row r="25" spans="1:21" s="248" customFormat="1" ht="16.5" customHeight="1">
      <c r="A25" s="1038"/>
      <c r="B25" s="644"/>
      <c r="C25" s="633" t="s">
        <v>205</v>
      </c>
      <c r="D25" s="633" t="s">
        <v>206</v>
      </c>
      <c r="E25" s="633" t="s">
        <v>207</v>
      </c>
      <c r="F25" s="644" t="s">
        <v>515</v>
      </c>
      <c r="G25" s="645"/>
      <c r="H25" s="644"/>
      <c r="I25" s="644"/>
      <c r="J25" s="633"/>
      <c r="K25" s="646"/>
      <c r="L25" s="1038"/>
      <c r="M25" s="645"/>
      <c r="N25" s="646" t="s">
        <v>95</v>
      </c>
      <c r="O25" s="646" t="s">
        <v>236</v>
      </c>
      <c r="P25" s="646" t="s">
        <v>237</v>
      </c>
      <c r="Q25" s="665" t="s">
        <v>238</v>
      </c>
      <c r="R25" s="637"/>
      <c r="S25" s="667" t="s">
        <v>360</v>
      </c>
      <c r="T25" s="668" t="s">
        <v>456</v>
      </c>
      <c r="U25" s="666"/>
    </row>
    <row r="26" spans="1:21" s="248" customFormat="1" ht="16.5" customHeight="1">
      <c r="A26" s="633"/>
      <c r="B26" s="649" t="s">
        <v>6</v>
      </c>
      <c r="C26" s="633" t="s">
        <v>200</v>
      </c>
      <c r="D26" s="633" t="s">
        <v>200</v>
      </c>
      <c r="E26" s="633" t="s">
        <v>200</v>
      </c>
      <c r="F26" s="644" t="s">
        <v>211</v>
      </c>
      <c r="G26" s="669" t="s">
        <v>6</v>
      </c>
      <c r="H26" s="649"/>
      <c r="I26" s="649"/>
      <c r="J26" s="633" t="s">
        <v>212</v>
      </c>
      <c r="K26" s="646" t="s">
        <v>213</v>
      </c>
      <c r="L26" s="633"/>
      <c r="M26" s="645"/>
      <c r="N26" s="644" t="s">
        <v>242</v>
      </c>
      <c r="O26" s="644" t="s">
        <v>242</v>
      </c>
      <c r="P26" s="645" t="s">
        <v>242</v>
      </c>
      <c r="Q26" s="665" t="s">
        <v>243</v>
      </c>
      <c r="R26" s="637"/>
      <c r="S26" s="667" t="s">
        <v>359</v>
      </c>
      <c r="T26" s="668" t="s">
        <v>361</v>
      </c>
      <c r="U26" s="666" t="s">
        <v>435</v>
      </c>
    </row>
    <row r="27" spans="1:21" s="248" customFormat="1" ht="16.5" customHeight="1">
      <c r="A27" s="650"/>
      <c r="B27" s="652" t="s">
        <v>217</v>
      </c>
      <c r="C27" s="671" t="s">
        <v>219</v>
      </c>
      <c r="D27" s="671" t="s">
        <v>220</v>
      </c>
      <c r="E27" s="671" t="s">
        <v>221</v>
      </c>
      <c r="F27" s="652" t="s">
        <v>222</v>
      </c>
      <c r="G27" s="653" t="s">
        <v>217</v>
      </c>
      <c r="H27" s="652" t="s">
        <v>223</v>
      </c>
      <c r="I27" s="652" t="s">
        <v>26</v>
      </c>
      <c r="J27" s="650" t="s">
        <v>224</v>
      </c>
      <c r="K27" s="654" t="s">
        <v>225</v>
      </c>
      <c r="L27" s="650"/>
      <c r="M27" s="650" t="s">
        <v>79</v>
      </c>
      <c r="N27" s="654" t="s">
        <v>249</v>
      </c>
      <c r="O27" s="654" t="s">
        <v>249</v>
      </c>
      <c r="P27" s="654" t="s">
        <v>249</v>
      </c>
      <c r="Q27" s="638" t="s">
        <v>249</v>
      </c>
      <c r="R27" s="635"/>
      <c r="S27" s="670" t="s">
        <v>250</v>
      </c>
      <c r="T27" s="672" t="s">
        <v>362</v>
      </c>
      <c r="U27" s="673" t="s">
        <v>14</v>
      </c>
    </row>
    <row r="28" spans="1:21" ht="30.75" hidden="1" customHeight="1">
      <c r="A28" s="254">
        <v>2010</v>
      </c>
      <c r="B28" s="260">
        <v>3860</v>
      </c>
      <c r="C28" s="260">
        <v>1240</v>
      </c>
      <c r="D28" s="260">
        <v>2620</v>
      </c>
      <c r="E28" s="260">
        <v>0</v>
      </c>
      <c r="F28" s="299">
        <v>80</v>
      </c>
      <c r="G28" s="300">
        <v>370</v>
      </c>
      <c r="H28" s="260">
        <v>0</v>
      </c>
      <c r="I28" s="299">
        <v>370</v>
      </c>
      <c r="J28" s="260" t="s">
        <v>265</v>
      </c>
      <c r="K28" s="260" t="s">
        <v>265</v>
      </c>
      <c r="L28" s="254">
        <v>2010</v>
      </c>
      <c r="M28" s="301">
        <v>1781350</v>
      </c>
      <c r="N28" s="302">
        <v>167430</v>
      </c>
      <c r="O28" s="260">
        <v>60580</v>
      </c>
      <c r="P28" s="260">
        <v>94350</v>
      </c>
      <c r="Q28" s="1040">
        <v>1394120</v>
      </c>
      <c r="R28" s="1040"/>
      <c r="S28" s="303">
        <v>64870</v>
      </c>
      <c r="T28" s="304">
        <v>3.6287408401857131</v>
      </c>
      <c r="U28" s="305"/>
    </row>
    <row r="29" spans="1:21" ht="30.75" hidden="1" customHeight="1">
      <c r="A29" s="254">
        <v>2012</v>
      </c>
      <c r="B29" s="306">
        <v>3860</v>
      </c>
      <c r="C29" s="307">
        <v>1240</v>
      </c>
      <c r="D29" s="307">
        <v>2620</v>
      </c>
      <c r="E29" s="260">
        <v>0</v>
      </c>
      <c r="F29" s="308">
        <v>80</v>
      </c>
      <c r="G29" s="309">
        <v>370</v>
      </c>
      <c r="H29" s="260">
        <v>0</v>
      </c>
      <c r="I29" s="310">
        <v>370</v>
      </c>
      <c r="J29" s="260">
        <v>0</v>
      </c>
      <c r="K29" s="260">
        <v>0</v>
      </c>
      <c r="L29" s="254">
        <v>2012</v>
      </c>
      <c r="M29" s="302">
        <v>1787690</v>
      </c>
      <c r="N29" s="302">
        <v>182100</v>
      </c>
      <c r="O29" s="260">
        <v>65250</v>
      </c>
      <c r="P29" s="260">
        <v>118880</v>
      </c>
      <c r="Q29" s="1039">
        <v>1356590</v>
      </c>
      <c r="R29" s="1039"/>
      <c r="S29" s="311">
        <v>64870</v>
      </c>
      <c r="T29" s="304">
        <v>3.63</v>
      </c>
      <c r="U29" s="305"/>
    </row>
    <row r="30" spans="1:21" ht="30.75" customHeight="1">
      <c r="A30" s="254">
        <v>2013</v>
      </c>
      <c r="B30" s="306">
        <v>3860</v>
      </c>
      <c r="C30" s="307">
        <v>1240</v>
      </c>
      <c r="D30" s="307">
        <v>2620</v>
      </c>
      <c r="E30" s="260">
        <v>0</v>
      </c>
      <c r="F30" s="308">
        <v>80</v>
      </c>
      <c r="G30" s="309">
        <v>370</v>
      </c>
      <c r="H30" s="260">
        <v>0</v>
      </c>
      <c r="I30" s="310">
        <v>370</v>
      </c>
      <c r="J30" s="260">
        <v>0</v>
      </c>
      <c r="K30" s="260">
        <v>0</v>
      </c>
      <c r="L30" s="254">
        <v>2013</v>
      </c>
      <c r="M30" s="302">
        <v>1787690</v>
      </c>
      <c r="N30" s="302">
        <v>182130</v>
      </c>
      <c r="O30" s="260">
        <v>65250</v>
      </c>
      <c r="P30" s="260">
        <v>118880</v>
      </c>
      <c r="Q30" s="1039">
        <v>1356560</v>
      </c>
      <c r="R30" s="1039"/>
      <c r="S30" s="1099">
        <v>64870</v>
      </c>
      <c r="T30" s="304">
        <v>3.63</v>
      </c>
      <c r="U30" s="305"/>
    </row>
    <row r="31" spans="1:21" ht="30.75" customHeight="1">
      <c r="A31" s="254">
        <v>2014</v>
      </c>
      <c r="B31" s="306">
        <v>3857.2</v>
      </c>
      <c r="C31" s="307">
        <v>1236.8</v>
      </c>
      <c r="D31" s="307">
        <v>2620.4</v>
      </c>
      <c r="E31" s="260">
        <v>0</v>
      </c>
      <c r="F31" s="308">
        <v>83</v>
      </c>
      <c r="G31" s="309">
        <v>374</v>
      </c>
      <c r="H31" s="260">
        <v>0</v>
      </c>
      <c r="I31" s="310">
        <v>374</v>
      </c>
      <c r="J31" s="260">
        <v>0</v>
      </c>
      <c r="K31" s="260">
        <v>0</v>
      </c>
      <c r="L31" s="254">
        <v>2014</v>
      </c>
      <c r="M31" s="302">
        <v>1786941.4</v>
      </c>
      <c r="N31" s="302">
        <v>181434.4</v>
      </c>
      <c r="O31" s="260">
        <v>65254.9</v>
      </c>
      <c r="P31" s="260">
        <v>118782.5</v>
      </c>
      <c r="Q31" s="1039">
        <v>1356598.6</v>
      </c>
      <c r="R31" s="1039"/>
      <c r="S31" s="1100">
        <v>64871</v>
      </c>
      <c r="T31" s="304">
        <v>3.63</v>
      </c>
      <c r="U31" s="305"/>
    </row>
    <row r="32" spans="1:21" ht="30.75" customHeight="1">
      <c r="A32" s="254">
        <v>2015</v>
      </c>
      <c r="B32" s="306">
        <f>SUM(C32:E32)</f>
        <v>3857.23</v>
      </c>
      <c r="C32" s="307">
        <v>1236.81</v>
      </c>
      <c r="D32" s="307">
        <v>2620.42</v>
      </c>
      <c r="E32" s="260">
        <v>0</v>
      </c>
      <c r="F32" s="308">
        <v>83.04</v>
      </c>
      <c r="G32" s="309">
        <f>SUM(H32:K32)</f>
        <v>374.03</v>
      </c>
      <c r="H32" s="260">
        <v>0</v>
      </c>
      <c r="I32" s="310">
        <v>374.03</v>
      </c>
      <c r="J32" s="260">
        <v>0</v>
      </c>
      <c r="K32" s="260">
        <v>0</v>
      </c>
      <c r="L32" s="254">
        <v>2015</v>
      </c>
      <c r="M32" s="312">
        <f>SUM(N32:S32,U32)</f>
        <v>1787688.3660000002</v>
      </c>
      <c r="N32" s="302">
        <v>181436.26500000001</v>
      </c>
      <c r="O32" s="260">
        <v>65254.894999999997</v>
      </c>
      <c r="P32" s="260">
        <v>118782.497</v>
      </c>
      <c r="Q32" s="1039">
        <v>1356596.352</v>
      </c>
      <c r="R32" s="1039"/>
      <c r="S32" s="313">
        <v>64871</v>
      </c>
      <c r="T32" s="314">
        <v>3.6287644554710936</v>
      </c>
      <c r="U32" s="315">
        <v>747.35699999999997</v>
      </c>
    </row>
    <row r="33" spans="1:21" ht="30.75" customHeight="1">
      <c r="A33" s="254">
        <v>2016</v>
      </c>
      <c r="B33" s="306">
        <v>3902.1279999999997</v>
      </c>
      <c r="C33" s="307">
        <v>1278.374</v>
      </c>
      <c r="D33" s="307">
        <v>2623.7539999999999</v>
      </c>
      <c r="E33" s="260">
        <v>0</v>
      </c>
      <c r="F33" s="308">
        <v>90.444000000000003</v>
      </c>
      <c r="G33" s="309">
        <v>385.91899999999998</v>
      </c>
      <c r="H33" s="260">
        <v>0</v>
      </c>
      <c r="I33" s="310">
        <v>385.91899999999998</v>
      </c>
      <c r="J33" s="260">
        <v>0</v>
      </c>
      <c r="K33" s="260">
        <v>0</v>
      </c>
      <c r="L33" s="254">
        <v>2016</v>
      </c>
      <c r="M33" s="312">
        <v>1789125.6400000001</v>
      </c>
      <c r="N33" s="302">
        <v>183924.93100000001</v>
      </c>
      <c r="O33" s="260">
        <v>66675.928</v>
      </c>
      <c r="P33" s="260">
        <v>121416.227</v>
      </c>
      <c r="Q33" s="1039">
        <v>1340339.676</v>
      </c>
      <c r="R33" s="1039"/>
      <c r="S33" s="313">
        <v>76768.877999999997</v>
      </c>
      <c r="T33" s="314">
        <v>4.2908600873888316</v>
      </c>
      <c r="U33" s="315">
        <v>0</v>
      </c>
    </row>
    <row r="34" spans="1:21" ht="30.75" customHeight="1">
      <c r="A34" s="254">
        <v>2017</v>
      </c>
      <c r="B34" s="306">
        <v>3907.2550000000001</v>
      </c>
      <c r="C34" s="307">
        <v>1275.6780000000001</v>
      </c>
      <c r="D34" s="307">
        <v>2631.5770000000002</v>
      </c>
      <c r="E34" s="260">
        <v>0</v>
      </c>
      <c r="F34" s="308">
        <v>90.444000000000003</v>
      </c>
      <c r="G34" s="309">
        <v>385.91899999999998</v>
      </c>
      <c r="H34" s="260">
        <v>0</v>
      </c>
      <c r="I34" s="310">
        <v>385.91899999999998</v>
      </c>
      <c r="J34" s="260">
        <v>0</v>
      </c>
      <c r="K34" s="260">
        <v>0</v>
      </c>
      <c r="L34" s="254">
        <v>2017</v>
      </c>
      <c r="M34" s="312">
        <v>1789125.6400000001</v>
      </c>
      <c r="N34" s="302">
        <v>183924.93100000001</v>
      </c>
      <c r="O34" s="260">
        <v>66675.928</v>
      </c>
      <c r="P34" s="260">
        <v>121416.227</v>
      </c>
      <c r="Q34" s="1039">
        <v>1340339.676</v>
      </c>
      <c r="R34" s="1039"/>
      <c r="S34" s="313">
        <v>76768.877999999997</v>
      </c>
      <c r="T34" s="314">
        <v>4.2908600873888316</v>
      </c>
      <c r="U34" s="315">
        <v>0</v>
      </c>
    </row>
    <row r="35" spans="1:21" s="287" customFormat="1" ht="30.75" customHeight="1">
      <c r="A35" s="276">
        <v>2018</v>
      </c>
      <c r="B35" s="294">
        <f>SUM(C35:D35)</f>
        <v>3907.2550000000001</v>
      </c>
      <c r="C35" s="316">
        <v>1275.6780000000001</v>
      </c>
      <c r="D35" s="316">
        <v>2631.5770000000002</v>
      </c>
      <c r="E35" s="281">
        <v>0</v>
      </c>
      <c r="F35" s="317">
        <v>90.444000000000003</v>
      </c>
      <c r="G35" s="296">
        <f>SUM(H35:K35)</f>
        <v>385.91899999999998</v>
      </c>
      <c r="H35" s="281">
        <v>0</v>
      </c>
      <c r="I35" s="318">
        <v>385.91899999999998</v>
      </c>
      <c r="J35" s="281">
        <v>0</v>
      </c>
      <c r="K35" s="281">
        <v>0</v>
      </c>
      <c r="L35" s="276">
        <v>2018</v>
      </c>
      <c r="M35" s="1097">
        <f>SUM(N35:S35,U35)</f>
        <v>1789125.6400000001</v>
      </c>
      <c r="N35" s="838">
        <v>183949.77799999999</v>
      </c>
      <c r="O35" s="839">
        <v>66675.561000000002</v>
      </c>
      <c r="P35" s="839">
        <v>121391.747</v>
      </c>
      <c r="Q35" s="1098">
        <v>1340339.676</v>
      </c>
      <c r="R35" s="1098"/>
      <c r="S35" s="840">
        <v>76768.877999999997</v>
      </c>
      <c r="T35" s="841">
        <v>4.2908600873888316</v>
      </c>
      <c r="U35" s="319">
        <v>0</v>
      </c>
    </row>
    <row r="36" spans="1:21" s="836" customFormat="1" ht="23.25" customHeight="1">
      <c r="A36" s="822"/>
      <c r="B36" s="828"/>
      <c r="C36" s="829"/>
      <c r="D36" s="829"/>
      <c r="E36" s="829"/>
      <c r="F36" s="829"/>
      <c r="G36" s="826"/>
      <c r="H36" s="827"/>
      <c r="I36" s="830"/>
      <c r="J36" s="827"/>
      <c r="K36" s="827"/>
      <c r="L36" s="831"/>
      <c r="M36" s="832"/>
      <c r="N36" s="833"/>
      <c r="O36" s="832"/>
      <c r="P36" s="833"/>
      <c r="Q36" s="834"/>
      <c r="R36" s="832"/>
      <c r="S36" s="835"/>
      <c r="T36" s="832"/>
      <c r="U36" s="832"/>
    </row>
    <row r="37" spans="1:21" s="252" customFormat="1" ht="15.75" customHeight="1">
      <c r="A37" s="282"/>
      <c r="B37" s="294"/>
      <c r="C37" s="295"/>
      <c r="D37" s="295"/>
      <c r="E37" s="295"/>
      <c r="F37" s="295"/>
      <c r="G37" s="296"/>
      <c r="H37" s="293"/>
      <c r="I37" s="297"/>
      <c r="J37" s="293"/>
      <c r="K37" s="293"/>
      <c r="L37" s="294"/>
      <c r="M37" s="260"/>
      <c r="N37" s="308"/>
      <c r="O37" s="260"/>
      <c r="P37" s="308"/>
      <c r="Q37" s="728"/>
      <c r="R37" s="260"/>
      <c r="S37" s="310"/>
      <c r="T37" s="260"/>
      <c r="U37" s="260"/>
    </row>
    <row r="38" spans="1:21" s="329" customFormat="1" ht="15" customHeight="1">
      <c r="A38" s="320" t="s">
        <v>251</v>
      </c>
      <c r="B38" s="321"/>
      <c r="C38" s="322"/>
      <c r="D38" s="322"/>
      <c r="E38" s="323"/>
      <c r="F38" s="324"/>
      <c r="G38" s="324"/>
      <c r="H38" s="325"/>
      <c r="I38" s="325"/>
      <c r="J38" s="325"/>
      <c r="K38" s="325"/>
      <c r="L38" s="320" t="s">
        <v>251</v>
      </c>
      <c r="M38" s="325"/>
      <c r="N38" s="326"/>
      <c r="O38" s="325"/>
      <c r="P38" s="326"/>
      <c r="Q38" s="327"/>
      <c r="R38" s="325"/>
      <c r="S38" s="328"/>
      <c r="T38" s="325"/>
      <c r="U38" s="325"/>
    </row>
    <row r="39" spans="1:21" s="329" customFormat="1" ht="15" customHeight="1">
      <c r="A39" s="917" t="s">
        <v>711</v>
      </c>
      <c r="B39" s="321"/>
      <c r="C39" s="322"/>
      <c r="D39" s="322"/>
      <c r="E39" s="323"/>
      <c r="F39" s="324"/>
      <c r="G39" s="324"/>
      <c r="H39" s="325"/>
      <c r="I39" s="325"/>
      <c r="J39" s="325"/>
      <c r="K39" s="330"/>
      <c r="L39" s="917" t="s">
        <v>711</v>
      </c>
      <c r="M39" s="326"/>
      <c r="N39" s="325"/>
      <c r="O39" s="326"/>
      <c r="P39" s="327"/>
      <c r="Q39" s="325"/>
      <c r="R39" s="328"/>
      <c r="S39" s="325"/>
      <c r="T39" s="325"/>
    </row>
    <row r="40" spans="1:21" s="253" customFormat="1" ht="15" customHeight="1">
      <c r="A40" s="761" t="s">
        <v>711</v>
      </c>
      <c r="D40" s="331"/>
      <c r="E40" s="332"/>
      <c r="F40" s="331"/>
      <c r="G40" s="331"/>
      <c r="H40" s="331"/>
      <c r="I40" s="331"/>
      <c r="J40" s="331"/>
      <c r="K40" s="331"/>
      <c r="L40" s="761" t="s">
        <v>711</v>
      </c>
      <c r="M40" s="331"/>
      <c r="N40" s="331" t="s">
        <v>6</v>
      </c>
      <c r="O40" s="331"/>
      <c r="P40" s="331"/>
      <c r="Q40" s="331"/>
      <c r="R40" s="331"/>
      <c r="S40" s="331"/>
      <c r="T40" s="333"/>
    </row>
    <row r="41" spans="1:21" s="253" customFormat="1" ht="15" customHeight="1">
      <c r="A41" s="320"/>
      <c r="D41" s="331"/>
      <c r="E41" s="332"/>
      <c r="F41" s="331"/>
      <c r="G41" s="331"/>
      <c r="H41" s="331"/>
      <c r="I41" s="331"/>
      <c r="J41" s="331"/>
      <c r="K41" s="331"/>
      <c r="L41" s="320"/>
      <c r="M41" s="331"/>
      <c r="N41" s="331"/>
      <c r="O41" s="331"/>
      <c r="P41" s="331"/>
      <c r="Q41" s="331"/>
      <c r="R41" s="331"/>
      <c r="S41" s="331"/>
      <c r="T41" s="333"/>
    </row>
    <row r="42" spans="1:21" s="253" customFormat="1" ht="15" customHeight="1">
      <c r="A42" s="320"/>
      <c r="D42" s="331"/>
      <c r="E42" s="332"/>
      <c r="F42" s="331"/>
      <c r="G42" s="331"/>
      <c r="H42" s="331"/>
      <c r="I42" s="331"/>
      <c r="J42" s="331"/>
      <c r="K42" s="331"/>
      <c r="L42" s="320"/>
      <c r="M42" s="331"/>
      <c r="N42" s="331"/>
      <c r="O42" s="331"/>
      <c r="P42" s="331"/>
      <c r="Q42" s="331"/>
      <c r="R42" s="331"/>
      <c r="S42" s="331"/>
      <c r="T42" s="333"/>
    </row>
    <row r="43" spans="1:21" ht="15" customHeight="1">
      <c r="A43" s="58" t="s">
        <v>619</v>
      </c>
      <c r="B43" s="334"/>
      <c r="C43" s="334"/>
      <c r="D43" s="335"/>
      <c r="E43" s="336"/>
      <c r="F43" s="335"/>
      <c r="G43" s="335"/>
      <c r="H43" s="335"/>
      <c r="I43" s="335"/>
      <c r="J43" s="335"/>
      <c r="K43" s="335"/>
      <c r="L43" s="58" t="s">
        <v>619</v>
      </c>
      <c r="M43" s="335"/>
      <c r="N43" s="335"/>
      <c r="O43" s="337"/>
      <c r="P43" s="335"/>
      <c r="Q43" s="335"/>
      <c r="R43" s="335"/>
      <c r="S43" s="335"/>
      <c r="T43" s="335"/>
    </row>
    <row r="44" spans="1:21">
      <c r="A44" s="137"/>
    </row>
  </sheetData>
  <mergeCells count="16">
    <mergeCell ref="T1:U1"/>
    <mergeCell ref="Q34:R34"/>
    <mergeCell ref="I1:K1"/>
    <mergeCell ref="Q30:R30"/>
    <mergeCell ref="G6:J6"/>
    <mergeCell ref="Q33:R33"/>
    <mergeCell ref="Q32:R32"/>
    <mergeCell ref="Q31:R31"/>
    <mergeCell ref="Q35:R35"/>
    <mergeCell ref="C24:E24"/>
    <mergeCell ref="A8:A9"/>
    <mergeCell ref="L24:L25"/>
    <mergeCell ref="Q29:R29"/>
    <mergeCell ref="A24:A25"/>
    <mergeCell ref="Q28:R28"/>
    <mergeCell ref="L8:L9"/>
  </mergeCells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4" firstPageNumber="207" pageOrder="overThenDown" orientation="portrait" blackAndWhite="1" useFirstPageNumber="1" r:id="rId1"/>
  <headerFooter alignWithMargins="0">
    <evenHeader>&amp;L&amp;"함초롬돋움,보통"&amp;12&amp;P 주택 건설</evenHeader>
  </headerFooter>
  <colBreaks count="1" manualBreakCount="1">
    <brk id="11" max="34" man="1"/>
  </colBreaks>
  <ignoredErrors>
    <ignoredError sqref="Q16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/>
  </sheetPr>
  <dimension ref="A2:BE155"/>
  <sheetViews>
    <sheetView view="pageBreakPreview" topLeftCell="AC1" zoomScaleNormal="100" zoomScaleSheetLayoutView="100" workbookViewId="0">
      <selection activeCell="A3" sqref="A3:K3"/>
    </sheetView>
  </sheetViews>
  <sheetFormatPr defaultRowHeight="12"/>
  <sheetData>
    <row r="2" spans="1:57" s="905" customFormat="1" ht="24.95" customHeight="1">
      <c r="V2" s="906"/>
      <c r="BA2" s="907"/>
      <c r="BB2" s="907"/>
      <c r="BC2" s="907"/>
      <c r="BD2" s="907"/>
      <c r="BE2" s="907"/>
    </row>
    <row r="3" spans="1:57" s="911" customFormat="1" ht="24.95" customHeight="1">
      <c r="A3" s="1048" t="s">
        <v>712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50"/>
      <c r="M3" s="1050"/>
      <c r="N3" s="1050"/>
      <c r="O3" s="1050"/>
      <c r="P3" s="1050"/>
      <c r="Q3" s="1050"/>
      <c r="R3" s="1050"/>
      <c r="S3" s="1050"/>
      <c r="T3" s="1050"/>
      <c r="U3" s="1050"/>
      <c r="V3" s="1050"/>
      <c r="W3" s="1051" t="s">
        <v>673</v>
      </c>
      <c r="X3" s="1051"/>
      <c r="Y3" s="1051"/>
      <c r="Z3" s="1051"/>
      <c r="AA3" s="1051"/>
      <c r="AB3" s="1051"/>
      <c r="AC3" s="1051"/>
      <c r="AD3" s="1051"/>
      <c r="AE3" s="1051"/>
      <c r="AF3" s="1051"/>
      <c r="AG3" s="1051"/>
      <c r="AH3" s="1051"/>
      <c r="AI3" s="1051"/>
      <c r="AJ3" s="1051"/>
      <c r="AK3" s="1051"/>
      <c r="AL3" s="1051" t="s">
        <v>671</v>
      </c>
      <c r="AM3" s="1051"/>
      <c r="AN3" s="1051"/>
      <c r="AO3" s="1051"/>
      <c r="AP3" s="1051"/>
      <c r="AQ3" s="1051"/>
      <c r="AR3" s="1051"/>
      <c r="AS3" s="1051"/>
      <c r="AT3" s="1051"/>
      <c r="AU3" s="1051"/>
      <c r="AV3" s="1051"/>
      <c r="AW3" s="1051"/>
      <c r="AX3" s="1051"/>
      <c r="AY3" s="1051"/>
      <c r="AZ3" s="1051"/>
      <c r="BA3" s="910"/>
      <c r="BB3" s="910"/>
      <c r="BC3" s="910"/>
      <c r="BD3" s="910"/>
      <c r="BE3" s="910"/>
    </row>
    <row r="4" spans="1:57" s="909" customFormat="1" ht="24.95" customHeight="1">
      <c r="A4" s="908"/>
      <c r="B4" s="908"/>
      <c r="C4" s="908"/>
      <c r="D4" s="908"/>
      <c r="E4" s="908"/>
      <c r="F4" s="908"/>
      <c r="G4" s="908"/>
      <c r="H4" s="908"/>
      <c r="I4" s="908"/>
      <c r="J4" s="908"/>
      <c r="L4" s="908"/>
      <c r="M4" s="908"/>
      <c r="N4" s="908"/>
      <c r="O4" s="908"/>
      <c r="P4" s="908"/>
      <c r="Q4" s="908"/>
      <c r="R4" s="908"/>
      <c r="S4" s="908"/>
      <c r="T4" s="908"/>
      <c r="U4" s="908"/>
      <c r="V4" s="908"/>
      <c r="W4" s="908"/>
      <c r="X4" s="908"/>
      <c r="Y4" s="908"/>
      <c r="Z4" s="908"/>
      <c r="AA4" s="908"/>
      <c r="AB4" s="908"/>
      <c r="AC4" s="908"/>
      <c r="AD4" s="908"/>
      <c r="AE4" s="908"/>
      <c r="AF4" s="908"/>
      <c r="AG4" s="908"/>
      <c r="AH4" s="908"/>
      <c r="AI4" s="908"/>
      <c r="AJ4" s="908"/>
      <c r="AK4" s="908"/>
      <c r="AL4" s="912"/>
      <c r="AM4" s="912"/>
      <c r="AN4" s="912"/>
      <c r="AO4" s="908"/>
      <c r="AP4" s="908"/>
      <c r="AQ4" s="908"/>
      <c r="AR4" s="908"/>
      <c r="AS4" s="908"/>
      <c r="AT4" s="908"/>
      <c r="AU4" s="908"/>
      <c r="AV4" s="908"/>
      <c r="AW4" s="908"/>
      <c r="AX4" s="908"/>
      <c r="AY4" s="908"/>
      <c r="AZ4" s="908"/>
      <c r="BA4" s="913"/>
      <c r="BB4" s="913"/>
      <c r="BC4" s="913"/>
      <c r="BD4" s="913"/>
      <c r="BE4" s="913"/>
    </row>
    <row r="5" spans="1:57" s="133" customFormat="1" ht="15" customHeight="1" thickBot="1">
      <c r="A5" s="133" t="s">
        <v>672</v>
      </c>
      <c r="K5" s="133" t="s">
        <v>674</v>
      </c>
      <c r="L5" s="133" t="s">
        <v>672</v>
      </c>
      <c r="N5" s="914"/>
      <c r="U5" s="133" t="s">
        <v>674</v>
      </c>
      <c r="V5" s="133" t="s">
        <v>672</v>
      </c>
      <c r="AD5" s="133" t="s">
        <v>674</v>
      </c>
      <c r="AE5" s="133" t="s">
        <v>672</v>
      </c>
      <c r="AL5" s="915"/>
      <c r="AM5" s="915"/>
      <c r="AN5" s="915"/>
      <c r="AO5" s="915"/>
      <c r="AP5" s="133" t="s">
        <v>674</v>
      </c>
      <c r="AQ5" s="133" t="s">
        <v>672</v>
      </c>
      <c r="AR5" s="915"/>
      <c r="AS5" s="915"/>
      <c r="AT5" s="915"/>
      <c r="AU5" s="915"/>
      <c r="AV5" s="916"/>
      <c r="AW5" s="916"/>
      <c r="AX5" s="916"/>
      <c r="AY5" s="916"/>
      <c r="AZ5" s="914" t="s">
        <v>674</v>
      </c>
      <c r="BA5" s="916"/>
      <c r="BB5" s="916"/>
      <c r="BC5" s="916"/>
      <c r="BD5" s="916"/>
      <c r="BE5" s="916"/>
    </row>
    <row r="6" spans="1:57" ht="39" customHeight="1">
      <c r="A6" s="889" t="s">
        <v>629</v>
      </c>
      <c r="B6" s="1067" t="s">
        <v>646</v>
      </c>
      <c r="C6" s="1068"/>
      <c r="D6" s="1070" t="s">
        <v>647</v>
      </c>
      <c r="E6" s="1063"/>
      <c r="F6" s="1063"/>
      <c r="G6" s="1063"/>
      <c r="H6" s="1063"/>
      <c r="I6" s="1063"/>
      <c r="J6" s="1063"/>
      <c r="K6" s="1064"/>
      <c r="L6" s="1071" t="s">
        <v>634</v>
      </c>
      <c r="M6" s="1068"/>
      <c r="N6" s="1067" t="s">
        <v>635</v>
      </c>
      <c r="O6" s="1069"/>
      <c r="P6" s="1062" t="s">
        <v>648</v>
      </c>
      <c r="Q6" s="1072"/>
      <c r="R6" s="1072"/>
      <c r="S6" s="1072"/>
      <c r="T6" s="1072"/>
      <c r="U6" s="1073"/>
      <c r="V6" s="889" t="s">
        <v>629</v>
      </c>
      <c r="W6" s="1062" t="s">
        <v>649</v>
      </c>
      <c r="X6" s="1063"/>
      <c r="Y6" s="1063"/>
      <c r="Z6" s="1063"/>
      <c r="AA6" s="1063"/>
      <c r="AB6" s="1063"/>
      <c r="AC6" s="1063"/>
      <c r="AD6" s="1064"/>
      <c r="AE6" s="1062" t="s">
        <v>650</v>
      </c>
      <c r="AF6" s="1063"/>
      <c r="AG6" s="1063"/>
      <c r="AH6" s="1063"/>
      <c r="AI6" s="1063"/>
      <c r="AJ6" s="1064"/>
      <c r="AK6" s="1065" t="s">
        <v>651</v>
      </c>
      <c r="AL6" s="1066"/>
      <c r="AM6" s="1066"/>
      <c r="AN6" s="1063"/>
      <c r="AO6" s="1063"/>
      <c r="AP6" s="1063"/>
      <c r="AQ6" s="1063"/>
      <c r="AR6" s="1063"/>
      <c r="AS6" s="1063"/>
      <c r="AT6" s="1063"/>
      <c r="AU6" s="1063"/>
      <c r="AV6" s="1064"/>
      <c r="AW6" s="1067" t="s">
        <v>636</v>
      </c>
      <c r="AX6" s="1068"/>
      <c r="AY6" s="1067" t="s">
        <v>637</v>
      </c>
      <c r="AZ6" s="1069"/>
    </row>
    <row r="7" spans="1:57" ht="13.5">
      <c r="A7" s="890"/>
      <c r="B7" s="1061"/>
      <c r="C7" s="1053"/>
      <c r="D7" s="1056" t="s">
        <v>652</v>
      </c>
      <c r="E7" s="1057"/>
      <c r="F7" s="1056" t="s">
        <v>653</v>
      </c>
      <c r="G7" s="1057"/>
      <c r="H7" s="1056" t="s">
        <v>654</v>
      </c>
      <c r="I7" s="1057"/>
      <c r="J7" s="1056" t="s">
        <v>655</v>
      </c>
      <c r="K7" s="1057"/>
      <c r="L7" s="1056" t="s">
        <v>638</v>
      </c>
      <c r="M7" s="1057"/>
      <c r="N7" s="1056" t="s">
        <v>630</v>
      </c>
      <c r="O7" s="1057"/>
      <c r="P7" s="1056" t="s">
        <v>652</v>
      </c>
      <c r="Q7" s="1057"/>
      <c r="R7" s="1056" t="s">
        <v>656</v>
      </c>
      <c r="S7" s="1057"/>
      <c r="T7" s="1056" t="s">
        <v>654</v>
      </c>
      <c r="U7" s="1057"/>
      <c r="V7" s="890"/>
      <c r="W7" s="1056" t="s">
        <v>657</v>
      </c>
      <c r="X7" s="1057"/>
      <c r="Y7" s="1056" t="s">
        <v>658</v>
      </c>
      <c r="Z7" s="1057"/>
      <c r="AA7" s="1056" t="s">
        <v>659</v>
      </c>
      <c r="AB7" s="1057"/>
      <c r="AC7" s="1056" t="s">
        <v>660</v>
      </c>
      <c r="AD7" s="1057"/>
      <c r="AE7" s="1056" t="s">
        <v>657</v>
      </c>
      <c r="AF7" s="1057"/>
      <c r="AG7" s="1056" t="s">
        <v>653</v>
      </c>
      <c r="AH7" s="1057"/>
      <c r="AI7" s="1056" t="s">
        <v>661</v>
      </c>
      <c r="AJ7" s="1057"/>
      <c r="AK7" s="1056" t="s">
        <v>662</v>
      </c>
      <c r="AL7" s="1057"/>
      <c r="AM7" s="1056" t="s">
        <v>663</v>
      </c>
      <c r="AN7" s="1058"/>
      <c r="AO7" s="1056" t="s">
        <v>664</v>
      </c>
      <c r="AP7" s="1058"/>
      <c r="AQ7" s="1056" t="s">
        <v>665</v>
      </c>
      <c r="AR7" s="1057"/>
      <c r="AS7" s="1056" t="s">
        <v>666</v>
      </c>
      <c r="AT7" s="1058"/>
      <c r="AU7" s="1056" t="s">
        <v>667</v>
      </c>
      <c r="AV7" s="1058"/>
      <c r="AW7" s="1052" t="s">
        <v>639</v>
      </c>
      <c r="AX7" s="1053"/>
      <c r="AY7" s="1052" t="s">
        <v>640</v>
      </c>
      <c r="AZ7" s="1053"/>
    </row>
    <row r="8" spans="1:57" ht="13.5">
      <c r="A8" s="890"/>
      <c r="B8" s="1054"/>
      <c r="C8" s="1055"/>
      <c r="D8" s="1054"/>
      <c r="E8" s="1055"/>
      <c r="F8" s="1054"/>
      <c r="G8" s="1055"/>
      <c r="H8" s="1061"/>
      <c r="I8" s="1053"/>
      <c r="J8" s="1054"/>
      <c r="K8" s="1055"/>
      <c r="L8" s="1061"/>
      <c r="M8" s="1053"/>
      <c r="N8" s="1061"/>
      <c r="O8" s="1053"/>
      <c r="P8" s="1054"/>
      <c r="Q8" s="1055"/>
      <c r="R8" s="1054"/>
      <c r="S8" s="1055"/>
      <c r="T8" s="1061"/>
      <c r="U8" s="1053"/>
      <c r="V8" s="890"/>
      <c r="W8" s="1054"/>
      <c r="X8" s="1055"/>
      <c r="Y8" s="1054"/>
      <c r="Z8" s="1055"/>
      <c r="AA8" s="1061"/>
      <c r="AB8" s="1053"/>
      <c r="AC8" s="1054"/>
      <c r="AD8" s="1055"/>
      <c r="AE8" s="1054"/>
      <c r="AF8" s="1055"/>
      <c r="AG8" s="1054"/>
      <c r="AH8" s="1055"/>
      <c r="AI8" s="1061"/>
      <c r="AJ8" s="1053"/>
      <c r="AK8" s="1054"/>
      <c r="AL8" s="1055"/>
      <c r="AM8" s="1059"/>
      <c r="AN8" s="1060"/>
      <c r="AO8" s="1059"/>
      <c r="AP8" s="1060"/>
      <c r="AQ8" s="1054"/>
      <c r="AR8" s="1055"/>
      <c r="AS8" s="1059"/>
      <c r="AT8" s="1060"/>
      <c r="AU8" s="1059"/>
      <c r="AV8" s="1060"/>
      <c r="AW8" s="1054"/>
      <c r="AX8" s="1055"/>
      <c r="AY8" s="1054"/>
      <c r="AZ8" s="1055"/>
    </row>
    <row r="9" spans="1:57" ht="13.5">
      <c r="A9" s="890"/>
      <c r="B9" s="1046" t="s">
        <v>641</v>
      </c>
      <c r="C9" s="1046" t="s">
        <v>633</v>
      </c>
      <c r="D9" s="1046" t="s">
        <v>631</v>
      </c>
      <c r="E9" s="1046" t="s">
        <v>642</v>
      </c>
      <c r="F9" s="1046" t="s">
        <v>641</v>
      </c>
      <c r="G9" s="1046" t="s">
        <v>632</v>
      </c>
      <c r="H9" s="1046" t="s">
        <v>641</v>
      </c>
      <c r="I9" s="1046" t="s">
        <v>632</v>
      </c>
      <c r="J9" s="1046" t="s">
        <v>643</v>
      </c>
      <c r="K9" s="1046" t="s">
        <v>632</v>
      </c>
      <c r="L9" s="1046" t="s">
        <v>643</v>
      </c>
      <c r="M9" s="1046" t="s">
        <v>644</v>
      </c>
      <c r="N9" s="1046" t="s">
        <v>631</v>
      </c>
      <c r="O9" s="1046" t="s">
        <v>642</v>
      </c>
      <c r="P9" s="1046" t="s">
        <v>641</v>
      </c>
      <c r="Q9" s="1046" t="s">
        <v>644</v>
      </c>
      <c r="R9" s="1046" t="s">
        <v>643</v>
      </c>
      <c r="S9" s="1046" t="s">
        <v>633</v>
      </c>
      <c r="T9" s="1046" t="s">
        <v>631</v>
      </c>
      <c r="U9" s="1046" t="s">
        <v>633</v>
      </c>
      <c r="V9" s="890"/>
      <c r="W9" s="1046" t="s">
        <v>631</v>
      </c>
      <c r="X9" s="1046" t="s">
        <v>642</v>
      </c>
      <c r="Y9" s="1046" t="s">
        <v>643</v>
      </c>
      <c r="Z9" s="1046" t="s">
        <v>644</v>
      </c>
      <c r="AA9" s="1046" t="s">
        <v>643</v>
      </c>
      <c r="AB9" s="1046" t="s">
        <v>633</v>
      </c>
      <c r="AC9" s="1046" t="s">
        <v>631</v>
      </c>
      <c r="AD9" s="1046" t="s">
        <v>633</v>
      </c>
      <c r="AE9" s="1046" t="s">
        <v>631</v>
      </c>
      <c r="AF9" s="1046" t="s">
        <v>633</v>
      </c>
      <c r="AG9" s="1046" t="s">
        <v>631</v>
      </c>
      <c r="AH9" s="1046" t="s">
        <v>632</v>
      </c>
      <c r="AI9" s="1046" t="s">
        <v>645</v>
      </c>
      <c r="AJ9" s="1046" t="s">
        <v>642</v>
      </c>
      <c r="AK9" s="1046" t="s">
        <v>631</v>
      </c>
      <c r="AL9" s="1046" t="s">
        <v>642</v>
      </c>
      <c r="AM9" s="1046" t="s">
        <v>641</v>
      </c>
      <c r="AN9" s="1046" t="s">
        <v>632</v>
      </c>
      <c r="AO9" s="1046" t="s">
        <v>631</v>
      </c>
      <c r="AP9" s="1046" t="s">
        <v>633</v>
      </c>
      <c r="AQ9" s="1046" t="s">
        <v>641</v>
      </c>
      <c r="AR9" s="1046" t="s">
        <v>642</v>
      </c>
      <c r="AS9" s="1046" t="s">
        <v>631</v>
      </c>
      <c r="AT9" s="1046" t="s">
        <v>632</v>
      </c>
      <c r="AU9" s="1046" t="s">
        <v>631</v>
      </c>
      <c r="AV9" s="1046" t="s">
        <v>632</v>
      </c>
      <c r="AW9" s="1046" t="s">
        <v>631</v>
      </c>
      <c r="AX9" s="1046" t="s">
        <v>632</v>
      </c>
      <c r="AY9" s="1046" t="s">
        <v>631</v>
      </c>
      <c r="AZ9" s="1046" t="s">
        <v>632</v>
      </c>
    </row>
    <row r="10" spans="1:57" ht="13.5">
      <c r="A10" s="891"/>
      <c r="B10" s="1047"/>
      <c r="C10" s="1047"/>
      <c r="D10" s="1047"/>
      <c r="E10" s="1047"/>
      <c r="F10" s="1047"/>
      <c r="G10" s="1047"/>
      <c r="H10" s="1047"/>
      <c r="I10" s="1047"/>
      <c r="J10" s="1047"/>
      <c r="K10" s="1047"/>
      <c r="L10" s="1047"/>
      <c r="M10" s="1047"/>
      <c r="N10" s="1047"/>
      <c r="O10" s="1047"/>
      <c r="P10" s="1047"/>
      <c r="Q10" s="1047"/>
      <c r="R10" s="1047"/>
      <c r="S10" s="1047"/>
      <c r="T10" s="1047"/>
      <c r="U10" s="1047"/>
      <c r="V10" s="891"/>
      <c r="W10" s="1047"/>
      <c r="X10" s="1047"/>
      <c r="Y10" s="1047"/>
      <c r="Z10" s="1047"/>
      <c r="AA10" s="1047"/>
      <c r="AB10" s="1047"/>
      <c r="AC10" s="1047"/>
      <c r="AD10" s="1047"/>
      <c r="AE10" s="1047"/>
      <c r="AF10" s="1047"/>
      <c r="AG10" s="1047"/>
      <c r="AH10" s="1047"/>
      <c r="AI10" s="1047"/>
      <c r="AJ10" s="1047"/>
      <c r="AK10" s="1047"/>
      <c r="AL10" s="1047"/>
      <c r="AM10" s="1047"/>
      <c r="AN10" s="1047"/>
      <c r="AO10" s="1047"/>
      <c r="AP10" s="1047"/>
      <c r="AQ10" s="1047"/>
      <c r="AR10" s="1047"/>
      <c r="AS10" s="1047"/>
      <c r="AT10" s="1047"/>
      <c r="AU10" s="1047"/>
      <c r="AV10" s="1047"/>
      <c r="AW10" s="1047"/>
      <c r="AX10" s="1047"/>
      <c r="AY10" s="1047"/>
      <c r="AZ10" s="1047"/>
    </row>
    <row r="11" spans="1:57" s="895" customFormat="1" ht="39.950000000000003" customHeight="1">
      <c r="A11" s="872">
        <v>2013</v>
      </c>
      <c r="B11" s="893" t="s">
        <v>670</v>
      </c>
      <c r="C11" s="893" t="s">
        <v>670</v>
      </c>
      <c r="D11" s="893" t="s">
        <v>670</v>
      </c>
      <c r="E11" s="893" t="s">
        <v>670</v>
      </c>
      <c r="F11" s="893" t="s">
        <v>670</v>
      </c>
      <c r="G11" s="893" t="s">
        <v>670</v>
      </c>
      <c r="H11" s="893" t="s">
        <v>670</v>
      </c>
      <c r="I11" s="893" t="s">
        <v>670</v>
      </c>
      <c r="J11" s="893" t="s">
        <v>670</v>
      </c>
      <c r="K11" s="893" t="s">
        <v>670</v>
      </c>
      <c r="L11" s="893" t="s">
        <v>670</v>
      </c>
      <c r="M11" s="893" t="s">
        <v>670</v>
      </c>
      <c r="N11" s="893" t="s">
        <v>670</v>
      </c>
      <c r="O11" s="893" t="s">
        <v>670</v>
      </c>
      <c r="P11" s="893" t="s">
        <v>670</v>
      </c>
      <c r="Q11" s="893" t="s">
        <v>670</v>
      </c>
      <c r="R11" s="893" t="s">
        <v>670</v>
      </c>
      <c r="S11" s="893" t="s">
        <v>670</v>
      </c>
      <c r="T11" s="893" t="s">
        <v>670</v>
      </c>
      <c r="U11" s="893" t="s">
        <v>670</v>
      </c>
      <c r="V11" s="872">
        <v>2013</v>
      </c>
      <c r="W11" s="893"/>
      <c r="X11" s="893"/>
      <c r="Y11" s="893"/>
      <c r="Z11" s="893"/>
      <c r="AA11" s="893"/>
      <c r="AB11" s="893"/>
      <c r="AC11" s="893"/>
      <c r="AD11" s="893"/>
      <c r="AE11" s="893"/>
      <c r="AF11" s="893"/>
      <c r="AG11" s="893"/>
      <c r="AH11" s="893" t="s">
        <v>670</v>
      </c>
      <c r="AI11" s="893" t="s">
        <v>670</v>
      </c>
      <c r="AJ11" s="893" t="s">
        <v>670</v>
      </c>
      <c r="AK11" s="893" t="s">
        <v>670</v>
      </c>
      <c r="AL11" s="893" t="s">
        <v>670</v>
      </c>
      <c r="AM11" s="893" t="s">
        <v>670</v>
      </c>
      <c r="AN11" s="893" t="s">
        <v>670</v>
      </c>
      <c r="AO11" s="893" t="s">
        <v>670</v>
      </c>
      <c r="AP11" s="893" t="s">
        <v>670</v>
      </c>
      <c r="AQ11" s="893" t="s">
        <v>670</v>
      </c>
      <c r="AR11" s="893" t="s">
        <v>670</v>
      </c>
      <c r="AS11" s="893" t="s">
        <v>670</v>
      </c>
      <c r="AT11" s="893" t="s">
        <v>670</v>
      </c>
      <c r="AU11" s="893" t="s">
        <v>670</v>
      </c>
      <c r="AV11" s="893" t="s">
        <v>670</v>
      </c>
      <c r="AW11" s="893" t="s">
        <v>670</v>
      </c>
      <c r="AX11" s="893" t="s">
        <v>670</v>
      </c>
      <c r="AY11" s="893" t="s">
        <v>670</v>
      </c>
      <c r="AZ11" s="893" t="s">
        <v>670</v>
      </c>
    </row>
    <row r="12" spans="1:57" s="895" customFormat="1" ht="39.950000000000003" customHeight="1">
      <c r="A12" s="872">
        <v>2014</v>
      </c>
      <c r="B12" s="893" t="s">
        <v>670</v>
      </c>
      <c r="C12" s="893" t="s">
        <v>670</v>
      </c>
      <c r="D12" s="893" t="s">
        <v>670</v>
      </c>
      <c r="E12" s="893" t="s">
        <v>670</v>
      </c>
      <c r="F12" s="893" t="s">
        <v>670</v>
      </c>
      <c r="G12" s="893" t="s">
        <v>670</v>
      </c>
      <c r="H12" s="893" t="s">
        <v>670</v>
      </c>
      <c r="I12" s="893" t="s">
        <v>670</v>
      </c>
      <c r="J12" s="893" t="s">
        <v>670</v>
      </c>
      <c r="K12" s="893" t="s">
        <v>670</v>
      </c>
      <c r="L12" s="893" t="s">
        <v>670</v>
      </c>
      <c r="M12" s="893" t="s">
        <v>670</v>
      </c>
      <c r="N12" s="893" t="s">
        <v>670</v>
      </c>
      <c r="O12" s="893" t="s">
        <v>670</v>
      </c>
      <c r="P12" s="893" t="s">
        <v>670</v>
      </c>
      <c r="Q12" s="893" t="s">
        <v>670</v>
      </c>
      <c r="R12" s="893" t="s">
        <v>670</v>
      </c>
      <c r="S12" s="893" t="s">
        <v>670</v>
      </c>
      <c r="T12" s="893" t="s">
        <v>670</v>
      </c>
      <c r="U12" s="893" t="s">
        <v>670</v>
      </c>
      <c r="V12" s="872">
        <v>2014</v>
      </c>
      <c r="W12" s="893"/>
      <c r="X12" s="893"/>
      <c r="Y12" s="893"/>
      <c r="Z12" s="893"/>
      <c r="AA12" s="893"/>
      <c r="AB12" s="893"/>
      <c r="AC12" s="893"/>
      <c r="AD12" s="893"/>
      <c r="AE12" s="893"/>
      <c r="AF12" s="893"/>
      <c r="AG12" s="893"/>
      <c r="AH12" s="893" t="s">
        <v>670</v>
      </c>
      <c r="AI12" s="893" t="s">
        <v>670</v>
      </c>
      <c r="AJ12" s="893" t="s">
        <v>670</v>
      </c>
      <c r="AK12" s="893" t="s">
        <v>670</v>
      </c>
      <c r="AL12" s="893" t="s">
        <v>670</v>
      </c>
      <c r="AM12" s="893" t="s">
        <v>670</v>
      </c>
      <c r="AN12" s="893" t="s">
        <v>670</v>
      </c>
      <c r="AO12" s="893" t="s">
        <v>670</v>
      </c>
      <c r="AP12" s="893" t="s">
        <v>670</v>
      </c>
      <c r="AQ12" s="893" t="s">
        <v>670</v>
      </c>
      <c r="AR12" s="893" t="s">
        <v>670</v>
      </c>
      <c r="AS12" s="893" t="s">
        <v>670</v>
      </c>
      <c r="AT12" s="893" t="s">
        <v>670</v>
      </c>
      <c r="AU12" s="893" t="s">
        <v>670</v>
      </c>
      <c r="AV12" s="893" t="s">
        <v>670</v>
      </c>
      <c r="AW12" s="893" t="s">
        <v>670</v>
      </c>
      <c r="AX12" s="893" t="s">
        <v>670</v>
      </c>
      <c r="AY12" s="893" t="s">
        <v>670</v>
      </c>
      <c r="AZ12" s="893" t="s">
        <v>670</v>
      </c>
    </row>
    <row r="13" spans="1:57" s="895" customFormat="1" ht="39.950000000000003" customHeight="1">
      <c r="A13" s="872">
        <v>2015</v>
      </c>
      <c r="B13" s="893" t="s">
        <v>670</v>
      </c>
      <c r="C13" s="893" t="s">
        <v>670</v>
      </c>
      <c r="D13" s="893" t="s">
        <v>670</v>
      </c>
      <c r="E13" s="893" t="s">
        <v>670</v>
      </c>
      <c r="F13" s="893" t="s">
        <v>670</v>
      </c>
      <c r="G13" s="893" t="s">
        <v>670</v>
      </c>
      <c r="H13" s="893" t="s">
        <v>670</v>
      </c>
      <c r="I13" s="893" t="s">
        <v>670</v>
      </c>
      <c r="J13" s="893" t="s">
        <v>670</v>
      </c>
      <c r="K13" s="893" t="s">
        <v>670</v>
      </c>
      <c r="L13" s="893" t="s">
        <v>670</v>
      </c>
      <c r="M13" s="893" t="s">
        <v>670</v>
      </c>
      <c r="N13" s="893" t="s">
        <v>670</v>
      </c>
      <c r="O13" s="893" t="s">
        <v>670</v>
      </c>
      <c r="P13" s="893" t="s">
        <v>670</v>
      </c>
      <c r="Q13" s="893" t="s">
        <v>670</v>
      </c>
      <c r="R13" s="893" t="s">
        <v>670</v>
      </c>
      <c r="S13" s="893" t="s">
        <v>670</v>
      </c>
      <c r="T13" s="893" t="s">
        <v>670</v>
      </c>
      <c r="U13" s="893" t="s">
        <v>670</v>
      </c>
      <c r="V13" s="872">
        <v>2015</v>
      </c>
      <c r="W13" s="893"/>
      <c r="X13" s="893"/>
      <c r="Y13" s="893"/>
      <c r="Z13" s="893"/>
      <c r="AA13" s="893"/>
      <c r="AB13" s="893"/>
      <c r="AC13" s="893"/>
      <c r="AD13" s="893"/>
      <c r="AE13" s="893"/>
      <c r="AF13" s="893"/>
      <c r="AG13" s="893"/>
      <c r="AH13" s="893" t="s">
        <v>670</v>
      </c>
      <c r="AI13" s="893" t="s">
        <v>670</v>
      </c>
      <c r="AJ13" s="893" t="s">
        <v>670</v>
      </c>
      <c r="AK13" s="893" t="s">
        <v>670</v>
      </c>
      <c r="AL13" s="893" t="s">
        <v>670</v>
      </c>
      <c r="AM13" s="893" t="s">
        <v>670</v>
      </c>
      <c r="AN13" s="893" t="s">
        <v>670</v>
      </c>
      <c r="AO13" s="893" t="s">
        <v>670</v>
      </c>
      <c r="AP13" s="893" t="s">
        <v>670</v>
      </c>
      <c r="AQ13" s="893" t="s">
        <v>670</v>
      </c>
      <c r="AR13" s="893" t="s">
        <v>670</v>
      </c>
      <c r="AS13" s="893" t="s">
        <v>670</v>
      </c>
      <c r="AT13" s="893" t="s">
        <v>670</v>
      </c>
      <c r="AU13" s="893" t="s">
        <v>670</v>
      </c>
      <c r="AV13" s="893" t="s">
        <v>670</v>
      </c>
      <c r="AW13" s="893" t="s">
        <v>670</v>
      </c>
      <c r="AX13" s="893" t="s">
        <v>670</v>
      </c>
      <c r="AY13" s="893" t="s">
        <v>670</v>
      </c>
      <c r="AZ13" s="893" t="s">
        <v>670</v>
      </c>
    </row>
    <row r="14" spans="1:57" s="895" customFormat="1" ht="39.950000000000003" customHeight="1">
      <c r="A14" s="872">
        <v>2016</v>
      </c>
      <c r="B14" s="893" t="s">
        <v>670</v>
      </c>
      <c r="C14" s="893" t="s">
        <v>670</v>
      </c>
      <c r="D14" s="893" t="s">
        <v>670</v>
      </c>
      <c r="E14" s="893" t="s">
        <v>670</v>
      </c>
      <c r="F14" s="893" t="s">
        <v>670</v>
      </c>
      <c r="G14" s="893" t="s">
        <v>670</v>
      </c>
      <c r="H14" s="893" t="s">
        <v>670</v>
      </c>
      <c r="I14" s="893" t="s">
        <v>670</v>
      </c>
      <c r="J14" s="893" t="s">
        <v>670</v>
      </c>
      <c r="K14" s="893" t="s">
        <v>670</v>
      </c>
      <c r="L14" s="893" t="s">
        <v>670</v>
      </c>
      <c r="M14" s="893" t="s">
        <v>670</v>
      </c>
      <c r="N14" s="893" t="s">
        <v>670</v>
      </c>
      <c r="O14" s="893" t="s">
        <v>670</v>
      </c>
      <c r="P14" s="893" t="s">
        <v>670</v>
      </c>
      <c r="Q14" s="893" t="s">
        <v>670</v>
      </c>
      <c r="R14" s="893" t="s">
        <v>670</v>
      </c>
      <c r="S14" s="893" t="s">
        <v>670</v>
      </c>
      <c r="T14" s="893" t="s">
        <v>670</v>
      </c>
      <c r="U14" s="893" t="s">
        <v>670</v>
      </c>
      <c r="V14" s="872">
        <v>2016</v>
      </c>
      <c r="W14" s="893"/>
      <c r="X14" s="893"/>
      <c r="Y14" s="893"/>
      <c r="Z14" s="893"/>
      <c r="AA14" s="893"/>
      <c r="AB14" s="893"/>
      <c r="AC14" s="893"/>
      <c r="AD14" s="893"/>
      <c r="AE14" s="893"/>
      <c r="AF14" s="893"/>
      <c r="AG14" s="893"/>
      <c r="AH14" s="893" t="s">
        <v>670</v>
      </c>
      <c r="AI14" s="893" t="s">
        <v>670</v>
      </c>
      <c r="AJ14" s="893" t="s">
        <v>670</v>
      </c>
      <c r="AK14" s="893" t="s">
        <v>670</v>
      </c>
      <c r="AL14" s="893" t="s">
        <v>670</v>
      </c>
      <c r="AM14" s="893" t="s">
        <v>670</v>
      </c>
      <c r="AN14" s="893" t="s">
        <v>670</v>
      </c>
      <c r="AO14" s="893" t="s">
        <v>670</v>
      </c>
      <c r="AP14" s="893" t="s">
        <v>670</v>
      </c>
      <c r="AQ14" s="893" t="s">
        <v>670</v>
      </c>
      <c r="AR14" s="893" t="s">
        <v>670</v>
      </c>
      <c r="AS14" s="893" t="s">
        <v>670</v>
      </c>
      <c r="AT14" s="893" t="s">
        <v>670</v>
      </c>
      <c r="AU14" s="893" t="s">
        <v>670</v>
      </c>
      <c r="AV14" s="893" t="s">
        <v>670</v>
      </c>
      <c r="AW14" s="893" t="s">
        <v>670</v>
      </c>
      <c r="AX14" s="893" t="s">
        <v>670</v>
      </c>
      <c r="AY14" s="893" t="s">
        <v>670</v>
      </c>
      <c r="AZ14" s="893" t="s">
        <v>670</v>
      </c>
    </row>
    <row r="15" spans="1:57" s="896" customFormat="1" ht="39.950000000000003" customHeight="1">
      <c r="A15" s="875">
        <v>2017</v>
      </c>
      <c r="B15" s="893" t="s">
        <v>670</v>
      </c>
      <c r="C15" s="878">
        <v>9.1304209999999983</v>
      </c>
      <c r="D15" s="893" t="s">
        <v>670</v>
      </c>
      <c r="E15" s="874">
        <v>0</v>
      </c>
      <c r="F15" s="893" t="s">
        <v>670</v>
      </c>
      <c r="G15" s="873">
        <v>0</v>
      </c>
      <c r="H15" s="893" t="s">
        <v>670</v>
      </c>
      <c r="I15" s="873">
        <v>0</v>
      </c>
      <c r="J15" s="893" t="s">
        <v>670</v>
      </c>
      <c r="K15" s="893" t="s">
        <v>670</v>
      </c>
      <c r="L15" s="873">
        <v>8.4628999999999996E-2</v>
      </c>
      <c r="M15" s="893" t="s">
        <v>670</v>
      </c>
      <c r="N15" s="873">
        <v>0</v>
      </c>
      <c r="O15" s="873">
        <v>0</v>
      </c>
      <c r="P15" s="893" t="s">
        <v>670</v>
      </c>
      <c r="Q15" s="893" t="s">
        <v>670</v>
      </c>
      <c r="R15" s="893" t="s">
        <v>670</v>
      </c>
      <c r="S15" s="893" t="s">
        <v>670</v>
      </c>
      <c r="T15" s="893" t="s">
        <v>670</v>
      </c>
      <c r="U15" s="893" t="s">
        <v>670</v>
      </c>
      <c r="V15" s="875">
        <v>2017</v>
      </c>
      <c r="W15" s="874"/>
      <c r="X15" s="873"/>
      <c r="Y15" s="873">
        <v>0</v>
      </c>
      <c r="Z15" s="873">
        <v>0</v>
      </c>
      <c r="AA15" s="874"/>
      <c r="AB15" s="873"/>
      <c r="AC15" s="873"/>
      <c r="AD15" s="873"/>
      <c r="AE15" s="873"/>
      <c r="AF15" s="874"/>
      <c r="AG15" s="874"/>
      <c r="AH15" s="893" t="s">
        <v>670</v>
      </c>
      <c r="AI15" s="893" t="s">
        <v>670</v>
      </c>
      <c r="AJ15" s="893" t="s">
        <v>670</v>
      </c>
      <c r="AK15" s="893" t="s">
        <v>670</v>
      </c>
      <c r="AL15" s="893" t="s">
        <v>670</v>
      </c>
      <c r="AM15" s="893" t="s">
        <v>670</v>
      </c>
      <c r="AN15" s="893" t="s">
        <v>670</v>
      </c>
      <c r="AO15" s="893" t="s">
        <v>670</v>
      </c>
      <c r="AP15" s="893" t="s">
        <v>670</v>
      </c>
      <c r="AQ15" s="893" t="s">
        <v>670</v>
      </c>
      <c r="AR15" s="893" t="s">
        <v>670</v>
      </c>
      <c r="AS15" s="893" t="s">
        <v>670</v>
      </c>
      <c r="AT15" s="893" t="s">
        <v>670</v>
      </c>
      <c r="AU15" s="893" t="s">
        <v>670</v>
      </c>
      <c r="AV15" s="893" t="s">
        <v>670</v>
      </c>
      <c r="AW15" s="893" t="s">
        <v>670</v>
      </c>
      <c r="AX15" s="893" t="s">
        <v>670</v>
      </c>
      <c r="AY15" s="873">
        <v>0</v>
      </c>
      <c r="AZ15" s="873">
        <v>0</v>
      </c>
    </row>
    <row r="16" spans="1:57" s="899" customFormat="1" ht="39.950000000000003" customHeight="1">
      <c r="A16" s="876">
        <v>2018</v>
      </c>
      <c r="B16" s="904">
        <f>SUM(D16,L16,P16,W16,AE16,AK16,AW16,AY16)</f>
        <v>39</v>
      </c>
      <c r="C16" s="877">
        <f>E16+M16+O16+Q16+X16+AF16+AL16+AX16+AZ16</f>
        <v>9.1304209999999983</v>
      </c>
      <c r="D16" s="901">
        <f>SUM(F16,H16,J16)</f>
        <v>0</v>
      </c>
      <c r="E16" s="901">
        <f>SUM(G16,I16,K16)</f>
        <v>0</v>
      </c>
      <c r="F16" s="897">
        <v>0</v>
      </c>
      <c r="G16" s="898">
        <v>0</v>
      </c>
      <c r="H16" s="897">
        <v>0</v>
      </c>
      <c r="I16" s="898">
        <v>0</v>
      </c>
      <c r="J16" s="897">
        <v>0</v>
      </c>
      <c r="K16" s="898">
        <v>0</v>
      </c>
      <c r="L16" s="902">
        <v>6</v>
      </c>
      <c r="M16" s="898">
        <v>8.4628999999999996E-2</v>
      </c>
      <c r="N16" s="897">
        <v>0</v>
      </c>
      <c r="O16" s="898">
        <v>0</v>
      </c>
      <c r="P16" s="877">
        <f>SUM(R16,T16)</f>
        <v>0</v>
      </c>
      <c r="Q16" s="877">
        <f>SUM(S16,U16)</f>
        <v>0</v>
      </c>
      <c r="R16" s="880">
        <v>0</v>
      </c>
      <c r="S16" s="880">
        <v>0</v>
      </c>
      <c r="T16" s="880">
        <v>0</v>
      </c>
      <c r="U16" s="880">
        <v>0</v>
      </c>
      <c r="V16" s="876">
        <v>2018</v>
      </c>
      <c r="W16" s="901">
        <f>SUM(Y16,AA16,AC16)</f>
        <v>0</v>
      </c>
      <c r="X16" s="901">
        <f>SUM(Z16,AB16,AD16)</f>
        <v>0</v>
      </c>
      <c r="Y16" s="897">
        <v>0</v>
      </c>
      <c r="Z16" s="898">
        <v>0</v>
      </c>
      <c r="AA16" s="897">
        <v>0</v>
      </c>
      <c r="AB16" s="898">
        <v>0</v>
      </c>
      <c r="AC16" s="897">
        <v>0</v>
      </c>
      <c r="AD16" s="897">
        <v>0</v>
      </c>
      <c r="AE16" s="901">
        <f>SUM(AG16,AI16)</f>
        <v>26</v>
      </c>
      <c r="AF16" s="900">
        <f>SUM(AH16,AJ16)</f>
        <v>2.5479569999999998</v>
      </c>
      <c r="AG16" s="897">
        <v>26</v>
      </c>
      <c r="AH16" s="898">
        <v>2.5479569999999998</v>
      </c>
      <c r="AI16" s="880">
        <v>0</v>
      </c>
      <c r="AJ16" s="880">
        <v>0</v>
      </c>
      <c r="AK16" s="903">
        <f>SUM(AM16,AO16,AQ16)</f>
        <v>7</v>
      </c>
      <c r="AL16" s="900">
        <f>SUM(AN16,AP16,AR16)</f>
        <v>6.4978349999999994</v>
      </c>
      <c r="AM16" s="897">
        <v>1</v>
      </c>
      <c r="AN16" s="898">
        <v>1.7590000000000001E-2</v>
      </c>
      <c r="AO16" s="897">
        <v>3</v>
      </c>
      <c r="AP16" s="898">
        <v>0.254826</v>
      </c>
      <c r="AQ16" s="897">
        <v>3</v>
      </c>
      <c r="AR16" s="898">
        <v>6.2254189999999996</v>
      </c>
      <c r="AS16" s="897">
        <v>0</v>
      </c>
      <c r="AT16" s="898">
        <v>0</v>
      </c>
      <c r="AU16" s="897">
        <v>0</v>
      </c>
      <c r="AV16" s="898">
        <v>0</v>
      </c>
      <c r="AW16" s="897">
        <v>0</v>
      </c>
      <c r="AX16" s="898">
        <v>0</v>
      </c>
      <c r="AY16" s="880">
        <v>0</v>
      </c>
      <c r="AZ16" s="892">
        <v>0</v>
      </c>
    </row>
    <row r="17" spans="1:52" ht="13.5">
      <c r="A17" s="881"/>
      <c r="B17" s="882"/>
      <c r="C17" s="879"/>
      <c r="D17" s="883"/>
      <c r="E17" s="884"/>
      <c r="F17" s="883"/>
      <c r="G17" s="884"/>
      <c r="H17" s="883"/>
      <c r="I17" s="884"/>
      <c r="J17" s="883"/>
      <c r="K17" s="885"/>
      <c r="L17" s="886"/>
      <c r="M17" s="887"/>
      <c r="N17" s="883"/>
      <c r="O17" s="884"/>
      <c r="P17" s="879"/>
      <c r="Q17" s="879"/>
      <c r="R17" s="879"/>
      <c r="S17" s="879"/>
      <c r="T17" s="879"/>
      <c r="U17" s="879"/>
      <c r="V17" s="881"/>
      <c r="W17" s="883"/>
      <c r="X17" s="884"/>
      <c r="Y17" s="883"/>
      <c r="Z17" s="884"/>
      <c r="AA17" s="883"/>
      <c r="AB17" s="884"/>
      <c r="AC17" s="883"/>
      <c r="AD17" s="883"/>
      <c r="AE17" s="883"/>
      <c r="AF17" s="884"/>
      <c r="AG17" s="883"/>
      <c r="AH17" s="884"/>
      <c r="AI17" s="879"/>
      <c r="AJ17" s="879"/>
      <c r="AK17" s="883"/>
      <c r="AL17" s="884"/>
      <c r="AM17" s="883"/>
      <c r="AN17" s="884"/>
      <c r="AO17" s="883"/>
      <c r="AP17" s="884"/>
      <c r="AQ17" s="883"/>
      <c r="AR17" s="884"/>
      <c r="AS17" s="883"/>
      <c r="AT17" s="884"/>
      <c r="AU17" s="883"/>
      <c r="AV17" s="884"/>
      <c r="AW17" s="883"/>
      <c r="AX17" s="884"/>
      <c r="AY17" s="879"/>
      <c r="AZ17" s="888"/>
    </row>
    <row r="19" spans="1:52" ht="13.5">
      <c r="A19" s="894" t="s">
        <v>668</v>
      </c>
    </row>
    <row r="20" spans="1:52" ht="13.5">
      <c r="A20" s="894" t="s">
        <v>669</v>
      </c>
    </row>
    <row r="155" spans="11:11" ht="21">
      <c r="K155" ph="1"/>
    </row>
  </sheetData>
  <mergeCells count="88">
    <mergeCell ref="B6:C8"/>
    <mergeCell ref="D6:K6"/>
    <mergeCell ref="L6:M6"/>
    <mergeCell ref="N6:O6"/>
    <mergeCell ref="P6:U6"/>
    <mergeCell ref="P7:Q8"/>
    <mergeCell ref="R7:S8"/>
    <mergeCell ref="T7:U8"/>
    <mergeCell ref="AE6:AJ6"/>
    <mergeCell ref="AK6:AV6"/>
    <mergeCell ref="AW6:AX6"/>
    <mergeCell ref="AY6:AZ6"/>
    <mergeCell ref="D7:E8"/>
    <mergeCell ref="F7:G8"/>
    <mergeCell ref="H7:I8"/>
    <mergeCell ref="J7:K8"/>
    <mergeCell ref="L7:M8"/>
    <mergeCell ref="N7:O8"/>
    <mergeCell ref="W6:AD6"/>
    <mergeCell ref="W7:X8"/>
    <mergeCell ref="AU7:AV8"/>
    <mergeCell ref="Y7:Z8"/>
    <mergeCell ref="AA7:AB8"/>
    <mergeCell ref="AC7:AD8"/>
    <mergeCell ref="AE7:AF8"/>
    <mergeCell ref="AG7:AH8"/>
    <mergeCell ref="AI7:AJ8"/>
    <mergeCell ref="O9:O10"/>
    <mergeCell ref="AW7:AX8"/>
    <mergeCell ref="AN9:AN10"/>
    <mergeCell ref="AC9:AC10"/>
    <mergeCell ref="AD9:AD10"/>
    <mergeCell ref="AE9:AE10"/>
    <mergeCell ref="AF9:AF10"/>
    <mergeCell ref="AG9:AG10"/>
    <mergeCell ref="AH9:AH10"/>
    <mergeCell ref="AI9:AI10"/>
    <mergeCell ref="AJ9:AJ10"/>
    <mergeCell ref="AK9:AK10"/>
    <mergeCell ref="AL9:AL10"/>
    <mergeCell ref="AY7:AZ8"/>
    <mergeCell ref="B9:B10"/>
    <mergeCell ref="C9:C10"/>
    <mergeCell ref="D9:D10"/>
    <mergeCell ref="E9:E10"/>
    <mergeCell ref="F9:F10"/>
    <mergeCell ref="G9:G10"/>
    <mergeCell ref="H9:H10"/>
    <mergeCell ref="I9:I10"/>
    <mergeCell ref="AK7:AL8"/>
    <mergeCell ref="AM7:AN8"/>
    <mergeCell ref="AO7:AP8"/>
    <mergeCell ref="AQ7:AR8"/>
    <mergeCell ref="AS7:AT8"/>
    <mergeCell ref="J9:J10"/>
    <mergeCell ref="K9:K10"/>
    <mergeCell ref="AS9:AS10"/>
    <mergeCell ref="L9:L10"/>
    <mergeCell ref="M9:M10"/>
    <mergeCell ref="N9:N10"/>
    <mergeCell ref="AB9:AB10"/>
    <mergeCell ref="P9:P10"/>
    <mergeCell ref="Q9:Q10"/>
    <mergeCell ref="R9:R10"/>
    <mergeCell ref="S9:S10"/>
    <mergeCell ref="T9:T10"/>
    <mergeCell ref="U9:U10"/>
    <mergeCell ref="W9:W10"/>
    <mergeCell ref="X9:X10"/>
    <mergeCell ref="Y9:Y10"/>
    <mergeCell ref="Z9:Z10"/>
    <mergeCell ref="AA9:AA10"/>
    <mergeCell ref="AT9:AT10"/>
    <mergeCell ref="AM9:AM10"/>
    <mergeCell ref="A3:K3"/>
    <mergeCell ref="L3:V3"/>
    <mergeCell ref="W3:AK3"/>
    <mergeCell ref="AL3:AZ3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</mergeCells>
  <phoneticPr fontId="8" type="noConversion"/>
  <pageMargins left="0.7" right="0.7" top="0.75" bottom="0.75" header="0.3" footer="0.3"/>
  <pageSetup paperSize="9" scale="89" orientation="portrait" r:id="rId1"/>
  <colBreaks count="4" manualBreakCount="4">
    <brk id="11" max="1048575" man="1"/>
    <brk id="21" max="1048575" man="1"/>
    <brk id="30" max="1048575" man="1"/>
    <brk id="42" max="1048575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43"/>
  <sheetViews>
    <sheetView view="pageBreakPreview" topLeftCell="A21" zoomScaleNormal="100" zoomScaleSheetLayoutView="100" workbookViewId="0">
      <selection activeCell="W21" sqref="W21"/>
    </sheetView>
  </sheetViews>
  <sheetFormatPr defaultRowHeight="13.5"/>
  <cols>
    <col min="1" max="1" width="8.28515625" style="91" customWidth="1"/>
    <col min="2" max="6" width="6.42578125" style="91" customWidth="1"/>
    <col min="7" max="7" width="9.28515625" style="91" bestFit="1" customWidth="1"/>
    <col min="8" max="8" width="6.42578125" style="91" customWidth="1"/>
    <col min="9" max="9" width="9.28515625" style="91" bestFit="1" customWidth="1"/>
    <col min="10" max="13" width="6.42578125" style="91" customWidth="1"/>
    <col min="14" max="14" width="6.42578125" style="92" customWidth="1"/>
    <col min="15" max="15" width="8.140625" style="91" bestFit="1" customWidth="1"/>
    <col min="16" max="16" width="7.28515625" style="92" customWidth="1"/>
    <col min="17" max="18" width="6.42578125" style="91" customWidth="1"/>
    <col min="19" max="19" width="7.140625" style="91" customWidth="1"/>
    <col min="20" max="16384" width="9.140625" style="91"/>
  </cols>
  <sheetData>
    <row r="1" spans="1:19" s="49" customFormat="1" ht="24.95" customHeight="1">
      <c r="K1" s="1041"/>
      <c r="L1" s="1041"/>
      <c r="M1" s="1041"/>
      <c r="N1" s="1041"/>
      <c r="O1" s="1041"/>
      <c r="P1" s="1041"/>
      <c r="Q1" s="1041"/>
      <c r="R1" s="1041"/>
      <c r="S1" s="1041"/>
    </row>
    <row r="2" spans="1:19" s="49" customFormat="1" ht="24.95" customHeight="1">
      <c r="K2" s="717"/>
      <c r="L2" s="717"/>
      <c r="M2" s="717"/>
      <c r="N2" s="717"/>
      <c r="O2" s="717"/>
      <c r="P2" s="717"/>
      <c r="Q2" s="717"/>
      <c r="R2" s="717"/>
      <c r="S2" s="717"/>
    </row>
    <row r="3" spans="1:19" s="49" customFormat="1" ht="24.95" customHeight="1">
      <c r="K3" s="717"/>
      <c r="L3" s="717"/>
      <c r="M3" s="717"/>
      <c r="N3" s="717"/>
      <c r="O3" s="717"/>
      <c r="P3" s="717"/>
      <c r="Q3" s="717"/>
      <c r="R3" s="717"/>
      <c r="S3" s="717"/>
    </row>
    <row r="4" spans="1:19" s="53" customFormat="1" ht="35.25" customHeight="1">
      <c r="A4" s="987" t="s">
        <v>713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19" s="57" customFormat="1" ht="31.5">
      <c r="A5" s="106" t="s">
        <v>268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</row>
    <row r="6" spans="1:19" ht="15.75" customHeight="1" thickBot="1">
      <c r="A6" s="91" t="s">
        <v>601</v>
      </c>
      <c r="S6" s="747" t="s">
        <v>602</v>
      </c>
    </row>
    <row r="7" spans="1:19" s="53" customFormat="1" ht="18" customHeight="1">
      <c r="A7" s="547"/>
      <c r="B7" s="529" t="s">
        <v>506</v>
      </c>
      <c r="C7" s="529"/>
      <c r="D7" s="529"/>
      <c r="E7" s="530"/>
      <c r="F7" s="531" t="s">
        <v>573</v>
      </c>
      <c r="G7" s="531"/>
      <c r="H7" s="531"/>
      <c r="I7" s="531"/>
      <c r="J7" s="531"/>
      <c r="K7" s="531"/>
      <c r="L7" s="531"/>
      <c r="M7" s="531"/>
      <c r="N7" s="532" t="s">
        <v>554</v>
      </c>
      <c r="O7" s="532"/>
      <c r="P7" s="532"/>
      <c r="Q7" s="532"/>
      <c r="R7" s="532"/>
      <c r="S7" s="532"/>
    </row>
    <row r="8" spans="1:19" s="53" customFormat="1" ht="18" customHeight="1">
      <c r="A8" s="772"/>
      <c r="B8" s="534"/>
      <c r="C8" s="534"/>
      <c r="D8" s="534"/>
      <c r="E8" s="535"/>
      <c r="F8" s="534"/>
      <c r="G8" s="849"/>
      <c r="H8" s="534"/>
      <c r="I8" s="849"/>
      <c r="J8" s="534"/>
      <c r="K8" s="849"/>
      <c r="L8" s="534"/>
      <c r="M8" s="534"/>
      <c r="N8" s="687"/>
      <c r="O8" s="534"/>
      <c r="P8" s="687"/>
      <c r="Q8" s="534"/>
      <c r="R8" s="1085"/>
      <c r="S8" s="1086"/>
    </row>
    <row r="9" spans="1:19" s="53" customFormat="1" ht="13.5" customHeight="1">
      <c r="A9" s="536"/>
      <c r="B9" s="534" t="s">
        <v>267</v>
      </c>
      <c r="C9" s="534"/>
      <c r="D9" s="534"/>
      <c r="E9" s="535"/>
      <c r="F9" s="534" t="s">
        <v>507</v>
      </c>
      <c r="G9" s="535"/>
      <c r="H9" s="534" t="s">
        <v>27</v>
      </c>
      <c r="I9" s="535"/>
      <c r="J9" s="534" t="s">
        <v>28</v>
      </c>
      <c r="K9" s="535"/>
      <c r="L9" s="534" t="s">
        <v>269</v>
      </c>
      <c r="M9" s="534"/>
      <c r="N9" s="687" t="s">
        <v>508</v>
      </c>
      <c r="O9" s="534"/>
      <c r="P9" s="682" t="s">
        <v>611</v>
      </c>
      <c r="Q9" s="701"/>
      <c r="R9" s="686" t="s">
        <v>29</v>
      </c>
      <c r="S9" s="689"/>
    </row>
    <row r="10" spans="1:19" s="53" customFormat="1" ht="13.5" customHeight="1">
      <c r="A10" s="536" t="s">
        <v>266</v>
      </c>
      <c r="B10" s="543" t="s">
        <v>33</v>
      </c>
      <c r="C10" s="543"/>
      <c r="D10" s="543"/>
      <c r="E10" s="544"/>
      <c r="F10" s="543" t="s">
        <v>4</v>
      </c>
      <c r="G10" s="544"/>
      <c r="H10" s="543" t="s">
        <v>270</v>
      </c>
      <c r="I10" s="544"/>
      <c r="J10" s="543" t="s">
        <v>271</v>
      </c>
      <c r="K10" s="544"/>
      <c r="L10" s="543" t="s">
        <v>272</v>
      </c>
      <c r="M10" s="543"/>
      <c r="N10" s="549" t="s">
        <v>4</v>
      </c>
      <c r="O10" s="543"/>
      <c r="P10" s="767" t="s">
        <v>476</v>
      </c>
      <c r="Q10" s="697"/>
      <c r="R10" s="549" t="s">
        <v>276</v>
      </c>
      <c r="S10" s="543"/>
    </row>
    <row r="11" spans="1:19" s="53" customFormat="1" ht="13.5" customHeight="1">
      <c r="A11" s="536"/>
      <c r="B11" s="535" t="s">
        <v>34</v>
      </c>
      <c r="C11" s="535"/>
      <c r="D11" s="535" t="s">
        <v>509</v>
      </c>
      <c r="E11" s="535"/>
      <c r="F11" s="536" t="s">
        <v>34</v>
      </c>
      <c r="G11" s="536" t="s">
        <v>509</v>
      </c>
      <c r="H11" s="536" t="s">
        <v>34</v>
      </c>
      <c r="I11" s="536" t="s">
        <v>509</v>
      </c>
      <c r="J11" s="536" t="s">
        <v>34</v>
      </c>
      <c r="K11" s="536" t="s">
        <v>509</v>
      </c>
      <c r="L11" s="536" t="s">
        <v>34</v>
      </c>
      <c r="M11" s="539" t="s">
        <v>509</v>
      </c>
      <c r="N11" s="542" t="s">
        <v>34</v>
      </c>
      <c r="O11" s="539" t="s">
        <v>509</v>
      </c>
      <c r="P11" s="542" t="s">
        <v>34</v>
      </c>
      <c r="Q11" s="539" t="s">
        <v>509</v>
      </c>
      <c r="R11" s="542" t="s">
        <v>34</v>
      </c>
      <c r="S11" s="539" t="s">
        <v>509</v>
      </c>
    </row>
    <row r="12" spans="1:19" s="53" customFormat="1" ht="13.5" customHeight="1">
      <c r="A12" s="545"/>
      <c r="B12" s="544" t="s">
        <v>273</v>
      </c>
      <c r="C12" s="544"/>
      <c r="D12" s="544" t="s">
        <v>14</v>
      </c>
      <c r="E12" s="544"/>
      <c r="F12" s="545"/>
      <c r="G12" s="545"/>
      <c r="H12" s="545"/>
      <c r="I12" s="545"/>
      <c r="J12" s="545"/>
      <c r="K12" s="545"/>
      <c r="L12" s="545"/>
      <c r="M12" s="528"/>
      <c r="N12" s="546"/>
      <c r="O12" s="528"/>
      <c r="P12" s="546"/>
      <c r="Q12" s="528"/>
      <c r="R12" s="546"/>
      <c r="S12" s="528"/>
    </row>
    <row r="13" spans="1:19" ht="30.75" hidden="1" customHeight="1">
      <c r="A13" s="77">
        <v>2010</v>
      </c>
      <c r="B13" s="226">
        <v>27</v>
      </c>
      <c r="C13" s="227"/>
      <c r="D13" s="192">
        <v>56439</v>
      </c>
      <c r="E13" s="192"/>
      <c r="F13" s="111">
        <v>1</v>
      </c>
      <c r="G13" s="111">
        <v>55048</v>
      </c>
      <c r="H13" s="228">
        <v>1</v>
      </c>
      <c r="I13" s="228">
        <v>55048</v>
      </c>
      <c r="J13" s="228">
        <v>0</v>
      </c>
      <c r="K13" s="228">
        <v>0</v>
      </c>
      <c r="L13" s="228">
        <v>0</v>
      </c>
      <c r="M13" s="228">
        <v>0</v>
      </c>
      <c r="N13" s="111">
        <v>27</v>
      </c>
      <c r="O13" s="111">
        <v>1414</v>
      </c>
      <c r="P13" s="111">
        <v>27</v>
      </c>
      <c r="Q13" s="111">
        <v>1414</v>
      </c>
      <c r="R13" s="229">
        <v>16</v>
      </c>
      <c r="S13" s="229">
        <v>30</v>
      </c>
    </row>
    <row r="14" spans="1:19" ht="30.75" hidden="1" customHeight="1">
      <c r="A14" s="77">
        <v>2012</v>
      </c>
      <c r="B14" s="227">
        <f>SUM(F14,N14,R30)</f>
        <v>27</v>
      </c>
      <c r="C14" s="192"/>
      <c r="D14" s="227">
        <f>SUM(G14,O14,S30)</f>
        <v>72546</v>
      </c>
      <c r="E14" s="192"/>
      <c r="F14" s="111">
        <f t="shared" ref="F14:F17" si="0">SUM(H14,J14,L14)</f>
        <v>1</v>
      </c>
      <c r="G14" s="111">
        <f t="shared" ref="G14:G17" si="1">SUM(I14,K14,M14)</f>
        <v>71155</v>
      </c>
      <c r="H14" s="228">
        <v>1</v>
      </c>
      <c r="I14" s="228">
        <v>71155</v>
      </c>
      <c r="J14" s="228">
        <v>0</v>
      </c>
      <c r="K14" s="228">
        <v>0</v>
      </c>
      <c r="L14" s="228">
        <v>0</v>
      </c>
      <c r="M14" s="228">
        <v>0</v>
      </c>
      <c r="N14" s="111">
        <f>SUM(R14,P14,B30,D30,F30,H30,J30,L30,N30,P30)</f>
        <v>26</v>
      </c>
      <c r="O14" s="111">
        <f>SUM(S14,Q14,C30,E30,G30,I30,K30,M30,O30,Q30)</f>
        <v>1391</v>
      </c>
      <c r="P14" s="111">
        <v>0</v>
      </c>
      <c r="Q14" s="111">
        <v>0</v>
      </c>
      <c r="R14" s="230">
        <v>16</v>
      </c>
      <c r="S14" s="230">
        <v>30</v>
      </c>
    </row>
    <row r="15" spans="1:19" ht="30.75" customHeight="1">
      <c r="A15" s="77">
        <v>2013</v>
      </c>
      <c r="B15" s="227">
        <f>SUM(F15,N15,R31)</f>
        <v>27</v>
      </c>
      <c r="C15" s="192"/>
      <c r="D15" s="227">
        <f>SUM(G15,O15,S31)</f>
        <v>72546</v>
      </c>
      <c r="E15" s="192"/>
      <c r="F15" s="111">
        <f t="shared" si="0"/>
        <v>1</v>
      </c>
      <c r="G15" s="111">
        <f t="shared" si="1"/>
        <v>71155</v>
      </c>
      <c r="H15" s="228">
        <v>1</v>
      </c>
      <c r="I15" s="228">
        <v>71155</v>
      </c>
      <c r="J15" s="228">
        <v>0</v>
      </c>
      <c r="K15" s="228">
        <v>0</v>
      </c>
      <c r="L15" s="228">
        <v>0</v>
      </c>
      <c r="M15" s="228">
        <v>0</v>
      </c>
      <c r="N15" s="111">
        <f>SUM(R15,P15,B31,D31,F31,H31,J31,L31,N31,P31)</f>
        <v>26</v>
      </c>
      <c r="O15" s="111">
        <f>SUM(S15,Q15,C31,E31,G31,I31,K31,M31,O31,Q31)</f>
        <v>1391</v>
      </c>
      <c r="P15" s="111">
        <v>0</v>
      </c>
      <c r="Q15" s="111">
        <v>0</v>
      </c>
      <c r="R15" s="230">
        <v>16</v>
      </c>
      <c r="S15" s="230">
        <v>30</v>
      </c>
    </row>
    <row r="16" spans="1:19" ht="30.75" customHeight="1">
      <c r="A16" s="77">
        <v>2014</v>
      </c>
      <c r="B16" s="1079">
        <v>27</v>
      </c>
      <c r="C16" s="1080"/>
      <c r="D16" s="1081"/>
      <c r="E16" s="1081"/>
      <c r="F16" s="111">
        <v>1</v>
      </c>
      <c r="G16" s="228">
        <v>71155</v>
      </c>
      <c r="H16" s="228">
        <v>1</v>
      </c>
      <c r="I16" s="228">
        <v>71155</v>
      </c>
      <c r="J16" s="228">
        <v>0</v>
      </c>
      <c r="K16" s="228">
        <v>0</v>
      </c>
      <c r="L16" s="228">
        <v>0</v>
      </c>
      <c r="M16" s="111">
        <v>0</v>
      </c>
      <c r="N16" s="111">
        <v>26</v>
      </c>
      <c r="O16" s="111">
        <v>1390.5520000000001</v>
      </c>
      <c r="P16" s="111">
        <v>0</v>
      </c>
      <c r="Q16" s="230">
        <v>0</v>
      </c>
      <c r="R16" s="230">
        <v>16</v>
      </c>
      <c r="S16" s="192">
        <v>29.521999999999998</v>
      </c>
    </row>
    <row r="17" spans="1:24" ht="30.75" customHeight="1">
      <c r="A17" s="77">
        <v>2015</v>
      </c>
      <c r="B17" s="227">
        <f>SUM(F17,N17,R33)</f>
        <v>33</v>
      </c>
      <c r="C17" s="192"/>
      <c r="D17" s="227">
        <f>SUM(G17,O17,S33)</f>
        <v>73138.206000000006</v>
      </c>
      <c r="E17" s="192"/>
      <c r="F17" s="111">
        <f t="shared" si="0"/>
        <v>1</v>
      </c>
      <c r="G17" s="111">
        <f t="shared" si="1"/>
        <v>71155</v>
      </c>
      <c r="H17" s="228">
        <v>1</v>
      </c>
      <c r="I17" s="228">
        <v>71155</v>
      </c>
      <c r="J17" s="228">
        <v>0</v>
      </c>
      <c r="K17" s="228">
        <v>0</v>
      </c>
      <c r="L17" s="228">
        <v>0</v>
      </c>
      <c r="M17" s="228">
        <v>0</v>
      </c>
      <c r="N17" s="111">
        <f>SUM(R17,P17,B33,D33,F33,H33,J33,L33,N33,P33)</f>
        <v>32</v>
      </c>
      <c r="O17" s="111">
        <f>SUM(S17,Q17,C33,E33,G33,I33,K33,M33,O33,Q33)</f>
        <v>1983.2060000000001</v>
      </c>
      <c r="P17" s="111">
        <v>7</v>
      </c>
      <c r="Q17" s="111">
        <v>742.84199999999998</v>
      </c>
      <c r="R17" s="230">
        <v>16</v>
      </c>
      <c r="S17" s="230">
        <v>29.521999999999998</v>
      </c>
    </row>
    <row r="18" spans="1:24" ht="30.75" customHeight="1">
      <c r="A18" s="77">
        <v>2016</v>
      </c>
      <c r="B18" s="227">
        <f>SUM(F18,N18,R33)</f>
        <v>23</v>
      </c>
      <c r="C18" s="192"/>
      <c r="D18" s="227">
        <f>SUM(G18,O18,S33)</f>
        <v>72388.88</v>
      </c>
      <c r="E18" s="192"/>
      <c r="F18" s="111">
        <f>SUM(H18,J18,L18)</f>
        <v>1</v>
      </c>
      <c r="G18" s="111">
        <f>SUM(I18,K18,M18)</f>
        <v>71155</v>
      </c>
      <c r="H18" s="228">
        <v>1</v>
      </c>
      <c r="I18" s="228">
        <v>71155</v>
      </c>
      <c r="J18" s="228">
        <v>0</v>
      </c>
      <c r="K18" s="228">
        <v>0</v>
      </c>
      <c r="L18" s="228">
        <v>0</v>
      </c>
      <c r="M18" s="228">
        <v>0</v>
      </c>
      <c r="N18" s="111">
        <f>SUM(R18,P18,B33,D33,F33,H33,J33,L33,N33,P33)</f>
        <v>22</v>
      </c>
      <c r="O18" s="111">
        <f>SUM(S18,Q18,C33,E33,G33,I33,K33,M33,O33,Q33)</f>
        <v>1233.8800000000001</v>
      </c>
      <c r="P18" s="111">
        <v>0</v>
      </c>
      <c r="Q18" s="111">
        <v>0</v>
      </c>
      <c r="R18" s="230">
        <v>13</v>
      </c>
      <c r="S18" s="230">
        <v>23.038</v>
      </c>
    </row>
    <row r="19" spans="1:24" ht="30.75" customHeight="1">
      <c r="A19" s="77">
        <v>2017</v>
      </c>
      <c r="B19" s="843"/>
      <c r="C19" s="768">
        <f>SUM(F19,N19)</f>
        <v>34</v>
      </c>
      <c r="D19" s="1078">
        <f>SUM(G19,O19)</f>
        <v>72460.332999999999</v>
      </c>
      <c r="E19" s="1078"/>
      <c r="F19" s="111">
        <v>1</v>
      </c>
      <c r="G19" s="111">
        <v>71155</v>
      </c>
      <c r="H19" s="228">
        <v>0</v>
      </c>
      <c r="I19" s="228">
        <v>0</v>
      </c>
      <c r="J19" s="228">
        <v>0</v>
      </c>
      <c r="K19" s="228">
        <v>0</v>
      </c>
      <c r="L19" s="228">
        <v>0</v>
      </c>
      <c r="M19" s="228">
        <v>0</v>
      </c>
      <c r="N19" s="111">
        <v>33</v>
      </c>
      <c r="O19" s="111">
        <v>1305.3330000000001</v>
      </c>
      <c r="P19" s="111">
        <v>0</v>
      </c>
      <c r="Q19" s="111">
        <v>0</v>
      </c>
      <c r="R19" s="230">
        <v>12</v>
      </c>
      <c r="S19" s="230">
        <v>21.402000000000001</v>
      </c>
    </row>
    <row r="20" spans="1:24" s="116" customFormat="1" ht="30.75" customHeight="1">
      <c r="A20" s="83">
        <v>2018</v>
      </c>
      <c r="B20" s="842"/>
      <c r="C20" s="837">
        <f>SUM(F20,N20)</f>
        <v>34</v>
      </c>
      <c r="D20" s="1084">
        <f>SUM(G20,O20)</f>
        <v>72459.402000000002</v>
      </c>
      <c r="E20" s="1084"/>
      <c r="F20" s="121">
        <v>1</v>
      </c>
      <c r="G20" s="121">
        <f>SUM(I20,K20,M20)</f>
        <v>71155</v>
      </c>
      <c r="H20" s="844">
        <v>1</v>
      </c>
      <c r="I20" s="844">
        <v>71155</v>
      </c>
      <c r="J20" s="844">
        <v>0</v>
      </c>
      <c r="K20" s="844">
        <v>0</v>
      </c>
      <c r="L20" s="844">
        <v>0</v>
      </c>
      <c r="M20" s="844">
        <v>0</v>
      </c>
      <c r="N20" s="121">
        <f>SUM(P20,R20,B36,D36,F36,H36,J36,L36,N36,P36,R36)</f>
        <v>33</v>
      </c>
      <c r="O20" s="121">
        <f>SUM(Q20,S20,C36,E36,G36,I36,K36,M36,O36,Q36,S36)</f>
        <v>1304.402</v>
      </c>
      <c r="P20" s="114">
        <v>0</v>
      </c>
      <c r="Q20" s="114">
        <v>0</v>
      </c>
      <c r="R20" s="845">
        <v>12</v>
      </c>
      <c r="S20" s="845">
        <v>21.402000000000001</v>
      </c>
    </row>
    <row r="21" spans="1:24" s="116" customFormat="1" ht="6" customHeight="1">
      <c r="A21" s="231"/>
      <c r="B21" s="232"/>
      <c r="C21" s="233"/>
      <c r="D21" s="233"/>
      <c r="E21" s="233"/>
      <c r="F21" s="118"/>
      <c r="G21" s="118"/>
      <c r="H21" s="118"/>
      <c r="I21" s="118"/>
      <c r="J21" s="118"/>
      <c r="K21" s="118"/>
      <c r="L21" s="118"/>
      <c r="M21" s="118"/>
      <c r="N21" s="131"/>
      <c r="O21" s="131"/>
      <c r="P21" s="131"/>
      <c r="Q21" s="131"/>
      <c r="R21" s="234"/>
      <c r="S21" s="234"/>
    </row>
    <row r="22" spans="1:24" s="116" customFormat="1" ht="17.25" customHeight="1" thickBot="1">
      <c r="A22" s="235"/>
      <c r="B22" s="236"/>
      <c r="C22" s="237"/>
      <c r="D22" s="237"/>
      <c r="E22" s="237"/>
      <c r="F22" s="121"/>
      <c r="G22" s="121"/>
      <c r="H22" s="121"/>
      <c r="I22" s="121"/>
      <c r="J22" s="121"/>
      <c r="K22" s="121"/>
      <c r="L22" s="121"/>
      <c r="M22" s="121"/>
      <c r="N22" s="115"/>
      <c r="P22" s="115"/>
      <c r="R22" s="115"/>
      <c r="S22" s="115"/>
    </row>
    <row r="23" spans="1:24" s="53" customFormat="1" ht="20.25" customHeight="1">
      <c r="A23" s="547"/>
      <c r="B23" s="999" t="s">
        <v>510</v>
      </c>
      <c r="C23" s="1000"/>
      <c r="D23" s="1000"/>
      <c r="E23" s="1000"/>
      <c r="F23" s="1000"/>
      <c r="G23" s="1000"/>
      <c r="H23" s="1000"/>
      <c r="I23" s="1000"/>
      <c r="J23" s="1000"/>
      <c r="K23" s="1000"/>
      <c r="L23" s="1000"/>
      <c r="M23" s="1000"/>
      <c r="N23" s="1000"/>
      <c r="O23" s="1000"/>
      <c r="P23" s="685"/>
      <c r="Q23" s="685"/>
      <c r="R23" s="1075" t="s">
        <v>284</v>
      </c>
      <c r="S23" s="1076"/>
    </row>
    <row r="24" spans="1:24" s="53" customFormat="1" ht="20.25" customHeight="1">
      <c r="A24" s="772"/>
      <c r="B24" s="1085" t="s">
        <v>621</v>
      </c>
      <c r="C24" s="1086"/>
      <c r="D24" s="1086"/>
      <c r="E24" s="1087"/>
      <c r="F24" s="975"/>
      <c r="G24" s="976"/>
      <c r="H24" s="976"/>
      <c r="I24" s="976"/>
      <c r="J24" s="976"/>
      <c r="K24" s="976" t="s">
        <v>620</v>
      </c>
      <c r="L24" s="976"/>
      <c r="M24" s="976"/>
      <c r="N24" s="976"/>
      <c r="O24" s="976"/>
      <c r="P24" s="976"/>
      <c r="Q24" s="851"/>
      <c r="R24" s="847"/>
      <c r="S24" s="848"/>
    </row>
    <row r="25" spans="1:24" s="53" customFormat="1" ht="13.5" customHeight="1">
      <c r="A25" s="536"/>
      <c r="B25" s="534" t="s">
        <v>274</v>
      </c>
      <c r="C25" s="535"/>
      <c r="D25" s="534" t="s">
        <v>30</v>
      </c>
      <c r="E25" s="535"/>
      <c r="F25" s="1074" t="s">
        <v>282</v>
      </c>
      <c r="G25" s="996"/>
      <c r="H25" s="1082" t="s">
        <v>714</v>
      </c>
      <c r="I25" s="1083"/>
      <c r="J25" s="534" t="s">
        <v>275</v>
      </c>
      <c r="K25" s="535"/>
      <c r="L25" s="534" t="s">
        <v>31</v>
      </c>
      <c r="M25" s="534"/>
      <c r="N25" s="687" t="s">
        <v>32</v>
      </c>
      <c r="O25" s="535"/>
      <c r="P25" s="687" t="s">
        <v>474</v>
      </c>
      <c r="Q25" s="535"/>
      <c r="R25" s="688" t="s">
        <v>336</v>
      </c>
      <c r="S25" s="688"/>
    </row>
    <row r="26" spans="1:24" s="53" customFormat="1" ht="13.5" customHeight="1">
      <c r="A26" s="536" t="s">
        <v>266</v>
      </c>
      <c r="B26" s="543" t="s">
        <v>278</v>
      </c>
      <c r="C26" s="544"/>
      <c r="D26" s="543" t="s">
        <v>277</v>
      </c>
      <c r="E26" s="544"/>
      <c r="F26" s="1003" t="s">
        <v>283</v>
      </c>
      <c r="G26" s="992"/>
      <c r="H26" s="1003" t="s">
        <v>612</v>
      </c>
      <c r="I26" s="992"/>
      <c r="J26" s="543" t="s">
        <v>279</v>
      </c>
      <c r="K26" s="544"/>
      <c r="L26" s="543" t="s">
        <v>280</v>
      </c>
      <c r="M26" s="543"/>
      <c r="N26" s="1003" t="s">
        <v>281</v>
      </c>
      <c r="O26" s="992"/>
      <c r="P26" s="1003" t="s">
        <v>475</v>
      </c>
      <c r="Q26" s="992"/>
      <c r="R26" s="1077" t="s">
        <v>337</v>
      </c>
      <c r="S26" s="1077"/>
    </row>
    <row r="27" spans="1:24" s="53" customFormat="1" ht="13.5" customHeight="1">
      <c r="A27" s="536"/>
      <c r="B27" s="536" t="s">
        <v>34</v>
      </c>
      <c r="C27" s="536" t="s">
        <v>509</v>
      </c>
      <c r="D27" s="536" t="s">
        <v>34</v>
      </c>
      <c r="E27" s="536" t="s">
        <v>509</v>
      </c>
      <c r="F27" s="542" t="s">
        <v>34</v>
      </c>
      <c r="G27" s="536" t="s">
        <v>509</v>
      </c>
      <c r="H27" s="536" t="s">
        <v>436</v>
      </c>
      <c r="I27" s="536" t="s">
        <v>437</v>
      </c>
      <c r="J27" s="536" t="s">
        <v>34</v>
      </c>
      <c r="K27" s="536" t="s">
        <v>509</v>
      </c>
      <c r="L27" s="536" t="s">
        <v>34</v>
      </c>
      <c r="M27" s="539" t="s">
        <v>509</v>
      </c>
      <c r="N27" s="542" t="s">
        <v>34</v>
      </c>
      <c r="O27" s="536" t="s">
        <v>509</v>
      </c>
      <c r="P27" s="542" t="s">
        <v>34</v>
      </c>
      <c r="Q27" s="536" t="s">
        <v>509</v>
      </c>
      <c r="R27" s="536" t="s">
        <v>34</v>
      </c>
      <c r="S27" s="539" t="s">
        <v>509</v>
      </c>
      <c r="X27" s="238"/>
    </row>
    <row r="28" spans="1:24" s="53" customFormat="1" ht="13.5" customHeight="1">
      <c r="A28" s="545"/>
      <c r="B28" s="545"/>
      <c r="C28" s="545"/>
      <c r="D28" s="545"/>
      <c r="E28" s="545"/>
      <c r="F28" s="546"/>
      <c r="G28" s="545"/>
      <c r="H28" s="545"/>
      <c r="I28" s="545"/>
      <c r="J28" s="545"/>
      <c r="K28" s="545"/>
      <c r="L28" s="545"/>
      <c r="M28" s="528"/>
      <c r="N28" s="546"/>
      <c r="O28" s="545"/>
      <c r="P28" s="546"/>
      <c r="Q28" s="545"/>
      <c r="R28" s="545"/>
      <c r="S28" s="528"/>
    </row>
    <row r="29" spans="1:24" ht="30.75" hidden="1" customHeight="1">
      <c r="A29" s="77">
        <v>2010</v>
      </c>
      <c r="B29" s="111">
        <v>0</v>
      </c>
      <c r="C29" s="111">
        <v>0</v>
      </c>
      <c r="D29" s="111">
        <v>8</v>
      </c>
      <c r="E29" s="111">
        <v>766</v>
      </c>
      <c r="F29" s="111">
        <v>2</v>
      </c>
      <c r="G29" s="111">
        <v>468</v>
      </c>
      <c r="H29" s="111"/>
      <c r="I29" s="111"/>
      <c r="J29" s="111">
        <v>0</v>
      </c>
      <c r="K29" s="111">
        <v>0</v>
      </c>
      <c r="L29" s="111">
        <v>1</v>
      </c>
      <c r="M29" s="111">
        <v>150</v>
      </c>
      <c r="N29" s="111">
        <v>0</v>
      </c>
      <c r="O29" s="111">
        <v>0</v>
      </c>
      <c r="P29" s="111">
        <v>0</v>
      </c>
      <c r="Q29" s="111">
        <v>0</v>
      </c>
      <c r="R29" s="239">
        <v>0</v>
      </c>
      <c r="S29" s="239">
        <v>0</v>
      </c>
    </row>
    <row r="30" spans="1:24" ht="30.75" hidden="1" customHeight="1">
      <c r="A30" s="77">
        <v>2012</v>
      </c>
      <c r="B30" s="111">
        <v>0</v>
      </c>
      <c r="C30" s="111">
        <v>0</v>
      </c>
      <c r="D30" s="228">
        <v>7</v>
      </c>
      <c r="E30" s="228">
        <v>743</v>
      </c>
      <c r="F30" s="228">
        <v>2</v>
      </c>
      <c r="G30" s="228">
        <v>468</v>
      </c>
      <c r="H30" s="228"/>
      <c r="I30" s="228"/>
      <c r="J30" s="228">
        <v>0</v>
      </c>
      <c r="K30" s="228">
        <v>0</v>
      </c>
      <c r="L30" s="228">
        <v>1</v>
      </c>
      <c r="M30" s="228">
        <v>150</v>
      </c>
      <c r="N30" s="228">
        <v>0</v>
      </c>
      <c r="O30" s="228">
        <v>0</v>
      </c>
      <c r="P30" s="228">
        <v>0</v>
      </c>
      <c r="Q30" s="228">
        <v>0</v>
      </c>
      <c r="R30" s="239">
        <v>0</v>
      </c>
      <c r="S30" s="239">
        <v>0</v>
      </c>
    </row>
    <row r="31" spans="1:24" ht="30.75" customHeight="1">
      <c r="A31" s="77">
        <v>2013</v>
      </c>
      <c r="B31" s="111">
        <v>0</v>
      </c>
      <c r="C31" s="111">
        <v>0</v>
      </c>
      <c r="D31" s="228">
        <v>7</v>
      </c>
      <c r="E31" s="228">
        <v>743</v>
      </c>
      <c r="F31" s="228">
        <v>2</v>
      </c>
      <c r="G31" s="228">
        <v>468</v>
      </c>
      <c r="H31" s="228"/>
      <c r="I31" s="228"/>
      <c r="J31" s="228">
        <v>0</v>
      </c>
      <c r="K31" s="228">
        <v>0</v>
      </c>
      <c r="L31" s="228">
        <v>1</v>
      </c>
      <c r="M31" s="228">
        <v>150</v>
      </c>
      <c r="N31" s="228">
        <v>0</v>
      </c>
      <c r="O31" s="228">
        <v>0</v>
      </c>
      <c r="P31" s="228">
        <v>0</v>
      </c>
      <c r="Q31" s="228">
        <v>0</v>
      </c>
      <c r="R31" s="239">
        <v>0</v>
      </c>
      <c r="S31" s="239">
        <v>0</v>
      </c>
    </row>
    <row r="32" spans="1:24" ht="30.75" customHeight="1">
      <c r="A32" s="77">
        <v>2014</v>
      </c>
      <c r="B32" s="111">
        <v>0</v>
      </c>
      <c r="C32" s="111">
        <v>0</v>
      </c>
      <c r="D32" s="228">
        <v>7</v>
      </c>
      <c r="E32" s="228">
        <v>743</v>
      </c>
      <c r="F32" s="228">
        <v>2</v>
      </c>
      <c r="G32" s="228">
        <v>468</v>
      </c>
      <c r="H32" s="228"/>
      <c r="I32" s="228"/>
      <c r="J32" s="228">
        <v>0</v>
      </c>
      <c r="K32" s="228">
        <v>0</v>
      </c>
      <c r="L32" s="228">
        <v>1</v>
      </c>
      <c r="M32" s="228">
        <v>150</v>
      </c>
      <c r="N32" s="228">
        <v>0</v>
      </c>
      <c r="O32" s="228">
        <v>0</v>
      </c>
      <c r="P32" s="228">
        <v>0</v>
      </c>
      <c r="Q32" s="228">
        <v>0</v>
      </c>
      <c r="R32" s="239">
        <v>0</v>
      </c>
      <c r="S32" s="239">
        <v>0</v>
      </c>
    </row>
    <row r="33" spans="1:19" ht="30.75" customHeight="1">
      <c r="A33" s="77">
        <v>2015</v>
      </c>
      <c r="B33" s="228">
        <v>0</v>
      </c>
      <c r="C33" s="228">
        <v>0</v>
      </c>
      <c r="D33" s="228">
        <v>7</v>
      </c>
      <c r="E33" s="228">
        <v>742.84199999999998</v>
      </c>
      <c r="F33" s="228">
        <v>2</v>
      </c>
      <c r="G33" s="228">
        <v>468</v>
      </c>
      <c r="H33" s="228">
        <v>0</v>
      </c>
      <c r="I33" s="228">
        <v>0</v>
      </c>
      <c r="J33" s="228">
        <v>0</v>
      </c>
      <c r="K33" s="228">
        <v>0</v>
      </c>
      <c r="L33" s="228">
        <v>0</v>
      </c>
      <c r="M33" s="228">
        <v>0</v>
      </c>
      <c r="N33" s="228">
        <v>0</v>
      </c>
      <c r="O33" s="228">
        <v>0</v>
      </c>
      <c r="P33" s="228">
        <v>0</v>
      </c>
      <c r="Q33" s="228">
        <v>0</v>
      </c>
      <c r="R33" s="239">
        <v>0</v>
      </c>
      <c r="S33" s="239">
        <v>0</v>
      </c>
    </row>
    <row r="34" spans="1:19" ht="30.75" customHeight="1">
      <c r="A34" s="77">
        <v>2016</v>
      </c>
      <c r="B34" s="228">
        <v>7</v>
      </c>
      <c r="C34" s="228">
        <v>12.792999999999999</v>
      </c>
      <c r="D34" s="228">
        <v>7</v>
      </c>
      <c r="E34" s="228">
        <v>726.92100000000005</v>
      </c>
      <c r="F34" s="228">
        <v>2</v>
      </c>
      <c r="G34" s="228">
        <v>422.88900000000001</v>
      </c>
      <c r="H34" s="228">
        <v>1</v>
      </c>
      <c r="I34" s="228">
        <v>29.631</v>
      </c>
      <c r="J34" s="228">
        <v>1</v>
      </c>
      <c r="K34" s="228">
        <v>91.340999999999994</v>
      </c>
      <c r="L34" s="228">
        <v>0</v>
      </c>
      <c r="M34" s="228">
        <v>0</v>
      </c>
      <c r="N34" s="228">
        <v>0</v>
      </c>
      <c r="O34" s="228">
        <v>0</v>
      </c>
      <c r="P34" s="228">
        <v>0</v>
      </c>
      <c r="Q34" s="228">
        <v>0</v>
      </c>
      <c r="R34" s="239">
        <v>0</v>
      </c>
      <c r="S34" s="239">
        <v>0</v>
      </c>
    </row>
    <row r="35" spans="1:19" ht="30.75" customHeight="1">
      <c r="A35" s="77">
        <v>2017</v>
      </c>
      <c r="B35" s="228">
        <v>10</v>
      </c>
      <c r="C35" s="228">
        <v>18.475000000000001</v>
      </c>
      <c r="D35" s="228">
        <v>7</v>
      </c>
      <c r="E35" s="228">
        <v>726.12900000000002</v>
      </c>
      <c r="F35" s="228">
        <v>2</v>
      </c>
      <c r="G35" s="228">
        <v>423.36200000000002</v>
      </c>
      <c r="H35" s="228">
        <v>1</v>
      </c>
      <c r="I35" s="228">
        <v>29.631</v>
      </c>
      <c r="J35" s="228">
        <v>1</v>
      </c>
      <c r="K35" s="228">
        <v>86.334000000000003</v>
      </c>
      <c r="L35" s="228">
        <v>0</v>
      </c>
      <c r="M35" s="228">
        <v>0</v>
      </c>
      <c r="N35" s="228">
        <v>0</v>
      </c>
      <c r="O35" s="228">
        <v>0</v>
      </c>
      <c r="P35" s="228">
        <v>0</v>
      </c>
      <c r="Q35" s="228">
        <v>0</v>
      </c>
      <c r="R35" s="239">
        <v>0</v>
      </c>
      <c r="S35" s="239">
        <v>0</v>
      </c>
    </row>
    <row r="36" spans="1:19" s="116" customFormat="1" ht="30.75" customHeight="1">
      <c r="A36" s="83">
        <v>2018</v>
      </c>
      <c r="B36" s="844">
        <v>10</v>
      </c>
      <c r="C36" s="844">
        <v>18</v>
      </c>
      <c r="D36" s="844">
        <v>7</v>
      </c>
      <c r="E36" s="844">
        <v>726</v>
      </c>
      <c r="F36" s="844">
        <v>2</v>
      </c>
      <c r="G36" s="844">
        <v>423</v>
      </c>
      <c r="H36" s="844">
        <v>1</v>
      </c>
      <c r="I36" s="844">
        <v>30</v>
      </c>
      <c r="J36" s="844">
        <v>1</v>
      </c>
      <c r="K36" s="844">
        <v>86</v>
      </c>
      <c r="L36" s="844">
        <v>0</v>
      </c>
      <c r="M36" s="844">
        <v>0</v>
      </c>
      <c r="N36" s="844">
        <v>0</v>
      </c>
      <c r="O36" s="844">
        <v>0</v>
      </c>
      <c r="P36" s="844">
        <v>0</v>
      </c>
      <c r="Q36" s="844">
        <v>0</v>
      </c>
      <c r="R36" s="846">
        <v>0</v>
      </c>
      <c r="S36" s="846">
        <v>0</v>
      </c>
    </row>
    <row r="37" spans="1:19" ht="7.5" customHeight="1">
      <c r="A37" s="202"/>
      <c r="B37" s="240"/>
      <c r="C37" s="131"/>
      <c r="D37" s="131"/>
      <c r="E37" s="131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96"/>
      <c r="S37" s="96"/>
    </row>
    <row r="38" spans="1:19" ht="23.25" customHeight="1">
      <c r="A38" s="434"/>
      <c r="B38" s="229"/>
      <c r="C38" s="229"/>
      <c r="D38" s="229"/>
      <c r="E38" s="229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92"/>
      <c r="S38" s="92"/>
    </row>
    <row r="39" spans="1:19" s="58" customFormat="1" ht="15" customHeight="1">
      <c r="A39" s="194" t="s">
        <v>285</v>
      </c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03"/>
      <c r="O39" s="103"/>
      <c r="P39" s="103"/>
      <c r="Q39" s="103"/>
      <c r="R39" s="103"/>
      <c r="S39" s="103"/>
    </row>
    <row r="40" spans="1:19" s="58" customFormat="1" ht="12" customHeight="1">
      <c r="A40" s="761"/>
      <c r="B40" s="241"/>
      <c r="C40" s="241"/>
      <c r="D40" s="241"/>
      <c r="E40" s="241"/>
      <c r="F40" s="241"/>
      <c r="G40" s="850"/>
      <c r="H40" s="241"/>
      <c r="I40" s="241"/>
      <c r="J40" s="241"/>
      <c r="K40" s="241"/>
      <c r="L40" s="241"/>
      <c r="M40" s="241"/>
      <c r="N40" s="103"/>
      <c r="P40" s="103"/>
    </row>
    <row r="41" spans="1:19" s="58" customFormat="1" ht="12" customHeight="1"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103"/>
      <c r="P41" s="103"/>
    </row>
    <row r="42" spans="1:19">
      <c r="A42" s="58" t="s">
        <v>303</v>
      </c>
    </row>
    <row r="43" spans="1:19">
      <c r="A43" s="137"/>
    </row>
  </sheetData>
  <mergeCells count="16">
    <mergeCell ref="F26:G26"/>
    <mergeCell ref="F25:G25"/>
    <mergeCell ref="B23:O23"/>
    <mergeCell ref="P26:Q26"/>
    <mergeCell ref="K1:S1"/>
    <mergeCell ref="H26:I26"/>
    <mergeCell ref="R23:S23"/>
    <mergeCell ref="N26:O26"/>
    <mergeCell ref="R26:S26"/>
    <mergeCell ref="D19:E19"/>
    <mergeCell ref="B16:C16"/>
    <mergeCell ref="D16:E16"/>
    <mergeCell ref="H25:I25"/>
    <mergeCell ref="D20:E20"/>
    <mergeCell ref="B24:E24"/>
    <mergeCell ref="R8:S8"/>
  </mergeCells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0" firstPageNumber="207" pageOrder="overThenDown" orientation="portrait" blackAndWhite="1" useFirstPageNumber="1" r:id="rId1"/>
  <headerFooter alignWithMargins="0">
    <evenHeader>&amp;L&amp;"함초롬돋움,보통"&amp;12&amp;P 주택 건설</even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41"/>
  <sheetViews>
    <sheetView view="pageBreakPreview" topLeftCell="A4" zoomScaleNormal="100" workbookViewId="0">
      <selection activeCell="M13" sqref="M13"/>
    </sheetView>
  </sheetViews>
  <sheetFormatPr defaultRowHeight="13.5" outlineLevelRow="1"/>
  <cols>
    <col min="1" max="1" width="14.42578125" style="91" customWidth="1"/>
    <col min="2" max="2" width="13.28515625" style="91" customWidth="1"/>
    <col min="3" max="3" width="14.42578125" style="91" customWidth="1"/>
    <col min="4" max="4" width="12" style="91" customWidth="1"/>
    <col min="5" max="5" width="17.7109375" style="91" bestFit="1" customWidth="1"/>
    <col min="6" max="6" width="19.28515625" style="91" bestFit="1" customWidth="1"/>
    <col min="7" max="7" width="20" style="91" customWidth="1"/>
    <col min="8" max="8" width="9.140625" style="92"/>
    <col min="9" max="16384" width="9.140625" style="91"/>
  </cols>
  <sheetData>
    <row r="1" spans="1:8" s="49" customFormat="1" ht="24.95" customHeight="1">
      <c r="F1" s="50"/>
      <c r="G1" s="50"/>
      <c r="H1" s="105"/>
    </row>
    <row r="2" spans="1:8" s="49" customFormat="1" ht="24.95" customHeight="1">
      <c r="F2" s="717"/>
      <c r="G2" s="717"/>
      <c r="H2" s="105"/>
    </row>
    <row r="3" spans="1:8" s="49" customFormat="1" ht="24.95" customHeight="1">
      <c r="F3" s="717"/>
      <c r="G3" s="717"/>
      <c r="H3" s="105"/>
    </row>
    <row r="4" spans="1:8" s="53" customFormat="1" ht="24.95" customHeight="1">
      <c r="A4" s="106" t="s">
        <v>703</v>
      </c>
      <c r="B4" s="107"/>
      <c r="C4" s="107"/>
      <c r="D4" s="107"/>
      <c r="E4" s="107"/>
      <c r="F4" s="107"/>
      <c r="G4" s="108"/>
      <c r="H4" s="109"/>
    </row>
    <row r="5" spans="1:8" s="57" customFormat="1" ht="31.5">
      <c r="A5" s="54" t="s">
        <v>61</v>
      </c>
      <c r="B5" s="55"/>
      <c r="C5" s="55"/>
      <c r="D5" s="55"/>
      <c r="E5" s="55"/>
      <c r="F5" s="55"/>
      <c r="G5" s="55"/>
      <c r="H5" s="110"/>
    </row>
    <row r="6" spans="1:8" s="57" customFormat="1" ht="23.1" customHeight="1">
      <c r="A6" s="54"/>
      <c r="B6" s="55"/>
      <c r="C6" s="55"/>
      <c r="D6" s="55"/>
      <c r="E6" s="55"/>
      <c r="F6" s="55"/>
      <c r="G6" s="55"/>
      <c r="H6" s="110"/>
    </row>
    <row r="7" spans="1:8" ht="15" customHeight="1" thickBot="1">
      <c r="A7" s="91" t="s">
        <v>35</v>
      </c>
      <c r="G7" s="747" t="s">
        <v>603</v>
      </c>
    </row>
    <row r="8" spans="1:8" s="53" customFormat="1" ht="30" customHeight="1">
      <c r="A8" s="547" t="s">
        <v>104</v>
      </c>
      <c r="B8" s="547" t="s">
        <v>572</v>
      </c>
      <c r="C8" s="547" t="s">
        <v>36</v>
      </c>
      <c r="D8" s="529" t="s">
        <v>501</v>
      </c>
      <c r="E8" s="531"/>
      <c r="F8" s="531"/>
      <c r="G8" s="531"/>
      <c r="H8" s="109"/>
    </row>
    <row r="9" spans="1:8" s="53" customFormat="1" ht="27.75" customHeight="1">
      <c r="A9" s="536"/>
      <c r="B9" s="536" t="s">
        <v>81</v>
      </c>
      <c r="C9" s="536" t="s">
        <v>79</v>
      </c>
      <c r="D9" s="536"/>
      <c r="E9" s="536" t="s">
        <v>502</v>
      </c>
      <c r="F9" s="536" t="s">
        <v>503</v>
      </c>
      <c r="G9" s="539" t="s">
        <v>504</v>
      </c>
      <c r="H9" s="109"/>
    </row>
    <row r="10" spans="1:8" s="53" customFormat="1" ht="20.100000000000001" customHeight="1">
      <c r="A10" s="545" t="s">
        <v>505</v>
      </c>
      <c r="B10" s="545" t="s">
        <v>78</v>
      </c>
      <c r="C10" s="545" t="s">
        <v>80</v>
      </c>
      <c r="D10" s="545"/>
      <c r="E10" s="545" t="s">
        <v>82</v>
      </c>
      <c r="F10" s="545" t="s">
        <v>83</v>
      </c>
      <c r="G10" s="528" t="s">
        <v>84</v>
      </c>
      <c r="H10" s="109"/>
    </row>
    <row r="11" spans="1:8" ht="7.5" hidden="1" customHeight="1">
      <c r="A11" s="77">
        <v>2010</v>
      </c>
      <c r="B11" s="111">
        <v>343</v>
      </c>
      <c r="C11" s="112">
        <v>1154.4000000000001</v>
      </c>
      <c r="D11" s="112">
        <v>540626.19999999995</v>
      </c>
      <c r="E11" s="112">
        <v>184334.4</v>
      </c>
      <c r="F11" s="112">
        <v>356264.9</v>
      </c>
      <c r="G11" s="112">
        <v>34.096460733867509</v>
      </c>
    </row>
    <row r="12" spans="1:8" ht="60" hidden="1" customHeight="1">
      <c r="A12" s="77">
        <v>2012</v>
      </c>
      <c r="B12" s="207">
        <v>330</v>
      </c>
      <c r="C12" s="127">
        <v>1227.5999999999999</v>
      </c>
      <c r="D12" s="127">
        <v>967.8</v>
      </c>
      <c r="E12" s="127">
        <v>525.5</v>
      </c>
      <c r="F12" s="127">
        <v>442.29999999999995</v>
      </c>
      <c r="G12" s="127">
        <v>54.298408762140937</v>
      </c>
    </row>
    <row r="13" spans="1:8" ht="60" customHeight="1">
      <c r="A13" s="77">
        <v>2013</v>
      </c>
      <c r="B13" s="207">
        <v>330</v>
      </c>
      <c r="C13" s="127">
        <v>1227.5999999999999</v>
      </c>
      <c r="D13" s="127">
        <v>963.3</v>
      </c>
      <c r="E13" s="127">
        <v>530</v>
      </c>
      <c r="F13" s="127">
        <v>437.8</v>
      </c>
      <c r="G13" s="127">
        <v>55</v>
      </c>
    </row>
    <row r="14" spans="1:8" ht="60" customHeight="1">
      <c r="A14" s="77">
        <v>2014</v>
      </c>
      <c r="B14" s="111">
        <v>330</v>
      </c>
      <c r="C14" s="112">
        <v>1227.5999999999999</v>
      </c>
      <c r="D14" s="112">
        <v>967.8</v>
      </c>
      <c r="E14" s="112">
        <v>534.20000000000005</v>
      </c>
      <c r="F14" s="112">
        <v>433.6</v>
      </c>
      <c r="G14" s="112">
        <v>55.2</v>
      </c>
    </row>
    <row r="15" spans="1:8" ht="60" customHeight="1">
      <c r="A15" s="77">
        <v>2015</v>
      </c>
      <c r="B15" s="111">
        <f>B17+B18+B19</f>
        <v>330</v>
      </c>
      <c r="C15" s="112">
        <f>C17+C18+C19</f>
        <v>1207.2</v>
      </c>
      <c r="D15" s="112">
        <f>D17+D18+D19</f>
        <v>950.5</v>
      </c>
      <c r="E15" s="112">
        <f>E17+E18+E19</f>
        <v>519.6</v>
      </c>
      <c r="F15" s="112">
        <f>F17+F18+F19</f>
        <v>430.9</v>
      </c>
      <c r="G15" s="112">
        <f>E15/D15*100</f>
        <v>54.665965281430829</v>
      </c>
    </row>
    <row r="16" spans="1:8" s="116" customFormat="1" ht="60" hidden="1" customHeight="1">
      <c r="A16" s="83"/>
      <c r="B16" s="121"/>
      <c r="C16" s="122"/>
      <c r="D16" s="122"/>
      <c r="E16" s="122"/>
      <c r="F16" s="122"/>
      <c r="G16" s="122"/>
      <c r="H16" s="115"/>
    </row>
    <row r="17" spans="1:8" ht="60" hidden="1" customHeight="1">
      <c r="A17" s="208" t="s">
        <v>286</v>
      </c>
      <c r="B17" s="209">
        <v>0</v>
      </c>
      <c r="C17" s="210">
        <v>0</v>
      </c>
      <c r="D17" s="210">
        <v>0</v>
      </c>
      <c r="E17" s="210">
        <v>0</v>
      </c>
      <c r="F17" s="210">
        <v>0</v>
      </c>
      <c r="G17" s="211">
        <v>0</v>
      </c>
    </row>
    <row r="18" spans="1:8" ht="60" hidden="1" customHeight="1">
      <c r="A18" s="208" t="s">
        <v>287</v>
      </c>
      <c r="B18" s="209">
        <v>35</v>
      </c>
      <c r="C18" s="210">
        <v>515.6</v>
      </c>
      <c r="D18" s="210">
        <v>410.4</v>
      </c>
      <c r="E18" s="210">
        <v>311.5</v>
      </c>
      <c r="F18" s="210">
        <v>98.9</v>
      </c>
      <c r="G18" s="212">
        <f t="shared" ref="G18:G19" si="0">E18/D18*100</f>
        <v>75.90155945419103</v>
      </c>
    </row>
    <row r="19" spans="1:8" ht="60" hidden="1" customHeight="1">
      <c r="A19" s="208" t="s">
        <v>288</v>
      </c>
      <c r="B19" s="213">
        <v>295</v>
      </c>
      <c r="C19" s="214">
        <v>691.6</v>
      </c>
      <c r="D19" s="210">
        <v>540.1</v>
      </c>
      <c r="E19" s="214">
        <v>208.1</v>
      </c>
      <c r="F19" s="214">
        <v>332</v>
      </c>
      <c r="G19" s="212">
        <f t="shared" si="0"/>
        <v>38.529901870024069</v>
      </c>
    </row>
    <row r="20" spans="1:8" ht="60" hidden="1" customHeight="1">
      <c r="A20" s="77">
        <v>2016</v>
      </c>
      <c r="B20" s="111">
        <v>330</v>
      </c>
      <c r="C20" s="112">
        <v>1207.2</v>
      </c>
      <c r="D20" s="112">
        <v>950.5</v>
      </c>
      <c r="E20" s="112">
        <v>525.79999999999995</v>
      </c>
      <c r="F20" s="112">
        <v>424.7</v>
      </c>
      <c r="G20" s="112">
        <v>55.318253550762755</v>
      </c>
    </row>
    <row r="21" spans="1:8" s="116" customFormat="1" ht="60" hidden="1" customHeight="1">
      <c r="A21" s="83">
        <v>2016</v>
      </c>
      <c r="B21" s="113">
        <f>B23+B24+B25</f>
        <v>330</v>
      </c>
      <c r="C21" s="191">
        <f>C23+C24+C25</f>
        <v>1207.2</v>
      </c>
      <c r="D21" s="191">
        <f>D23+D24+D25</f>
        <v>950.5</v>
      </c>
      <c r="E21" s="191">
        <f>E23+E24+E25</f>
        <v>525.79999999999995</v>
      </c>
      <c r="F21" s="191">
        <f>F23+F24+F25</f>
        <v>424.7</v>
      </c>
      <c r="G21" s="215">
        <f>E21/D21*100</f>
        <v>55.318253550762755</v>
      </c>
      <c r="H21" s="115"/>
    </row>
    <row r="22" spans="1:8" s="116" customFormat="1" ht="60" hidden="1" customHeight="1" outlineLevel="1">
      <c r="A22" s="83"/>
      <c r="B22" s="121"/>
      <c r="C22" s="122"/>
      <c r="D22" s="122"/>
      <c r="E22" s="122"/>
      <c r="F22" s="122"/>
      <c r="G22" s="216"/>
      <c r="H22" s="115"/>
    </row>
    <row r="23" spans="1:8" ht="60" hidden="1" customHeight="1" outlineLevel="1">
      <c r="A23" s="208" t="s">
        <v>286</v>
      </c>
      <c r="B23" s="209"/>
      <c r="C23" s="210"/>
      <c r="D23" s="210"/>
      <c r="E23" s="210"/>
      <c r="F23" s="210"/>
      <c r="G23" s="217"/>
    </row>
    <row r="24" spans="1:8" ht="60" hidden="1" customHeight="1" outlineLevel="1">
      <c r="A24" s="208" t="s">
        <v>287</v>
      </c>
      <c r="B24" s="209">
        <v>35</v>
      </c>
      <c r="C24" s="210">
        <v>514</v>
      </c>
      <c r="D24" s="210">
        <v>410.4</v>
      </c>
      <c r="E24" s="210">
        <v>313.3</v>
      </c>
      <c r="F24" s="210">
        <v>97.099999999999966</v>
      </c>
      <c r="G24" s="218">
        <v>76.340155945419113</v>
      </c>
    </row>
    <row r="25" spans="1:8" ht="60" hidden="1" customHeight="1" outlineLevel="1">
      <c r="A25" s="208" t="s">
        <v>288</v>
      </c>
      <c r="B25" s="213">
        <v>295</v>
      </c>
      <c r="C25" s="214">
        <v>693.2</v>
      </c>
      <c r="D25" s="210">
        <v>540.1</v>
      </c>
      <c r="E25" s="214">
        <v>212.5</v>
      </c>
      <c r="F25" s="214">
        <v>327.60000000000002</v>
      </c>
      <c r="G25" s="219">
        <v>39.344565821144229</v>
      </c>
    </row>
    <row r="26" spans="1:8" s="116" customFormat="1" ht="60" customHeight="1" collapsed="1">
      <c r="A26" s="77">
        <v>2016</v>
      </c>
      <c r="B26" s="111">
        <v>328</v>
      </c>
      <c r="C26" s="112">
        <v>1227.2</v>
      </c>
      <c r="D26" s="112">
        <v>950.5</v>
      </c>
      <c r="E26" s="112">
        <v>520.1</v>
      </c>
      <c r="F26" s="112">
        <v>430.4</v>
      </c>
      <c r="G26" s="112">
        <v>54.71856917411889</v>
      </c>
      <c r="H26" s="115"/>
    </row>
    <row r="27" spans="1:8" ht="60" customHeight="1">
      <c r="A27" s="77">
        <v>2017</v>
      </c>
      <c r="B27" s="111">
        <v>328</v>
      </c>
      <c r="C27" s="112">
        <v>1227.2</v>
      </c>
      <c r="D27" s="112">
        <v>950.5</v>
      </c>
      <c r="E27" s="112">
        <v>521.20000000000005</v>
      </c>
      <c r="F27" s="112">
        <v>429.3</v>
      </c>
      <c r="G27" s="852">
        <v>54.834297738032625</v>
      </c>
    </row>
    <row r="28" spans="1:8" ht="32.25" hidden="1" customHeight="1" outlineLevel="1">
      <c r="A28" s="83"/>
      <c r="B28" s="121"/>
      <c r="C28" s="122"/>
      <c r="D28" s="122"/>
      <c r="E28" s="122"/>
      <c r="F28" s="122"/>
      <c r="G28" s="216"/>
    </row>
    <row r="29" spans="1:8" ht="28.5" hidden="1" customHeight="1" outlineLevel="1">
      <c r="A29" s="208" t="s">
        <v>286</v>
      </c>
      <c r="B29" s="209"/>
      <c r="C29" s="210"/>
      <c r="D29" s="210"/>
      <c r="E29" s="210"/>
      <c r="F29" s="210"/>
      <c r="G29" s="217"/>
    </row>
    <row r="30" spans="1:8" ht="27" hidden="1" customHeight="1" outlineLevel="1">
      <c r="A30" s="208" t="s">
        <v>287</v>
      </c>
      <c r="B30" s="209">
        <v>35</v>
      </c>
      <c r="C30" s="210">
        <v>515.6</v>
      </c>
      <c r="D30" s="210">
        <v>437.5</v>
      </c>
      <c r="E30" s="210">
        <v>274.2</v>
      </c>
      <c r="F30" s="210">
        <v>163.30000000000001</v>
      </c>
      <c r="G30" s="218">
        <f>E30/D30*100</f>
        <v>62.674285714285716</v>
      </c>
    </row>
    <row r="31" spans="1:8" ht="25.5" hidden="1" customHeight="1" outlineLevel="1">
      <c r="A31" s="208" t="s">
        <v>288</v>
      </c>
      <c r="B31" s="213">
        <v>293</v>
      </c>
      <c r="C31" s="214">
        <v>711.6</v>
      </c>
      <c r="D31" s="210">
        <v>513</v>
      </c>
      <c r="E31" s="214">
        <v>247</v>
      </c>
      <c r="F31" s="214">
        <v>266</v>
      </c>
      <c r="G31" s="218">
        <f>E31/D31*100</f>
        <v>48.148148148148145</v>
      </c>
    </row>
    <row r="32" spans="1:8" s="116" customFormat="1" ht="60" customHeight="1" collapsed="1">
      <c r="A32" s="83">
        <v>2018</v>
      </c>
      <c r="B32" s="859">
        <f>SUM(B34:B36)</f>
        <v>328</v>
      </c>
      <c r="C32" s="858">
        <f t="shared" ref="C32:F32" si="1">SUM(C34:C36)</f>
        <v>1227.2</v>
      </c>
      <c r="D32" s="858">
        <f t="shared" si="1"/>
        <v>950.5</v>
      </c>
      <c r="E32" s="858">
        <f t="shared" si="1"/>
        <v>522.94000000000005</v>
      </c>
      <c r="F32" s="858">
        <f t="shared" si="1"/>
        <v>427.5</v>
      </c>
      <c r="G32" s="860">
        <f>E32/D32</f>
        <v>0.55017359284587064</v>
      </c>
      <c r="H32" s="115"/>
    </row>
    <row r="33" spans="1:7" ht="32.25" customHeight="1">
      <c r="A33" s="83"/>
      <c r="B33" s="121"/>
      <c r="C33" s="122"/>
      <c r="D33" s="122"/>
      <c r="E33" s="122"/>
      <c r="F33" s="122"/>
      <c r="G33" s="216"/>
    </row>
    <row r="34" spans="1:7" ht="28.5" customHeight="1">
      <c r="A34" s="208" t="s">
        <v>286</v>
      </c>
      <c r="B34" s="853"/>
      <c r="C34" s="854"/>
      <c r="D34" s="854"/>
      <c r="E34" s="854"/>
      <c r="F34" s="854"/>
      <c r="G34" s="855"/>
    </row>
    <row r="35" spans="1:7" ht="27" customHeight="1">
      <c r="A35" s="208" t="s">
        <v>287</v>
      </c>
      <c r="B35" s="853">
        <v>35</v>
      </c>
      <c r="C35" s="854">
        <v>515.5</v>
      </c>
      <c r="D35" s="854">
        <v>440.8</v>
      </c>
      <c r="E35" s="854">
        <v>334.6</v>
      </c>
      <c r="F35" s="854">
        <v>106.2</v>
      </c>
      <c r="G35" s="856">
        <v>75.900000000000006</v>
      </c>
    </row>
    <row r="36" spans="1:7" ht="25.5" customHeight="1">
      <c r="A36" s="208" t="s">
        <v>288</v>
      </c>
      <c r="B36" s="805">
        <v>293</v>
      </c>
      <c r="C36" s="857">
        <v>711.7</v>
      </c>
      <c r="D36" s="854">
        <v>509.7</v>
      </c>
      <c r="E36" s="857">
        <v>188.34</v>
      </c>
      <c r="F36" s="857">
        <v>321.3</v>
      </c>
      <c r="G36" s="856">
        <v>36.9</v>
      </c>
    </row>
    <row r="37" spans="1:7" ht="15" customHeight="1">
      <c r="A37" s="220"/>
      <c r="B37" s="221"/>
      <c r="C37" s="222"/>
      <c r="D37" s="222"/>
      <c r="E37" s="222"/>
      <c r="F37" s="222"/>
      <c r="G37" s="223"/>
    </row>
    <row r="38" spans="1:7" ht="39.75" customHeight="1">
      <c r="A38" s="432"/>
      <c r="B38" s="729"/>
      <c r="C38" s="729"/>
      <c r="D38" s="729"/>
      <c r="E38" s="729"/>
      <c r="F38" s="729"/>
      <c r="G38" s="729"/>
    </row>
    <row r="39" spans="1:7">
      <c r="A39" s="58" t="s">
        <v>107</v>
      </c>
      <c r="B39" s="136"/>
      <c r="C39" s="136"/>
      <c r="D39" s="112"/>
      <c r="E39" s="136"/>
      <c r="F39" s="136"/>
      <c r="G39" s="136"/>
    </row>
    <row r="40" spans="1:7">
      <c r="A40" s="224"/>
    </row>
    <row r="41" spans="1:7">
      <c r="A41" s="225"/>
    </row>
  </sheetData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6" firstPageNumber="207" pageOrder="overThenDown" orientation="portrait" blackAndWhite="1" useFirstPageNumber="1" r:id="rId1"/>
  <headerFooter alignWithMargins="0">
    <evenHeader>&amp;L&amp;"함초롬돋움,보통"&amp;12&amp;P 주택 건설</even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82"/>
  <sheetViews>
    <sheetView view="pageBreakPreview" topLeftCell="A4" zoomScaleNormal="100" zoomScaleSheetLayoutView="100" workbookViewId="0">
      <selection activeCell="O75" sqref="O74:O75"/>
    </sheetView>
  </sheetViews>
  <sheetFormatPr defaultRowHeight="13.5" outlineLevelRow="2"/>
  <cols>
    <col min="1" max="1" width="12.7109375" style="91" customWidth="1"/>
    <col min="2" max="6" width="16.7109375" style="91" customWidth="1"/>
    <col min="7" max="7" width="9.140625" style="92"/>
    <col min="8" max="16384" width="9.140625" style="91"/>
  </cols>
  <sheetData>
    <row r="1" spans="1:7" s="49" customFormat="1" ht="24.95" customHeight="1">
      <c r="F1" s="50"/>
      <c r="G1" s="105"/>
    </row>
    <row r="2" spans="1:7" s="49" customFormat="1" ht="24.95" customHeight="1">
      <c r="F2" s="717"/>
      <c r="G2" s="105"/>
    </row>
    <row r="3" spans="1:7" s="49" customFormat="1" ht="24.95" customHeight="1">
      <c r="F3" s="717"/>
      <c r="G3" s="105"/>
    </row>
    <row r="4" spans="1:7" s="53" customFormat="1" ht="24.95" customHeight="1">
      <c r="A4" s="106" t="s">
        <v>704</v>
      </c>
      <c r="B4" s="107"/>
      <c r="C4" s="107"/>
      <c r="D4" s="108"/>
      <c r="E4" s="107"/>
      <c r="F4" s="108"/>
      <c r="G4" s="109"/>
    </row>
    <row r="5" spans="1:7" s="57" customFormat="1" ht="31.5">
      <c r="A5" s="54" t="s">
        <v>62</v>
      </c>
      <c r="B5" s="55"/>
      <c r="C5" s="55"/>
      <c r="D5" s="55"/>
      <c r="E5" s="55"/>
      <c r="F5" s="55"/>
      <c r="G5" s="110"/>
    </row>
    <row r="6" spans="1:7" ht="15" customHeight="1" thickBot="1">
      <c r="A6" s="91" t="s">
        <v>100</v>
      </c>
      <c r="F6" s="57" t="s">
        <v>604</v>
      </c>
    </row>
    <row r="7" spans="1:7" s="53" customFormat="1" ht="16.5" customHeight="1">
      <c r="A7" s="547" t="s">
        <v>570</v>
      </c>
      <c r="B7" s="547" t="s">
        <v>500</v>
      </c>
      <c r="C7" s="526" t="s">
        <v>365</v>
      </c>
      <c r="D7" s="690" t="s">
        <v>38</v>
      </c>
      <c r="E7" s="548" t="s">
        <v>60</v>
      </c>
      <c r="F7" s="529"/>
      <c r="G7" s="109"/>
    </row>
    <row r="8" spans="1:7" s="53" customFormat="1" ht="16.5" customHeight="1">
      <c r="A8" s="536"/>
      <c r="B8" s="536"/>
      <c r="C8" s="536"/>
      <c r="D8" s="536" t="s">
        <v>564</v>
      </c>
      <c r="E8" s="1003" t="s">
        <v>93</v>
      </c>
      <c r="F8" s="990"/>
      <c r="G8" s="109"/>
    </row>
    <row r="9" spans="1:7" s="53" customFormat="1" ht="16.5" customHeight="1">
      <c r="A9" s="536"/>
      <c r="B9" s="536" t="s">
        <v>91</v>
      </c>
      <c r="C9" s="536"/>
      <c r="D9" s="536" t="s">
        <v>85</v>
      </c>
      <c r="E9" s="691" t="s">
        <v>363</v>
      </c>
      <c r="F9" s="692" t="s">
        <v>571</v>
      </c>
      <c r="G9" s="109"/>
    </row>
    <row r="10" spans="1:7" s="53" customFormat="1" ht="16.5" customHeight="1">
      <c r="A10" s="545" t="s">
        <v>381</v>
      </c>
      <c r="B10" s="545" t="s">
        <v>90</v>
      </c>
      <c r="C10" s="545" t="s">
        <v>249</v>
      </c>
      <c r="D10" s="552" t="s">
        <v>86</v>
      </c>
      <c r="E10" s="545" t="s">
        <v>364</v>
      </c>
      <c r="F10" s="528" t="s">
        <v>92</v>
      </c>
      <c r="G10" s="109"/>
    </row>
    <row r="11" spans="1:7" ht="22.5" hidden="1" customHeight="1">
      <c r="A11" s="77">
        <v>2010</v>
      </c>
      <c r="B11" s="111">
        <v>3038</v>
      </c>
      <c r="C11" s="111">
        <v>2768908</v>
      </c>
      <c r="D11" s="111">
        <v>171855</v>
      </c>
      <c r="E11" s="111">
        <v>538858</v>
      </c>
      <c r="F11" s="111">
        <v>533361</v>
      </c>
    </row>
    <row r="12" spans="1:7" ht="22.5" hidden="1" customHeight="1">
      <c r="A12" s="77">
        <v>2012</v>
      </c>
      <c r="B12" s="111">
        <v>3409</v>
      </c>
      <c r="C12" s="111">
        <v>3643516</v>
      </c>
      <c r="D12" s="111">
        <v>130784</v>
      </c>
      <c r="E12" s="111">
        <v>658048</v>
      </c>
      <c r="F12" s="111">
        <v>650259</v>
      </c>
    </row>
    <row r="13" spans="1:7" ht="22.5" customHeight="1">
      <c r="A13" s="77">
        <v>2013</v>
      </c>
      <c r="B13" s="111">
        <v>3843</v>
      </c>
      <c r="C13" s="111">
        <v>3609991</v>
      </c>
      <c r="D13" s="111">
        <v>106785</v>
      </c>
      <c r="E13" s="111">
        <v>677337</v>
      </c>
      <c r="F13" s="111">
        <v>672821</v>
      </c>
    </row>
    <row r="14" spans="1:7" ht="22.5" customHeight="1">
      <c r="A14" s="77">
        <v>2014</v>
      </c>
      <c r="B14" s="111">
        <v>3746</v>
      </c>
      <c r="C14" s="111">
        <v>3408131</v>
      </c>
      <c r="D14" s="111">
        <v>261935</v>
      </c>
      <c r="E14" s="111">
        <v>665225</v>
      </c>
      <c r="F14" s="111">
        <v>794393</v>
      </c>
    </row>
    <row r="15" spans="1:7" s="116" customFormat="1" ht="22.5" customHeight="1">
      <c r="A15" s="77">
        <v>2015</v>
      </c>
      <c r="B15" s="111">
        <f>SUM(B17:B52)</f>
        <v>14739</v>
      </c>
      <c r="C15" s="111">
        <f>SUM(C17:C52)</f>
        <v>12840189</v>
      </c>
      <c r="D15" s="111">
        <f>SUM(D17:D52)</f>
        <v>117136</v>
      </c>
      <c r="E15" s="111">
        <f>SUM(E17:E52)</f>
        <v>2361084</v>
      </c>
      <c r="F15" s="111">
        <f>SUM(F17:F52)</f>
        <v>2344558</v>
      </c>
      <c r="G15" s="115"/>
    </row>
    <row r="16" spans="1:7" s="116" customFormat="1" ht="23.25" hidden="1" customHeight="1" outlineLevel="2">
      <c r="A16" s="83">
        <v>2016</v>
      </c>
      <c r="B16" s="113">
        <f>SUM(B19:B28)</f>
        <v>3746</v>
      </c>
      <c r="C16" s="113">
        <f>SUM(C19:C28)</f>
        <v>3408131</v>
      </c>
      <c r="D16" s="113">
        <f>SUM(D19:D28)</f>
        <v>53468</v>
      </c>
      <c r="E16" s="113">
        <f>SUM(E19:E28)</f>
        <v>576997</v>
      </c>
      <c r="F16" s="113">
        <f>SUM(F19:F28)</f>
        <v>574051</v>
      </c>
      <c r="G16" s="115"/>
    </row>
    <row r="17" spans="1:7" ht="33.75" hidden="1" customHeight="1" outlineLevel="2">
      <c r="A17" s="198" t="s">
        <v>289</v>
      </c>
      <c r="B17" s="199">
        <v>449</v>
      </c>
      <c r="C17" s="200">
        <v>349937</v>
      </c>
      <c r="D17" s="199">
        <v>10200</v>
      </c>
      <c r="E17" s="201">
        <v>45156</v>
      </c>
      <c r="F17" s="199">
        <v>44768</v>
      </c>
    </row>
    <row r="18" spans="1:7" s="116" customFormat="1" ht="14.25" hidden="1" customHeight="1" outlineLevel="2">
      <c r="A18" s="83"/>
      <c r="B18" s="121"/>
      <c r="C18" s="121"/>
      <c r="D18" s="121"/>
      <c r="E18" s="121"/>
      <c r="F18" s="121"/>
      <c r="G18" s="115"/>
    </row>
    <row r="19" spans="1:7" ht="33.75" hidden="1" customHeight="1" outlineLevel="2">
      <c r="A19" s="198" t="s">
        <v>289</v>
      </c>
      <c r="B19" s="199">
        <v>427</v>
      </c>
      <c r="C19" s="200">
        <v>346903</v>
      </c>
      <c r="D19" s="199">
        <v>6798</v>
      </c>
      <c r="E19" s="201">
        <v>38008</v>
      </c>
      <c r="F19" s="199">
        <v>37844</v>
      </c>
    </row>
    <row r="20" spans="1:7" ht="33.75" hidden="1" customHeight="1" outlineLevel="2">
      <c r="A20" s="198" t="s">
        <v>108</v>
      </c>
      <c r="B20" s="199">
        <v>565</v>
      </c>
      <c r="C20" s="200">
        <v>295402</v>
      </c>
      <c r="D20" s="199">
        <v>18157</v>
      </c>
      <c r="E20" s="201">
        <v>58129</v>
      </c>
      <c r="F20" s="199">
        <v>57041</v>
      </c>
    </row>
    <row r="21" spans="1:7" ht="33.75" hidden="1" customHeight="1" outlineLevel="2">
      <c r="A21" s="198" t="s">
        <v>109</v>
      </c>
      <c r="B21" s="199">
        <v>241</v>
      </c>
      <c r="C21" s="200">
        <v>206251</v>
      </c>
      <c r="D21" s="199">
        <v>8148</v>
      </c>
      <c r="E21" s="201">
        <v>20245</v>
      </c>
      <c r="F21" s="199">
        <v>20116</v>
      </c>
    </row>
    <row r="22" spans="1:7" ht="33.75" hidden="1" customHeight="1" outlineLevel="2">
      <c r="A22" s="198" t="s">
        <v>110</v>
      </c>
      <c r="B22" s="199">
        <v>186</v>
      </c>
      <c r="C22" s="200">
        <v>172961</v>
      </c>
      <c r="D22" s="199">
        <v>0</v>
      </c>
      <c r="E22" s="201">
        <v>11146</v>
      </c>
      <c r="F22" s="199">
        <v>11146</v>
      </c>
    </row>
    <row r="23" spans="1:7" ht="33.75" hidden="1" customHeight="1" outlineLevel="2">
      <c r="A23" s="198" t="s">
        <v>111</v>
      </c>
      <c r="B23" s="199">
        <v>379</v>
      </c>
      <c r="C23" s="200">
        <v>409248</v>
      </c>
      <c r="D23" s="199">
        <v>0</v>
      </c>
      <c r="E23" s="201">
        <v>26594</v>
      </c>
      <c r="F23" s="199">
        <v>26442</v>
      </c>
    </row>
    <row r="24" spans="1:7" ht="33.75" hidden="1" customHeight="1" outlineLevel="2">
      <c r="A24" s="198" t="s">
        <v>112</v>
      </c>
      <c r="B24" s="199">
        <v>261</v>
      </c>
      <c r="C24" s="200">
        <v>258815</v>
      </c>
      <c r="D24" s="199">
        <v>0</v>
      </c>
      <c r="E24" s="201">
        <v>20064</v>
      </c>
      <c r="F24" s="199">
        <v>20023</v>
      </c>
    </row>
    <row r="25" spans="1:7" ht="33.75" hidden="1" customHeight="1" outlineLevel="2">
      <c r="A25" s="198" t="s">
        <v>113</v>
      </c>
      <c r="B25" s="199">
        <v>275</v>
      </c>
      <c r="C25" s="200">
        <v>276697</v>
      </c>
      <c r="D25" s="199">
        <v>0</v>
      </c>
      <c r="E25" s="201">
        <v>27678</v>
      </c>
      <c r="F25" s="199">
        <v>26901</v>
      </c>
    </row>
    <row r="26" spans="1:7" ht="33.75" hidden="1" customHeight="1" outlineLevel="2">
      <c r="A26" s="198" t="s">
        <v>114</v>
      </c>
      <c r="B26" s="199">
        <v>628</v>
      </c>
      <c r="C26" s="200">
        <v>602432</v>
      </c>
      <c r="D26" s="199">
        <v>12833</v>
      </c>
      <c r="E26" s="201">
        <v>185661</v>
      </c>
      <c r="F26" s="199">
        <v>185412</v>
      </c>
    </row>
    <row r="27" spans="1:7" ht="33.75" hidden="1" customHeight="1" outlineLevel="2">
      <c r="A27" s="198" t="s">
        <v>115</v>
      </c>
      <c r="B27" s="199">
        <v>457</v>
      </c>
      <c r="C27" s="200">
        <v>524573</v>
      </c>
      <c r="D27" s="199">
        <v>7532</v>
      </c>
      <c r="E27" s="201">
        <v>158896</v>
      </c>
      <c r="F27" s="199">
        <v>158896</v>
      </c>
    </row>
    <row r="28" spans="1:7" ht="33.75" hidden="1" customHeight="1" outlineLevel="2">
      <c r="A28" s="198" t="s">
        <v>116</v>
      </c>
      <c r="B28" s="199">
        <v>327</v>
      </c>
      <c r="C28" s="200">
        <v>314849</v>
      </c>
      <c r="D28" s="199">
        <v>0</v>
      </c>
      <c r="E28" s="201">
        <v>30576</v>
      </c>
      <c r="F28" s="199">
        <v>30230</v>
      </c>
    </row>
    <row r="29" spans="1:7" ht="24" customHeight="1" outlineLevel="1" collapsed="1">
      <c r="A29" s="198">
        <v>2016</v>
      </c>
      <c r="B29" s="111">
        <v>3746</v>
      </c>
      <c r="C29" s="111">
        <v>3408131</v>
      </c>
      <c r="D29" s="111">
        <v>53468</v>
      </c>
      <c r="E29" s="111">
        <v>576997</v>
      </c>
      <c r="F29" s="111">
        <v>574051</v>
      </c>
    </row>
    <row r="30" spans="1:7" ht="22.5" customHeight="1">
      <c r="A30" s="77">
        <v>2017</v>
      </c>
      <c r="B30" s="111">
        <v>3399</v>
      </c>
      <c r="C30" s="111">
        <v>2836995</v>
      </c>
      <c r="D30" s="111">
        <v>0</v>
      </c>
      <c r="E30" s="111">
        <v>580967</v>
      </c>
      <c r="F30" s="111">
        <v>575844</v>
      </c>
    </row>
    <row r="31" spans="1:7" s="116" customFormat="1" ht="14.25" hidden="1" customHeight="1" outlineLevel="1">
      <c r="A31" s="83"/>
      <c r="B31" s="121"/>
      <c r="C31" s="121"/>
      <c r="D31" s="121"/>
      <c r="E31" s="121"/>
      <c r="F31" s="121"/>
      <c r="G31" s="115"/>
    </row>
    <row r="32" spans="1:7" ht="33.75" hidden="1" customHeight="1" outlineLevel="1">
      <c r="A32" s="198" t="s">
        <v>180</v>
      </c>
      <c r="B32" s="199"/>
      <c r="C32" s="200"/>
      <c r="D32" s="199"/>
      <c r="E32" s="201"/>
      <c r="F32" s="199"/>
    </row>
    <row r="33" spans="1:6" ht="33.75" hidden="1" customHeight="1" outlineLevel="1">
      <c r="A33" s="198" t="s">
        <v>108</v>
      </c>
      <c r="B33" s="199"/>
      <c r="C33" s="200"/>
      <c r="D33" s="199"/>
      <c r="E33" s="201"/>
      <c r="F33" s="199"/>
    </row>
    <row r="34" spans="1:6" ht="33.75" hidden="1" customHeight="1" outlineLevel="1">
      <c r="A34" s="198" t="s">
        <v>109</v>
      </c>
      <c r="B34" s="199"/>
      <c r="C34" s="200"/>
      <c r="D34" s="199"/>
      <c r="E34" s="201"/>
      <c r="F34" s="199"/>
    </row>
    <row r="35" spans="1:6" ht="33.75" hidden="1" customHeight="1" outlineLevel="1">
      <c r="A35" s="198" t="s">
        <v>110</v>
      </c>
      <c r="B35" s="199"/>
      <c r="C35" s="200"/>
      <c r="D35" s="199"/>
      <c r="E35" s="201"/>
      <c r="F35" s="199"/>
    </row>
    <row r="36" spans="1:6" ht="33.75" hidden="1" customHeight="1" outlineLevel="1">
      <c r="A36" s="198" t="s">
        <v>111</v>
      </c>
      <c r="B36" s="199"/>
      <c r="C36" s="200"/>
      <c r="D36" s="199"/>
      <c r="E36" s="201"/>
      <c r="F36" s="199"/>
    </row>
    <row r="37" spans="1:6" ht="33.75" hidden="1" customHeight="1" outlineLevel="1">
      <c r="A37" s="198" t="s">
        <v>112</v>
      </c>
      <c r="B37" s="199"/>
      <c r="C37" s="200"/>
      <c r="D37" s="199"/>
      <c r="E37" s="201"/>
      <c r="F37" s="199"/>
    </row>
    <row r="38" spans="1:6" ht="33.75" hidden="1" customHeight="1" outlineLevel="1">
      <c r="A38" s="198" t="s">
        <v>113</v>
      </c>
      <c r="B38" s="199"/>
      <c r="C38" s="200"/>
      <c r="D38" s="199"/>
      <c r="E38" s="201"/>
      <c r="F38" s="199"/>
    </row>
    <row r="39" spans="1:6" ht="33.75" hidden="1" customHeight="1" outlineLevel="1">
      <c r="A39" s="198" t="s">
        <v>114</v>
      </c>
      <c r="B39" s="199"/>
      <c r="C39" s="200"/>
      <c r="D39" s="199"/>
      <c r="E39" s="201"/>
      <c r="F39" s="199"/>
    </row>
    <row r="40" spans="1:6" ht="33.75" hidden="1" customHeight="1" outlineLevel="1">
      <c r="A40" s="198" t="s">
        <v>115</v>
      </c>
      <c r="B40" s="199"/>
      <c r="C40" s="200"/>
      <c r="D40" s="199"/>
      <c r="E40" s="201"/>
      <c r="F40" s="199"/>
    </row>
    <row r="41" spans="1:6" ht="33.75" hidden="1" customHeight="1" outlineLevel="1">
      <c r="A41" s="198" t="s">
        <v>116</v>
      </c>
      <c r="B41" s="199"/>
      <c r="C41" s="200"/>
      <c r="D41" s="199"/>
      <c r="E41" s="201"/>
      <c r="F41" s="199"/>
    </row>
    <row r="42" spans="1:6" ht="18.75" hidden="1" customHeight="1" outlineLevel="1">
      <c r="A42" s="765"/>
      <c r="B42" s="766"/>
      <c r="C42" s="766"/>
      <c r="D42" s="766"/>
      <c r="E42" s="766"/>
      <c r="F42" s="766"/>
    </row>
    <row r="43" spans="1:6" ht="33.75" hidden="1" customHeight="1" outlineLevel="1">
      <c r="A43" s="198" t="s">
        <v>595</v>
      </c>
      <c r="B43" s="199">
        <v>359</v>
      </c>
      <c r="C43" s="200">
        <v>201725</v>
      </c>
      <c r="D43" s="199">
        <v>0</v>
      </c>
      <c r="E43" s="201">
        <v>30022</v>
      </c>
      <c r="F43" s="199">
        <v>30022</v>
      </c>
    </row>
    <row r="44" spans="1:6" ht="33.75" hidden="1" customHeight="1" outlineLevel="1" collapsed="1">
      <c r="A44" s="198" t="s">
        <v>108</v>
      </c>
      <c r="B44" s="199">
        <v>500</v>
      </c>
      <c r="C44" s="200">
        <v>436568</v>
      </c>
      <c r="D44" s="199">
        <v>0</v>
      </c>
      <c r="E44" s="201">
        <v>51433</v>
      </c>
      <c r="F44" s="199">
        <v>50582</v>
      </c>
    </row>
    <row r="45" spans="1:6" ht="33.75" hidden="1" customHeight="1" outlineLevel="2">
      <c r="A45" s="198" t="s">
        <v>109</v>
      </c>
      <c r="B45" s="199">
        <v>178</v>
      </c>
      <c r="C45" s="200">
        <v>114512</v>
      </c>
      <c r="D45" s="199">
        <v>0</v>
      </c>
      <c r="E45" s="201">
        <v>11473</v>
      </c>
      <c r="F45" s="199">
        <v>11337</v>
      </c>
    </row>
    <row r="46" spans="1:6" ht="33.75" hidden="1" customHeight="1" outlineLevel="2">
      <c r="A46" s="198" t="s">
        <v>110</v>
      </c>
      <c r="B46" s="199">
        <v>155</v>
      </c>
      <c r="C46" s="200">
        <v>107767</v>
      </c>
      <c r="D46" s="199">
        <v>0</v>
      </c>
      <c r="E46" s="201">
        <v>11895</v>
      </c>
      <c r="F46" s="199">
        <v>11895</v>
      </c>
    </row>
    <row r="47" spans="1:6" ht="33.75" hidden="1" customHeight="1" outlineLevel="2">
      <c r="A47" s="198" t="s">
        <v>111</v>
      </c>
      <c r="B47" s="199">
        <v>368</v>
      </c>
      <c r="C47" s="200">
        <v>336961</v>
      </c>
      <c r="D47" s="199">
        <v>0</v>
      </c>
      <c r="E47" s="201">
        <v>30083</v>
      </c>
      <c r="F47" s="199">
        <v>30012</v>
      </c>
    </row>
    <row r="48" spans="1:6" ht="33.75" hidden="1" customHeight="1" outlineLevel="2">
      <c r="A48" s="198" t="s">
        <v>112</v>
      </c>
      <c r="B48" s="199">
        <v>248</v>
      </c>
      <c r="C48" s="200">
        <v>237795</v>
      </c>
      <c r="D48" s="199">
        <v>0</v>
      </c>
      <c r="E48" s="201">
        <v>22729</v>
      </c>
      <c r="F48" s="199">
        <v>22729</v>
      </c>
    </row>
    <row r="49" spans="1:7" ht="33.75" hidden="1" customHeight="1" outlineLevel="2">
      <c r="A49" s="198" t="s">
        <v>113</v>
      </c>
      <c r="B49" s="199">
        <v>257</v>
      </c>
      <c r="C49" s="200">
        <v>214584</v>
      </c>
      <c r="D49" s="199">
        <v>0</v>
      </c>
      <c r="E49" s="201">
        <v>31142</v>
      </c>
      <c r="F49" s="199">
        <v>28958</v>
      </c>
    </row>
    <row r="50" spans="1:7" ht="33.75" hidden="1" customHeight="1" outlineLevel="2">
      <c r="A50" s="198" t="s">
        <v>114</v>
      </c>
      <c r="B50" s="199">
        <v>619</v>
      </c>
      <c r="C50" s="200">
        <v>439275</v>
      </c>
      <c r="D50" s="199">
        <v>0</v>
      </c>
      <c r="E50" s="201">
        <v>169197</v>
      </c>
      <c r="F50" s="199">
        <v>168300</v>
      </c>
    </row>
    <row r="51" spans="1:7" ht="33.75" hidden="1" customHeight="1" outlineLevel="2">
      <c r="A51" s="198" t="s">
        <v>115</v>
      </c>
      <c r="B51" s="199">
        <v>429</v>
      </c>
      <c r="C51" s="200">
        <v>432295</v>
      </c>
      <c r="D51" s="199">
        <v>0</v>
      </c>
      <c r="E51" s="201">
        <v>187264</v>
      </c>
      <c r="F51" s="199">
        <v>186775</v>
      </c>
    </row>
    <row r="52" spans="1:7" ht="33.75" hidden="1" customHeight="1" outlineLevel="2">
      <c r="A52" s="198" t="s">
        <v>116</v>
      </c>
      <c r="B52" s="199">
        <v>286</v>
      </c>
      <c r="C52" s="200">
        <v>315513</v>
      </c>
      <c r="D52" s="199">
        <v>0</v>
      </c>
      <c r="E52" s="201">
        <v>35729</v>
      </c>
      <c r="F52" s="199">
        <v>35234</v>
      </c>
    </row>
    <row r="53" spans="1:7" s="116" customFormat="1" ht="22.5" customHeight="1" collapsed="1">
      <c r="A53" s="83">
        <v>2018</v>
      </c>
      <c r="B53" s="121">
        <f>SUM(B66:B75)</f>
        <v>2785</v>
      </c>
      <c r="C53" s="121">
        <f t="shared" ref="C53:F53" si="0">SUM(C66:C75)</f>
        <v>6860245</v>
      </c>
      <c r="D53" s="121">
        <f t="shared" si="0"/>
        <v>0</v>
      </c>
      <c r="E53" s="121">
        <f t="shared" si="0"/>
        <v>534741</v>
      </c>
      <c r="F53" s="121">
        <f t="shared" si="0"/>
        <v>531097</v>
      </c>
      <c r="G53" s="115"/>
    </row>
    <row r="54" spans="1:7" s="116" customFormat="1" ht="14.25" hidden="1" customHeight="1" outlineLevel="1">
      <c r="A54" s="83"/>
      <c r="B54" s="121"/>
      <c r="C54" s="121"/>
      <c r="D54" s="121"/>
      <c r="E54" s="121"/>
      <c r="F54" s="121"/>
      <c r="G54" s="115"/>
    </row>
    <row r="55" spans="1:7" ht="33.75" hidden="1" customHeight="1" outlineLevel="1">
      <c r="A55" s="198" t="s">
        <v>180</v>
      </c>
      <c r="B55" s="199"/>
      <c r="C55" s="200"/>
      <c r="D55" s="199"/>
      <c r="E55" s="201"/>
      <c r="F55" s="199"/>
    </row>
    <row r="56" spans="1:7" ht="33.75" hidden="1" customHeight="1" outlineLevel="1">
      <c r="A56" s="198" t="s">
        <v>108</v>
      </c>
      <c r="B56" s="199"/>
      <c r="C56" s="200"/>
      <c r="D56" s="199"/>
      <c r="E56" s="201"/>
      <c r="F56" s="199"/>
    </row>
    <row r="57" spans="1:7" ht="33.75" hidden="1" customHeight="1" outlineLevel="1">
      <c r="A57" s="198" t="s">
        <v>109</v>
      </c>
      <c r="B57" s="199"/>
      <c r="C57" s="200"/>
      <c r="D57" s="199"/>
      <c r="E57" s="201"/>
      <c r="F57" s="199"/>
    </row>
    <row r="58" spans="1:7" ht="33.75" hidden="1" customHeight="1" outlineLevel="1">
      <c r="A58" s="198" t="s">
        <v>110</v>
      </c>
      <c r="B58" s="199"/>
      <c r="C58" s="200"/>
      <c r="D58" s="199"/>
      <c r="E58" s="201"/>
      <c r="F58" s="199"/>
    </row>
    <row r="59" spans="1:7" ht="33.75" hidden="1" customHeight="1" outlineLevel="1">
      <c r="A59" s="198" t="s">
        <v>111</v>
      </c>
      <c r="B59" s="199"/>
      <c r="C59" s="200"/>
      <c r="D59" s="199"/>
      <c r="E59" s="201"/>
      <c r="F59" s="199"/>
    </row>
    <row r="60" spans="1:7" ht="33.75" hidden="1" customHeight="1" outlineLevel="1">
      <c r="A60" s="198" t="s">
        <v>112</v>
      </c>
      <c r="B60" s="199"/>
      <c r="C60" s="200"/>
      <c r="D60" s="199"/>
      <c r="E60" s="201"/>
      <c r="F60" s="199"/>
    </row>
    <row r="61" spans="1:7" ht="33.75" hidden="1" customHeight="1" outlineLevel="1">
      <c r="A61" s="198" t="s">
        <v>113</v>
      </c>
      <c r="B61" s="199"/>
      <c r="C61" s="200"/>
      <c r="D61" s="199"/>
      <c r="E61" s="201"/>
      <c r="F61" s="199"/>
    </row>
    <row r="62" spans="1:7" ht="33.75" hidden="1" customHeight="1" outlineLevel="1">
      <c r="A62" s="198" t="s">
        <v>114</v>
      </c>
      <c r="B62" s="199"/>
      <c r="C62" s="200"/>
      <c r="D62" s="199"/>
      <c r="E62" s="201"/>
      <c r="F62" s="199"/>
    </row>
    <row r="63" spans="1:7" ht="33.75" hidden="1" customHeight="1" outlineLevel="1">
      <c r="A63" s="198" t="s">
        <v>115</v>
      </c>
      <c r="B63" s="199"/>
      <c r="C63" s="200"/>
      <c r="D63" s="199"/>
      <c r="E63" s="201"/>
      <c r="F63" s="199"/>
    </row>
    <row r="64" spans="1:7" ht="33.75" hidden="1" customHeight="1" outlineLevel="1">
      <c r="A64" s="198" t="s">
        <v>116</v>
      </c>
      <c r="B64" s="199"/>
      <c r="C64" s="200"/>
      <c r="D64" s="199"/>
      <c r="E64" s="201"/>
      <c r="F64" s="199"/>
    </row>
    <row r="65" spans="1:7" ht="18.75" customHeight="1" outlineLevel="1">
      <c r="A65" s="861" t="s">
        <v>622</v>
      </c>
      <c r="B65" s="730">
        <v>2668</v>
      </c>
      <c r="C65" s="730">
        <v>4865343</v>
      </c>
      <c r="D65" s="730" t="s">
        <v>377</v>
      </c>
      <c r="E65" s="730">
        <v>522141</v>
      </c>
      <c r="F65" s="730">
        <v>522141</v>
      </c>
    </row>
    <row r="66" spans="1:7" ht="33.75" customHeight="1" outlineLevel="1">
      <c r="A66" s="198" t="s">
        <v>180</v>
      </c>
      <c r="B66" s="966">
        <v>355</v>
      </c>
      <c r="C66" s="967">
        <v>190083</v>
      </c>
      <c r="D66" s="966"/>
      <c r="E66" s="968">
        <v>30486</v>
      </c>
      <c r="F66" s="966">
        <v>29966</v>
      </c>
    </row>
    <row r="67" spans="1:7" ht="33.75" customHeight="1" outlineLevel="1" collapsed="1">
      <c r="A67" s="198" t="s">
        <v>108</v>
      </c>
      <c r="B67" s="966">
        <v>507</v>
      </c>
      <c r="C67" s="967">
        <v>424451</v>
      </c>
      <c r="D67" s="966"/>
      <c r="E67" s="968">
        <v>55916</v>
      </c>
      <c r="F67" s="966">
        <v>54617</v>
      </c>
    </row>
    <row r="68" spans="1:7" ht="33.75" customHeight="1" outlineLevel="2">
      <c r="A68" s="198" t="s">
        <v>109</v>
      </c>
      <c r="B68" s="966">
        <v>114</v>
      </c>
      <c r="C68" s="967">
        <v>74738</v>
      </c>
      <c r="D68" s="966"/>
      <c r="E68" s="968">
        <v>9845</v>
      </c>
      <c r="F68" s="966">
        <v>9594</v>
      </c>
    </row>
    <row r="69" spans="1:7" ht="33.75" customHeight="1" outlineLevel="2">
      <c r="A69" s="198" t="s">
        <v>110</v>
      </c>
      <c r="B69" s="966">
        <v>154</v>
      </c>
      <c r="C69" s="967">
        <v>107111</v>
      </c>
      <c r="D69" s="966"/>
      <c r="E69" s="968">
        <v>11848</v>
      </c>
      <c r="F69" s="966">
        <v>11760</v>
      </c>
    </row>
    <row r="70" spans="1:7" ht="33.75" customHeight="1" outlineLevel="2">
      <c r="A70" s="198" t="s">
        <v>111</v>
      </c>
      <c r="B70" s="966">
        <v>348</v>
      </c>
      <c r="C70" s="967">
        <v>316880</v>
      </c>
      <c r="D70" s="966"/>
      <c r="E70" s="968">
        <v>32081</v>
      </c>
      <c r="F70" s="966">
        <v>31831</v>
      </c>
    </row>
    <row r="71" spans="1:7" ht="33.75" customHeight="1" outlineLevel="2">
      <c r="A71" s="198" t="s">
        <v>112</v>
      </c>
      <c r="B71" s="966">
        <v>246</v>
      </c>
      <c r="C71" s="967">
        <v>227043</v>
      </c>
      <c r="D71" s="966"/>
      <c r="E71" s="968">
        <v>25026</v>
      </c>
      <c r="F71" s="966">
        <v>24979</v>
      </c>
    </row>
    <row r="72" spans="1:7" ht="33.75" customHeight="1" outlineLevel="2">
      <c r="A72" s="198" t="s">
        <v>113</v>
      </c>
      <c r="B72" s="966">
        <v>163</v>
      </c>
      <c r="C72" s="967">
        <v>131765</v>
      </c>
      <c r="D72" s="966"/>
      <c r="E72" s="968">
        <v>19135</v>
      </c>
      <c r="F72" s="966">
        <v>18182</v>
      </c>
    </row>
    <row r="73" spans="1:7" ht="33.75" customHeight="1" outlineLevel="2">
      <c r="A73" s="198" t="s">
        <v>114</v>
      </c>
      <c r="B73" s="966">
        <v>418</v>
      </c>
      <c r="C73" s="967">
        <v>2286259</v>
      </c>
      <c r="D73" s="966"/>
      <c r="E73" s="968">
        <v>152043</v>
      </c>
      <c r="F73" s="966">
        <v>151850</v>
      </c>
    </row>
    <row r="74" spans="1:7" ht="33.75" customHeight="1" outlineLevel="2">
      <c r="A74" s="198" t="s">
        <v>115</v>
      </c>
      <c r="B74" s="966">
        <v>231</v>
      </c>
      <c r="C74" s="967">
        <v>2835684</v>
      </c>
      <c r="D74" s="966"/>
      <c r="E74" s="968">
        <v>167222</v>
      </c>
      <c r="F74" s="966">
        <v>167222</v>
      </c>
    </row>
    <row r="75" spans="1:7" ht="33.75" customHeight="1" outlineLevel="2">
      <c r="A75" s="198" t="s">
        <v>116</v>
      </c>
      <c r="B75" s="966">
        <v>249</v>
      </c>
      <c r="C75" s="967">
        <v>266231</v>
      </c>
      <c r="D75" s="966"/>
      <c r="E75" s="968">
        <v>31139</v>
      </c>
      <c r="F75" s="966">
        <v>31096</v>
      </c>
    </row>
    <row r="76" spans="1:7" ht="6.75" customHeight="1">
      <c r="A76" s="202"/>
      <c r="B76" s="203"/>
      <c r="C76" s="131"/>
      <c r="D76" s="193"/>
      <c r="E76" s="204"/>
      <c r="F76" s="193"/>
    </row>
    <row r="77" spans="1:7" ht="18.75" customHeight="1">
      <c r="A77" s="434"/>
      <c r="B77" s="206"/>
      <c r="C77" s="206"/>
      <c r="D77" s="206"/>
      <c r="E77" s="206"/>
      <c r="F77" s="206"/>
    </row>
    <row r="78" spans="1:7" ht="15" customHeight="1">
      <c r="A78" s="1088"/>
      <c r="B78" s="1088"/>
      <c r="C78" s="1088"/>
      <c r="D78" s="1088"/>
      <c r="E78" s="205"/>
      <c r="F78" s="206"/>
    </row>
    <row r="79" spans="1:7" s="58" customFormat="1" ht="15" customHeight="1">
      <c r="A79" s="58" t="s">
        <v>117</v>
      </c>
      <c r="B79" s="134"/>
      <c r="C79" s="134"/>
      <c r="D79" s="134"/>
      <c r="E79" s="134"/>
      <c r="F79" s="134"/>
      <c r="G79" s="103"/>
    </row>
    <row r="80" spans="1:7" s="58" customFormat="1" ht="15" customHeight="1">
      <c r="B80" s="134"/>
      <c r="C80" s="134"/>
      <c r="D80" s="134"/>
      <c r="E80" s="134"/>
      <c r="F80" s="134"/>
      <c r="G80" s="103"/>
    </row>
    <row r="81" spans="1:6">
      <c r="A81" s="135"/>
      <c r="B81" s="136"/>
      <c r="C81" s="136"/>
      <c r="D81" s="136"/>
      <c r="E81" s="136"/>
      <c r="F81" s="136"/>
    </row>
    <row r="82" spans="1:6">
      <c r="A82" s="137"/>
    </row>
  </sheetData>
  <mergeCells count="2">
    <mergeCell ref="E8:F8"/>
    <mergeCell ref="A78:D78"/>
  </mergeCells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3" firstPageNumber="207" pageOrder="overThenDown" orientation="portrait" blackAndWhite="1" useFirstPageNumber="1" r:id="rId1"/>
  <headerFooter alignWithMargins="0">
    <evenHeader>&amp;L&amp;"함초롬돋움,보통"&amp;12&amp;P 주택 건설</even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O41"/>
  <sheetViews>
    <sheetView view="pageBreakPreview" zoomScaleNormal="100" workbookViewId="0">
      <selection activeCell="A4" sqref="A4"/>
    </sheetView>
  </sheetViews>
  <sheetFormatPr defaultRowHeight="13.5"/>
  <cols>
    <col min="1" max="1" width="8.28515625" style="91" customWidth="1"/>
    <col min="2" max="4" width="10.42578125" style="91" bestFit="1" customWidth="1"/>
    <col min="5" max="5" width="9.28515625" style="91" bestFit="1" customWidth="1"/>
    <col min="6" max="6" width="9.28515625" style="91" customWidth="1"/>
    <col min="7" max="7" width="12.42578125" style="91" bestFit="1" customWidth="1"/>
    <col min="8" max="8" width="11.5703125" style="91" customWidth="1"/>
    <col min="9" max="10" width="10.42578125" style="91" bestFit="1" customWidth="1"/>
    <col min="11" max="11" width="12.42578125" style="91" bestFit="1" customWidth="1"/>
    <col min="12" max="12" width="9.28515625" style="91" bestFit="1" customWidth="1"/>
    <col min="13" max="13" width="11.140625" style="91" customWidth="1"/>
    <col min="14" max="14" width="9.28515625" style="92" customWidth="1"/>
    <col min="15" max="16384" width="9.140625" style="91"/>
  </cols>
  <sheetData>
    <row r="1" spans="1:15" s="49" customFormat="1" ht="24.95" customHeight="1">
      <c r="L1" s="50"/>
      <c r="M1" s="50"/>
      <c r="N1" s="105"/>
    </row>
    <row r="2" spans="1:15" s="49" customFormat="1" ht="24.95" customHeight="1">
      <c r="L2" s="717"/>
      <c r="M2" s="717"/>
      <c r="N2" s="105"/>
    </row>
    <row r="3" spans="1:15" s="49" customFormat="1" ht="24.95" customHeight="1">
      <c r="L3" s="717"/>
      <c r="M3" s="717"/>
      <c r="N3" s="105"/>
    </row>
    <row r="4" spans="1:15" s="53" customFormat="1" ht="24.95" customHeight="1">
      <c r="A4" s="1185" t="s">
        <v>726</v>
      </c>
      <c r="B4" s="1101"/>
      <c r="C4" s="1102"/>
      <c r="D4" s="1102"/>
      <c r="E4" s="1102"/>
      <c r="F4" s="1102"/>
      <c r="G4" s="1185"/>
      <c r="H4" s="1185"/>
      <c r="I4" s="1102"/>
      <c r="J4" s="1102"/>
      <c r="K4" s="1102"/>
      <c r="L4" s="1102"/>
      <c r="M4" s="1102"/>
      <c r="N4" s="1102"/>
    </row>
    <row r="5" spans="1:15" s="57" customFormat="1" ht="31.5">
      <c r="A5" s="1102" t="s">
        <v>727</v>
      </c>
      <c r="B5" s="1102"/>
      <c r="C5" s="1102"/>
      <c r="D5" s="1102"/>
      <c r="E5" s="1102"/>
      <c r="F5" s="1102"/>
      <c r="G5" s="1102"/>
      <c r="H5" s="1102"/>
      <c r="I5" s="1102"/>
      <c r="J5" s="1102"/>
      <c r="K5" s="1102"/>
      <c r="L5" s="1102"/>
      <c r="M5" s="1102"/>
      <c r="N5" s="1102"/>
    </row>
    <row r="6" spans="1:15" s="754" customFormat="1" ht="17.25" thickBot="1">
      <c r="A6" s="1103" t="s">
        <v>624</v>
      </c>
      <c r="B6" s="1103"/>
      <c r="C6" s="1103"/>
      <c r="D6" s="1103"/>
      <c r="E6" s="1103"/>
      <c r="F6" s="1103"/>
      <c r="G6" s="1103"/>
      <c r="H6" s="1103"/>
      <c r="I6" s="1103"/>
      <c r="J6" s="1103"/>
      <c r="K6" s="1103"/>
      <c r="L6" s="1103"/>
      <c r="M6" s="1103"/>
      <c r="N6" s="1155" t="s">
        <v>728</v>
      </c>
    </row>
    <row r="7" spans="1:15" s="53" customFormat="1" ht="15.75" customHeight="1">
      <c r="A7" s="1104"/>
      <c r="B7" s="1158"/>
      <c r="C7" s="1156" t="s">
        <v>729</v>
      </c>
      <c r="D7" s="1156"/>
      <c r="E7" s="1156"/>
      <c r="F7" s="1156"/>
      <c r="G7" s="1156"/>
      <c r="H7" s="1179" t="s">
        <v>39</v>
      </c>
      <c r="I7" s="1158"/>
      <c r="J7" s="1156" t="s">
        <v>498</v>
      </c>
      <c r="K7" s="1156"/>
      <c r="L7" s="1156"/>
      <c r="M7" s="1156"/>
      <c r="N7" s="1180"/>
    </row>
    <row r="8" spans="1:15" s="53" customFormat="1" ht="15.75" customHeight="1">
      <c r="A8" s="1107"/>
      <c r="B8" s="1173"/>
      <c r="C8" s="1159"/>
      <c r="D8" s="1160"/>
      <c r="E8" s="1160"/>
      <c r="F8" s="1168"/>
      <c r="G8" s="1181" t="s">
        <v>96</v>
      </c>
      <c r="H8" s="1176" t="s">
        <v>730</v>
      </c>
      <c r="I8" s="1159"/>
      <c r="J8" s="1163"/>
      <c r="K8" s="1160"/>
      <c r="L8" s="1177"/>
      <c r="M8" s="1159"/>
      <c r="N8" s="1164" t="s">
        <v>96</v>
      </c>
    </row>
    <row r="9" spans="1:15" s="53" customFormat="1" ht="15.75" customHeight="1">
      <c r="A9" s="1110" t="s">
        <v>629</v>
      </c>
      <c r="B9" s="1165"/>
      <c r="C9" s="1165" t="s">
        <v>731</v>
      </c>
      <c r="D9" s="1159" t="s">
        <v>499</v>
      </c>
      <c r="E9" s="1166"/>
      <c r="F9" s="1165" t="s">
        <v>40</v>
      </c>
      <c r="G9" s="1165"/>
      <c r="H9" s="1165" t="s">
        <v>732</v>
      </c>
      <c r="I9" s="1165"/>
      <c r="J9" s="1165" t="s">
        <v>731</v>
      </c>
      <c r="K9" s="1159" t="s">
        <v>499</v>
      </c>
      <c r="L9" s="1166"/>
      <c r="M9" s="1169" t="s">
        <v>40</v>
      </c>
      <c r="N9" s="1170"/>
    </row>
    <row r="10" spans="1:15" s="53" customFormat="1" ht="15.75" customHeight="1">
      <c r="A10" s="1110"/>
      <c r="B10" s="1165" t="s">
        <v>733</v>
      </c>
      <c r="C10" s="1171" t="s">
        <v>734</v>
      </c>
      <c r="D10" s="1159"/>
      <c r="E10" s="1172" t="s">
        <v>735</v>
      </c>
      <c r="F10" s="1165"/>
      <c r="G10" s="1165"/>
      <c r="H10" s="1165"/>
      <c r="I10" s="1165"/>
      <c r="J10" s="1171" t="s">
        <v>734</v>
      </c>
      <c r="K10" s="1159"/>
      <c r="L10" s="1172" t="s">
        <v>735</v>
      </c>
      <c r="M10" s="1173"/>
      <c r="N10" s="1159"/>
    </row>
    <row r="11" spans="1:15" s="53" customFormat="1" ht="15.75" customHeight="1">
      <c r="A11" s="1111"/>
      <c r="B11" s="1166"/>
      <c r="C11" s="1175"/>
      <c r="D11" s="1166" t="s">
        <v>736</v>
      </c>
      <c r="E11" s="1166" t="s">
        <v>737</v>
      </c>
      <c r="F11" s="1166" t="s">
        <v>41</v>
      </c>
      <c r="G11" s="1166" t="s">
        <v>97</v>
      </c>
      <c r="H11" s="1166" t="s">
        <v>623</v>
      </c>
      <c r="I11" s="1166"/>
      <c r="J11" s="1175"/>
      <c r="K11" s="1166" t="s">
        <v>736</v>
      </c>
      <c r="L11" s="1166" t="s">
        <v>737</v>
      </c>
      <c r="M11" s="1176"/>
      <c r="N11" s="1177" t="s">
        <v>97</v>
      </c>
    </row>
    <row r="12" spans="1:15" ht="27.75" hidden="1" customHeight="1">
      <c r="A12" s="1115">
        <v>2010</v>
      </c>
      <c r="B12" s="1116"/>
      <c r="C12" s="1117">
        <v>676735</v>
      </c>
      <c r="D12" s="1117">
        <v>584405</v>
      </c>
      <c r="E12" s="1118">
        <v>86.356550200595507</v>
      </c>
      <c r="F12" s="1117">
        <v>60981</v>
      </c>
      <c r="G12" s="1117">
        <v>31349</v>
      </c>
      <c r="H12" s="1117">
        <v>34880</v>
      </c>
      <c r="I12" s="1117"/>
      <c r="J12" s="1117">
        <v>192414</v>
      </c>
      <c r="K12" s="1117">
        <v>192414</v>
      </c>
      <c r="L12" s="1118">
        <v>100</v>
      </c>
      <c r="M12" s="1117">
        <v>0</v>
      </c>
      <c r="N12" s="1117">
        <v>0</v>
      </c>
    </row>
    <row r="13" spans="1:15" ht="35.1" hidden="1" customHeight="1">
      <c r="A13" s="1115">
        <v>2012</v>
      </c>
      <c r="B13" s="1116"/>
      <c r="C13" s="1117">
        <v>696265</v>
      </c>
      <c r="D13" s="1117">
        <v>610875</v>
      </c>
      <c r="E13" s="1118">
        <v>87.73599132514201</v>
      </c>
      <c r="F13" s="1117">
        <v>54041</v>
      </c>
      <c r="G13" s="1117">
        <v>31349</v>
      </c>
      <c r="H13" s="1117">
        <v>34880</v>
      </c>
      <c r="I13" s="1117"/>
      <c r="J13" s="1117">
        <v>214614</v>
      </c>
      <c r="K13" s="1117">
        <v>214614</v>
      </c>
      <c r="L13" s="1118">
        <v>100</v>
      </c>
      <c r="M13" s="1117">
        <v>0</v>
      </c>
      <c r="N13" s="1117">
        <v>0</v>
      </c>
    </row>
    <row r="14" spans="1:15" ht="35.1" customHeight="1">
      <c r="A14" s="1115">
        <v>2013</v>
      </c>
      <c r="B14" s="1119">
        <f t="shared" ref="B14:B18" si="0">SUM(C14,H14)</f>
        <v>732741</v>
      </c>
      <c r="C14" s="1117">
        <v>697861</v>
      </c>
      <c r="D14" s="1117">
        <v>613003</v>
      </c>
      <c r="E14" s="1118">
        <v>87.8</v>
      </c>
      <c r="F14" s="1117">
        <v>53518</v>
      </c>
      <c r="G14" s="1117">
        <v>31340</v>
      </c>
      <c r="H14" s="1117">
        <v>34880</v>
      </c>
      <c r="I14" s="1117"/>
      <c r="J14" s="1117">
        <v>214614</v>
      </c>
      <c r="K14" s="1117">
        <v>214614</v>
      </c>
      <c r="L14" s="1118">
        <v>100</v>
      </c>
      <c r="M14" s="1117">
        <v>0</v>
      </c>
      <c r="N14" s="1117">
        <v>0</v>
      </c>
    </row>
    <row r="15" spans="1:15" ht="35.1" customHeight="1">
      <c r="A15" s="1115">
        <v>2014</v>
      </c>
      <c r="B15" s="1119">
        <f t="shared" si="0"/>
        <v>732750</v>
      </c>
      <c r="C15" s="1117">
        <v>697870</v>
      </c>
      <c r="D15" s="1117">
        <v>617463</v>
      </c>
      <c r="E15" s="1118">
        <v>88.5</v>
      </c>
      <c r="F15" s="1117">
        <v>49058</v>
      </c>
      <c r="G15" s="1117">
        <v>31349</v>
      </c>
      <c r="H15" s="1117">
        <v>34880</v>
      </c>
      <c r="I15" s="1117"/>
      <c r="J15" s="1117">
        <v>214614</v>
      </c>
      <c r="K15" s="1117">
        <v>214614</v>
      </c>
      <c r="L15" s="1118">
        <v>100</v>
      </c>
      <c r="M15" s="1117">
        <v>0</v>
      </c>
      <c r="N15" s="1120">
        <v>0</v>
      </c>
      <c r="O15" s="189"/>
    </row>
    <row r="16" spans="1:15" ht="35.1" customHeight="1">
      <c r="A16" s="1115">
        <v>2015</v>
      </c>
      <c r="B16" s="1119">
        <f t="shared" si="0"/>
        <v>312380</v>
      </c>
      <c r="C16" s="1117">
        <f>SUM(D16,F16,H16)</f>
        <v>277500</v>
      </c>
      <c r="D16" s="1117">
        <f>SUM(I16,L16,D32,L32)</f>
        <v>229890</v>
      </c>
      <c r="E16" s="1118">
        <f>D16/C16*100</f>
        <v>82.843243243243251</v>
      </c>
      <c r="F16" s="1117">
        <f>SUM(N16,F32,N32)</f>
        <v>12730</v>
      </c>
      <c r="G16" s="1117">
        <f>SUM(N16,G32,N32)</f>
        <v>5000</v>
      </c>
      <c r="H16" s="1117">
        <v>34880</v>
      </c>
      <c r="I16" s="1117"/>
      <c r="J16" s="1117">
        <f>SUM(K16,M16,N16)</f>
        <v>214614</v>
      </c>
      <c r="K16" s="1117">
        <v>214614</v>
      </c>
      <c r="L16" s="1118">
        <f>K16/J16*100</f>
        <v>100</v>
      </c>
      <c r="M16" s="1117">
        <v>0</v>
      </c>
      <c r="N16" s="1120">
        <v>0</v>
      </c>
      <c r="O16" s="190"/>
    </row>
    <row r="17" spans="1:15" ht="35.1" customHeight="1">
      <c r="A17" s="1115">
        <v>2016</v>
      </c>
      <c r="B17" s="1119">
        <f t="shared" si="0"/>
        <v>745660</v>
      </c>
      <c r="C17" s="1117">
        <v>710780</v>
      </c>
      <c r="D17" s="1117">
        <v>633807</v>
      </c>
      <c r="E17" s="1118">
        <v>89.170629449337341</v>
      </c>
      <c r="F17" s="1117">
        <v>48578</v>
      </c>
      <c r="G17" s="1117">
        <v>28395</v>
      </c>
      <c r="H17" s="1117">
        <v>34880</v>
      </c>
      <c r="I17" s="1117"/>
      <c r="J17" s="1117">
        <v>214614</v>
      </c>
      <c r="K17" s="1117">
        <v>214614</v>
      </c>
      <c r="L17" s="1118">
        <v>100</v>
      </c>
      <c r="M17" s="1117">
        <v>0</v>
      </c>
      <c r="N17" s="1120">
        <v>0</v>
      </c>
      <c r="O17" s="190"/>
    </row>
    <row r="18" spans="1:15" ht="35.1" customHeight="1">
      <c r="A18" s="1115">
        <v>2017</v>
      </c>
      <c r="B18" s="1119">
        <f t="shared" si="0"/>
        <v>780830</v>
      </c>
      <c r="C18" s="1117">
        <v>722000</v>
      </c>
      <c r="D18" s="1117">
        <v>645027</v>
      </c>
      <c r="E18" s="1118">
        <v>89.338919667590034</v>
      </c>
      <c r="F18" s="1117">
        <v>48578</v>
      </c>
      <c r="G18" s="1117">
        <v>28395</v>
      </c>
      <c r="H18" s="1117">
        <v>58830</v>
      </c>
      <c r="I18" s="1117"/>
      <c r="J18" s="1117">
        <v>214614</v>
      </c>
      <c r="K18" s="1117">
        <v>214614</v>
      </c>
      <c r="L18" s="1118">
        <v>100</v>
      </c>
      <c r="M18" s="1117">
        <v>0</v>
      </c>
      <c r="N18" s="1120">
        <v>0</v>
      </c>
      <c r="O18" s="190"/>
    </row>
    <row r="19" spans="1:15" s="116" customFormat="1" ht="35.1" customHeight="1">
      <c r="A19" s="1121">
        <v>2018</v>
      </c>
      <c r="B19" s="1122">
        <f>SUM(C19,G19)</f>
        <v>698300</v>
      </c>
      <c r="C19" s="1123">
        <f>SUM(H19,J19,C35,I35)</f>
        <v>688355</v>
      </c>
      <c r="D19" s="1182">
        <f>SUM(H19,K19,D35,J35)</f>
        <v>639777</v>
      </c>
      <c r="E19" s="1124">
        <f>D19/C19*100</f>
        <v>92.942885575030317</v>
      </c>
      <c r="F19" s="1183">
        <f>SUM(M19,F35,L35)</f>
        <v>48578</v>
      </c>
      <c r="G19" s="1183">
        <f>SUM(N19,G35,M35)</f>
        <v>9945</v>
      </c>
      <c r="H19" s="1126">
        <v>58830</v>
      </c>
      <c r="I19" s="1127">
        <f>SUM(J19,N19)</f>
        <v>214614</v>
      </c>
      <c r="J19" s="1125">
        <f>SUM(K19,M19)</f>
        <v>214614</v>
      </c>
      <c r="K19" s="1126">
        <v>214614</v>
      </c>
      <c r="L19" s="1184">
        <v>100</v>
      </c>
      <c r="M19" s="1126">
        <v>0</v>
      </c>
      <c r="N19" s="1128">
        <v>0</v>
      </c>
      <c r="O19" s="189"/>
    </row>
    <row r="20" spans="1:15" s="116" customFormat="1" ht="5.25" customHeight="1">
      <c r="A20" s="1129"/>
      <c r="B20" s="1130"/>
      <c r="C20" s="1130"/>
      <c r="D20" s="1131"/>
      <c r="E20" s="1131"/>
      <c r="F20" s="1132"/>
      <c r="G20" s="1131"/>
      <c r="H20" s="1131"/>
      <c r="I20" s="1131"/>
      <c r="J20" s="1133"/>
      <c r="K20" s="1133"/>
      <c r="L20" s="1131"/>
      <c r="M20" s="1133"/>
      <c r="N20" s="1132"/>
    </row>
    <row r="21" spans="1:15" s="116" customFormat="1" ht="18" customHeight="1">
      <c r="A21" s="1134"/>
      <c r="B21" s="1134"/>
      <c r="C21" s="1134"/>
      <c r="D21" s="1134"/>
      <c r="E21" s="1134"/>
      <c r="F21" s="1135"/>
      <c r="G21" s="1134"/>
      <c r="H21" s="1134"/>
      <c r="I21" s="1134"/>
      <c r="J21" s="1136"/>
      <c r="K21" s="1136"/>
      <c r="L21" s="1134"/>
      <c r="M21" s="1136"/>
      <c r="N21" s="1135"/>
    </row>
    <row r="22" spans="1:15" s="116" customFormat="1" ht="24.75" customHeight="1" thickBot="1">
      <c r="A22" s="1137"/>
      <c r="B22" s="1138"/>
      <c r="C22" s="1138"/>
      <c r="D22" s="1125"/>
      <c r="E22" s="1125"/>
      <c r="F22" s="1124"/>
      <c r="G22" s="1125"/>
      <c r="H22" s="1125"/>
      <c r="I22" s="1125"/>
      <c r="J22" s="1139"/>
      <c r="K22" s="1139"/>
      <c r="L22" s="1125"/>
      <c r="M22" s="1139"/>
      <c r="N22" s="1124"/>
    </row>
    <row r="23" spans="1:15" s="53" customFormat="1" ht="15.75" customHeight="1">
      <c r="A23" s="1104"/>
      <c r="B23" s="1105"/>
      <c r="C23" s="1156"/>
      <c r="D23" s="1156" t="s">
        <v>741</v>
      </c>
      <c r="E23" s="1156"/>
      <c r="F23" s="1156"/>
      <c r="G23" s="1157"/>
      <c r="H23" s="1158"/>
      <c r="I23" s="1157"/>
      <c r="J23" s="1156" t="s">
        <v>738</v>
      </c>
      <c r="K23" s="1156"/>
      <c r="L23" s="1156"/>
      <c r="M23" s="1156"/>
      <c r="N23" s="1106"/>
    </row>
    <row r="24" spans="1:15" s="53" customFormat="1" ht="15.75" customHeight="1">
      <c r="A24" s="1107"/>
      <c r="B24" s="1108"/>
      <c r="C24" s="1159"/>
      <c r="D24" s="1160"/>
      <c r="E24" s="1160"/>
      <c r="F24" s="1160"/>
      <c r="G24" s="1161" t="s">
        <v>96</v>
      </c>
      <c r="H24" s="1162"/>
      <c r="I24" s="1163"/>
      <c r="J24" s="1160"/>
      <c r="K24" s="1160"/>
      <c r="L24" s="1160"/>
      <c r="M24" s="1164" t="s">
        <v>96</v>
      </c>
      <c r="N24" s="1109"/>
    </row>
    <row r="25" spans="1:15" s="53" customFormat="1" ht="15.75" customHeight="1">
      <c r="A25" s="1110" t="s">
        <v>629</v>
      </c>
      <c r="B25" s="1107"/>
      <c r="C25" s="1165" t="s">
        <v>731</v>
      </c>
      <c r="D25" s="1159" t="s">
        <v>499</v>
      </c>
      <c r="E25" s="1166"/>
      <c r="F25" s="1165" t="s">
        <v>40</v>
      </c>
      <c r="G25" s="1167"/>
      <c r="H25" s="1165"/>
      <c r="I25" s="1165" t="s">
        <v>731</v>
      </c>
      <c r="J25" s="1163" t="s">
        <v>499</v>
      </c>
      <c r="K25" s="1168"/>
      <c r="L25" s="1169" t="s">
        <v>40</v>
      </c>
      <c r="M25" s="1170"/>
      <c r="N25" s="1112"/>
    </row>
    <row r="26" spans="1:15" s="53" customFormat="1" ht="15.75" customHeight="1">
      <c r="A26" s="1110"/>
      <c r="B26" s="1107"/>
      <c r="C26" s="1171" t="s">
        <v>734</v>
      </c>
      <c r="D26" s="1159"/>
      <c r="E26" s="1172" t="s">
        <v>735</v>
      </c>
      <c r="F26" s="1165"/>
      <c r="G26" s="1173"/>
      <c r="H26" s="1159"/>
      <c r="I26" s="1171" t="s">
        <v>734</v>
      </c>
      <c r="J26" s="1159"/>
      <c r="K26" s="1174" t="s">
        <v>735</v>
      </c>
      <c r="L26" s="1165"/>
      <c r="M26" s="1159"/>
      <c r="N26" s="1113"/>
    </row>
    <row r="27" spans="1:15" s="53" customFormat="1" ht="15.75" customHeight="1">
      <c r="A27" s="1111"/>
      <c r="B27" s="1111"/>
      <c r="C27" s="1175"/>
      <c r="D27" s="1166" t="s">
        <v>736</v>
      </c>
      <c r="E27" s="1166" t="s">
        <v>737</v>
      </c>
      <c r="F27" s="1166" t="s">
        <v>41</v>
      </c>
      <c r="G27" s="1176" t="s">
        <v>97</v>
      </c>
      <c r="H27" s="1177"/>
      <c r="I27" s="1175"/>
      <c r="J27" s="1166" t="s">
        <v>736</v>
      </c>
      <c r="K27" s="1166" t="s">
        <v>737</v>
      </c>
      <c r="L27" s="1166" t="s">
        <v>41</v>
      </c>
      <c r="M27" s="1177" t="s">
        <v>97</v>
      </c>
      <c r="N27" s="1114"/>
    </row>
    <row r="28" spans="1:15" ht="25.5" hidden="1" customHeight="1">
      <c r="A28" s="1115">
        <v>2010</v>
      </c>
      <c r="B28" s="1116"/>
      <c r="C28" s="1117">
        <v>214541</v>
      </c>
      <c r="D28" s="1117">
        <v>196811</v>
      </c>
      <c r="E28" s="1118">
        <v>91.735845362891013</v>
      </c>
      <c r="F28" s="1117">
        <v>12730</v>
      </c>
      <c r="G28" s="1117">
        <v>5000</v>
      </c>
      <c r="H28" s="1117"/>
      <c r="I28" s="1140">
        <v>234900</v>
      </c>
      <c r="J28" s="1117">
        <v>160300</v>
      </c>
      <c r="K28" s="1118">
        <v>68.241805023414216</v>
      </c>
      <c r="L28" s="1117">
        <v>48251</v>
      </c>
      <c r="M28" s="1117">
        <v>26349</v>
      </c>
      <c r="N28" s="1117"/>
    </row>
    <row r="29" spans="1:15" ht="35.1" hidden="1" customHeight="1">
      <c r="A29" s="1115">
        <v>2012</v>
      </c>
      <c r="B29" s="1116"/>
      <c r="C29" s="1117">
        <v>211871</v>
      </c>
      <c r="D29" s="1117">
        <v>194141</v>
      </c>
      <c r="E29" s="1118">
        <v>91.63170042148289</v>
      </c>
      <c r="F29" s="1117">
        <v>12730</v>
      </c>
      <c r="G29" s="1117">
        <v>5000</v>
      </c>
      <c r="H29" s="1117"/>
      <c r="I29" s="1140">
        <v>234900</v>
      </c>
      <c r="J29" s="1117">
        <v>167240</v>
      </c>
      <c r="K29" s="1118">
        <v>71.196253724989361</v>
      </c>
      <c r="L29" s="1117">
        <v>41311</v>
      </c>
      <c r="M29" s="1117">
        <v>26349</v>
      </c>
      <c r="N29" s="1117"/>
    </row>
    <row r="30" spans="1:15" ht="35.1" customHeight="1">
      <c r="A30" s="1115">
        <v>2013</v>
      </c>
      <c r="B30" s="1116"/>
      <c r="C30" s="1117">
        <v>213476</v>
      </c>
      <c r="D30" s="1117">
        <v>195746</v>
      </c>
      <c r="E30" s="1118">
        <v>91.7</v>
      </c>
      <c r="F30" s="1117">
        <v>12730</v>
      </c>
      <c r="G30" s="1117">
        <v>5000</v>
      </c>
      <c r="H30" s="1117"/>
      <c r="I30" s="1140">
        <v>234891</v>
      </c>
      <c r="J30" s="1117">
        <v>167763</v>
      </c>
      <c r="K30" s="1118">
        <v>71.400000000000006</v>
      </c>
      <c r="L30" s="1117">
        <v>40788</v>
      </c>
      <c r="M30" s="1117">
        <v>26340</v>
      </c>
      <c r="N30" s="1117"/>
    </row>
    <row r="31" spans="1:15" ht="35.1" customHeight="1">
      <c r="A31" s="1115">
        <v>2014</v>
      </c>
      <c r="B31" s="1116"/>
      <c r="C31" s="1117">
        <v>213476</v>
      </c>
      <c r="D31" s="1117">
        <v>195746</v>
      </c>
      <c r="E31" s="1118">
        <v>91.7</v>
      </c>
      <c r="F31" s="1117">
        <v>12730</v>
      </c>
      <c r="G31" s="1117">
        <v>5000</v>
      </c>
      <c r="H31" s="1117"/>
      <c r="I31" s="1140">
        <v>234900</v>
      </c>
      <c r="J31" s="1120">
        <v>172223</v>
      </c>
      <c r="K31" s="1118">
        <v>73.3</v>
      </c>
      <c r="L31" s="1120">
        <v>36328</v>
      </c>
      <c r="M31" s="1120">
        <v>26349</v>
      </c>
      <c r="N31" s="1120"/>
      <c r="O31" s="190"/>
    </row>
    <row r="32" spans="1:15" ht="35.1" customHeight="1">
      <c r="A32" s="1115">
        <v>2015</v>
      </c>
      <c r="B32" s="1116"/>
      <c r="C32" s="1117">
        <f>SUM(D32,F32,G32)</f>
        <v>213476</v>
      </c>
      <c r="D32" s="1117">
        <v>195746</v>
      </c>
      <c r="E32" s="1118">
        <f>D32/C32*100</f>
        <v>91.694616725065117</v>
      </c>
      <c r="F32" s="1117">
        <v>12730</v>
      </c>
      <c r="G32" s="1117">
        <v>5000</v>
      </c>
      <c r="H32" s="1117"/>
      <c r="I32" s="1140">
        <v>234900</v>
      </c>
      <c r="J32" s="1120">
        <v>174507</v>
      </c>
      <c r="K32" s="1142">
        <f>J32/I32*100</f>
        <v>74.289910600255425</v>
      </c>
      <c r="L32" s="1120">
        <v>34044</v>
      </c>
      <c r="M32" s="1120">
        <v>26349</v>
      </c>
      <c r="N32" s="1120"/>
    </row>
    <row r="33" spans="1:14" ht="35.1" customHeight="1">
      <c r="A33" s="1115">
        <v>2016</v>
      </c>
      <c r="B33" s="1116"/>
      <c r="C33" s="1117">
        <v>226206</v>
      </c>
      <c r="D33" s="1117">
        <v>208476</v>
      </c>
      <c r="E33" s="1118">
        <v>92.162011617728965</v>
      </c>
      <c r="F33" s="1117">
        <v>12730</v>
      </c>
      <c r="G33" s="1117">
        <v>5000</v>
      </c>
      <c r="H33" s="1117"/>
      <c r="I33" s="1140">
        <v>235080</v>
      </c>
      <c r="J33" s="1120">
        <v>175837</v>
      </c>
      <c r="K33" s="1118">
        <v>74.798791900629567</v>
      </c>
      <c r="L33" s="1120">
        <v>35848</v>
      </c>
      <c r="M33" s="1120">
        <v>23395</v>
      </c>
      <c r="N33" s="1120"/>
    </row>
    <row r="34" spans="1:14" ht="35.1" customHeight="1">
      <c r="A34" s="1115">
        <v>2017</v>
      </c>
      <c r="B34" s="1116"/>
      <c r="C34" s="1117">
        <v>213476</v>
      </c>
      <c r="D34" s="1117">
        <v>195746</v>
      </c>
      <c r="E34" s="1118">
        <v>91.694616725065117</v>
      </c>
      <c r="F34" s="1117">
        <v>12730</v>
      </c>
      <c r="G34" s="1117">
        <v>5000</v>
      </c>
      <c r="H34" s="1117"/>
      <c r="I34" s="1178">
        <f>SUM(J34,M34,N34)</f>
        <v>199232</v>
      </c>
      <c r="J34" s="1120">
        <v>175837</v>
      </c>
      <c r="K34" s="1118">
        <v>74.798791900629567</v>
      </c>
      <c r="L34" s="1120">
        <v>35848</v>
      </c>
      <c r="M34" s="1120">
        <v>23395</v>
      </c>
      <c r="N34" s="1120"/>
    </row>
    <row r="35" spans="1:14" s="116" customFormat="1" ht="35.1" customHeight="1">
      <c r="A35" s="1121">
        <v>2018</v>
      </c>
      <c r="B35" s="1122">
        <f>SUM(C35,G35)</f>
        <v>213476</v>
      </c>
      <c r="C35" s="1126">
        <f>SUM(D35,F35)</f>
        <v>208476</v>
      </c>
      <c r="D35" s="1126">
        <v>195746</v>
      </c>
      <c r="E35" s="1124">
        <f>D35/C35*100</f>
        <v>93.893781538402493</v>
      </c>
      <c r="F35" s="1126">
        <v>12730</v>
      </c>
      <c r="G35" s="1126">
        <v>5000</v>
      </c>
      <c r="H35" s="1127">
        <f>SUM(I35,M35)</f>
        <v>211380</v>
      </c>
      <c r="I35" s="1141">
        <v>206435</v>
      </c>
      <c r="J35" s="1128">
        <v>170587</v>
      </c>
      <c r="K35" s="1142">
        <f>J35/I35*100</f>
        <v>82.634727638239639</v>
      </c>
      <c r="L35" s="1128">
        <v>35848</v>
      </c>
      <c r="M35" s="1128">
        <v>4945</v>
      </c>
      <c r="N35" s="1128"/>
    </row>
    <row r="36" spans="1:14" ht="5.25" customHeight="1">
      <c r="A36" s="1143"/>
      <c r="B36" s="1144"/>
      <c r="C36" s="1144"/>
      <c r="D36" s="1145"/>
      <c r="E36" s="1145"/>
      <c r="F36" s="1146"/>
      <c r="G36" s="1145"/>
      <c r="H36" s="1145"/>
      <c r="I36" s="1145"/>
      <c r="J36" s="1147"/>
      <c r="K36" s="1147"/>
      <c r="L36" s="1145"/>
      <c r="M36" s="1147"/>
      <c r="N36" s="1145"/>
    </row>
    <row r="37" spans="1:14" ht="12" customHeight="1">
      <c r="A37" s="1116"/>
      <c r="B37" s="1116"/>
      <c r="C37" s="1116"/>
      <c r="D37" s="1148"/>
      <c r="E37" s="1148"/>
      <c r="F37" s="1149"/>
      <c r="G37" s="1148"/>
      <c r="H37" s="1148"/>
      <c r="I37" s="1148"/>
      <c r="J37" s="1150"/>
      <c r="K37" s="1150"/>
      <c r="L37" s="1148"/>
      <c r="M37" s="1150"/>
      <c r="N37" s="1148"/>
    </row>
    <row r="38" spans="1:14" s="195" customFormat="1" ht="15" customHeight="1">
      <c r="A38" s="1151" t="s">
        <v>739</v>
      </c>
      <c r="B38" s="1151"/>
      <c r="C38" s="1151"/>
      <c r="D38" s="1152"/>
      <c r="E38" s="1152"/>
      <c r="F38" s="1152"/>
      <c r="G38" s="1152"/>
      <c r="H38" s="1152"/>
      <c r="I38" s="1152"/>
      <c r="J38" s="1153"/>
      <c r="K38" s="1153"/>
      <c r="L38" s="1152"/>
      <c r="M38" s="1152"/>
      <c r="N38" s="1152"/>
    </row>
    <row r="39" spans="1:14" s="195" customFormat="1" ht="14.25" customHeight="1">
      <c r="A39" s="1154" t="s">
        <v>740</v>
      </c>
      <c r="B39" s="1154"/>
      <c r="C39" s="1154"/>
      <c r="D39" s="1152"/>
      <c r="E39" s="1152"/>
      <c r="F39" s="1152"/>
      <c r="G39" s="1152"/>
      <c r="H39" s="1152"/>
      <c r="I39" s="1152"/>
      <c r="J39" s="1152"/>
      <c r="K39" s="1152"/>
      <c r="L39" s="1152"/>
      <c r="M39" s="1152"/>
      <c r="N39" s="1152"/>
    </row>
    <row r="40" spans="1:14">
      <c r="D40" s="196"/>
    </row>
    <row r="41" spans="1:14">
      <c r="A41" s="137"/>
      <c r="B41" s="137"/>
    </row>
  </sheetData>
  <mergeCells count="10">
    <mergeCell ref="I26:I27"/>
    <mergeCell ref="N8:N9"/>
    <mergeCell ref="J10:J11"/>
    <mergeCell ref="G24:G25"/>
    <mergeCell ref="M24:M25"/>
    <mergeCell ref="N24:N25"/>
    <mergeCell ref="C10:C11"/>
    <mergeCell ref="A9:A10"/>
    <mergeCell ref="A25:A26"/>
    <mergeCell ref="C26:C27"/>
  </mergeCells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69" firstPageNumber="207" pageOrder="overThenDown" orientation="portrait" blackAndWhite="1" useFirstPageNumber="1" r:id="rId1"/>
  <headerFooter alignWithMargins="0">
    <evenHeader>&amp;L&amp;"함초롬돋움,보통"&amp;12&amp;P 주택 건설</even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39"/>
  <sheetViews>
    <sheetView view="pageBreakPreview" zoomScale="90" zoomScaleNormal="100" zoomScaleSheetLayoutView="90" workbookViewId="0">
      <selection activeCell="U17" sqref="U17"/>
    </sheetView>
  </sheetViews>
  <sheetFormatPr defaultRowHeight="13.5"/>
  <cols>
    <col min="1" max="1" width="12.5703125" style="151" customWidth="1"/>
    <col min="2" max="2" width="6.28515625" style="151" customWidth="1"/>
    <col min="3" max="3" width="9.140625" style="151" bestFit="1" customWidth="1"/>
    <col min="4" max="4" width="10.28515625" style="151" customWidth="1"/>
    <col min="5" max="5" width="6" style="151" customWidth="1"/>
    <col min="6" max="6" width="7" style="151" customWidth="1"/>
    <col min="7" max="7" width="9.7109375" style="151" customWidth="1"/>
    <col min="8" max="8" width="5.85546875" style="151" customWidth="1"/>
    <col min="9" max="9" width="7.85546875" style="151" customWidth="1"/>
    <col min="10" max="10" width="9.7109375" style="151" customWidth="1"/>
    <col min="11" max="11" width="5.7109375" style="151" customWidth="1"/>
    <col min="12" max="13" width="7.28515625" style="151" customWidth="1"/>
    <col min="14" max="14" width="5.5703125" style="151" customWidth="1"/>
    <col min="15" max="15" width="8.140625" style="151" customWidth="1"/>
    <col min="16" max="16384" width="9.140625" style="151"/>
  </cols>
  <sheetData>
    <row r="1" spans="1:16" s="138" customFormat="1" ht="24.95" customHeight="1">
      <c r="A1" s="1092"/>
      <c r="B1" s="1092"/>
      <c r="O1" s="139"/>
    </row>
    <row r="2" spans="1:16" s="138" customFormat="1" ht="24.95" customHeight="1">
      <c r="A2" s="719"/>
      <c r="B2" s="719"/>
      <c r="O2" s="718"/>
    </row>
    <row r="3" spans="1:16" s="138" customFormat="1" ht="24.95" customHeight="1">
      <c r="A3" s="719"/>
      <c r="B3" s="719"/>
      <c r="O3" s="718"/>
    </row>
    <row r="4" spans="1:16" s="142" customFormat="1" ht="40.5" customHeight="1">
      <c r="A4" s="106" t="s">
        <v>705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</row>
    <row r="5" spans="1:16" s="144" customFormat="1" ht="31.5">
      <c r="A5" s="140" t="s">
        <v>98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</row>
    <row r="6" spans="1:16" s="755" customFormat="1" ht="17.25" thickBot="1">
      <c r="A6" s="755" t="s">
        <v>253</v>
      </c>
      <c r="P6" s="756" t="s">
        <v>724</v>
      </c>
    </row>
    <row r="7" spans="1:16" s="142" customFormat="1" ht="16.5" customHeight="1">
      <c r="A7" s="674"/>
      <c r="B7" s="694" t="s">
        <v>42</v>
      </c>
      <c r="C7" s="694"/>
      <c r="D7" s="695"/>
      <c r="E7" s="694" t="s">
        <v>43</v>
      </c>
      <c r="F7" s="694"/>
      <c r="G7" s="695"/>
      <c r="H7" s="694" t="s">
        <v>44</v>
      </c>
      <c r="I7" s="694"/>
      <c r="J7" s="695"/>
      <c r="K7" s="694" t="s">
        <v>45</v>
      </c>
      <c r="L7" s="694"/>
      <c r="M7" s="694"/>
      <c r="N7" s="696" t="s">
        <v>46</v>
      </c>
      <c r="O7" s="694"/>
      <c r="P7" s="694"/>
    </row>
    <row r="8" spans="1:16" s="142" customFormat="1" ht="16.5" customHeight="1">
      <c r="A8" s="1083" t="s">
        <v>104</v>
      </c>
      <c r="B8" s="697" t="s">
        <v>254</v>
      </c>
      <c r="C8" s="697"/>
      <c r="D8" s="698"/>
      <c r="E8" s="697" t="s">
        <v>255</v>
      </c>
      <c r="F8" s="697"/>
      <c r="G8" s="698"/>
      <c r="H8" s="697" t="s">
        <v>256</v>
      </c>
      <c r="I8" s="697"/>
      <c r="J8" s="698"/>
      <c r="K8" s="697" t="s">
        <v>47</v>
      </c>
      <c r="L8" s="697"/>
      <c r="M8" s="697"/>
      <c r="N8" s="699" t="s">
        <v>262</v>
      </c>
      <c r="O8" s="700"/>
      <c r="P8" s="700"/>
    </row>
    <row r="9" spans="1:16" s="142" customFormat="1" ht="16.5" customHeight="1">
      <c r="A9" s="1083"/>
      <c r="B9" s="675" t="s">
        <v>34</v>
      </c>
      <c r="C9" s="675" t="s">
        <v>48</v>
      </c>
      <c r="D9" s="683" t="s">
        <v>49</v>
      </c>
      <c r="E9" s="675" t="s">
        <v>34</v>
      </c>
      <c r="F9" s="675" t="s">
        <v>48</v>
      </c>
      <c r="G9" s="675" t="s">
        <v>49</v>
      </c>
      <c r="H9" s="675" t="s">
        <v>34</v>
      </c>
      <c r="I9" s="675" t="s">
        <v>48</v>
      </c>
      <c r="J9" s="675" t="s">
        <v>49</v>
      </c>
      <c r="K9" s="675" t="s">
        <v>34</v>
      </c>
      <c r="L9" s="675" t="s">
        <v>48</v>
      </c>
      <c r="M9" s="701" t="s">
        <v>49</v>
      </c>
      <c r="N9" s="678" t="s">
        <v>34</v>
      </c>
      <c r="O9" s="677" t="s">
        <v>369</v>
      </c>
      <c r="P9" s="676" t="s">
        <v>370</v>
      </c>
    </row>
    <row r="10" spans="1:16" s="142" customFormat="1" ht="16.5" customHeight="1">
      <c r="A10" s="679"/>
      <c r="B10" s="679" t="s">
        <v>77</v>
      </c>
      <c r="C10" s="679" t="s">
        <v>37</v>
      </c>
      <c r="D10" s="698" t="s">
        <v>14</v>
      </c>
      <c r="E10" s="679"/>
      <c r="F10" s="679"/>
      <c r="G10" s="679"/>
      <c r="H10" s="679"/>
      <c r="I10" s="679"/>
      <c r="J10" s="679"/>
      <c r="K10" s="679"/>
      <c r="L10" s="679"/>
      <c r="M10" s="697"/>
      <c r="N10" s="702"/>
      <c r="O10" s="684"/>
      <c r="P10" s="703"/>
    </row>
    <row r="11" spans="1:16" ht="30" hidden="1" customHeight="1">
      <c r="A11" s="146">
        <v>2010</v>
      </c>
      <c r="B11" s="147">
        <v>4</v>
      </c>
      <c r="C11" s="147">
        <v>76</v>
      </c>
      <c r="D11" s="147">
        <v>245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9"/>
      <c r="O11" s="149">
        <v>0</v>
      </c>
      <c r="P11" s="150">
        <v>0</v>
      </c>
    </row>
    <row r="12" spans="1:16" ht="35.1" hidden="1" customHeight="1">
      <c r="A12" s="146">
        <v>2012</v>
      </c>
      <c r="B12" s="152">
        <v>4</v>
      </c>
      <c r="C12" s="153">
        <v>76</v>
      </c>
      <c r="D12" s="153">
        <v>245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48">
        <v>0</v>
      </c>
      <c r="M12" s="148">
        <v>0</v>
      </c>
      <c r="N12" s="154">
        <v>0</v>
      </c>
      <c r="O12" s="149">
        <v>0</v>
      </c>
      <c r="P12" s="150">
        <v>0</v>
      </c>
    </row>
    <row r="13" spans="1:16" ht="35.1" customHeight="1">
      <c r="A13" s="146">
        <v>2013</v>
      </c>
      <c r="B13" s="152">
        <v>4</v>
      </c>
      <c r="C13" s="153">
        <v>76</v>
      </c>
      <c r="D13" s="153">
        <v>245</v>
      </c>
      <c r="E13" s="148">
        <v>0</v>
      </c>
      <c r="F13" s="148">
        <v>0</v>
      </c>
      <c r="G13" s="148">
        <v>0</v>
      </c>
      <c r="H13" s="148">
        <v>0</v>
      </c>
      <c r="I13" s="148">
        <v>0</v>
      </c>
      <c r="J13" s="148">
        <v>0</v>
      </c>
      <c r="K13" s="148">
        <v>0</v>
      </c>
      <c r="L13" s="148">
        <v>0</v>
      </c>
      <c r="M13" s="148">
        <v>0</v>
      </c>
      <c r="N13" s="154">
        <v>0</v>
      </c>
      <c r="O13" s="149">
        <v>0</v>
      </c>
      <c r="P13" s="150">
        <v>0</v>
      </c>
    </row>
    <row r="14" spans="1:16" ht="35.1" customHeight="1">
      <c r="A14" s="146">
        <v>2014</v>
      </c>
      <c r="B14" s="152">
        <v>4</v>
      </c>
      <c r="C14" s="153">
        <v>76</v>
      </c>
      <c r="D14" s="153">
        <v>245</v>
      </c>
      <c r="E14" s="148">
        <v>0</v>
      </c>
      <c r="F14" s="148">
        <v>0</v>
      </c>
      <c r="G14" s="148">
        <v>0</v>
      </c>
      <c r="H14" s="148">
        <v>0</v>
      </c>
      <c r="I14" s="148">
        <v>0</v>
      </c>
      <c r="J14" s="148">
        <v>0</v>
      </c>
      <c r="K14" s="148">
        <v>0</v>
      </c>
      <c r="L14" s="148">
        <v>0</v>
      </c>
      <c r="M14" s="148">
        <v>0</v>
      </c>
      <c r="N14" s="154">
        <v>0</v>
      </c>
      <c r="O14" s="149">
        <v>0</v>
      </c>
      <c r="P14" s="150">
        <v>0</v>
      </c>
    </row>
    <row r="15" spans="1:16" ht="35.1" customHeight="1">
      <c r="A15" s="146">
        <v>2015</v>
      </c>
      <c r="B15" s="152">
        <v>4</v>
      </c>
      <c r="C15" s="153">
        <v>76</v>
      </c>
      <c r="D15" s="153">
        <v>245</v>
      </c>
      <c r="E15" s="148">
        <v>0</v>
      </c>
      <c r="F15" s="148">
        <v>0</v>
      </c>
      <c r="G15" s="148">
        <v>0</v>
      </c>
      <c r="H15" s="148">
        <v>0</v>
      </c>
      <c r="I15" s="148">
        <v>0</v>
      </c>
      <c r="J15" s="148">
        <v>0</v>
      </c>
      <c r="K15" s="148">
        <v>0</v>
      </c>
      <c r="L15" s="148">
        <v>0</v>
      </c>
      <c r="M15" s="148">
        <v>0</v>
      </c>
      <c r="N15" s="154">
        <v>0</v>
      </c>
      <c r="O15" s="149">
        <v>0</v>
      </c>
      <c r="P15" s="150">
        <v>0</v>
      </c>
    </row>
    <row r="16" spans="1:16" ht="35.1" customHeight="1">
      <c r="A16" s="146">
        <v>2016</v>
      </c>
      <c r="B16" s="152">
        <v>4</v>
      </c>
      <c r="C16" s="153">
        <v>76</v>
      </c>
      <c r="D16" s="153">
        <v>245</v>
      </c>
      <c r="E16" s="148">
        <v>0</v>
      </c>
      <c r="F16" s="148">
        <v>0</v>
      </c>
      <c r="G16" s="148">
        <v>0</v>
      </c>
      <c r="H16" s="148">
        <v>0</v>
      </c>
      <c r="I16" s="148">
        <v>0</v>
      </c>
      <c r="J16" s="148">
        <v>0</v>
      </c>
      <c r="K16" s="148">
        <v>0</v>
      </c>
      <c r="L16" s="148">
        <v>0</v>
      </c>
      <c r="M16" s="148">
        <v>0</v>
      </c>
      <c r="N16" s="154">
        <v>0</v>
      </c>
      <c r="O16" s="149">
        <v>0</v>
      </c>
      <c r="P16" s="150">
        <v>0</v>
      </c>
    </row>
    <row r="17" spans="1:16" ht="35.1" customHeight="1">
      <c r="A17" s="146">
        <v>2017</v>
      </c>
      <c r="B17" s="152">
        <v>4</v>
      </c>
      <c r="C17" s="153">
        <v>76</v>
      </c>
      <c r="D17" s="153">
        <v>245</v>
      </c>
      <c r="E17" s="148">
        <v>0</v>
      </c>
      <c r="F17" s="148">
        <v>0</v>
      </c>
      <c r="G17" s="148">
        <v>0</v>
      </c>
      <c r="H17" s="148">
        <v>0</v>
      </c>
      <c r="I17" s="148">
        <v>0</v>
      </c>
      <c r="J17" s="148">
        <v>0</v>
      </c>
      <c r="K17" s="148">
        <v>0</v>
      </c>
      <c r="L17" s="148">
        <v>0</v>
      </c>
      <c r="M17" s="148">
        <v>0</v>
      </c>
      <c r="N17" s="154">
        <v>0</v>
      </c>
      <c r="O17" s="149">
        <v>0</v>
      </c>
      <c r="P17" s="150">
        <v>0</v>
      </c>
    </row>
    <row r="18" spans="1:16" s="162" customFormat="1" ht="35.1" customHeight="1">
      <c r="A18" s="155">
        <v>2018</v>
      </c>
      <c r="B18" s="156">
        <v>4</v>
      </c>
      <c r="C18" s="157">
        <v>76</v>
      </c>
      <c r="D18" s="157">
        <v>245</v>
      </c>
      <c r="E18" s="158">
        <v>0</v>
      </c>
      <c r="F18" s="158">
        <v>0</v>
      </c>
      <c r="G18" s="158">
        <v>0</v>
      </c>
      <c r="H18" s="158">
        <v>0</v>
      </c>
      <c r="I18" s="158">
        <v>0</v>
      </c>
      <c r="J18" s="158">
        <v>0</v>
      </c>
      <c r="K18" s="158">
        <v>0</v>
      </c>
      <c r="L18" s="158">
        <v>0</v>
      </c>
      <c r="M18" s="158">
        <v>0</v>
      </c>
      <c r="N18" s="159">
        <v>0</v>
      </c>
      <c r="O18" s="160">
        <v>0</v>
      </c>
      <c r="P18" s="161">
        <v>0</v>
      </c>
    </row>
    <row r="19" spans="1:16" s="162" customFormat="1" ht="11.25" customHeight="1">
      <c r="A19" s="163"/>
      <c r="B19" s="164"/>
      <c r="C19" s="165"/>
      <c r="D19" s="165"/>
      <c r="E19" s="164"/>
      <c r="F19" s="165"/>
      <c r="G19" s="165"/>
      <c r="H19" s="166"/>
      <c r="I19" s="167"/>
      <c r="J19" s="167"/>
      <c r="K19" s="167"/>
      <c r="L19" s="167"/>
      <c r="M19" s="167"/>
      <c r="N19" s="166"/>
      <c r="O19" s="167"/>
      <c r="P19" s="168"/>
    </row>
    <row r="20" spans="1:16" s="162" customFormat="1" ht="30" customHeight="1" thickBot="1">
      <c r="A20" s="169"/>
      <c r="B20" s="170"/>
      <c r="C20" s="171"/>
      <c r="D20" s="171"/>
      <c r="E20" s="170"/>
      <c r="F20" s="171"/>
      <c r="G20" s="171"/>
      <c r="H20" s="172"/>
      <c r="I20" s="173"/>
      <c r="J20" s="173"/>
      <c r="K20" s="173"/>
      <c r="L20" s="173"/>
      <c r="M20" s="173"/>
      <c r="N20" s="172"/>
      <c r="O20" s="173"/>
    </row>
    <row r="21" spans="1:16" s="142" customFormat="1" ht="16.5" customHeight="1">
      <c r="A21" s="674"/>
      <c r="B21" s="694" t="s">
        <v>568</v>
      </c>
      <c r="C21" s="694"/>
      <c r="D21" s="695"/>
      <c r="E21" s="694" t="s">
        <v>366</v>
      </c>
      <c r="F21" s="694"/>
      <c r="G21" s="695"/>
      <c r="H21" s="694" t="s">
        <v>715</v>
      </c>
      <c r="I21" s="694"/>
      <c r="J21" s="695"/>
      <c r="K21" s="1093" t="s">
        <v>716</v>
      </c>
      <c r="L21" s="1093"/>
      <c r="M21" s="1094"/>
      <c r="N21" s="696" t="s">
        <v>569</v>
      </c>
      <c r="O21" s="694"/>
      <c r="P21" s="694"/>
    </row>
    <row r="22" spans="1:16" s="142" customFormat="1" ht="16.5" customHeight="1">
      <c r="A22" s="1083" t="s">
        <v>104</v>
      </c>
      <c r="B22" s="697" t="s">
        <v>257</v>
      </c>
      <c r="C22" s="697"/>
      <c r="D22" s="698"/>
      <c r="E22" s="697" t="s">
        <v>99</v>
      </c>
      <c r="F22" s="697"/>
      <c r="G22" s="698"/>
      <c r="H22" s="697" t="s">
        <v>102</v>
      </c>
      <c r="I22" s="697"/>
      <c r="J22" s="698"/>
      <c r="K22" s="697" t="s">
        <v>367</v>
      </c>
      <c r="L22" s="697"/>
      <c r="M22" s="697"/>
      <c r="N22" s="682" t="s">
        <v>258</v>
      </c>
      <c r="O22" s="701"/>
      <c r="P22" s="701"/>
    </row>
    <row r="23" spans="1:16" s="142" customFormat="1" ht="16.5" customHeight="1">
      <c r="A23" s="1083"/>
      <c r="B23" s="675" t="s">
        <v>34</v>
      </c>
      <c r="C23" s="675" t="s">
        <v>48</v>
      </c>
      <c r="D23" s="675" t="s">
        <v>49</v>
      </c>
      <c r="E23" s="675" t="s">
        <v>34</v>
      </c>
      <c r="F23" s="675" t="s">
        <v>48</v>
      </c>
      <c r="G23" s="675" t="s">
        <v>49</v>
      </c>
      <c r="H23" s="675" t="s">
        <v>34</v>
      </c>
      <c r="I23" s="675" t="s">
        <v>48</v>
      </c>
      <c r="J23" s="675" t="s">
        <v>49</v>
      </c>
      <c r="K23" s="677" t="s">
        <v>368</v>
      </c>
      <c r="L23" s="677" t="s">
        <v>369</v>
      </c>
      <c r="M23" s="677" t="s">
        <v>370</v>
      </c>
      <c r="N23" s="773" t="s">
        <v>497</v>
      </c>
      <c r="O23" s="773"/>
      <c r="P23" s="773"/>
    </row>
    <row r="24" spans="1:16" s="142" customFormat="1" ht="16.5" customHeight="1">
      <c r="A24" s="679"/>
      <c r="B24" s="679" t="s">
        <v>77</v>
      </c>
      <c r="C24" s="679" t="s">
        <v>37</v>
      </c>
      <c r="D24" s="698" t="s">
        <v>14</v>
      </c>
      <c r="E24" s="680"/>
      <c r="F24" s="680"/>
      <c r="G24" s="680"/>
      <c r="H24" s="680"/>
      <c r="I24" s="680"/>
      <c r="J24" s="680"/>
      <c r="K24" s="681"/>
      <c r="L24" s="681"/>
      <c r="M24" s="681"/>
      <c r="N24" s="774"/>
      <c r="O24" s="775"/>
      <c r="P24" s="775"/>
    </row>
    <row r="25" spans="1:16" ht="30" hidden="1" customHeight="1">
      <c r="A25" s="146">
        <v>2010</v>
      </c>
      <c r="B25" s="147">
        <v>9</v>
      </c>
      <c r="C25" s="147">
        <v>4190</v>
      </c>
      <c r="D25" s="147">
        <v>32884</v>
      </c>
      <c r="E25" s="147">
        <v>0</v>
      </c>
      <c r="F25" s="147">
        <v>0</v>
      </c>
      <c r="G25" s="147">
        <v>0</v>
      </c>
      <c r="H25" s="147">
        <v>0</v>
      </c>
      <c r="I25" s="147">
        <v>0</v>
      </c>
      <c r="J25" s="147">
        <v>0</v>
      </c>
      <c r="K25" s="147">
        <v>0</v>
      </c>
      <c r="L25" s="147">
        <v>0</v>
      </c>
      <c r="M25" s="147">
        <v>0</v>
      </c>
      <c r="N25" s="174"/>
      <c r="O25" s="174"/>
      <c r="P25" s="174">
        <v>5940</v>
      </c>
    </row>
    <row r="26" spans="1:16" ht="35.1" hidden="1" customHeight="1">
      <c r="A26" s="146">
        <v>2012</v>
      </c>
      <c r="B26" s="175">
        <v>10</v>
      </c>
      <c r="C26" s="176">
        <v>4606</v>
      </c>
      <c r="D26" s="176">
        <v>37044</v>
      </c>
      <c r="E26" s="147">
        <v>0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74"/>
      <c r="O26" s="174"/>
      <c r="P26" s="177">
        <v>6673</v>
      </c>
    </row>
    <row r="27" spans="1:16" ht="35.1" customHeight="1">
      <c r="A27" s="146">
        <v>2013</v>
      </c>
      <c r="B27" s="175">
        <v>17</v>
      </c>
      <c r="C27" s="176">
        <v>10621</v>
      </c>
      <c r="D27" s="176">
        <v>110707</v>
      </c>
      <c r="E27" s="147">
        <v>0</v>
      </c>
      <c r="F27" s="147">
        <v>0</v>
      </c>
      <c r="G27" s="147">
        <v>0</v>
      </c>
      <c r="H27" s="147">
        <v>1</v>
      </c>
      <c r="I27" s="147">
        <v>690</v>
      </c>
      <c r="J27" s="147">
        <v>6900</v>
      </c>
      <c r="K27" s="147">
        <v>0</v>
      </c>
      <c r="L27" s="147">
        <v>0</v>
      </c>
      <c r="M27" s="147">
        <v>0</v>
      </c>
      <c r="N27" s="174"/>
      <c r="O27" s="174"/>
      <c r="P27" s="177">
        <v>6934</v>
      </c>
    </row>
    <row r="28" spans="1:16" ht="35.1" customHeight="1">
      <c r="A28" s="146">
        <v>2014</v>
      </c>
      <c r="B28" s="175">
        <v>11</v>
      </c>
      <c r="C28" s="176">
        <v>5749</v>
      </c>
      <c r="D28" s="176">
        <v>49072</v>
      </c>
      <c r="E28" s="147">
        <v>0</v>
      </c>
      <c r="F28" s="147">
        <v>0</v>
      </c>
      <c r="G28" s="147">
        <v>0</v>
      </c>
      <c r="H28" s="147">
        <v>1</v>
      </c>
      <c r="I28" s="147">
        <v>690</v>
      </c>
      <c r="J28" s="147">
        <v>6900</v>
      </c>
      <c r="K28" s="147">
        <v>0</v>
      </c>
      <c r="L28" s="147">
        <v>0</v>
      </c>
      <c r="M28" s="147">
        <v>0</v>
      </c>
      <c r="N28" s="174"/>
      <c r="O28" s="174"/>
      <c r="P28" s="177">
        <v>7018</v>
      </c>
    </row>
    <row r="29" spans="1:16" ht="35.1" customHeight="1">
      <c r="A29" s="146">
        <v>2015</v>
      </c>
      <c r="B29" s="175">
        <v>12</v>
      </c>
      <c r="C29" s="176">
        <v>7799</v>
      </c>
      <c r="D29" s="178" t="s">
        <v>470</v>
      </c>
      <c r="E29" s="147">
        <v>0</v>
      </c>
      <c r="F29" s="147">
        <v>0</v>
      </c>
      <c r="G29" s="147">
        <v>0</v>
      </c>
      <c r="H29" s="147">
        <v>1</v>
      </c>
      <c r="I29" s="147">
        <v>690</v>
      </c>
      <c r="J29" s="147">
        <v>6900</v>
      </c>
      <c r="K29" s="147">
        <v>0</v>
      </c>
      <c r="L29" s="147">
        <v>0</v>
      </c>
      <c r="M29" s="147">
        <v>0</v>
      </c>
      <c r="N29" s="174"/>
      <c r="O29" s="174"/>
      <c r="P29" s="177">
        <v>7551</v>
      </c>
    </row>
    <row r="30" spans="1:16" ht="35.1" customHeight="1">
      <c r="A30" s="146">
        <v>2016</v>
      </c>
      <c r="B30" s="175">
        <v>12</v>
      </c>
      <c r="C30" s="176">
        <v>7799</v>
      </c>
      <c r="D30" s="178">
        <v>51895</v>
      </c>
      <c r="E30" s="147">
        <v>0</v>
      </c>
      <c r="F30" s="147">
        <v>0</v>
      </c>
      <c r="G30" s="147">
        <v>0</v>
      </c>
      <c r="H30" s="147">
        <v>1</v>
      </c>
      <c r="I30" s="147">
        <v>690</v>
      </c>
      <c r="J30" s="147">
        <v>6900</v>
      </c>
      <c r="K30" s="147">
        <v>0</v>
      </c>
      <c r="L30" s="147">
        <v>0</v>
      </c>
      <c r="M30" s="147">
        <v>0</v>
      </c>
      <c r="N30" s="174"/>
      <c r="O30" s="174"/>
      <c r="P30" s="177">
        <v>8083</v>
      </c>
    </row>
    <row r="31" spans="1:16" ht="35.1" customHeight="1">
      <c r="A31" s="146">
        <v>2017</v>
      </c>
      <c r="B31" s="175">
        <v>13</v>
      </c>
      <c r="C31" s="176">
        <v>8758</v>
      </c>
      <c r="D31" s="178">
        <v>69964</v>
      </c>
      <c r="E31" s="147">
        <v>0</v>
      </c>
      <c r="F31" s="147">
        <v>0</v>
      </c>
      <c r="G31" s="147">
        <v>0</v>
      </c>
      <c r="H31" s="147">
        <v>1</v>
      </c>
      <c r="I31" s="147">
        <v>690</v>
      </c>
      <c r="J31" s="147">
        <v>6900</v>
      </c>
      <c r="K31" s="147">
        <v>0</v>
      </c>
      <c r="L31" s="147">
        <v>0</v>
      </c>
      <c r="M31" s="147">
        <v>0</v>
      </c>
      <c r="N31" s="1095">
        <v>8321</v>
      </c>
      <c r="O31" s="1095"/>
      <c r="P31" s="1095"/>
    </row>
    <row r="32" spans="1:16" s="162" customFormat="1" ht="35.1" customHeight="1">
      <c r="A32" s="155">
        <v>2018</v>
      </c>
      <c r="B32" s="179">
        <v>12</v>
      </c>
      <c r="C32" s="180">
        <v>7799</v>
      </c>
      <c r="D32" s="181">
        <v>51895</v>
      </c>
      <c r="E32" s="862">
        <v>0</v>
      </c>
      <c r="F32" s="862">
        <v>0</v>
      </c>
      <c r="G32" s="862">
        <v>0</v>
      </c>
      <c r="H32" s="862">
        <v>1</v>
      </c>
      <c r="I32" s="862">
        <v>690</v>
      </c>
      <c r="J32" s="862">
        <v>6900</v>
      </c>
      <c r="K32" s="862">
        <v>0</v>
      </c>
      <c r="L32" s="862">
        <v>0</v>
      </c>
      <c r="M32" s="862">
        <v>0</v>
      </c>
      <c r="N32" s="1091">
        <v>8083</v>
      </c>
      <c r="O32" s="1091"/>
      <c r="P32" s="1091"/>
    </row>
    <row r="33" spans="1:16" ht="9.9499999999999993" customHeight="1">
      <c r="A33" s="182"/>
      <c r="B33" s="183"/>
      <c r="C33" s="184"/>
      <c r="D33" s="184"/>
      <c r="E33" s="185"/>
      <c r="F33" s="184"/>
      <c r="G33" s="184"/>
      <c r="H33" s="185"/>
      <c r="I33" s="186"/>
      <c r="J33" s="186"/>
      <c r="K33" s="186"/>
      <c r="L33" s="186"/>
      <c r="M33" s="186"/>
      <c r="N33" s="186"/>
      <c r="O33" s="187"/>
      <c r="P33" s="187"/>
    </row>
    <row r="34" spans="1:16" ht="27" customHeight="1">
      <c r="A34" s="723"/>
      <c r="B34" s="723"/>
      <c r="C34" s="731"/>
      <c r="D34" s="731"/>
      <c r="E34" s="152"/>
      <c r="F34" s="731"/>
      <c r="G34" s="731"/>
      <c r="H34" s="152"/>
      <c r="I34" s="153"/>
      <c r="J34" s="153"/>
      <c r="K34" s="153"/>
      <c r="L34" s="153"/>
      <c r="M34" s="153"/>
      <c r="N34" s="153"/>
      <c r="O34" s="243"/>
      <c r="P34" s="243"/>
    </row>
    <row r="35" spans="1:16" s="145" customFormat="1" ht="15" customHeight="1">
      <c r="A35" s="151" t="s">
        <v>118</v>
      </c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</row>
    <row r="36" spans="1:16" s="145" customFormat="1" ht="16.5" customHeight="1">
      <c r="A36" s="151" t="s">
        <v>610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</row>
    <row r="37" spans="1:16" s="145" customFormat="1" ht="15" customHeight="1">
      <c r="A37" s="807"/>
      <c r="B37" s="188"/>
      <c r="C37" s="188"/>
      <c r="D37" s="188"/>
      <c r="E37" s="188"/>
      <c r="F37" s="188"/>
      <c r="G37" s="188"/>
      <c r="H37" s="188"/>
      <c r="I37" s="188"/>
      <c r="J37" s="188"/>
      <c r="K37" s="762"/>
      <c r="L37" s="188"/>
      <c r="M37" s="188"/>
      <c r="N37" s="188"/>
      <c r="O37" s="188"/>
    </row>
    <row r="38" spans="1:16" s="761" customFormat="1" ht="15" customHeight="1">
      <c r="A38" s="807"/>
      <c r="B38" s="762"/>
      <c r="C38" s="762"/>
      <c r="D38" s="762"/>
      <c r="E38" s="762"/>
      <c r="F38" s="762"/>
      <c r="G38" s="762"/>
      <c r="H38" s="762"/>
      <c r="I38" s="762"/>
      <c r="J38" s="762"/>
      <c r="K38" s="762"/>
      <c r="L38" s="762"/>
      <c r="M38" s="762"/>
      <c r="N38" s="762"/>
      <c r="O38" s="762"/>
    </row>
    <row r="39" spans="1:16" s="145" customFormat="1" ht="17.25" customHeight="1">
      <c r="A39" s="151" t="s">
        <v>694</v>
      </c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</row>
  </sheetData>
  <mergeCells count="6">
    <mergeCell ref="N32:P32"/>
    <mergeCell ref="A1:B1"/>
    <mergeCell ref="A8:A9"/>
    <mergeCell ref="A22:A23"/>
    <mergeCell ref="K21:M21"/>
    <mergeCell ref="N31:P31"/>
  </mergeCells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3" firstPageNumber="207" pageOrder="overThenDown" orientation="portrait" blackAndWhite="1" useFirstPageNumber="1" r:id="rId1"/>
  <headerFooter alignWithMargins="0">
    <evenHeader>&amp;L&amp;"함초롬돋움,보통"&amp;12&amp;P 주택 건설</even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40"/>
  <sheetViews>
    <sheetView view="pageBreakPreview" topLeftCell="A10" zoomScaleNormal="100" workbookViewId="0">
      <selection activeCell="K15" sqref="K15"/>
    </sheetView>
  </sheetViews>
  <sheetFormatPr defaultRowHeight="13.5"/>
  <cols>
    <col min="1" max="1" width="12.7109375" style="91" customWidth="1"/>
    <col min="2" max="7" width="14.7109375" style="91" customWidth="1"/>
    <col min="8" max="8" width="9.28515625" style="92" customWidth="1"/>
    <col min="9" max="16384" width="9.140625" style="91"/>
  </cols>
  <sheetData>
    <row r="1" spans="1:8" s="49" customFormat="1" ht="24.95" customHeight="1">
      <c r="F1" s="50"/>
      <c r="G1" s="50"/>
      <c r="H1" s="105"/>
    </row>
    <row r="2" spans="1:8" s="49" customFormat="1" ht="24.95" customHeight="1">
      <c r="F2" s="717"/>
      <c r="G2" s="717"/>
      <c r="H2" s="105"/>
    </row>
    <row r="3" spans="1:8" s="49" customFormat="1" ht="24.95" customHeight="1">
      <c r="F3" s="717"/>
      <c r="G3" s="717"/>
      <c r="H3" s="105"/>
    </row>
    <row r="4" spans="1:8" s="53" customFormat="1" ht="24.95" customHeight="1">
      <c r="A4" s="106" t="s">
        <v>706</v>
      </c>
      <c r="B4" s="107"/>
      <c r="C4" s="107"/>
      <c r="D4" s="107"/>
      <c r="E4" s="107"/>
      <c r="F4" s="108"/>
      <c r="G4" s="107"/>
      <c r="H4" s="109"/>
    </row>
    <row r="5" spans="1:8" s="57" customFormat="1" ht="31.5">
      <c r="A5" s="106" t="s">
        <v>50</v>
      </c>
      <c r="B5" s="107"/>
      <c r="C5" s="107"/>
      <c r="D5" s="107"/>
      <c r="E5" s="107"/>
      <c r="F5" s="107"/>
      <c r="G5" s="107"/>
      <c r="H5" s="110"/>
    </row>
    <row r="6" spans="1:8" s="58" customFormat="1" ht="15" customHeight="1" thickBot="1">
      <c r="A6" s="58" t="s">
        <v>259</v>
      </c>
      <c r="G6" s="431" t="s">
        <v>725</v>
      </c>
      <c r="H6" s="103"/>
    </row>
    <row r="7" spans="1:8" s="53" customFormat="1" ht="13.5" customHeight="1">
      <c r="A7" s="547"/>
      <c r="B7" s="529" t="s">
        <v>492</v>
      </c>
      <c r="C7" s="530"/>
      <c r="D7" s="694" t="s">
        <v>438</v>
      </c>
      <c r="E7" s="530"/>
      <c r="F7" s="529" t="s">
        <v>493</v>
      </c>
      <c r="G7" s="529"/>
      <c r="H7" s="109"/>
    </row>
    <row r="8" spans="1:8" s="53" customFormat="1" ht="13.5" customHeight="1">
      <c r="A8" s="996" t="s">
        <v>567</v>
      </c>
      <c r="B8" s="543" t="s">
        <v>63</v>
      </c>
      <c r="C8" s="544"/>
      <c r="D8" s="543" t="s">
        <v>439</v>
      </c>
      <c r="E8" s="544"/>
      <c r="F8" s="543" t="s">
        <v>440</v>
      </c>
      <c r="G8" s="543"/>
      <c r="H8" s="109"/>
    </row>
    <row r="9" spans="1:8" s="53" customFormat="1" ht="13.5" customHeight="1">
      <c r="A9" s="996"/>
      <c r="B9" s="536" t="s">
        <v>34</v>
      </c>
      <c r="C9" s="536" t="s">
        <v>48</v>
      </c>
      <c r="D9" s="536" t="s">
        <v>34</v>
      </c>
      <c r="E9" s="536" t="s">
        <v>48</v>
      </c>
      <c r="F9" s="536" t="s">
        <v>34</v>
      </c>
      <c r="G9" s="539" t="s">
        <v>48</v>
      </c>
      <c r="H9" s="109"/>
    </row>
    <row r="10" spans="1:8" s="53" customFormat="1" ht="13.5" customHeight="1">
      <c r="A10" s="545"/>
      <c r="B10" s="545" t="s">
        <v>260</v>
      </c>
      <c r="C10" s="704" t="s">
        <v>37</v>
      </c>
      <c r="D10" s="545"/>
      <c r="E10" s="545"/>
      <c r="F10" s="545"/>
      <c r="G10" s="528"/>
      <c r="H10" s="109"/>
    </row>
    <row r="11" spans="1:8" ht="25.5" hidden="1" customHeight="1">
      <c r="A11" s="77">
        <v>2010</v>
      </c>
      <c r="B11" s="111">
        <v>302</v>
      </c>
      <c r="C11" s="112">
        <v>28303.3</v>
      </c>
      <c r="D11" s="111">
        <v>69</v>
      </c>
      <c r="E11" s="112">
        <v>14139.2</v>
      </c>
      <c r="F11" s="111">
        <v>69</v>
      </c>
      <c r="G11" s="112">
        <v>14139.2</v>
      </c>
    </row>
    <row r="12" spans="1:8" ht="25.5" hidden="1" customHeight="1">
      <c r="A12" s="77">
        <v>2012</v>
      </c>
      <c r="B12" s="111">
        <v>312</v>
      </c>
      <c r="C12" s="112">
        <v>28953</v>
      </c>
      <c r="D12" s="111">
        <v>68</v>
      </c>
      <c r="E12" s="112">
        <v>14098.9</v>
      </c>
      <c r="F12" s="111">
        <v>68</v>
      </c>
      <c r="G12" s="112">
        <v>14098.9</v>
      </c>
    </row>
    <row r="13" spans="1:8" ht="25.5" customHeight="1">
      <c r="A13" s="77">
        <v>2013</v>
      </c>
      <c r="B13" s="111">
        <v>312</v>
      </c>
      <c r="C13" s="947">
        <v>28956</v>
      </c>
      <c r="D13" s="111">
        <v>68</v>
      </c>
      <c r="E13" s="947">
        <v>14098.4</v>
      </c>
      <c r="F13" s="111">
        <v>68</v>
      </c>
      <c r="G13" s="947">
        <v>14098.4</v>
      </c>
    </row>
    <row r="14" spans="1:8" ht="25.5" customHeight="1">
      <c r="A14" s="77">
        <v>2014</v>
      </c>
      <c r="B14" s="111">
        <v>316</v>
      </c>
      <c r="C14" s="947">
        <v>29677.8</v>
      </c>
      <c r="D14" s="111">
        <v>68</v>
      </c>
      <c r="E14" s="947">
        <v>14098.9</v>
      </c>
      <c r="F14" s="111">
        <v>92</v>
      </c>
      <c r="G14" s="947">
        <v>7372.9</v>
      </c>
    </row>
    <row r="15" spans="1:8" ht="25.5" customHeight="1">
      <c r="A15" s="77">
        <v>2015</v>
      </c>
      <c r="B15" s="111">
        <f>SUM(D15,F15,B30,D30,F30)</f>
        <v>316</v>
      </c>
      <c r="C15" s="947">
        <f>SUM(E15,G15,C30,E30,G30)</f>
        <v>29703.200000000001</v>
      </c>
      <c r="D15" s="111">
        <v>68</v>
      </c>
      <c r="E15" s="947">
        <v>14098.9</v>
      </c>
      <c r="F15" s="111">
        <v>92</v>
      </c>
      <c r="G15" s="947">
        <v>7373.7</v>
      </c>
    </row>
    <row r="16" spans="1:8" ht="25.5" customHeight="1">
      <c r="A16" s="77">
        <v>2016</v>
      </c>
      <c r="B16" s="111">
        <v>314</v>
      </c>
      <c r="C16" s="947">
        <v>29271.4</v>
      </c>
      <c r="D16" s="111">
        <v>68</v>
      </c>
      <c r="E16" s="947">
        <v>14098.9</v>
      </c>
      <c r="F16" s="111">
        <v>89</v>
      </c>
      <c r="G16" s="947">
        <v>6912.5</v>
      </c>
    </row>
    <row r="17" spans="1:8" ht="25.5" customHeight="1">
      <c r="A17" s="77">
        <v>2017</v>
      </c>
      <c r="B17" s="111">
        <v>349</v>
      </c>
      <c r="C17" s="947">
        <v>35845.4</v>
      </c>
      <c r="D17" s="111">
        <v>101</v>
      </c>
      <c r="E17" s="947">
        <v>20435.3</v>
      </c>
      <c r="F17" s="111">
        <v>91</v>
      </c>
      <c r="G17" s="947">
        <v>7022.9</v>
      </c>
    </row>
    <row r="18" spans="1:8" s="116" customFormat="1" ht="25.5" customHeight="1">
      <c r="A18" s="83">
        <v>2018</v>
      </c>
      <c r="B18" s="121">
        <f>SUM(D18,F18,B32,D32,F32)</f>
        <v>349</v>
      </c>
      <c r="C18" s="863">
        <f>SUM(E18,G18,C32,E32,G32)</f>
        <v>35846.600000000006</v>
      </c>
      <c r="D18" s="114">
        <v>101</v>
      </c>
      <c r="E18" s="864">
        <v>20435.3</v>
      </c>
      <c r="F18" s="114">
        <v>91</v>
      </c>
      <c r="G18" s="865">
        <v>7024.1</v>
      </c>
      <c r="H18" s="115"/>
    </row>
    <row r="19" spans="1:8" s="116" customFormat="1" ht="9.9499999999999993" customHeight="1">
      <c r="A19" s="117"/>
      <c r="B19" s="118"/>
      <c r="C19" s="119"/>
      <c r="D19" s="118"/>
      <c r="E19" s="119"/>
      <c r="F19" s="118"/>
      <c r="G19" s="118"/>
      <c r="H19" s="115"/>
    </row>
    <row r="20" spans="1:8" s="116" customFormat="1" ht="20.100000000000001" customHeight="1" thickBot="1">
      <c r="A20" s="120"/>
      <c r="B20" s="121"/>
      <c r="C20" s="122"/>
      <c r="D20" s="121"/>
      <c r="E20" s="122"/>
      <c r="F20" s="121"/>
      <c r="G20" s="123"/>
      <c r="H20" s="115"/>
    </row>
    <row r="21" spans="1:8" s="53" customFormat="1" ht="13.5" customHeight="1">
      <c r="A21" s="547"/>
      <c r="B21" s="529" t="s">
        <v>494</v>
      </c>
      <c r="C21" s="529"/>
      <c r="D21" s="548" t="s">
        <v>495</v>
      </c>
      <c r="E21" s="530"/>
      <c r="F21" s="529" t="s">
        <v>372</v>
      </c>
      <c r="G21" s="529"/>
    </row>
    <row r="22" spans="1:8" s="53" customFormat="1" ht="13.5" customHeight="1">
      <c r="A22" s="996" t="s">
        <v>496</v>
      </c>
      <c r="B22" s="543" t="s">
        <v>87</v>
      </c>
      <c r="C22" s="543"/>
      <c r="D22" s="549" t="s">
        <v>463</v>
      </c>
      <c r="E22" s="544"/>
      <c r="F22" s="543" t="s">
        <v>371</v>
      </c>
      <c r="G22" s="543"/>
    </row>
    <row r="23" spans="1:8" s="53" customFormat="1" ht="13.5" customHeight="1">
      <c r="A23" s="996"/>
      <c r="B23" s="536" t="s">
        <v>34</v>
      </c>
      <c r="C23" s="536" t="s">
        <v>48</v>
      </c>
      <c r="D23" s="536" t="s">
        <v>34</v>
      </c>
      <c r="E23" s="536" t="s">
        <v>48</v>
      </c>
      <c r="F23" s="536" t="s">
        <v>34</v>
      </c>
      <c r="G23" s="539" t="s">
        <v>48</v>
      </c>
    </row>
    <row r="24" spans="1:8" s="53" customFormat="1" ht="13.5" customHeight="1">
      <c r="A24" s="545"/>
      <c r="B24" s="545"/>
      <c r="C24" s="704"/>
      <c r="D24" s="545"/>
      <c r="E24" s="545"/>
      <c r="F24" s="545"/>
      <c r="G24" s="528"/>
    </row>
    <row r="25" spans="1:8" ht="25.5" hidden="1" customHeight="1">
      <c r="A25" s="77">
        <v>2010</v>
      </c>
      <c r="B25" s="111">
        <v>60</v>
      </c>
      <c r="C25" s="112">
        <v>3532.1</v>
      </c>
      <c r="D25" s="111">
        <v>84</v>
      </c>
      <c r="E25" s="112">
        <v>3757</v>
      </c>
      <c r="F25" s="124"/>
      <c r="G25" s="125"/>
      <c r="H25" s="91"/>
    </row>
    <row r="26" spans="1:8" ht="25.5" hidden="1" customHeight="1">
      <c r="A26" s="77">
        <v>2011</v>
      </c>
      <c r="B26" s="111">
        <v>63</v>
      </c>
      <c r="C26" s="112">
        <v>2944.8</v>
      </c>
      <c r="D26" s="111">
        <v>84</v>
      </c>
      <c r="E26" s="112">
        <v>3757</v>
      </c>
      <c r="F26" s="124">
        <v>6</v>
      </c>
      <c r="G26" s="126">
        <v>797.4</v>
      </c>
      <c r="H26" s="91"/>
    </row>
    <row r="27" spans="1:8" ht="25.5" hidden="1" customHeight="1">
      <c r="A27" s="77">
        <v>2012</v>
      </c>
      <c r="B27" s="111">
        <v>62</v>
      </c>
      <c r="C27" s="112">
        <v>2924.8</v>
      </c>
      <c r="D27" s="111">
        <v>84</v>
      </c>
      <c r="E27" s="112">
        <v>3759</v>
      </c>
      <c r="F27" s="111">
        <v>6</v>
      </c>
      <c r="G27" s="127">
        <v>797.4</v>
      </c>
      <c r="H27" s="91"/>
    </row>
    <row r="28" spans="1:8" ht="25.5" customHeight="1">
      <c r="A28" s="77">
        <v>2013</v>
      </c>
      <c r="B28" s="111">
        <v>62</v>
      </c>
      <c r="C28" s="947">
        <v>2924.8</v>
      </c>
      <c r="D28" s="111">
        <v>84</v>
      </c>
      <c r="E28" s="947">
        <v>3762</v>
      </c>
      <c r="F28" s="111">
        <v>6</v>
      </c>
      <c r="G28" s="947">
        <v>797.4</v>
      </c>
      <c r="H28" s="91"/>
    </row>
    <row r="29" spans="1:8" ht="25.5" customHeight="1">
      <c r="A29" s="77">
        <v>2014</v>
      </c>
      <c r="B29" s="111">
        <v>63</v>
      </c>
      <c r="C29" s="947">
        <v>3104.8</v>
      </c>
      <c r="D29" s="128">
        <v>87</v>
      </c>
      <c r="E29" s="947">
        <v>4303.8</v>
      </c>
      <c r="F29" s="128">
        <v>6</v>
      </c>
      <c r="G29" s="947">
        <v>797.4</v>
      </c>
      <c r="H29" s="91"/>
    </row>
    <row r="30" spans="1:8" ht="25.5" customHeight="1">
      <c r="A30" s="77">
        <v>2015</v>
      </c>
      <c r="B30" s="111">
        <v>62</v>
      </c>
      <c r="C30" s="947">
        <v>2949.4</v>
      </c>
      <c r="D30" s="128">
        <v>88</v>
      </c>
      <c r="E30" s="947">
        <v>4483.8</v>
      </c>
      <c r="F30" s="128">
        <v>6</v>
      </c>
      <c r="G30" s="947">
        <v>797.4</v>
      </c>
      <c r="H30" s="91"/>
    </row>
    <row r="31" spans="1:8" ht="25.5" customHeight="1">
      <c r="A31" s="77">
        <v>2016</v>
      </c>
      <c r="B31" s="111">
        <v>62</v>
      </c>
      <c r="C31" s="947">
        <v>2947.2</v>
      </c>
      <c r="D31" s="128">
        <v>89</v>
      </c>
      <c r="E31" s="947">
        <v>4515.3999999999996</v>
      </c>
      <c r="F31" s="128">
        <v>6</v>
      </c>
      <c r="G31" s="947">
        <v>797.4</v>
      </c>
      <c r="H31" s="91"/>
    </row>
    <row r="32" spans="1:8" ht="25.5" customHeight="1">
      <c r="A32" s="77">
        <v>2017</v>
      </c>
      <c r="B32" s="111">
        <v>63</v>
      </c>
      <c r="C32" s="944">
        <v>3084.4</v>
      </c>
      <c r="D32" s="128">
        <v>88</v>
      </c>
      <c r="E32" s="945">
        <v>4505.3999999999996</v>
      </c>
      <c r="F32" s="128">
        <v>6</v>
      </c>
      <c r="G32" s="946">
        <v>797.4</v>
      </c>
      <c r="H32" s="91"/>
    </row>
    <row r="33" spans="1:9" s="116" customFormat="1" ht="25.5" customHeight="1">
      <c r="A33" s="83">
        <v>2018</v>
      </c>
      <c r="B33" s="114">
        <v>63</v>
      </c>
      <c r="C33" s="864">
        <v>3084.4</v>
      </c>
      <c r="D33" s="129">
        <v>88</v>
      </c>
      <c r="E33" s="867">
        <v>4505.3999999999996</v>
      </c>
      <c r="F33" s="129">
        <v>6</v>
      </c>
      <c r="G33" s="866">
        <v>797.4</v>
      </c>
    </row>
    <row r="34" spans="1:9" ht="9.9499999999999993" customHeight="1">
      <c r="A34" s="130"/>
      <c r="B34" s="131"/>
      <c r="C34" s="132"/>
      <c r="D34" s="131"/>
      <c r="E34" s="132"/>
      <c r="F34" s="131"/>
      <c r="G34" s="132"/>
    </row>
    <row r="35" spans="1:9" ht="25.5" customHeight="1">
      <c r="A35" s="434"/>
      <c r="B35" s="229"/>
      <c r="C35" s="127"/>
      <c r="D35" s="229"/>
      <c r="E35" s="127"/>
      <c r="F35" s="229"/>
      <c r="G35" s="127"/>
    </row>
    <row r="36" spans="1:9" s="761" customFormat="1" ht="15" customHeight="1">
      <c r="A36" s="918"/>
      <c r="B36" s="919"/>
      <c r="C36" s="919"/>
      <c r="D36" s="919"/>
      <c r="E36" s="919"/>
      <c r="F36" s="919"/>
      <c r="G36" s="920"/>
      <c r="H36" s="921"/>
    </row>
    <row r="37" spans="1:9" s="58" customFormat="1" ht="15" customHeight="1">
      <c r="A37" s="133" t="s">
        <v>467</v>
      </c>
      <c r="B37" s="134"/>
      <c r="C37" s="134"/>
      <c r="D37" s="134"/>
      <c r="E37" s="134"/>
      <c r="F37" s="134"/>
      <c r="G37" s="134"/>
      <c r="H37" s="103"/>
      <c r="I37" s="58" t="s">
        <v>373</v>
      </c>
    </row>
    <row r="38" spans="1:9">
      <c r="A38" s="135"/>
      <c r="B38" s="136"/>
      <c r="C38" s="136"/>
      <c r="D38" s="136"/>
      <c r="E38" s="136"/>
      <c r="F38" s="136"/>
      <c r="G38" s="136"/>
      <c r="I38" s="91" t="s">
        <v>102</v>
      </c>
    </row>
    <row r="39" spans="1:9">
      <c r="A39" s="137"/>
      <c r="I39" s="91" t="s">
        <v>102</v>
      </c>
    </row>
    <row r="40" spans="1:9">
      <c r="I40" s="91" t="s">
        <v>102</v>
      </c>
    </row>
  </sheetData>
  <mergeCells count="2">
    <mergeCell ref="A8:A9"/>
    <mergeCell ref="A22:A23"/>
  </mergeCells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3" firstPageNumber="207" pageOrder="overThenDown" orientation="portrait" blackAndWhite="1" useFirstPageNumber="1" r:id="rId1"/>
  <headerFooter alignWithMargins="0">
    <evenHeader>&amp;L&amp;"함초롬돋움,보통"&amp;12&amp;P 주택 건설</even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49"/>
  <sheetViews>
    <sheetView view="pageBreakPreview" topLeftCell="A14" zoomScaleNormal="100" zoomScaleSheetLayoutView="100" workbookViewId="0">
      <selection activeCell="O15" sqref="O15"/>
    </sheetView>
  </sheetViews>
  <sheetFormatPr defaultRowHeight="13.5"/>
  <cols>
    <col min="1" max="2" width="10" style="104" customWidth="1"/>
    <col min="3" max="3" width="10.85546875" style="104" customWidth="1"/>
    <col min="4" max="7" width="10" style="104" customWidth="1"/>
    <col min="8" max="8" width="10.140625" style="104" customWidth="1"/>
    <col min="9" max="10" width="10" style="104" customWidth="1"/>
    <col min="11" max="11" width="11.140625" style="91" customWidth="1"/>
    <col min="12" max="16384" width="9.140625" style="104"/>
  </cols>
  <sheetData>
    <row r="1" spans="1:11" s="49" customFormat="1" ht="24.95" customHeight="1">
      <c r="J1" s="50"/>
    </row>
    <row r="2" spans="1:11" s="49" customFormat="1" ht="24.95" customHeight="1">
      <c r="J2" s="717"/>
    </row>
    <row r="3" spans="1:11" s="49" customFormat="1" ht="24.95" customHeight="1">
      <c r="J3" s="717"/>
    </row>
    <row r="4" spans="1:11" s="53" customFormat="1" ht="24.95" customHeight="1">
      <c r="A4" s="51" t="s">
        <v>707</v>
      </c>
      <c r="B4" s="52"/>
      <c r="C4" s="52"/>
      <c r="D4" s="52"/>
      <c r="E4" s="52"/>
      <c r="F4" s="52"/>
      <c r="G4" s="52"/>
      <c r="H4" s="52"/>
      <c r="I4" s="52"/>
      <c r="J4" s="52"/>
    </row>
    <row r="5" spans="1:11" s="57" customFormat="1" ht="31.5">
      <c r="A5" s="54" t="s">
        <v>263</v>
      </c>
      <c r="B5" s="55"/>
      <c r="C5" s="55"/>
      <c r="D5" s="55"/>
      <c r="E5" s="55"/>
      <c r="F5" s="55"/>
      <c r="G5" s="55"/>
      <c r="H5" s="55"/>
      <c r="I5" s="56"/>
      <c r="J5" s="55"/>
    </row>
    <row r="6" spans="1:11" s="58" customFormat="1" ht="15" customHeight="1" thickBot="1">
      <c r="A6" s="58" t="s">
        <v>51</v>
      </c>
      <c r="J6" s="431" t="s">
        <v>605</v>
      </c>
    </row>
    <row r="7" spans="1:11" s="61" customFormat="1" ht="14.25" customHeight="1">
      <c r="A7" s="530" t="s">
        <v>477</v>
      </c>
      <c r="B7" s="547" t="s">
        <v>478</v>
      </c>
      <c r="C7" s="547" t="s">
        <v>306</v>
      </c>
      <c r="D7" s="547" t="s">
        <v>479</v>
      </c>
      <c r="E7" s="547" t="s">
        <v>480</v>
      </c>
      <c r="F7" s="547" t="s">
        <v>481</v>
      </c>
      <c r="G7" s="547" t="s">
        <v>52</v>
      </c>
      <c r="H7" s="690" t="s">
        <v>53</v>
      </c>
      <c r="I7" s="547" t="s">
        <v>482</v>
      </c>
      <c r="J7" s="710" t="s">
        <v>335</v>
      </c>
      <c r="K7" s="868"/>
    </row>
    <row r="8" spans="1:11" s="61" customFormat="1" ht="14.25" customHeight="1">
      <c r="A8" s="535"/>
      <c r="B8" s="536"/>
      <c r="C8" s="536"/>
      <c r="D8" s="536"/>
      <c r="E8" s="536"/>
      <c r="F8" s="536"/>
      <c r="G8" s="536"/>
      <c r="H8" s="1089" t="s">
        <v>628</v>
      </c>
      <c r="I8" s="536"/>
      <c r="J8" s="711" t="s">
        <v>307</v>
      </c>
      <c r="K8" s="868"/>
    </row>
    <row r="9" spans="1:11" s="61" customFormat="1" ht="14.25" customHeight="1">
      <c r="A9" s="544"/>
      <c r="B9" s="545" t="s">
        <v>4</v>
      </c>
      <c r="C9" s="545" t="s">
        <v>308</v>
      </c>
      <c r="D9" s="545" t="s">
        <v>309</v>
      </c>
      <c r="E9" s="545" t="s">
        <v>310</v>
      </c>
      <c r="F9" s="545" t="s">
        <v>88</v>
      </c>
      <c r="G9" s="545" t="s">
        <v>311</v>
      </c>
      <c r="H9" s="1090"/>
      <c r="I9" s="545" t="s">
        <v>312</v>
      </c>
      <c r="J9" s="527" t="s">
        <v>313</v>
      </c>
      <c r="K9" s="868"/>
    </row>
    <row r="10" spans="1:11" s="71" customFormat="1" ht="30" hidden="1" customHeight="1">
      <c r="A10" s="68">
        <v>2000</v>
      </c>
      <c r="B10" s="69">
        <v>13805</v>
      </c>
      <c r="C10" s="69">
        <v>219</v>
      </c>
      <c r="D10" s="69">
        <v>5728</v>
      </c>
      <c r="E10" s="69">
        <v>827</v>
      </c>
      <c r="F10" s="69">
        <v>1580</v>
      </c>
      <c r="G10" s="69">
        <v>0</v>
      </c>
      <c r="H10" s="69">
        <v>3265</v>
      </c>
      <c r="I10" s="69">
        <v>180</v>
      </c>
      <c r="J10" s="70">
        <v>60</v>
      </c>
      <c r="K10" s="195"/>
    </row>
    <row r="11" spans="1:11" s="71" customFormat="1" ht="20.100000000000001" hidden="1" customHeight="1">
      <c r="A11" s="68">
        <v>2001</v>
      </c>
      <c r="B11" s="69">
        <v>13995</v>
      </c>
      <c r="C11" s="69">
        <v>223</v>
      </c>
      <c r="D11" s="69">
        <v>5836</v>
      </c>
      <c r="E11" s="69">
        <v>854</v>
      </c>
      <c r="F11" s="69">
        <v>1707</v>
      </c>
      <c r="G11" s="69">
        <v>1</v>
      </c>
      <c r="H11" s="69">
        <v>3209</v>
      </c>
      <c r="I11" s="69">
        <v>182</v>
      </c>
      <c r="J11" s="70">
        <v>78</v>
      </c>
      <c r="K11" s="195"/>
    </row>
    <row r="12" spans="1:11" s="71" customFormat="1" ht="17.25" hidden="1" customHeight="1">
      <c r="A12" s="72">
        <v>2010</v>
      </c>
      <c r="B12" s="73">
        <v>1758</v>
      </c>
      <c r="C12" s="74">
        <v>9</v>
      </c>
      <c r="D12" s="74">
        <v>833</v>
      </c>
      <c r="E12" s="74">
        <v>57</v>
      </c>
      <c r="F12" s="74">
        <v>223</v>
      </c>
      <c r="G12" s="75" t="s">
        <v>265</v>
      </c>
      <c r="H12" s="74">
        <v>384</v>
      </c>
      <c r="I12" s="74">
        <v>14</v>
      </c>
      <c r="J12" s="76">
        <v>23</v>
      </c>
      <c r="K12" s="195"/>
    </row>
    <row r="13" spans="1:11" s="71" customFormat="1" ht="17.25" hidden="1" customHeight="1">
      <c r="A13" s="77">
        <v>2012</v>
      </c>
      <c r="B13" s="73">
        <v>1679</v>
      </c>
      <c r="C13" s="78">
        <v>7</v>
      </c>
      <c r="D13" s="78">
        <v>817</v>
      </c>
      <c r="E13" s="78">
        <v>63</v>
      </c>
      <c r="F13" s="78">
        <v>246</v>
      </c>
      <c r="G13" s="78">
        <v>0</v>
      </c>
      <c r="H13" s="78">
        <v>321</v>
      </c>
      <c r="I13" s="78">
        <v>15</v>
      </c>
      <c r="J13" s="79">
        <v>18</v>
      </c>
      <c r="K13" s="195"/>
    </row>
    <row r="14" spans="1:11" s="71" customFormat="1" ht="17.25" customHeight="1">
      <c r="A14" s="77">
        <v>2013</v>
      </c>
      <c r="B14" s="73">
        <v>1607</v>
      </c>
      <c r="C14" s="78">
        <v>6</v>
      </c>
      <c r="D14" s="78">
        <v>782</v>
      </c>
      <c r="E14" s="78">
        <v>71</v>
      </c>
      <c r="F14" s="78">
        <v>253</v>
      </c>
      <c r="G14" s="78">
        <v>0</v>
      </c>
      <c r="H14" s="78">
        <v>299</v>
      </c>
      <c r="I14" s="78">
        <v>12</v>
      </c>
      <c r="J14" s="79">
        <v>17</v>
      </c>
      <c r="K14" s="195"/>
    </row>
    <row r="15" spans="1:11" s="71" customFormat="1" ht="17.25" customHeight="1">
      <c r="A15" s="77">
        <v>2014</v>
      </c>
      <c r="B15" s="73">
        <v>1589</v>
      </c>
      <c r="C15" s="78">
        <v>6</v>
      </c>
      <c r="D15" s="78">
        <v>765</v>
      </c>
      <c r="E15" s="78">
        <v>72</v>
      </c>
      <c r="F15" s="78">
        <v>265</v>
      </c>
      <c r="G15" s="78">
        <v>0</v>
      </c>
      <c r="H15" s="78">
        <v>268</v>
      </c>
      <c r="I15" s="78">
        <v>11</v>
      </c>
      <c r="J15" s="79">
        <v>15</v>
      </c>
      <c r="K15" s="195"/>
    </row>
    <row r="16" spans="1:11" s="58" customFormat="1" ht="18.75" customHeight="1">
      <c r="A16" s="77">
        <v>2015</v>
      </c>
      <c r="B16" s="73">
        <f>SUM(C16:J16,B29:J29,B42:J42)</f>
        <v>1609</v>
      </c>
      <c r="C16" s="80">
        <v>5</v>
      </c>
      <c r="D16" s="81">
        <v>782</v>
      </c>
      <c r="E16" s="82">
        <v>75</v>
      </c>
      <c r="F16" s="81">
        <v>283</v>
      </c>
      <c r="G16" s="81">
        <v>0</v>
      </c>
      <c r="H16" s="81">
        <v>263</v>
      </c>
      <c r="I16" s="81">
        <v>8</v>
      </c>
      <c r="J16" s="81">
        <v>13</v>
      </c>
    </row>
    <row r="17" spans="1:11" s="58" customFormat="1" ht="18.75" customHeight="1">
      <c r="A17" s="77">
        <v>2016</v>
      </c>
      <c r="B17" s="73">
        <v>1653</v>
      </c>
      <c r="C17" s="80">
        <v>5</v>
      </c>
      <c r="D17" s="81">
        <v>812</v>
      </c>
      <c r="E17" s="82">
        <v>74</v>
      </c>
      <c r="F17" s="81">
        <v>285</v>
      </c>
      <c r="G17" s="81">
        <v>0</v>
      </c>
      <c r="H17" s="81">
        <v>286</v>
      </c>
      <c r="I17" s="81">
        <v>7</v>
      </c>
      <c r="J17" s="81">
        <v>10</v>
      </c>
    </row>
    <row r="18" spans="1:11" s="195" customFormat="1" ht="20.25" customHeight="1">
      <c r="A18" s="77">
        <v>2017</v>
      </c>
      <c r="B18" s="73">
        <v>1722</v>
      </c>
      <c r="C18" s="78">
        <v>4</v>
      </c>
      <c r="D18" s="78">
        <v>855</v>
      </c>
      <c r="E18" s="78">
        <v>81</v>
      </c>
      <c r="F18" s="78">
        <v>315</v>
      </c>
      <c r="G18" s="78">
        <v>0</v>
      </c>
      <c r="H18" s="78">
        <v>277</v>
      </c>
      <c r="I18" s="78">
        <v>10</v>
      </c>
      <c r="J18" s="79">
        <v>8</v>
      </c>
    </row>
    <row r="19" spans="1:11" s="87" customFormat="1" ht="20.25" customHeight="1">
      <c r="A19" s="83">
        <v>2018</v>
      </c>
      <c r="B19" s="871">
        <f>SUM(C19:J19,B32:J32,B45:K45)</f>
        <v>1807</v>
      </c>
      <c r="C19" s="84">
        <v>4</v>
      </c>
      <c r="D19" s="85">
        <v>917</v>
      </c>
      <c r="E19" s="85">
        <v>91</v>
      </c>
      <c r="F19" s="85">
        <v>343</v>
      </c>
      <c r="G19" s="85">
        <v>0</v>
      </c>
      <c r="H19" s="85">
        <v>268</v>
      </c>
      <c r="I19" s="85">
        <v>10</v>
      </c>
      <c r="J19" s="86">
        <v>7</v>
      </c>
      <c r="K19" s="869"/>
    </row>
    <row r="20" spans="1:11" s="71" customFormat="1" ht="6.75" customHeight="1">
      <c r="A20" s="88"/>
      <c r="B20" s="89"/>
      <c r="C20" s="90"/>
      <c r="D20" s="90"/>
      <c r="E20" s="90"/>
      <c r="F20" s="90"/>
      <c r="G20" s="90"/>
      <c r="H20" s="90"/>
      <c r="I20" s="90"/>
      <c r="J20" s="90"/>
      <c r="K20" s="195"/>
    </row>
    <row r="21" spans="1:11" s="93" customFormat="1" ht="17.25" customHeight="1" thickBot="1">
      <c r="A21" s="91"/>
      <c r="B21" s="91"/>
      <c r="C21" s="91"/>
      <c r="D21" s="91"/>
      <c r="E21" s="91"/>
      <c r="F21" s="91"/>
      <c r="G21" s="91"/>
      <c r="H21" s="91"/>
      <c r="I21" s="91"/>
      <c r="J21" s="92"/>
      <c r="K21" s="58"/>
    </row>
    <row r="22" spans="1:11" s="93" customFormat="1" ht="15.75" customHeight="1">
      <c r="A22" s="530" t="s">
        <v>477</v>
      </c>
      <c r="B22" s="690" t="s">
        <v>314</v>
      </c>
      <c r="C22" s="531" t="s">
        <v>483</v>
      </c>
      <c r="D22" s="531"/>
      <c r="E22" s="531"/>
      <c r="F22" s="531"/>
      <c r="G22" s="693"/>
      <c r="H22" s="529" t="s">
        <v>484</v>
      </c>
      <c r="I22" s="529"/>
      <c r="J22" s="529"/>
      <c r="K22" s="58"/>
    </row>
    <row r="23" spans="1:11" s="93" customFormat="1" ht="15.75" customHeight="1">
      <c r="A23" s="535"/>
      <c r="B23" s="542"/>
      <c r="C23" s="537" t="s">
        <v>54</v>
      </c>
      <c r="D23" s="536" t="s">
        <v>485</v>
      </c>
      <c r="E23" s="536" t="s">
        <v>486</v>
      </c>
      <c r="F23" s="536" t="s">
        <v>55</v>
      </c>
      <c r="G23" s="536" t="s">
        <v>487</v>
      </c>
      <c r="H23" s="540" t="s">
        <v>315</v>
      </c>
      <c r="I23" s="540" t="s">
        <v>374</v>
      </c>
      <c r="J23" s="692" t="s">
        <v>486</v>
      </c>
      <c r="K23" s="58"/>
    </row>
    <row r="24" spans="1:11" s="93" customFormat="1" ht="15.75" customHeight="1">
      <c r="A24" s="544"/>
      <c r="B24" s="546" t="s">
        <v>316</v>
      </c>
      <c r="C24" s="552" t="s">
        <v>317</v>
      </c>
      <c r="D24" s="545" t="s">
        <v>318</v>
      </c>
      <c r="E24" s="545" t="s">
        <v>319</v>
      </c>
      <c r="F24" s="545" t="s">
        <v>320</v>
      </c>
      <c r="G24" s="545" t="s">
        <v>321</v>
      </c>
      <c r="H24" s="545" t="s">
        <v>322</v>
      </c>
      <c r="I24" s="545" t="s">
        <v>318</v>
      </c>
      <c r="J24" s="528" t="s">
        <v>319</v>
      </c>
      <c r="K24" s="58"/>
    </row>
    <row r="25" spans="1:11" s="93" customFormat="1" ht="18.75" hidden="1" customHeight="1">
      <c r="A25" s="72">
        <v>2010</v>
      </c>
      <c r="B25" s="74">
        <v>37</v>
      </c>
      <c r="C25" s="74">
        <v>0</v>
      </c>
      <c r="D25" s="74">
        <v>0</v>
      </c>
      <c r="E25" s="74">
        <v>0</v>
      </c>
      <c r="F25" s="74">
        <v>135</v>
      </c>
      <c r="G25" s="76">
        <v>26</v>
      </c>
      <c r="H25" s="74">
        <v>0</v>
      </c>
      <c r="I25" s="74">
        <v>4</v>
      </c>
      <c r="J25" s="76">
        <v>0</v>
      </c>
      <c r="K25" s="58"/>
    </row>
    <row r="26" spans="1:11" s="93" customFormat="1" ht="18.75" hidden="1" customHeight="1">
      <c r="A26" s="77">
        <v>2012</v>
      </c>
      <c r="B26" s="78">
        <v>38</v>
      </c>
      <c r="C26" s="78">
        <v>0</v>
      </c>
      <c r="D26" s="78">
        <v>0</v>
      </c>
      <c r="E26" s="78">
        <v>0</v>
      </c>
      <c r="F26" s="78">
        <v>119</v>
      </c>
      <c r="G26" s="78">
        <v>24</v>
      </c>
      <c r="H26" s="78">
        <v>0</v>
      </c>
      <c r="I26" s="78">
        <v>5</v>
      </c>
      <c r="J26" s="79">
        <v>0</v>
      </c>
      <c r="K26" s="58"/>
    </row>
    <row r="27" spans="1:11" s="93" customFormat="1" ht="18.75" customHeight="1">
      <c r="A27" s="77">
        <v>2013</v>
      </c>
      <c r="B27" s="78">
        <v>37</v>
      </c>
      <c r="C27" s="78">
        <v>0</v>
      </c>
      <c r="D27" s="78">
        <v>0</v>
      </c>
      <c r="E27" s="78">
        <v>0</v>
      </c>
      <c r="F27" s="78">
        <v>95</v>
      </c>
      <c r="G27" s="78">
        <v>17</v>
      </c>
      <c r="H27" s="78">
        <v>0</v>
      </c>
      <c r="I27" s="78">
        <v>6</v>
      </c>
      <c r="J27" s="79">
        <v>0</v>
      </c>
      <c r="K27" s="58"/>
    </row>
    <row r="28" spans="1:11" s="93" customFormat="1" ht="18.75" customHeight="1">
      <c r="A28" s="77">
        <v>2014</v>
      </c>
      <c r="B28" s="78">
        <v>36</v>
      </c>
      <c r="C28" s="78">
        <v>0</v>
      </c>
      <c r="D28" s="78">
        <v>0</v>
      </c>
      <c r="E28" s="78">
        <v>0</v>
      </c>
      <c r="F28" s="78">
        <v>109</v>
      </c>
      <c r="G28" s="78">
        <v>20</v>
      </c>
      <c r="H28" s="78">
        <v>0</v>
      </c>
      <c r="I28" s="78">
        <v>5</v>
      </c>
      <c r="J28" s="79">
        <v>0</v>
      </c>
      <c r="K28" s="58"/>
    </row>
    <row r="29" spans="1:11" s="58" customFormat="1" ht="18.75" customHeight="1">
      <c r="A29" s="77">
        <v>2015</v>
      </c>
      <c r="B29" s="78">
        <v>37</v>
      </c>
      <c r="C29" s="78">
        <v>0</v>
      </c>
      <c r="D29" s="78">
        <v>0</v>
      </c>
      <c r="E29" s="78">
        <v>0</v>
      </c>
      <c r="F29" s="78">
        <v>106</v>
      </c>
      <c r="G29" s="78">
        <v>17</v>
      </c>
      <c r="H29" s="78">
        <v>0</v>
      </c>
      <c r="I29" s="78">
        <v>5</v>
      </c>
      <c r="J29" s="79">
        <v>0</v>
      </c>
    </row>
    <row r="30" spans="1:11" s="58" customFormat="1" ht="18.75" customHeight="1">
      <c r="A30" s="77">
        <v>2016</v>
      </c>
      <c r="B30" s="78">
        <v>34</v>
      </c>
      <c r="C30" s="78">
        <v>0</v>
      </c>
      <c r="D30" s="78">
        <v>0</v>
      </c>
      <c r="E30" s="78">
        <v>0</v>
      </c>
      <c r="F30" s="78">
        <v>106</v>
      </c>
      <c r="G30" s="78">
        <v>15</v>
      </c>
      <c r="H30" s="78">
        <v>0</v>
      </c>
      <c r="I30" s="78">
        <v>4</v>
      </c>
      <c r="J30" s="79">
        <v>0</v>
      </c>
    </row>
    <row r="31" spans="1:11" s="58" customFormat="1" ht="18.75" customHeight="1">
      <c r="A31" s="77">
        <v>2017</v>
      </c>
      <c r="B31" s="78">
        <v>35</v>
      </c>
      <c r="C31" s="78">
        <v>0</v>
      </c>
      <c r="D31" s="78">
        <v>0</v>
      </c>
      <c r="E31" s="78">
        <v>0</v>
      </c>
      <c r="F31" s="78">
        <v>100</v>
      </c>
      <c r="G31" s="78">
        <v>13</v>
      </c>
      <c r="H31" s="78">
        <v>0</v>
      </c>
      <c r="I31" s="78">
        <v>4</v>
      </c>
      <c r="J31" s="79">
        <v>0</v>
      </c>
    </row>
    <row r="32" spans="1:11" s="95" customFormat="1" ht="18.75" customHeight="1">
      <c r="A32" s="83">
        <v>2018</v>
      </c>
      <c r="B32" s="85">
        <v>34</v>
      </c>
      <c r="C32" s="85">
        <v>0</v>
      </c>
      <c r="D32" s="85">
        <v>0</v>
      </c>
      <c r="E32" s="85">
        <v>0</v>
      </c>
      <c r="F32" s="85">
        <v>95</v>
      </c>
      <c r="G32" s="85">
        <v>11</v>
      </c>
      <c r="H32" s="85">
        <v>0</v>
      </c>
      <c r="I32" s="85">
        <v>3</v>
      </c>
      <c r="J32" s="86">
        <v>0</v>
      </c>
      <c r="K32" s="870"/>
    </row>
    <row r="33" spans="1:11" s="93" customFormat="1" ht="7.5" customHeight="1">
      <c r="A33" s="88"/>
      <c r="B33" s="96"/>
      <c r="C33" s="96"/>
      <c r="D33" s="96"/>
      <c r="E33" s="96"/>
      <c r="F33" s="96"/>
      <c r="G33" s="96"/>
      <c r="H33" s="96"/>
      <c r="I33" s="96"/>
      <c r="J33" s="96"/>
      <c r="K33" s="58"/>
    </row>
    <row r="34" spans="1:11" s="93" customFormat="1" ht="18" customHeight="1" thickBot="1">
      <c r="A34" s="91"/>
      <c r="B34" s="91"/>
      <c r="C34" s="91"/>
      <c r="D34" s="91"/>
      <c r="E34" s="91"/>
      <c r="F34" s="91"/>
      <c r="G34" s="91"/>
      <c r="H34" s="91"/>
      <c r="I34" s="91"/>
      <c r="J34" s="92"/>
      <c r="K34" s="58"/>
    </row>
    <row r="35" spans="1:11" s="93" customFormat="1" ht="14.25" customHeight="1">
      <c r="A35" s="530" t="s">
        <v>477</v>
      </c>
      <c r="B35" s="705" t="s">
        <v>56</v>
      </c>
      <c r="C35" s="706" t="s">
        <v>488</v>
      </c>
      <c r="D35" s="707" t="s">
        <v>57</v>
      </c>
      <c r="E35" s="706" t="s">
        <v>489</v>
      </c>
      <c r="F35" s="706" t="s">
        <v>625</v>
      </c>
      <c r="G35" s="706" t="s">
        <v>490</v>
      </c>
      <c r="H35" s="706" t="s">
        <v>58</v>
      </c>
      <c r="I35" s="705" t="s">
        <v>553</v>
      </c>
      <c r="J35" s="705" t="s">
        <v>491</v>
      </c>
      <c r="K35" s="988" t="s">
        <v>626</v>
      </c>
    </row>
    <row r="36" spans="1:11" s="93" customFormat="1" ht="14.25" customHeight="1">
      <c r="A36" s="535"/>
      <c r="B36" s="708" t="s">
        <v>323</v>
      </c>
      <c r="C36" s="536"/>
      <c r="D36" s="542"/>
      <c r="E36" s="536" t="s">
        <v>324</v>
      </c>
      <c r="F36" s="974" t="s">
        <v>325</v>
      </c>
      <c r="G36" s="536"/>
      <c r="H36" s="539" t="s">
        <v>326</v>
      </c>
      <c r="I36" s="708" t="s">
        <v>327</v>
      </c>
      <c r="J36" s="708" t="s">
        <v>6</v>
      </c>
      <c r="K36" s="1096" t="s">
        <v>627</v>
      </c>
    </row>
    <row r="37" spans="1:11" s="93" customFormat="1" ht="14.25" customHeight="1">
      <c r="A37" s="544"/>
      <c r="B37" s="709" t="s">
        <v>328</v>
      </c>
      <c r="C37" s="545" t="s">
        <v>329</v>
      </c>
      <c r="D37" s="546" t="s">
        <v>330</v>
      </c>
      <c r="E37" s="545" t="s">
        <v>331</v>
      </c>
      <c r="F37" s="973" t="s">
        <v>332</v>
      </c>
      <c r="G37" s="545" t="s">
        <v>89</v>
      </c>
      <c r="H37" s="528" t="s">
        <v>333</v>
      </c>
      <c r="I37" s="709" t="s">
        <v>334</v>
      </c>
      <c r="J37" s="546" t="s">
        <v>7</v>
      </c>
      <c r="K37" s="1003"/>
    </row>
    <row r="38" spans="1:11" s="93" customFormat="1" ht="18.75" hidden="1" customHeight="1">
      <c r="A38" s="77">
        <v>2010</v>
      </c>
      <c r="B38" s="98">
        <v>0</v>
      </c>
      <c r="C38" s="74">
        <v>5</v>
      </c>
      <c r="D38" s="74">
        <v>5</v>
      </c>
      <c r="E38" s="74">
        <v>3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</row>
    <row r="39" spans="1:11" s="93" customFormat="1" ht="18.75" hidden="1" customHeight="1">
      <c r="A39" s="77">
        <v>2012</v>
      </c>
      <c r="B39" s="98">
        <v>0</v>
      </c>
      <c r="C39" s="98">
        <v>5</v>
      </c>
      <c r="D39" s="99" t="s">
        <v>377</v>
      </c>
      <c r="E39" s="81">
        <v>1</v>
      </c>
      <c r="F39" s="99" t="s">
        <v>377</v>
      </c>
      <c r="G39" s="99" t="s">
        <v>377</v>
      </c>
      <c r="H39" s="99" t="s">
        <v>377</v>
      </c>
      <c r="I39" s="99" t="s">
        <v>377</v>
      </c>
      <c r="J39" s="99" t="s">
        <v>378</v>
      </c>
      <c r="K39" s="99" t="s">
        <v>378</v>
      </c>
    </row>
    <row r="40" spans="1:11" s="93" customFormat="1" ht="18.75" customHeight="1">
      <c r="A40" s="77">
        <v>2013</v>
      </c>
      <c r="B40" s="98">
        <v>0</v>
      </c>
      <c r="C40" s="98">
        <v>2</v>
      </c>
      <c r="D40" s="99" t="s">
        <v>377</v>
      </c>
      <c r="E40" s="81">
        <v>10</v>
      </c>
      <c r="F40" s="99" t="s">
        <v>377</v>
      </c>
      <c r="G40" s="99" t="s">
        <v>377</v>
      </c>
      <c r="H40" s="99" t="s">
        <v>377</v>
      </c>
      <c r="I40" s="99" t="s">
        <v>377</v>
      </c>
      <c r="J40" s="99" t="s">
        <v>378</v>
      </c>
      <c r="K40" s="99" t="s">
        <v>378</v>
      </c>
    </row>
    <row r="41" spans="1:11" s="93" customFormat="1" ht="18.75" customHeight="1">
      <c r="A41" s="77">
        <v>2014</v>
      </c>
      <c r="B41" s="80">
        <v>0</v>
      </c>
      <c r="C41" s="80">
        <v>5</v>
      </c>
      <c r="D41" s="81">
        <v>0</v>
      </c>
      <c r="E41" s="82">
        <v>12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</row>
    <row r="42" spans="1:11" s="58" customFormat="1" ht="18.75" customHeight="1">
      <c r="A42" s="77">
        <v>2015</v>
      </c>
      <c r="B42" s="80">
        <v>0</v>
      </c>
      <c r="C42" s="80">
        <v>3</v>
      </c>
      <c r="D42" s="81">
        <v>0</v>
      </c>
      <c r="E42" s="82">
        <v>12</v>
      </c>
      <c r="F42" s="81">
        <v>0</v>
      </c>
      <c r="G42" s="81">
        <v>0</v>
      </c>
      <c r="H42" s="81">
        <v>0</v>
      </c>
      <c r="I42" s="81">
        <v>0</v>
      </c>
      <c r="J42" s="81">
        <v>0</v>
      </c>
      <c r="K42" s="81">
        <v>0</v>
      </c>
    </row>
    <row r="43" spans="1:11" s="58" customFormat="1" ht="18.75" customHeight="1">
      <c r="A43" s="77">
        <v>2016</v>
      </c>
      <c r="B43" s="80">
        <v>0</v>
      </c>
      <c r="C43" s="80">
        <v>3</v>
      </c>
      <c r="D43" s="81">
        <v>0</v>
      </c>
      <c r="E43" s="82">
        <v>12</v>
      </c>
      <c r="F43" s="81">
        <v>0</v>
      </c>
      <c r="G43" s="81">
        <v>0</v>
      </c>
      <c r="H43" s="81">
        <v>0</v>
      </c>
      <c r="I43" s="81">
        <v>0</v>
      </c>
      <c r="J43" s="81">
        <v>0</v>
      </c>
      <c r="K43" s="81">
        <v>0</v>
      </c>
    </row>
    <row r="44" spans="1:11" s="58" customFormat="1" ht="18.75" customHeight="1">
      <c r="A44" s="77">
        <v>2017</v>
      </c>
      <c r="B44" s="80">
        <v>0</v>
      </c>
      <c r="C44" s="80">
        <v>2</v>
      </c>
      <c r="D44" s="81">
        <v>0</v>
      </c>
      <c r="E44" s="82">
        <v>17</v>
      </c>
      <c r="F44" s="81">
        <v>0</v>
      </c>
      <c r="G44" s="81">
        <v>0</v>
      </c>
      <c r="H44" s="81">
        <v>0</v>
      </c>
      <c r="I44" s="81">
        <v>0</v>
      </c>
      <c r="J44" s="81">
        <v>1</v>
      </c>
      <c r="K44" s="81">
        <v>0</v>
      </c>
    </row>
    <row r="45" spans="1:11" s="95" customFormat="1" ht="18.75" customHeight="1">
      <c r="A45" s="83">
        <v>2018</v>
      </c>
      <c r="B45" s="100">
        <v>0</v>
      </c>
      <c r="C45" s="100">
        <v>2</v>
      </c>
      <c r="D45" s="101">
        <v>1</v>
      </c>
      <c r="E45" s="102">
        <v>18</v>
      </c>
      <c r="F45" s="101">
        <v>0</v>
      </c>
      <c r="G45" s="101">
        <v>0</v>
      </c>
      <c r="H45" s="101">
        <v>0</v>
      </c>
      <c r="I45" s="101">
        <v>0</v>
      </c>
      <c r="J45" s="101">
        <v>3</v>
      </c>
      <c r="K45" s="101">
        <v>0</v>
      </c>
    </row>
    <row r="46" spans="1:11" s="93" customFormat="1" ht="6.75" customHeight="1">
      <c r="A46" s="88"/>
      <c r="B46" s="96"/>
      <c r="C46" s="96"/>
      <c r="D46" s="96"/>
      <c r="E46" s="96"/>
      <c r="F46" s="96"/>
      <c r="G46" s="96"/>
      <c r="H46" s="96"/>
      <c r="I46" s="96"/>
      <c r="J46" s="96"/>
      <c r="K46" s="96"/>
    </row>
    <row r="47" spans="1:11" s="93" customFormat="1" ht="29.25" customHeight="1">
      <c r="A47" s="732"/>
      <c r="B47" s="92"/>
      <c r="C47" s="92"/>
      <c r="D47" s="92"/>
      <c r="E47" s="92"/>
      <c r="F47" s="92"/>
      <c r="G47" s="92"/>
      <c r="H47" s="92"/>
      <c r="I47" s="92"/>
      <c r="J47" s="92"/>
      <c r="K47" s="58"/>
    </row>
    <row r="48" spans="1:11" s="93" customFormat="1" ht="12">
      <c r="A48" s="58" t="s">
        <v>676</v>
      </c>
      <c r="B48" s="58"/>
      <c r="C48" s="58"/>
      <c r="D48" s="58"/>
      <c r="E48" s="58"/>
      <c r="F48" s="58"/>
      <c r="G48" s="58"/>
      <c r="H48" s="58"/>
      <c r="I48" s="58"/>
      <c r="J48" s="103"/>
      <c r="K48" s="58"/>
    </row>
    <row r="49" spans="1:10" ht="18" customHeight="1">
      <c r="A49" s="91"/>
      <c r="B49" s="91"/>
      <c r="C49" s="91"/>
      <c r="D49" s="91"/>
      <c r="E49" s="91"/>
      <c r="F49" s="91"/>
      <c r="G49" s="91"/>
      <c r="H49" s="91"/>
      <c r="I49" s="91"/>
      <c r="J49" s="92"/>
    </row>
  </sheetData>
  <dataConsolidate/>
  <mergeCells count="2">
    <mergeCell ref="K36:K37"/>
    <mergeCell ref="H8:H9"/>
  </mergeCells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3" firstPageNumber="207" pageOrder="overThenDown" orientation="portrait" blackAndWhite="1" useFirstPageNumber="1" r:id="rId1"/>
  <headerFooter alignWithMargins="0">
    <evenHeader>&amp;L&amp;"함초롬돋움,보통"&amp;12&amp;P 주택 건설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M27"/>
  <sheetViews>
    <sheetView view="pageBreakPreview" topLeftCell="A7" zoomScaleNormal="100" workbookViewId="0">
      <selection activeCell="L18" sqref="L18"/>
    </sheetView>
  </sheetViews>
  <sheetFormatPr defaultRowHeight="13.5"/>
  <cols>
    <col min="1" max="1" width="10.140625" style="151" customWidth="1"/>
    <col min="2" max="9" width="11" style="151" customWidth="1"/>
    <col min="10" max="10" width="9.140625" style="151"/>
    <col min="11" max="11" width="13.28515625" style="151" customWidth="1"/>
    <col min="12" max="16384" width="9.140625" style="151"/>
  </cols>
  <sheetData>
    <row r="1" spans="1:12" s="138" customFormat="1" ht="24.95" customHeight="1">
      <c r="J1" s="139"/>
    </row>
    <row r="2" spans="1:12" s="138" customFormat="1" ht="24.95" customHeight="1">
      <c r="J2" s="718"/>
    </row>
    <row r="3" spans="1:12" s="138" customFormat="1" ht="24.95" customHeight="1">
      <c r="J3" s="718"/>
    </row>
    <row r="4" spans="1:12" s="142" customFormat="1" ht="31.5">
      <c r="A4" s="140" t="s">
        <v>384</v>
      </c>
      <c r="B4" s="140"/>
      <c r="C4" s="141"/>
      <c r="D4" s="141"/>
      <c r="E4" s="141"/>
      <c r="F4" s="141"/>
      <c r="G4" s="141"/>
      <c r="H4" s="141"/>
      <c r="I4" s="141"/>
      <c r="J4" s="141"/>
    </row>
    <row r="5" spans="1:12" s="144" customFormat="1" ht="31.5">
      <c r="A5" s="242" t="s">
        <v>352</v>
      </c>
      <c r="B5" s="242"/>
      <c r="C5" s="143"/>
      <c r="D5" s="143"/>
      <c r="E5" s="143"/>
      <c r="F5" s="143"/>
      <c r="G5" s="143"/>
      <c r="H5" s="143"/>
      <c r="I5" s="143"/>
      <c r="J5" s="143"/>
    </row>
    <row r="6" spans="1:12" ht="15" customHeight="1" thickBot="1">
      <c r="A6" s="151" t="s">
        <v>385</v>
      </c>
      <c r="J6" s="746" t="s">
        <v>596</v>
      </c>
    </row>
    <row r="7" spans="1:12" s="142" customFormat="1" ht="15.75" customHeight="1">
      <c r="A7" s="506"/>
      <c r="B7" s="507" t="s">
        <v>593</v>
      </c>
      <c r="C7" s="508" t="s">
        <v>552</v>
      </c>
      <c r="D7" s="509"/>
      <c r="E7" s="509"/>
      <c r="F7" s="509"/>
      <c r="G7" s="509"/>
      <c r="H7" s="509"/>
      <c r="I7" s="508"/>
      <c r="J7" s="510" t="s">
        <v>344</v>
      </c>
    </row>
    <row r="8" spans="1:12" s="142" customFormat="1" ht="12.75" customHeight="1">
      <c r="A8" s="511"/>
      <c r="B8" s="511"/>
      <c r="C8" s="512"/>
      <c r="D8" s="513" t="s">
        <v>351</v>
      </c>
      <c r="E8" s="514"/>
      <c r="F8" s="511" t="s">
        <v>1</v>
      </c>
      <c r="G8" s="515" t="s">
        <v>350</v>
      </c>
      <c r="H8" s="516" t="s">
        <v>349</v>
      </c>
      <c r="I8" s="517" t="s">
        <v>458</v>
      </c>
      <c r="J8" s="518" t="s">
        <v>348</v>
      </c>
    </row>
    <row r="9" spans="1:12" s="142" customFormat="1" ht="12.75" customHeight="1">
      <c r="A9" s="511" t="s">
        <v>347</v>
      </c>
      <c r="B9" s="511"/>
      <c r="C9" s="512" t="s">
        <v>448</v>
      </c>
      <c r="D9" s="511" t="s">
        <v>451</v>
      </c>
      <c r="E9" s="519" t="s">
        <v>346</v>
      </c>
      <c r="F9" s="511"/>
      <c r="G9" s="515" t="s">
        <v>345</v>
      </c>
      <c r="H9" s="512" t="s">
        <v>344</v>
      </c>
      <c r="I9" s="520" t="s">
        <v>459</v>
      </c>
      <c r="J9" s="518" t="s">
        <v>5</v>
      </c>
    </row>
    <row r="10" spans="1:12" s="142" customFormat="1" ht="12.75" customHeight="1">
      <c r="A10" s="511"/>
      <c r="B10" s="511" t="s">
        <v>91</v>
      </c>
      <c r="C10" s="511"/>
      <c r="D10" s="511"/>
      <c r="E10" s="512" t="s">
        <v>473</v>
      </c>
      <c r="F10" s="511"/>
      <c r="G10" s="511"/>
      <c r="H10" s="512" t="s">
        <v>2</v>
      </c>
      <c r="I10" s="520" t="s">
        <v>460</v>
      </c>
      <c r="J10" s="518"/>
    </row>
    <row r="11" spans="1:12" s="142" customFormat="1" ht="12.75" customHeight="1">
      <c r="A11" s="511"/>
      <c r="B11" s="511" t="s">
        <v>383</v>
      </c>
      <c r="C11" s="511" t="s">
        <v>449</v>
      </c>
      <c r="D11" s="511" t="s">
        <v>3</v>
      </c>
      <c r="E11" s="512" t="s">
        <v>343</v>
      </c>
      <c r="F11" s="511"/>
      <c r="G11" s="511"/>
      <c r="H11" s="512" t="s">
        <v>342</v>
      </c>
      <c r="I11" s="520" t="s">
        <v>461</v>
      </c>
      <c r="J11" s="518" t="s">
        <v>341</v>
      </c>
    </row>
    <row r="12" spans="1:12" s="142" customFormat="1" ht="12.75" customHeight="1">
      <c r="A12" s="521"/>
      <c r="B12" s="521" t="s">
        <v>340</v>
      </c>
      <c r="C12" s="521"/>
      <c r="D12" s="521" t="s">
        <v>450</v>
      </c>
      <c r="E12" s="522" t="s">
        <v>339</v>
      </c>
      <c r="F12" s="521" t="s">
        <v>2</v>
      </c>
      <c r="G12" s="521" t="s">
        <v>75</v>
      </c>
      <c r="H12" s="523" t="s">
        <v>148</v>
      </c>
      <c r="I12" s="524" t="s">
        <v>462</v>
      </c>
      <c r="J12" s="525" t="s">
        <v>149</v>
      </c>
    </row>
    <row r="13" spans="1:12" ht="51" hidden="1" customHeight="1">
      <c r="A13" s="146">
        <v>2010</v>
      </c>
      <c r="B13" s="494">
        <v>23753</v>
      </c>
      <c r="C13" s="495">
        <f>SUM(D13:I13)</f>
        <v>25960</v>
      </c>
      <c r="D13" s="147">
        <v>16060</v>
      </c>
      <c r="E13" s="496">
        <v>1406</v>
      </c>
      <c r="F13" s="147">
        <v>6893</v>
      </c>
      <c r="G13" s="147">
        <v>1406</v>
      </c>
      <c r="H13" s="147">
        <v>195</v>
      </c>
      <c r="I13" s="147"/>
      <c r="J13" s="497">
        <v>111.28278533237908</v>
      </c>
    </row>
    <row r="14" spans="1:12" s="162" customFormat="1" ht="60" hidden="1" customHeight="1">
      <c r="A14" s="146">
        <v>2012</v>
      </c>
      <c r="B14" s="494">
        <v>24170</v>
      </c>
      <c r="C14" s="495">
        <f>SUM(D14:I14)</f>
        <v>27983</v>
      </c>
      <c r="D14" s="147">
        <v>17443</v>
      </c>
      <c r="E14" s="496">
        <v>1739</v>
      </c>
      <c r="F14" s="147">
        <v>7104</v>
      </c>
      <c r="G14" s="147">
        <v>1422</v>
      </c>
      <c r="H14" s="147">
        <v>275</v>
      </c>
      <c r="I14" s="147"/>
      <c r="J14" s="497">
        <v>115.77575506826645</v>
      </c>
    </row>
    <row r="15" spans="1:12" s="162" customFormat="1" ht="60" customHeight="1">
      <c r="A15" s="146">
        <v>2013</v>
      </c>
      <c r="B15" s="494">
        <v>24364</v>
      </c>
      <c r="C15" s="495">
        <f t="shared" ref="C15:C16" si="0">SUM(D15:I15)</f>
        <v>28562</v>
      </c>
      <c r="D15" s="147">
        <v>17778</v>
      </c>
      <c r="E15" s="496">
        <v>1780</v>
      </c>
      <c r="F15" s="147">
        <v>7167</v>
      </c>
      <c r="G15" s="147">
        <v>1479</v>
      </c>
      <c r="H15" s="147">
        <v>358</v>
      </c>
      <c r="I15" s="147"/>
      <c r="J15" s="497">
        <v>117.23</v>
      </c>
      <c r="L15" s="245"/>
    </row>
    <row r="16" spans="1:12" s="162" customFormat="1" ht="60" customHeight="1">
      <c r="A16" s="146">
        <v>2014</v>
      </c>
      <c r="B16" s="494">
        <v>24912</v>
      </c>
      <c r="C16" s="495">
        <f t="shared" si="0"/>
        <v>30928</v>
      </c>
      <c r="D16" s="147">
        <v>20061</v>
      </c>
      <c r="E16" s="496">
        <v>1812</v>
      </c>
      <c r="F16" s="147">
        <v>7206</v>
      </c>
      <c r="G16" s="147">
        <v>1479</v>
      </c>
      <c r="H16" s="147">
        <v>370</v>
      </c>
      <c r="I16" s="147"/>
      <c r="J16" s="497">
        <v>116.88</v>
      </c>
      <c r="L16" s="245"/>
    </row>
    <row r="17" spans="1:13" ht="60" customHeight="1">
      <c r="A17" s="146">
        <v>2015</v>
      </c>
      <c r="B17" s="498">
        <v>26823</v>
      </c>
      <c r="C17" s="495">
        <f>SUM(D17:I17)</f>
        <v>27228</v>
      </c>
      <c r="D17" s="499">
        <v>16785</v>
      </c>
      <c r="E17" s="499">
        <v>748</v>
      </c>
      <c r="F17" s="499">
        <v>7210</v>
      </c>
      <c r="G17" s="499">
        <v>1385</v>
      </c>
      <c r="H17" s="499">
        <v>482</v>
      </c>
      <c r="I17" s="499">
        <v>618</v>
      </c>
      <c r="J17" s="500">
        <f>C17/B17*100</f>
        <v>101.50989822167543</v>
      </c>
      <c r="L17" s="244"/>
      <c r="M17" s="244"/>
    </row>
    <row r="18" spans="1:13" ht="60" customHeight="1">
      <c r="A18" s="146">
        <v>2016</v>
      </c>
      <c r="B18" s="498">
        <v>26879</v>
      </c>
      <c r="C18" s="495">
        <v>28472</v>
      </c>
      <c r="D18" s="499">
        <v>17172</v>
      </c>
      <c r="E18" s="499">
        <v>1012</v>
      </c>
      <c r="F18" s="499">
        <v>7771</v>
      </c>
      <c r="G18" s="499">
        <v>1351</v>
      </c>
      <c r="H18" s="499">
        <v>551</v>
      </c>
      <c r="I18" s="499">
        <v>615</v>
      </c>
      <c r="J18" s="500">
        <v>105.9265597678485</v>
      </c>
      <c r="L18" s="244"/>
      <c r="M18" s="244"/>
    </row>
    <row r="19" spans="1:13" s="162" customFormat="1" ht="60" customHeight="1">
      <c r="A19" s="146">
        <v>2017</v>
      </c>
      <c r="B19" s="498">
        <v>27614</v>
      </c>
      <c r="C19" s="495">
        <v>29303</v>
      </c>
      <c r="D19" s="499">
        <v>17771</v>
      </c>
      <c r="E19" s="499">
        <v>771</v>
      </c>
      <c r="F19" s="499">
        <v>7771</v>
      </c>
      <c r="G19" s="499">
        <v>1403</v>
      </c>
      <c r="H19" s="499">
        <v>598</v>
      </c>
      <c r="I19" s="499">
        <v>989</v>
      </c>
      <c r="J19" s="500">
        <v>106.11646266386616</v>
      </c>
      <c r="L19" s="245"/>
      <c r="M19" s="245"/>
    </row>
    <row r="20" spans="1:13" s="162" customFormat="1" ht="60" customHeight="1">
      <c r="A20" s="155">
        <v>2018</v>
      </c>
      <c r="B20" s="778">
        <v>29168</v>
      </c>
      <c r="C20" s="777">
        <f>SUM(D20:I20)</f>
        <v>30198</v>
      </c>
      <c r="D20" s="779">
        <v>18289</v>
      </c>
      <c r="E20" s="779">
        <v>917</v>
      </c>
      <c r="F20" s="779">
        <v>7771</v>
      </c>
      <c r="G20" s="779">
        <v>1403</v>
      </c>
      <c r="H20" s="779">
        <v>664</v>
      </c>
      <c r="I20" s="779">
        <v>1154</v>
      </c>
      <c r="J20" s="776">
        <f>C20/B20*100</f>
        <v>103.5312671420735</v>
      </c>
      <c r="L20" s="245"/>
      <c r="M20" s="245"/>
    </row>
    <row r="21" spans="1:13" ht="9.9499999999999993" customHeight="1">
      <c r="A21" s="182"/>
      <c r="B21" s="501"/>
      <c r="C21" s="502"/>
      <c r="D21" s="185"/>
      <c r="E21" s="185"/>
      <c r="F21" s="185"/>
      <c r="G21" s="185"/>
      <c r="H21" s="185"/>
      <c r="I21" s="185"/>
      <c r="J21" s="503"/>
      <c r="K21" s="244"/>
    </row>
    <row r="22" spans="1:13" ht="9.9499999999999993" customHeight="1">
      <c r="A22" s="723"/>
      <c r="B22" s="724"/>
      <c r="C22" s="356"/>
      <c r="D22" s="152"/>
      <c r="E22" s="152"/>
      <c r="F22" s="152"/>
      <c r="G22" s="152"/>
      <c r="H22" s="152"/>
      <c r="I22" s="152"/>
      <c r="J22" s="725"/>
      <c r="K22" s="244"/>
    </row>
    <row r="23" spans="1:13" ht="28.5" customHeight="1">
      <c r="A23" s="723"/>
      <c r="B23" s="724"/>
      <c r="C23" s="356"/>
      <c r="D23" s="152"/>
      <c r="E23" s="152"/>
      <c r="F23" s="152"/>
      <c r="G23" s="152"/>
      <c r="H23" s="152"/>
      <c r="I23" s="152"/>
      <c r="J23" s="725"/>
      <c r="K23" s="244"/>
    </row>
    <row r="24" spans="1:13" s="504" customFormat="1" ht="14.25" customHeight="1">
      <c r="A24" s="504" t="s">
        <v>464</v>
      </c>
      <c r="C24" s="505"/>
      <c r="D24" s="505"/>
      <c r="E24" s="505"/>
      <c r="F24" s="505"/>
      <c r="G24" s="505"/>
      <c r="H24" s="505"/>
      <c r="I24" s="505"/>
    </row>
    <row r="25" spans="1:13">
      <c r="A25" s="145" t="s">
        <v>465</v>
      </c>
    </row>
    <row r="26" spans="1:13">
      <c r="A26" s="761"/>
    </row>
    <row r="27" spans="1:13">
      <c r="A27" s="145" t="s">
        <v>457</v>
      </c>
    </row>
  </sheetData>
  <phoneticPr fontId="8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3" firstPageNumber="207" pageOrder="overThenDown" orientation="portrait" blackAndWhite="1" useFirstPageNumber="1" r:id="rId1"/>
  <headerFooter alignWithMargins="0">
    <evenHeader>&amp;L&amp;"함초롬돋움,보통"&amp;12&amp;P 주택 건설</evenHeader>
  </headerFooter>
  <ignoredErrors>
    <ignoredError sqref="C13 C14:C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8"/>
  <sheetViews>
    <sheetView view="pageBreakPreview" topLeftCell="A7" zoomScaleNormal="100" zoomScaleSheetLayoutView="100" workbookViewId="0">
      <selection activeCell="L3" sqref="L3"/>
    </sheetView>
  </sheetViews>
  <sheetFormatPr defaultRowHeight="12"/>
  <cols>
    <col min="1" max="1" width="21.5703125" customWidth="1"/>
    <col min="2" max="3" width="12" customWidth="1"/>
    <col min="4" max="4" width="13.140625" customWidth="1"/>
    <col min="5" max="5" width="15.5703125" customWidth="1"/>
    <col min="6" max="6" width="12.5703125" customWidth="1"/>
    <col min="7" max="7" width="14.28515625" customWidth="1"/>
    <col min="8" max="8" width="13.140625" customWidth="1"/>
    <col min="9" max="9" width="14" customWidth="1"/>
  </cols>
  <sheetData>
    <row r="1" spans="1:9" ht="13.5">
      <c r="A1" s="49"/>
      <c r="B1" s="49"/>
      <c r="C1" s="49"/>
      <c r="D1" s="49"/>
      <c r="E1" s="49"/>
      <c r="F1" s="488"/>
      <c r="G1" s="49"/>
      <c r="H1" s="49"/>
      <c r="I1" s="49"/>
    </row>
    <row r="2" spans="1:9" ht="33.75">
      <c r="A2" s="106" t="s">
        <v>708</v>
      </c>
      <c r="B2" s="106"/>
      <c r="C2" s="106"/>
      <c r="D2" s="106"/>
      <c r="E2" s="106"/>
      <c r="F2" s="106"/>
      <c r="G2" s="106"/>
      <c r="H2" s="106"/>
      <c r="I2" s="53"/>
    </row>
    <row r="3" spans="1:9" ht="31.5">
      <c r="A3" s="106" t="s">
        <v>677</v>
      </c>
      <c r="B3" s="106"/>
      <c r="C3" s="106"/>
      <c r="D3" s="106"/>
      <c r="E3" s="106"/>
      <c r="F3" s="106"/>
      <c r="G3" s="106"/>
      <c r="H3" s="106"/>
      <c r="I3" s="57"/>
    </row>
    <row r="4" spans="1:9" ht="13.5" thickBot="1">
      <c r="A4" s="58" t="s">
        <v>471</v>
      </c>
      <c r="B4" s="58"/>
      <c r="C4" s="970"/>
      <c r="D4" s="58"/>
      <c r="E4" s="970"/>
      <c r="F4" s="971"/>
      <c r="G4" s="970"/>
      <c r="H4" s="970"/>
      <c r="I4" s="58" t="s">
        <v>717</v>
      </c>
    </row>
    <row r="5" spans="1:9" ht="30.75" customHeight="1">
      <c r="A5" s="991" t="s">
        <v>693</v>
      </c>
      <c r="B5" s="526" t="s">
        <v>678</v>
      </c>
      <c r="C5" s="993">
        <v>2018</v>
      </c>
      <c r="D5" s="989">
        <v>2017</v>
      </c>
      <c r="E5" s="993">
        <v>2016</v>
      </c>
      <c r="F5" s="993">
        <v>2015</v>
      </c>
      <c r="G5" s="993">
        <v>2014</v>
      </c>
      <c r="H5" s="996">
        <v>2013</v>
      </c>
      <c r="I5" s="989">
        <v>2012</v>
      </c>
    </row>
    <row r="6" spans="1:9" ht="34.5" customHeight="1">
      <c r="A6" s="992"/>
      <c r="B6" s="771" t="s">
        <v>679</v>
      </c>
      <c r="C6" s="994"/>
      <c r="D6" s="990"/>
      <c r="E6" s="994"/>
      <c r="F6" s="994"/>
      <c r="G6" s="994"/>
      <c r="H6" s="992"/>
      <c r="I6" s="990"/>
    </row>
    <row r="7" spans="1:9" ht="38.25" customHeight="1">
      <c r="A7" s="83">
        <v>2018</v>
      </c>
      <c r="B7" s="816">
        <f>SUM(B9:B13)</f>
        <v>29106</v>
      </c>
      <c r="C7" s="816">
        <f>SUM(C9:C13)</f>
        <v>504</v>
      </c>
      <c r="D7" s="816">
        <f t="shared" ref="D7:I7" si="0">SUM(D9:D13)</f>
        <v>759</v>
      </c>
      <c r="E7" s="816">
        <f t="shared" si="0"/>
        <v>1237</v>
      </c>
      <c r="F7" s="816">
        <f t="shared" si="0"/>
        <v>572</v>
      </c>
      <c r="G7" s="816">
        <f t="shared" si="0"/>
        <v>515</v>
      </c>
      <c r="H7" s="816">
        <f t="shared" si="0"/>
        <v>583</v>
      </c>
      <c r="I7" s="816">
        <f t="shared" si="0"/>
        <v>759</v>
      </c>
    </row>
    <row r="8" spans="1:9" s="933" customFormat="1" ht="21" customHeight="1">
      <c r="A8" s="808"/>
      <c r="B8" s="809"/>
      <c r="C8" s="809"/>
      <c r="D8" s="809"/>
      <c r="E8" s="809"/>
      <c r="F8" s="931"/>
      <c r="G8" s="809"/>
      <c r="H8" s="809"/>
      <c r="I8" s="932"/>
    </row>
    <row r="9" spans="1:9" ht="24.95" customHeight="1">
      <c r="A9" s="198" t="s">
        <v>680</v>
      </c>
      <c r="B9" s="111">
        <f>SUM(C9:I9,B20:H20)</f>
        <v>18402</v>
      </c>
      <c r="C9" s="421">
        <v>468</v>
      </c>
      <c r="D9" s="421">
        <v>636</v>
      </c>
      <c r="E9" s="928">
        <v>580</v>
      </c>
      <c r="F9" s="928">
        <v>493</v>
      </c>
      <c r="G9" s="421">
        <v>442</v>
      </c>
      <c r="H9" s="421">
        <v>413</v>
      </c>
      <c r="I9" s="927">
        <v>444</v>
      </c>
    </row>
    <row r="10" spans="1:9" ht="24.95" customHeight="1">
      <c r="A10" s="198" t="s">
        <v>681</v>
      </c>
      <c r="B10" s="111">
        <f t="shared" ref="B10:B13" si="1">SUM(C10:I10,B21:H21)</f>
        <v>8017</v>
      </c>
      <c r="C10" s="929" t="s">
        <v>696</v>
      </c>
      <c r="D10" s="929" t="s">
        <v>696</v>
      </c>
      <c r="E10" s="928">
        <v>604</v>
      </c>
      <c r="F10" s="928">
        <v>40</v>
      </c>
      <c r="G10" s="421">
        <v>39</v>
      </c>
      <c r="H10" s="421">
        <v>24</v>
      </c>
      <c r="I10" s="929">
        <v>227</v>
      </c>
    </row>
    <row r="11" spans="1:9" ht="24.95" customHeight="1">
      <c r="A11" s="198" t="s">
        <v>64</v>
      </c>
      <c r="B11" s="111">
        <f t="shared" si="1"/>
        <v>1492</v>
      </c>
      <c r="C11" s="421">
        <v>28</v>
      </c>
      <c r="D11" s="421">
        <v>52</v>
      </c>
      <c r="E11" s="929">
        <v>20</v>
      </c>
      <c r="F11" s="929" t="s">
        <v>696</v>
      </c>
      <c r="G11" s="929" t="s">
        <v>696</v>
      </c>
      <c r="H11" s="421">
        <v>56</v>
      </c>
      <c r="I11" s="929">
        <v>16</v>
      </c>
    </row>
    <row r="12" spans="1:9" ht="24.95" customHeight="1">
      <c r="A12" s="198" t="s">
        <v>682</v>
      </c>
      <c r="B12" s="111">
        <f t="shared" si="1"/>
        <v>556</v>
      </c>
      <c r="C12" s="929" t="s">
        <v>696</v>
      </c>
      <c r="D12" s="421">
        <v>47</v>
      </c>
      <c r="E12" s="928">
        <v>16</v>
      </c>
      <c r="F12" s="928">
        <v>20</v>
      </c>
      <c r="G12" s="421">
        <v>12</v>
      </c>
      <c r="H12" s="421">
        <v>71</v>
      </c>
      <c r="I12" s="928">
        <v>52</v>
      </c>
    </row>
    <row r="13" spans="1:9" ht="24.95" customHeight="1">
      <c r="A13" s="198" t="s">
        <v>683</v>
      </c>
      <c r="B13" s="111">
        <f t="shared" si="1"/>
        <v>639</v>
      </c>
      <c r="C13" s="421">
        <v>8</v>
      </c>
      <c r="D13" s="421">
        <v>24</v>
      </c>
      <c r="E13" s="928">
        <v>17</v>
      </c>
      <c r="F13" s="928">
        <v>19</v>
      </c>
      <c r="G13" s="929">
        <v>22</v>
      </c>
      <c r="H13" s="929">
        <v>19</v>
      </c>
      <c r="I13" s="927">
        <v>20</v>
      </c>
    </row>
    <row r="14" spans="1:9" ht="13.5">
      <c r="A14" s="414"/>
      <c r="B14" s="471"/>
      <c r="C14" s="471"/>
      <c r="D14" s="471"/>
      <c r="E14" s="471"/>
      <c r="F14" s="489"/>
      <c r="G14" s="490"/>
      <c r="H14" s="490"/>
      <c r="I14" s="714"/>
    </row>
    <row r="15" spans="1:9" ht="14.25" thickBot="1">
      <c r="A15" s="922"/>
      <c r="B15" s="73"/>
      <c r="C15" s="73"/>
      <c r="D15" s="73"/>
      <c r="E15" s="73"/>
      <c r="F15" s="923"/>
      <c r="G15" s="124"/>
      <c r="H15" s="124"/>
      <c r="I15" s="926"/>
    </row>
    <row r="16" spans="1:9" ht="13.5">
      <c r="A16" s="991" t="s">
        <v>693</v>
      </c>
      <c r="B16" s="995">
        <v>2011</v>
      </c>
      <c r="C16" s="995">
        <v>2010</v>
      </c>
      <c r="D16" s="995" t="s">
        <v>684</v>
      </c>
      <c r="E16" s="995" t="s">
        <v>685</v>
      </c>
      <c r="F16" s="995" t="s">
        <v>686</v>
      </c>
      <c r="G16" s="995" t="s">
        <v>687</v>
      </c>
      <c r="H16" s="769" t="s">
        <v>688</v>
      </c>
      <c r="I16" s="432"/>
    </row>
    <row r="17" spans="1:9" ht="35.25" customHeight="1">
      <c r="A17" s="992"/>
      <c r="B17" s="994"/>
      <c r="C17" s="994"/>
      <c r="D17" s="994"/>
      <c r="E17" s="994"/>
      <c r="F17" s="994"/>
      <c r="G17" s="994"/>
      <c r="H17" s="770" t="s">
        <v>689</v>
      </c>
      <c r="I17" s="432"/>
    </row>
    <row r="18" spans="1:9" ht="40.5" customHeight="1">
      <c r="A18" s="83">
        <v>2018</v>
      </c>
      <c r="B18" s="816">
        <f t="shared" ref="B18:H18" si="2">SUM(B20:B24)</f>
        <v>503</v>
      </c>
      <c r="C18" s="816">
        <f t="shared" si="2"/>
        <v>445</v>
      </c>
      <c r="D18" s="816">
        <f t="shared" si="2"/>
        <v>3470</v>
      </c>
      <c r="E18" s="816">
        <f t="shared" si="2"/>
        <v>4809</v>
      </c>
      <c r="F18" s="816">
        <f t="shared" si="2"/>
        <v>7427</v>
      </c>
      <c r="G18" s="816">
        <f t="shared" si="2"/>
        <v>2956</v>
      </c>
      <c r="H18" s="816">
        <f t="shared" si="2"/>
        <v>4567</v>
      </c>
      <c r="I18" s="925"/>
    </row>
    <row r="19" spans="1:9" s="937" customFormat="1" ht="20.25" customHeight="1">
      <c r="A19" s="808"/>
      <c r="B19" s="935"/>
      <c r="C19" s="935"/>
      <c r="D19" s="935"/>
      <c r="E19" s="931"/>
      <c r="F19" s="936"/>
      <c r="G19" s="936"/>
      <c r="H19" s="934"/>
      <c r="I19" s="934"/>
    </row>
    <row r="20" spans="1:9" ht="24.95" customHeight="1">
      <c r="A20" s="198" t="s">
        <v>680</v>
      </c>
      <c r="B20" s="927">
        <v>469</v>
      </c>
      <c r="C20" s="927">
        <v>401</v>
      </c>
      <c r="D20" s="927">
        <v>1955</v>
      </c>
      <c r="E20" s="928">
        <v>2017</v>
      </c>
      <c r="F20" s="929">
        <v>4491</v>
      </c>
      <c r="G20" s="929">
        <v>1072</v>
      </c>
      <c r="H20" s="930">
        <v>4521</v>
      </c>
      <c r="I20" s="57"/>
    </row>
    <row r="21" spans="1:9" ht="24.95" customHeight="1">
      <c r="A21" s="198" t="s">
        <v>681</v>
      </c>
      <c r="B21" s="929" t="s">
        <v>696</v>
      </c>
      <c r="C21" s="929" t="s">
        <v>696</v>
      </c>
      <c r="D21" s="929">
        <v>1340</v>
      </c>
      <c r="E21" s="928">
        <v>2486</v>
      </c>
      <c r="F21" s="929">
        <v>2285</v>
      </c>
      <c r="G21" s="929">
        <v>972</v>
      </c>
      <c r="H21" s="972" t="s">
        <v>696</v>
      </c>
      <c r="I21" s="57"/>
    </row>
    <row r="22" spans="1:9" ht="24.95" customHeight="1">
      <c r="A22" s="198" t="s">
        <v>690</v>
      </c>
      <c r="B22" s="929" t="s">
        <v>696</v>
      </c>
      <c r="C22" s="929" t="s">
        <v>696</v>
      </c>
      <c r="D22" s="929">
        <v>8</v>
      </c>
      <c r="E22" s="928">
        <v>188</v>
      </c>
      <c r="F22" s="929">
        <v>368</v>
      </c>
      <c r="G22" s="929">
        <v>756</v>
      </c>
      <c r="H22" s="972" t="s">
        <v>696</v>
      </c>
      <c r="I22" s="57"/>
    </row>
    <row r="23" spans="1:9" ht="24.95" customHeight="1">
      <c r="A23" s="198" t="s">
        <v>682</v>
      </c>
      <c r="B23" s="927">
        <v>18</v>
      </c>
      <c r="C23" s="927">
        <v>25</v>
      </c>
      <c r="D23" s="927">
        <v>89</v>
      </c>
      <c r="E23" s="928">
        <v>18</v>
      </c>
      <c r="F23" s="929">
        <v>98</v>
      </c>
      <c r="G23" s="929">
        <v>90</v>
      </c>
      <c r="H23" s="972" t="s">
        <v>696</v>
      </c>
      <c r="I23" s="57"/>
    </row>
    <row r="24" spans="1:9" ht="24.95" customHeight="1">
      <c r="A24" s="198" t="s">
        <v>691</v>
      </c>
      <c r="B24" s="927">
        <v>16</v>
      </c>
      <c r="C24" s="927">
        <v>19</v>
      </c>
      <c r="D24" s="927">
        <v>78</v>
      </c>
      <c r="E24" s="928">
        <v>100</v>
      </c>
      <c r="F24" s="929">
        <v>185</v>
      </c>
      <c r="G24" s="929">
        <v>66</v>
      </c>
      <c r="H24" s="930">
        <v>46</v>
      </c>
      <c r="I24" s="57"/>
    </row>
    <row r="25" spans="1:9" ht="13.5">
      <c r="A25" s="130"/>
      <c r="B25" s="131"/>
      <c r="C25" s="131"/>
      <c r="D25" s="131"/>
      <c r="E25" s="131"/>
      <c r="F25" s="491"/>
      <c r="G25" s="193"/>
      <c r="H25" s="193"/>
      <c r="I25" s="206"/>
    </row>
    <row r="26" spans="1:9" ht="13.5">
      <c r="A26" s="434"/>
      <c r="B26" s="229"/>
      <c r="C26" s="229"/>
      <c r="D26" s="229"/>
      <c r="E26" s="229"/>
      <c r="F26" s="924"/>
      <c r="G26" s="206"/>
      <c r="H26" s="206"/>
      <c r="I26" s="92"/>
    </row>
    <row r="27" spans="1:9" ht="13.5">
      <c r="A27" s="712" t="s">
        <v>692</v>
      </c>
      <c r="B27" s="713"/>
      <c r="C27" s="713"/>
      <c r="D27" s="713"/>
      <c r="E27" s="713"/>
      <c r="F27" s="492"/>
      <c r="G27" s="492"/>
      <c r="H27" s="492"/>
      <c r="I27" s="195"/>
    </row>
    <row r="28" spans="1:9" ht="12.75">
      <c r="A28" s="58" t="s">
        <v>697</v>
      </c>
      <c r="B28" s="134"/>
      <c r="C28" s="134"/>
      <c r="D28" s="134"/>
      <c r="E28" s="134"/>
      <c r="F28" s="493"/>
      <c r="G28" s="134"/>
      <c r="H28" s="134"/>
      <c r="I28" s="58"/>
    </row>
  </sheetData>
  <mergeCells count="15">
    <mergeCell ref="I5:I6"/>
    <mergeCell ref="A16:A17"/>
    <mergeCell ref="C5:C6"/>
    <mergeCell ref="B16:B17"/>
    <mergeCell ref="C16:C17"/>
    <mergeCell ref="D16:D17"/>
    <mergeCell ref="E16:E17"/>
    <mergeCell ref="F16:F17"/>
    <mergeCell ref="G16:G17"/>
    <mergeCell ref="A5:A6"/>
    <mergeCell ref="D5:D6"/>
    <mergeCell ref="E5:E6"/>
    <mergeCell ref="F5:F6"/>
    <mergeCell ref="G5:G6"/>
    <mergeCell ref="H5:H6"/>
  </mergeCells>
  <phoneticPr fontId="8" type="noConversion"/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29"/>
  <sheetViews>
    <sheetView view="pageBreakPreview" zoomScaleNormal="100" workbookViewId="0">
      <selection activeCell="J6" sqref="J6"/>
    </sheetView>
  </sheetViews>
  <sheetFormatPr defaultRowHeight="13.5"/>
  <cols>
    <col min="1" max="1" width="13.140625" style="91" customWidth="1"/>
    <col min="2" max="5" width="14.42578125" style="91" customWidth="1"/>
    <col min="6" max="6" width="19.5703125" style="91" bestFit="1" customWidth="1"/>
    <col min="7" max="7" width="14.42578125" style="91" customWidth="1"/>
    <col min="8" max="16384" width="9.140625" style="91"/>
  </cols>
  <sheetData>
    <row r="1" spans="1:7" s="49" customFormat="1" ht="24.95" customHeight="1">
      <c r="G1" s="50"/>
    </row>
    <row r="2" spans="1:7" s="49" customFormat="1" ht="24.95" customHeight="1">
      <c r="G2" s="735"/>
    </row>
    <row r="3" spans="1:7" s="49" customFormat="1" ht="24.95" customHeight="1">
      <c r="G3" s="735"/>
    </row>
    <row r="4" spans="1:7" s="53" customFormat="1" ht="30" customHeight="1">
      <c r="A4" s="106" t="s">
        <v>709</v>
      </c>
      <c r="B4" s="106"/>
      <c r="C4" s="106"/>
      <c r="D4" s="106"/>
      <c r="E4" s="106"/>
      <c r="F4" s="106"/>
      <c r="G4" s="106"/>
    </row>
    <row r="5" spans="1:7" s="57" customFormat="1" ht="31.5">
      <c r="A5" s="54" t="s">
        <v>67</v>
      </c>
      <c r="B5" s="54"/>
      <c r="C5" s="54"/>
      <c r="D5" s="54"/>
      <c r="E5" s="54"/>
      <c r="F5" s="54"/>
      <c r="G5" s="54"/>
    </row>
    <row r="6" spans="1:7" ht="15" customHeight="1" thickBot="1">
      <c r="A6" s="91" t="s">
        <v>101</v>
      </c>
      <c r="G6" s="747" t="s">
        <v>597</v>
      </c>
    </row>
    <row r="7" spans="1:7" s="53" customFormat="1" ht="19.5" customHeight="1">
      <c r="A7" s="59" t="s">
        <v>105</v>
      </c>
      <c r="B7" s="59" t="s">
        <v>511</v>
      </c>
      <c r="C7" s="476" t="s">
        <v>68</v>
      </c>
      <c r="D7" s="60" t="s">
        <v>69</v>
      </c>
      <c r="E7" s="197" t="s">
        <v>70</v>
      </c>
      <c r="F7" s="60" t="s">
        <v>65</v>
      </c>
      <c r="G7" s="197" t="s">
        <v>71</v>
      </c>
    </row>
    <row r="8" spans="1:7" s="53" customFormat="1" ht="12.75" customHeight="1">
      <c r="A8" s="62"/>
      <c r="B8" s="62"/>
      <c r="C8" s="97" t="s">
        <v>3</v>
      </c>
      <c r="D8" s="63"/>
      <c r="E8" s="64"/>
      <c r="F8" s="63" t="s">
        <v>73</v>
      </c>
      <c r="G8" s="477" t="s">
        <v>466</v>
      </c>
    </row>
    <row r="9" spans="1:7" s="53" customFormat="1" ht="19.5" customHeight="1">
      <c r="A9" s="65" t="s">
        <v>591</v>
      </c>
      <c r="B9" s="65" t="s">
        <v>4</v>
      </c>
      <c r="C9" s="94" t="s">
        <v>450</v>
      </c>
      <c r="D9" s="66" t="s">
        <v>2</v>
      </c>
      <c r="E9" s="67" t="s">
        <v>75</v>
      </c>
      <c r="F9" s="66" t="s">
        <v>72</v>
      </c>
      <c r="G9" s="478" t="s">
        <v>74</v>
      </c>
    </row>
    <row r="10" spans="1:7" ht="25.5" customHeight="1">
      <c r="A10" s="77">
        <v>1990</v>
      </c>
      <c r="B10" s="479">
        <v>17183</v>
      </c>
      <c r="C10" s="480">
        <v>15097</v>
      </c>
      <c r="D10" s="480">
        <v>785</v>
      </c>
      <c r="E10" s="480">
        <v>823</v>
      </c>
      <c r="F10" s="480">
        <v>55</v>
      </c>
      <c r="G10" s="480">
        <v>423</v>
      </c>
    </row>
    <row r="11" spans="1:7" ht="25.5" customHeight="1">
      <c r="A11" s="77">
        <v>1995</v>
      </c>
      <c r="B11" s="479">
        <v>17728</v>
      </c>
      <c r="C11" s="480">
        <v>14107</v>
      </c>
      <c r="D11" s="480">
        <v>1641</v>
      </c>
      <c r="E11" s="480">
        <v>1205</v>
      </c>
      <c r="F11" s="480">
        <v>106</v>
      </c>
      <c r="G11" s="480">
        <v>669</v>
      </c>
    </row>
    <row r="12" spans="1:7" ht="25.5" customHeight="1">
      <c r="A12" s="77">
        <v>2000</v>
      </c>
      <c r="B12" s="479">
        <v>19619</v>
      </c>
      <c r="C12" s="480">
        <v>13811</v>
      </c>
      <c r="D12" s="480">
        <v>3406</v>
      </c>
      <c r="E12" s="480">
        <v>1245</v>
      </c>
      <c r="F12" s="480">
        <v>53</v>
      </c>
      <c r="G12" s="480">
        <v>1104</v>
      </c>
    </row>
    <row r="13" spans="1:7" ht="25.5" customHeight="1">
      <c r="A13" s="77">
        <v>2005</v>
      </c>
      <c r="B13" s="479">
        <v>20930</v>
      </c>
      <c r="C13" s="479">
        <v>14251</v>
      </c>
      <c r="D13" s="479">
        <v>4870</v>
      </c>
      <c r="E13" s="479">
        <v>1272</v>
      </c>
      <c r="F13" s="479">
        <v>196</v>
      </c>
      <c r="G13" s="479">
        <v>341</v>
      </c>
    </row>
    <row r="14" spans="1:7" s="116" customFormat="1" ht="25.5" customHeight="1">
      <c r="A14" s="77">
        <v>2010</v>
      </c>
      <c r="B14" s="479">
        <v>22147</v>
      </c>
      <c r="C14" s="479">
        <v>14209</v>
      </c>
      <c r="D14" s="479">
        <v>6111</v>
      </c>
      <c r="E14" s="479">
        <v>1300</v>
      </c>
      <c r="F14" s="479">
        <v>139</v>
      </c>
      <c r="G14" s="479">
        <v>388</v>
      </c>
    </row>
    <row r="15" spans="1:7" ht="25.5" customHeight="1">
      <c r="A15" s="83">
        <v>2015</v>
      </c>
      <c r="B15" s="113">
        <f>SUM(B17:B25)</f>
        <v>27228</v>
      </c>
      <c r="C15" s="114">
        <f>SUM(C17:C25)</f>
        <v>17533</v>
      </c>
      <c r="D15" s="114">
        <v>7210</v>
      </c>
      <c r="E15" s="114">
        <f>SUM(E17:E25)</f>
        <v>1385</v>
      </c>
      <c r="F15" s="114">
        <v>482</v>
      </c>
      <c r="G15" s="114">
        <f>SUM(G17:G25)</f>
        <v>618</v>
      </c>
    </row>
    <row r="16" spans="1:7" ht="9" customHeight="1">
      <c r="A16" s="77"/>
      <c r="B16" s="481"/>
      <c r="C16" s="481"/>
      <c r="D16" s="481"/>
      <c r="E16" s="481"/>
      <c r="F16" s="481"/>
      <c r="G16" s="481"/>
    </row>
    <row r="17" spans="1:8" ht="20.25" customHeight="1">
      <c r="A17" s="77" t="s">
        <v>560</v>
      </c>
      <c r="B17" s="482">
        <v>181</v>
      </c>
      <c r="C17" s="483">
        <v>151</v>
      </c>
      <c r="D17" s="484" t="s">
        <v>469</v>
      </c>
      <c r="E17" s="484" t="s">
        <v>469</v>
      </c>
      <c r="F17" s="483">
        <v>20</v>
      </c>
      <c r="G17" s="485">
        <v>9</v>
      </c>
    </row>
    <row r="18" spans="1:8" ht="20.25" customHeight="1">
      <c r="A18" s="77" t="s">
        <v>548</v>
      </c>
      <c r="B18" s="482">
        <f t="shared" ref="B18:B25" si="0">SUM(C18:G18)</f>
        <v>2428</v>
      </c>
      <c r="C18" s="483">
        <v>1236</v>
      </c>
      <c r="D18" s="483">
        <v>932</v>
      </c>
      <c r="E18" s="483">
        <v>90</v>
      </c>
      <c r="F18" s="483">
        <v>114</v>
      </c>
      <c r="G18" s="485">
        <v>56</v>
      </c>
    </row>
    <row r="19" spans="1:8" ht="20.25" customHeight="1">
      <c r="A19" s="77" t="s">
        <v>566</v>
      </c>
      <c r="B19" s="482">
        <f t="shared" si="0"/>
        <v>7761</v>
      </c>
      <c r="C19" s="483">
        <v>2814</v>
      </c>
      <c r="D19" s="483">
        <v>4106</v>
      </c>
      <c r="E19" s="483">
        <v>588</v>
      </c>
      <c r="F19" s="483">
        <v>151</v>
      </c>
      <c r="G19" s="485">
        <v>102</v>
      </c>
    </row>
    <row r="20" spans="1:8" ht="20.25" customHeight="1">
      <c r="A20" s="77" t="s">
        <v>549</v>
      </c>
      <c r="B20" s="482">
        <f t="shared" si="0"/>
        <v>7791</v>
      </c>
      <c r="C20" s="483">
        <v>4826</v>
      </c>
      <c r="D20" s="483">
        <v>1990</v>
      </c>
      <c r="E20" s="483">
        <v>668</v>
      </c>
      <c r="F20" s="483">
        <v>195</v>
      </c>
      <c r="G20" s="485">
        <v>112</v>
      </c>
    </row>
    <row r="21" spans="1:8" ht="20.25" customHeight="1">
      <c r="A21" s="77" t="s">
        <v>550</v>
      </c>
      <c r="B21" s="482">
        <f t="shared" si="0"/>
        <v>4547</v>
      </c>
      <c r="C21" s="484">
        <v>4419</v>
      </c>
      <c r="D21" s="484">
        <v>9</v>
      </c>
      <c r="E21" s="484">
        <v>24</v>
      </c>
      <c r="F21" s="484" t="s">
        <v>469</v>
      </c>
      <c r="G21" s="485">
        <v>95</v>
      </c>
    </row>
    <row r="22" spans="1:8" ht="20.25" customHeight="1">
      <c r="A22" s="77" t="s">
        <v>592</v>
      </c>
      <c r="B22" s="482">
        <v>2139</v>
      </c>
      <c r="C22" s="484">
        <v>1852</v>
      </c>
      <c r="D22" s="484">
        <v>166</v>
      </c>
      <c r="E22" s="484">
        <v>10</v>
      </c>
      <c r="F22" s="484" t="s">
        <v>469</v>
      </c>
      <c r="G22" s="485">
        <v>109</v>
      </c>
    </row>
    <row r="23" spans="1:8" ht="20.25" customHeight="1">
      <c r="A23" s="77" t="s">
        <v>563</v>
      </c>
      <c r="B23" s="482">
        <f t="shared" si="0"/>
        <v>1188</v>
      </c>
      <c r="C23" s="484">
        <v>1112</v>
      </c>
      <c r="D23" s="484">
        <v>5</v>
      </c>
      <c r="E23" s="484">
        <v>5</v>
      </c>
      <c r="F23" s="484" t="s">
        <v>469</v>
      </c>
      <c r="G23" s="485">
        <v>66</v>
      </c>
    </row>
    <row r="24" spans="1:8" ht="20.25" customHeight="1">
      <c r="A24" s="77" t="s">
        <v>561</v>
      </c>
      <c r="B24" s="482">
        <v>863</v>
      </c>
      <c r="C24" s="484">
        <v>816</v>
      </c>
      <c r="D24" s="484" t="s">
        <v>469</v>
      </c>
      <c r="E24" s="484" t="s">
        <v>469</v>
      </c>
      <c r="F24" s="484" t="s">
        <v>469</v>
      </c>
      <c r="G24" s="485">
        <v>46</v>
      </c>
    </row>
    <row r="25" spans="1:8" ht="20.25" customHeight="1">
      <c r="A25" s="130" t="s">
        <v>551</v>
      </c>
      <c r="B25" s="738">
        <f t="shared" si="0"/>
        <v>330</v>
      </c>
      <c r="C25" s="739">
        <v>307</v>
      </c>
      <c r="D25" s="739" t="s">
        <v>469</v>
      </c>
      <c r="E25" s="739" t="s">
        <v>469</v>
      </c>
      <c r="F25" s="739" t="s">
        <v>469</v>
      </c>
      <c r="G25" s="740">
        <v>23</v>
      </c>
    </row>
    <row r="26" spans="1:8" ht="20.25" customHeight="1">
      <c r="A26" s="434"/>
      <c r="B26" s="724"/>
      <c r="C26" s="736"/>
      <c r="D26" s="736"/>
      <c r="E26" s="736"/>
      <c r="F26" s="736"/>
      <c r="G26" s="737"/>
    </row>
    <row r="27" spans="1:8" s="195" customFormat="1" ht="15" customHeight="1">
      <c r="A27" s="194" t="s">
        <v>103</v>
      </c>
      <c r="B27" s="486"/>
      <c r="C27" s="486"/>
      <c r="D27" s="486"/>
      <c r="E27" s="486"/>
      <c r="F27" s="486"/>
      <c r="G27" s="486"/>
      <c r="H27" s="487"/>
    </row>
    <row r="28" spans="1:8" s="195" customFormat="1" ht="15" customHeight="1">
      <c r="A28" s="195" t="s">
        <v>468</v>
      </c>
      <c r="B28" s="486"/>
      <c r="C28" s="486"/>
      <c r="D28" s="486"/>
      <c r="E28" s="486"/>
      <c r="F28" s="486"/>
      <c r="G28" s="486"/>
      <c r="H28" s="487"/>
    </row>
    <row r="29" spans="1:8" s="58" customFormat="1" ht="15" customHeight="1">
      <c r="A29" s="58" t="s">
        <v>66</v>
      </c>
      <c r="B29" s="134"/>
      <c r="C29" s="134"/>
      <c r="D29" s="134"/>
      <c r="E29" s="134"/>
      <c r="F29" s="134"/>
      <c r="G29" s="134"/>
    </row>
  </sheetData>
  <phoneticPr fontId="8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93" firstPageNumber="207" pageOrder="overThenDown" orientation="portrait" blackAndWhite="1" useFirstPageNumber="1" r:id="rId1"/>
  <headerFooter alignWithMargins="0">
    <evenHeader>&amp;L&amp;"함초롬돋움,보통"&amp;12&amp;P 주택 건설</even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O130"/>
  <sheetViews>
    <sheetView view="pageBreakPreview" topLeftCell="Q1" zoomScale="90" zoomScaleNormal="100" zoomScaleSheetLayoutView="90" workbookViewId="0">
      <selection activeCell="F91" sqref="F91"/>
    </sheetView>
  </sheetViews>
  <sheetFormatPr defaultRowHeight="13.5" outlineLevelRow="2"/>
  <cols>
    <col min="1" max="1" width="8.7109375" style="91" customWidth="1"/>
    <col min="2" max="2" width="8.140625" style="91" customWidth="1"/>
    <col min="3" max="3" width="11.5703125" style="91" customWidth="1"/>
    <col min="4" max="9" width="12" style="91" customWidth="1"/>
    <col min="10" max="10" width="8.42578125" style="91" customWidth="1"/>
    <col min="11" max="12" width="10.140625" style="91" customWidth="1"/>
    <col min="13" max="18" width="14.140625" style="91" customWidth="1"/>
    <col min="19" max="19" width="8.7109375" style="91" customWidth="1"/>
    <col min="20" max="20" width="8.140625" style="91" customWidth="1"/>
    <col min="21" max="27" width="11.5703125" style="91" customWidth="1"/>
    <col min="28" max="28" width="9.5703125" style="91" bestFit="1" customWidth="1"/>
    <col min="29" max="29" width="7.5703125" style="91" bestFit="1" customWidth="1"/>
    <col min="30" max="36" width="14.140625" style="91" customWidth="1"/>
    <col min="37" max="16384" width="9.140625" style="91"/>
  </cols>
  <sheetData>
    <row r="1" spans="1:41" s="49" customFormat="1" ht="24.95" customHeight="1">
      <c r="R1" s="50"/>
      <c r="AJ1" s="50"/>
    </row>
    <row r="2" spans="1:41" s="49" customFormat="1" ht="24.95" customHeight="1">
      <c r="R2" s="717"/>
      <c r="AJ2" s="717"/>
    </row>
    <row r="3" spans="1:41" s="49" customFormat="1" ht="24.95" customHeight="1">
      <c r="R3" s="717"/>
      <c r="AJ3" s="717"/>
    </row>
    <row r="4" spans="1:41" s="53" customFormat="1" ht="63" customHeight="1">
      <c r="A4" s="997" t="s">
        <v>698</v>
      </c>
      <c r="B4" s="1002"/>
      <c r="C4" s="1002"/>
      <c r="D4" s="1002"/>
      <c r="E4" s="1002"/>
      <c r="F4" s="1002"/>
      <c r="G4" s="1002"/>
      <c r="H4" s="1002"/>
      <c r="I4" s="1002"/>
      <c r="J4" s="998" t="s">
        <v>607</v>
      </c>
      <c r="K4" s="998"/>
      <c r="L4" s="998"/>
      <c r="M4" s="998"/>
      <c r="N4" s="998"/>
      <c r="O4" s="998"/>
      <c r="P4" s="998"/>
      <c r="Q4" s="998"/>
      <c r="R4" s="998"/>
      <c r="S4" s="51" t="s">
        <v>609</v>
      </c>
      <c r="T4" s="426"/>
      <c r="U4" s="106"/>
      <c r="V4" s="106"/>
      <c r="W4" s="106"/>
      <c r="X4" s="106"/>
      <c r="Y4" s="106"/>
      <c r="Z4" s="106"/>
      <c r="AA4" s="106"/>
      <c r="AB4" s="997" t="s">
        <v>608</v>
      </c>
      <c r="AC4" s="998"/>
      <c r="AD4" s="998"/>
      <c r="AE4" s="998"/>
      <c r="AF4" s="998"/>
      <c r="AG4" s="998"/>
      <c r="AH4" s="998"/>
      <c r="AI4" s="998"/>
      <c r="AJ4" s="998"/>
      <c r="AK4" s="427"/>
      <c r="AL4" s="427"/>
      <c r="AM4" s="427"/>
      <c r="AN4" s="427"/>
      <c r="AO4" s="427"/>
    </row>
    <row r="5" spans="1:41" s="57" customFormat="1" ht="23.1" customHeight="1">
      <c r="A5" s="428"/>
      <c r="B5" s="429"/>
      <c r="C5" s="430"/>
      <c r="D5" s="430"/>
      <c r="E5" s="430"/>
      <c r="F5" s="430"/>
      <c r="G5" s="430"/>
      <c r="H5" s="430"/>
      <c r="I5" s="430"/>
      <c r="J5" s="428"/>
      <c r="K5" s="428"/>
      <c r="L5" s="428"/>
      <c r="M5" s="55"/>
      <c r="N5" s="55"/>
      <c r="O5" s="55"/>
      <c r="P5" s="55"/>
      <c r="Q5" s="55"/>
      <c r="R5" s="55"/>
      <c r="S5" s="428"/>
      <c r="T5" s="429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</row>
    <row r="6" spans="1:41" ht="15" customHeight="1" thickBot="1">
      <c r="A6" s="91" t="s">
        <v>598</v>
      </c>
      <c r="I6" s="747" t="s">
        <v>599</v>
      </c>
      <c r="J6" s="91" t="s">
        <v>598</v>
      </c>
      <c r="R6" s="747" t="s">
        <v>599</v>
      </c>
      <c r="S6" s="91" t="s">
        <v>598</v>
      </c>
      <c r="T6" s="747"/>
      <c r="AA6" s="747" t="s">
        <v>599</v>
      </c>
      <c r="AB6" s="91" t="s">
        <v>598</v>
      </c>
      <c r="AJ6" s="747" t="s">
        <v>599</v>
      </c>
    </row>
    <row r="7" spans="1:41" s="53" customFormat="1" ht="18" customHeight="1">
      <c r="A7" s="529" t="s">
        <v>150</v>
      </c>
      <c r="B7" s="530"/>
      <c r="C7" s="531" t="s">
        <v>541</v>
      </c>
      <c r="D7" s="531"/>
      <c r="E7" s="531"/>
      <c r="F7" s="531"/>
      <c r="G7" s="531"/>
      <c r="H7" s="531"/>
      <c r="I7" s="531"/>
      <c r="J7" s="989" t="s">
        <v>104</v>
      </c>
      <c r="K7" s="1001"/>
      <c r="L7" s="529"/>
      <c r="M7" s="999" t="s">
        <v>542</v>
      </c>
      <c r="N7" s="1000"/>
      <c r="O7" s="1000"/>
      <c r="P7" s="1000"/>
      <c r="Q7" s="1000"/>
      <c r="R7" s="1000"/>
      <c r="S7" s="529" t="s">
        <v>150</v>
      </c>
      <c r="T7" s="530"/>
      <c r="U7" s="532" t="s">
        <v>565</v>
      </c>
      <c r="V7" s="531"/>
      <c r="W7" s="531"/>
      <c r="X7" s="531"/>
      <c r="Y7" s="533" t="s">
        <v>106</v>
      </c>
      <c r="Z7" s="533"/>
      <c r="AA7" s="533"/>
      <c r="AB7" s="529" t="s">
        <v>104</v>
      </c>
      <c r="AC7" s="530"/>
      <c r="AD7" s="531" t="s">
        <v>543</v>
      </c>
      <c r="AE7" s="531"/>
      <c r="AF7" s="531"/>
      <c r="AG7" s="531"/>
      <c r="AH7" s="531"/>
      <c r="AI7" s="531"/>
      <c r="AJ7" s="531"/>
    </row>
    <row r="8" spans="1:41" s="53" customFormat="1" ht="16.5" customHeight="1">
      <c r="A8" s="534"/>
      <c r="B8" s="535"/>
      <c r="C8" s="536" t="s">
        <v>0</v>
      </c>
      <c r="D8" s="537" t="s">
        <v>151</v>
      </c>
      <c r="E8" s="538" t="s">
        <v>152</v>
      </c>
      <c r="F8" s="538" t="s">
        <v>153</v>
      </c>
      <c r="G8" s="536" t="s">
        <v>452</v>
      </c>
      <c r="H8" s="536" t="s">
        <v>155</v>
      </c>
      <c r="I8" s="539" t="s">
        <v>544</v>
      </c>
      <c r="J8" s="534"/>
      <c r="K8" s="535"/>
      <c r="L8" s="744" t="s">
        <v>0</v>
      </c>
      <c r="M8" s="537" t="s">
        <v>151</v>
      </c>
      <c r="N8" s="538" t="s">
        <v>152</v>
      </c>
      <c r="O8" s="538" t="s">
        <v>153</v>
      </c>
      <c r="P8" s="536" t="s">
        <v>154</v>
      </c>
      <c r="Q8" s="536" t="s">
        <v>155</v>
      </c>
      <c r="R8" s="539" t="s">
        <v>544</v>
      </c>
      <c r="S8" s="534"/>
      <c r="T8" s="535"/>
      <c r="U8" s="536" t="s">
        <v>0</v>
      </c>
      <c r="V8" s="537" t="s">
        <v>151</v>
      </c>
      <c r="W8" s="538" t="s">
        <v>152</v>
      </c>
      <c r="X8" s="541" t="s">
        <v>153</v>
      </c>
      <c r="Y8" s="536" t="s">
        <v>94</v>
      </c>
      <c r="Z8" s="536" t="s">
        <v>155</v>
      </c>
      <c r="AA8" s="539" t="s">
        <v>590</v>
      </c>
      <c r="AB8" s="534"/>
      <c r="AC8" s="535"/>
      <c r="AD8" s="536" t="s">
        <v>0</v>
      </c>
      <c r="AE8" s="537" t="s">
        <v>151</v>
      </c>
      <c r="AF8" s="538" t="s">
        <v>152</v>
      </c>
      <c r="AG8" s="538" t="s">
        <v>153</v>
      </c>
      <c r="AH8" s="536" t="s">
        <v>154</v>
      </c>
      <c r="AI8" s="536" t="s">
        <v>155</v>
      </c>
      <c r="AJ8" s="539" t="s">
        <v>544</v>
      </c>
    </row>
    <row r="9" spans="1:41" s="53" customFormat="1" ht="13.5" customHeight="1">
      <c r="A9" s="534"/>
      <c r="B9" s="535"/>
      <c r="C9" s="536"/>
      <c r="D9" s="536"/>
      <c r="E9" s="536" t="s">
        <v>156</v>
      </c>
      <c r="F9" s="536"/>
      <c r="G9" s="536" t="s">
        <v>157</v>
      </c>
      <c r="H9" s="536"/>
      <c r="I9" s="539"/>
      <c r="J9" s="534"/>
      <c r="K9" s="535"/>
      <c r="L9" s="745"/>
      <c r="M9" s="536"/>
      <c r="N9" s="536"/>
      <c r="O9" s="536"/>
      <c r="P9" s="537"/>
      <c r="Q9" s="536"/>
      <c r="R9" s="539"/>
      <c r="S9" s="534"/>
      <c r="T9" s="535"/>
      <c r="U9" s="536"/>
      <c r="V9" s="537"/>
      <c r="W9" s="536"/>
      <c r="X9" s="542"/>
      <c r="Y9" s="536"/>
      <c r="Z9" s="536"/>
      <c r="AA9" s="539"/>
      <c r="AB9" s="534"/>
      <c r="AC9" s="535"/>
      <c r="AD9" s="536"/>
      <c r="AE9" s="537"/>
      <c r="AF9" s="536"/>
      <c r="AG9" s="536"/>
      <c r="AH9" s="536"/>
      <c r="AI9" s="536"/>
      <c r="AJ9" s="539"/>
    </row>
    <row r="10" spans="1:41" s="53" customFormat="1" ht="15.75" customHeight="1">
      <c r="A10" s="543" t="s">
        <v>545</v>
      </c>
      <c r="B10" s="544"/>
      <c r="C10" s="545" t="s">
        <v>158</v>
      </c>
      <c r="D10" s="545" t="s">
        <v>159</v>
      </c>
      <c r="E10" s="545" t="s">
        <v>160</v>
      </c>
      <c r="F10" s="545" t="s">
        <v>161</v>
      </c>
      <c r="G10" s="545" t="s">
        <v>162</v>
      </c>
      <c r="H10" s="545" t="s">
        <v>163</v>
      </c>
      <c r="I10" s="528" t="s">
        <v>7</v>
      </c>
      <c r="J10" s="543" t="s">
        <v>545</v>
      </c>
      <c r="K10" s="544"/>
      <c r="L10" s="742"/>
      <c r="M10" s="545"/>
      <c r="N10" s="545"/>
      <c r="O10" s="545"/>
      <c r="P10" s="545"/>
      <c r="Q10" s="545"/>
      <c r="R10" s="528"/>
      <c r="S10" s="543" t="s">
        <v>545</v>
      </c>
      <c r="T10" s="544"/>
      <c r="U10" s="545"/>
      <c r="V10" s="545"/>
      <c r="W10" s="545"/>
      <c r="X10" s="546"/>
      <c r="Y10" s="545"/>
      <c r="Z10" s="545"/>
      <c r="AA10" s="528"/>
      <c r="AB10" s="543" t="s">
        <v>545</v>
      </c>
      <c r="AC10" s="544"/>
      <c r="AD10" s="545"/>
      <c r="AE10" s="545"/>
      <c r="AF10" s="545"/>
      <c r="AG10" s="545"/>
      <c r="AH10" s="545"/>
      <c r="AI10" s="545"/>
      <c r="AJ10" s="528"/>
    </row>
    <row r="11" spans="1:41" ht="19.5" hidden="1" customHeight="1">
      <c r="A11" s="432">
        <v>2010</v>
      </c>
      <c r="B11" s="208" t="s">
        <v>59</v>
      </c>
      <c r="C11" s="111">
        <v>1783</v>
      </c>
      <c r="D11" s="124">
        <v>310</v>
      </c>
      <c r="E11" s="124">
        <v>1106</v>
      </c>
      <c r="F11" s="124">
        <v>153</v>
      </c>
      <c r="G11" s="124">
        <v>1</v>
      </c>
      <c r="H11" s="124">
        <v>200</v>
      </c>
      <c r="I11" s="384">
        <v>13</v>
      </c>
      <c r="J11" s="432">
        <v>2010</v>
      </c>
      <c r="K11" s="208" t="s">
        <v>59</v>
      </c>
      <c r="L11" s="433">
        <v>1441</v>
      </c>
      <c r="M11" s="433">
        <v>236</v>
      </c>
      <c r="N11" s="433">
        <v>886</v>
      </c>
      <c r="O11" s="433">
        <v>127</v>
      </c>
      <c r="P11" s="433">
        <v>1</v>
      </c>
      <c r="Q11" s="433">
        <v>178</v>
      </c>
      <c r="R11" s="433">
        <v>13</v>
      </c>
      <c r="S11" s="432">
        <v>2011</v>
      </c>
      <c r="T11" s="208" t="s">
        <v>59</v>
      </c>
      <c r="U11" s="433">
        <v>320</v>
      </c>
      <c r="V11" s="433">
        <v>48</v>
      </c>
      <c r="W11" s="433">
        <v>185</v>
      </c>
      <c r="X11" s="433">
        <v>32</v>
      </c>
      <c r="Y11" s="433">
        <v>0</v>
      </c>
      <c r="Z11" s="433">
        <v>55</v>
      </c>
      <c r="AA11" s="433">
        <v>0</v>
      </c>
      <c r="AB11" s="432">
        <v>2011</v>
      </c>
      <c r="AC11" s="208" t="s">
        <v>59</v>
      </c>
      <c r="AD11" s="433">
        <v>37</v>
      </c>
      <c r="AE11" s="433">
        <v>13</v>
      </c>
      <c r="AF11" s="433">
        <v>14</v>
      </c>
      <c r="AG11" s="433">
        <v>5</v>
      </c>
      <c r="AH11" s="433">
        <v>0</v>
      </c>
      <c r="AI11" s="433">
        <v>5</v>
      </c>
      <c r="AJ11" s="433">
        <v>0</v>
      </c>
    </row>
    <row r="12" spans="1:41" s="53" customFormat="1" ht="19.5" hidden="1" customHeight="1">
      <c r="A12" s="432"/>
      <c r="B12" s="208" t="s">
        <v>8</v>
      </c>
      <c r="C12" s="111">
        <v>392391</v>
      </c>
      <c r="D12" s="124">
        <v>212148</v>
      </c>
      <c r="E12" s="124">
        <v>143641</v>
      </c>
      <c r="F12" s="124">
        <v>13948</v>
      </c>
      <c r="G12" s="124">
        <v>6980</v>
      </c>
      <c r="H12" s="124">
        <v>15327</v>
      </c>
      <c r="I12" s="384">
        <v>347</v>
      </c>
      <c r="J12" s="432"/>
      <c r="K12" s="208" t="s">
        <v>8</v>
      </c>
      <c r="L12" s="433">
        <v>339891</v>
      </c>
      <c r="M12" s="433">
        <v>180417</v>
      </c>
      <c r="N12" s="433">
        <v>125087</v>
      </c>
      <c r="O12" s="433">
        <v>12369</v>
      </c>
      <c r="P12" s="433">
        <v>6980</v>
      </c>
      <c r="Q12" s="433">
        <v>14691</v>
      </c>
      <c r="R12" s="433">
        <v>347</v>
      </c>
      <c r="S12" s="432"/>
      <c r="T12" s="208" t="s">
        <v>8</v>
      </c>
      <c r="U12" s="433">
        <v>33641.120000000003</v>
      </c>
      <c r="V12" s="433">
        <v>11538.72</v>
      </c>
      <c r="W12" s="433">
        <v>19606.11</v>
      </c>
      <c r="X12" s="433">
        <v>1046.04</v>
      </c>
      <c r="Y12" s="433">
        <v>0</v>
      </c>
      <c r="Z12" s="433">
        <v>1450.25</v>
      </c>
      <c r="AA12" s="433">
        <v>0</v>
      </c>
      <c r="AB12" s="432"/>
      <c r="AC12" s="208" t="s">
        <v>8</v>
      </c>
      <c r="AD12" s="433">
        <v>4528.58</v>
      </c>
      <c r="AE12" s="433">
        <v>2879.92</v>
      </c>
      <c r="AF12" s="433">
        <v>1062.0800000000002</v>
      </c>
      <c r="AG12" s="433">
        <v>239.36999999999998</v>
      </c>
      <c r="AH12" s="433">
        <v>0</v>
      </c>
      <c r="AI12" s="433">
        <v>347.21</v>
      </c>
      <c r="AJ12" s="433">
        <v>0</v>
      </c>
    </row>
    <row r="13" spans="1:41" ht="19.5" hidden="1" customHeight="1" outlineLevel="1">
      <c r="A13" s="432">
        <v>2012</v>
      </c>
      <c r="B13" s="208" t="s">
        <v>59</v>
      </c>
      <c r="C13" s="111">
        <v>1516</v>
      </c>
      <c r="D13" s="124">
        <v>265</v>
      </c>
      <c r="E13" s="124">
        <v>882</v>
      </c>
      <c r="F13" s="124">
        <v>131</v>
      </c>
      <c r="G13" s="124">
        <v>3</v>
      </c>
      <c r="H13" s="124">
        <v>233</v>
      </c>
      <c r="I13" s="384">
        <v>2</v>
      </c>
      <c r="J13" s="432">
        <v>2012</v>
      </c>
      <c r="K13" s="208" t="s">
        <v>59</v>
      </c>
      <c r="L13" s="433">
        <v>1154</v>
      </c>
      <c r="M13" s="433">
        <v>204</v>
      </c>
      <c r="N13" s="433">
        <v>646</v>
      </c>
      <c r="O13" s="433">
        <v>96</v>
      </c>
      <c r="P13" s="433">
        <v>2</v>
      </c>
      <c r="Q13" s="433">
        <v>204</v>
      </c>
      <c r="R13" s="433">
        <v>2</v>
      </c>
      <c r="S13" s="432">
        <v>2013</v>
      </c>
      <c r="T13" s="208" t="s">
        <v>59</v>
      </c>
      <c r="U13" s="433">
        <v>329</v>
      </c>
      <c r="V13" s="433">
        <v>38</v>
      </c>
      <c r="W13" s="433">
        <v>232</v>
      </c>
      <c r="X13" s="433">
        <v>24</v>
      </c>
      <c r="Y13" s="433">
        <v>1</v>
      </c>
      <c r="Z13" s="433">
        <v>33</v>
      </c>
      <c r="AA13" s="433">
        <v>1</v>
      </c>
      <c r="AB13" s="432">
        <v>2013</v>
      </c>
      <c r="AC13" s="208" t="s">
        <v>59</v>
      </c>
      <c r="AD13" s="433">
        <v>44</v>
      </c>
      <c r="AE13" s="433">
        <v>17</v>
      </c>
      <c r="AF13" s="433">
        <v>13</v>
      </c>
      <c r="AG13" s="433">
        <v>7</v>
      </c>
      <c r="AH13" s="433">
        <v>1</v>
      </c>
      <c r="AI13" s="433">
        <v>5</v>
      </c>
      <c r="AJ13" s="433">
        <v>1</v>
      </c>
    </row>
    <row r="14" spans="1:41" s="53" customFormat="1" ht="19.5" hidden="1" customHeight="1" outlineLevel="1">
      <c r="A14" s="432"/>
      <c r="B14" s="208" t="s">
        <v>8</v>
      </c>
      <c r="C14" s="111">
        <v>226300.83500000002</v>
      </c>
      <c r="D14" s="124">
        <v>101104.76000000001</v>
      </c>
      <c r="E14" s="124">
        <v>93668.75</v>
      </c>
      <c r="F14" s="124">
        <v>10857.91</v>
      </c>
      <c r="G14" s="124">
        <v>131.12</v>
      </c>
      <c r="H14" s="124">
        <v>20083.575000000001</v>
      </c>
      <c r="I14" s="384">
        <v>454.72</v>
      </c>
      <c r="J14" s="432"/>
      <c r="K14" s="208" t="s">
        <v>8</v>
      </c>
      <c r="L14" s="433">
        <v>182604.71</v>
      </c>
      <c r="M14" s="433">
        <v>90570.49</v>
      </c>
      <c r="N14" s="433">
        <v>65044.909999999996</v>
      </c>
      <c r="O14" s="433">
        <v>8825.7400000000016</v>
      </c>
      <c r="P14" s="433">
        <v>131.12</v>
      </c>
      <c r="Q14" s="433">
        <v>17577.73</v>
      </c>
      <c r="R14" s="433">
        <v>454.72</v>
      </c>
      <c r="S14" s="432"/>
      <c r="T14" s="208" t="s">
        <v>8</v>
      </c>
      <c r="U14" s="433">
        <v>40595</v>
      </c>
      <c r="V14" s="433">
        <v>7221</v>
      </c>
      <c r="W14" s="433">
        <v>29984</v>
      </c>
      <c r="X14" s="433">
        <v>1650</v>
      </c>
      <c r="Y14" s="433">
        <v>809</v>
      </c>
      <c r="Z14" s="433">
        <v>931</v>
      </c>
      <c r="AA14" s="433">
        <v>0</v>
      </c>
      <c r="AB14" s="432"/>
      <c r="AC14" s="208" t="s">
        <v>8</v>
      </c>
      <c r="AD14" s="433">
        <v>8694</v>
      </c>
      <c r="AE14" s="433">
        <v>5923</v>
      </c>
      <c r="AF14" s="433">
        <v>1747</v>
      </c>
      <c r="AG14" s="433">
        <v>628</v>
      </c>
      <c r="AH14" s="433">
        <v>0</v>
      </c>
      <c r="AI14" s="433">
        <v>395</v>
      </c>
      <c r="AJ14" s="433">
        <v>1</v>
      </c>
    </row>
    <row r="15" spans="1:41" s="53" customFormat="1" ht="19.5" customHeight="1" collapsed="1">
      <c r="A15" s="432">
        <v>2013</v>
      </c>
      <c r="B15" s="208" t="s">
        <v>59</v>
      </c>
      <c r="C15" s="111">
        <v>1640</v>
      </c>
      <c r="D15" s="124">
        <v>263</v>
      </c>
      <c r="E15" s="124">
        <v>989</v>
      </c>
      <c r="F15" s="124">
        <v>154</v>
      </c>
      <c r="G15" s="124">
        <v>6</v>
      </c>
      <c r="H15" s="124">
        <v>226</v>
      </c>
      <c r="I15" s="384">
        <v>2</v>
      </c>
      <c r="J15" s="432">
        <v>2013</v>
      </c>
      <c r="K15" s="208" t="s">
        <v>59</v>
      </c>
      <c r="L15" s="433">
        <v>1267</v>
      </c>
      <c r="M15" s="433">
        <v>208</v>
      </c>
      <c r="N15" s="433">
        <v>744</v>
      </c>
      <c r="O15" s="433">
        <v>123</v>
      </c>
      <c r="P15" s="433">
        <v>4</v>
      </c>
      <c r="Q15" s="433">
        <v>188</v>
      </c>
      <c r="R15" s="433">
        <v>0</v>
      </c>
      <c r="S15" s="434">
        <v>2014</v>
      </c>
      <c r="T15" s="77" t="s">
        <v>59</v>
      </c>
      <c r="U15" s="111">
        <v>388</v>
      </c>
      <c r="V15" s="111">
        <v>46</v>
      </c>
      <c r="W15" s="111">
        <v>262</v>
      </c>
      <c r="X15" s="111">
        <v>15</v>
      </c>
      <c r="Y15" s="111">
        <v>2</v>
      </c>
      <c r="Z15" s="111">
        <v>63</v>
      </c>
      <c r="AA15" s="124" t="s">
        <v>441</v>
      </c>
      <c r="AB15" s="434">
        <v>2014</v>
      </c>
      <c r="AC15" s="77" t="s">
        <v>59</v>
      </c>
      <c r="AD15" s="111">
        <v>56</v>
      </c>
      <c r="AE15" s="111">
        <v>27</v>
      </c>
      <c r="AF15" s="111">
        <v>18</v>
      </c>
      <c r="AG15" s="111">
        <v>8</v>
      </c>
      <c r="AH15" s="124" t="s">
        <v>441</v>
      </c>
      <c r="AI15" s="124">
        <v>3</v>
      </c>
      <c r="AJ15" s="384" t="s">
        <v>441</v>
      </c>
    </row>
    <row r="16" spans="1:41" s="53" customFormat="1" ht="19.5" customHeight="1">
      <c r="A16" s="432"/>
      <c r="B16" s="208" t="s">
        <v>8</v>
      </c>
      <c r="C16" s="111">
        <v>238185</v>
      </c>
      <c r="D16" s="124">
        <v>82678</v>
      </c>
      <c r="E16" s="124">
        <v>126147</v>
      </c>
      <c r="F16" s="124">
        <v>12537</v>
      </c>
      <c r="G16" s="124">
        <v>1272</v>
      </c>
      <c r="H16" s="124">
        <v>15552</v>
      </c>
      <c r="I16" s="384">
        <v>1</v>
      </c>
      <c r="J16" s="432"/>
      <c r="K16" s="208" t="s">
        <v>8</v>
      </c>
      <c r="L16" s="433">
        <v>188896</v>
      </c>
      <c r="M16" s="433">
        <v>69533</v>
      </c>
      <c r="N16" s="433">
        <v>94416</v>
      </c>
      <c r="O16" s="433">
        <v>10258</v>
      </c>
      <c r="P16" s="433">
        <v>463</v>
      </c>
      <c r="Q16" s="433">
        <v>14225</v>
      </c>
      <c r="R16" s="433">
        <v>0</v>
      </c>
      <c r="S16" s="432"/>
      <c r="T16" s="77" t="s">
        <v>8</v>
      </c>
      <c r="U16" s="111">
        <v>46334</v>
      </c>
      <c r="V16" s="73">
        <v>10857</v>
      </c>
      <c r="W16" s="73">
        <v>33472</v>
      </c>
      <c r="X16" s="124">
        <v>356</v>
      </c>
      <c r="Y16" s="124" t="s">
        <v>441</v>
      </c>
      <c r="Z16" s="124">
        <v>1649</v>
      </c>
      <c r="AA16" s="124" t="s">
        <v>441</v>
      </c>
      <c r="AB16" s="432"/>
      <c r="AC16" s="77" t="s">
        <v>8</v>
      </c>
      <c r="AD16" s="73">
        <v>89746</v>
      </c>
      <c r="AE16" s="73">
        <v>87637</v>
      </c>
      <c r="AF16" s="73">
        <v>1237</v>
      </c>
      <c r="AG16" s="73">
        <v>655</v>
      </c>
      <c r="AH16" s="124" t="s">
        <v>441</v>
      </c>
      <c r="AI16" s="124">
        <v>217</v>
      </c>
      <c r="AJ16" s="384" t="s">
        <v>441</v>
      </c>
    </row>
    <row r="17" spans="1:36" s="53" customFormat="1" ht="19.5" customHeight="1">
      <c r="A17" s="434">
        <v>2014</v>
      </c>
      <c r="B17" s="77" t="s">
        <v>164</v>
      </c>
      <c r="C17" s="111">
        <v>1882</v>
      </c>
      <c r="D17" s="111">
        <v>339</v>
      </c>
      <c r="E17" s="111">
        <v>1071</v>
      </c>
      <c r="F17" s="111">
        <v>177</v>
      </c>
      <c r="G17" s="111">
        <v>2</v>
      </c>
      <c r="H17" s="111">
        <v>292</v>
      </c>
      <c r="I17" s="229">
        <v>1</v>
      </c>
      <c r="J17" s="434">
        <v>2014</v>
      </c>
      <c r="K17" s="77" t="s">
        <v>164</v>
      </c>
      <c r="L17" s="435">
        <v>1438</v>
      </c>
      <c r="M17" s="111">
        <v>266</v>
      </c>
      <c r="N17" s="111">
        <v>791</v>
      </c>
      <c r="O17" s="111">
        <v>154</v>
      </c>
      <c r="P17" s="124" t="s">
        <v>441</v>
      </c>
      <c r="Q17" s="111">
        <v>226</v>
      </c>
      <c r="R17" s="111">
        <v>1</v>
      </c>
      <c r="S17" s="434">
        <v>2014</v>
      </c>
      <c r="T17" s="77" t="s">
        <v>59</v>
      </c>
      <c r="U17" s="111">
        <v>388</v>
      </c>
      <c r="V17" s="111">
        <v>46</v>
      </c>
      <c r="W17" s="111">
        <v>262</v>
      </c>
      <c r="X17" s="111">
        <v>15</v>
      </c>
      <c r="Y17" s="111">
        <v>2</v>
      </c>
      <c r="Z17" s="111">
        <v>63</v>
      </c>
      <c r="AA17" s="124" t="s">
        <v>441</v>
      </c>
      <c r="AB17" s="434">
        <v>2014</v>
      </c>
      <c r="AC17" s="77" t="s">
        <v>59</v>
      </c>
      <c r="AD17" s="111">
        <v>56</v>
      </c>
      <c r="AE17" s="111">
        <v>27</v>
      </c>
      <c r="AF17" s="111">
        <v>18</v>
      </c>
      <c r="AG17" s="111">
        <v>8</v>
      </c>
      <c r="AH17" s="124" t="s">
        <v>441</v>
      </c>
      <c r="AI17" s="124">
        <v>3</v>
      </c>
      <c r="AJ17" s="384" t="s">
        <v>441</v>
      </c>
    </row>
    <row r="18" spans="1:36" s="53" customFormat="1" ht="19.5" customHeight="1">
      <c r="A18" s="432"/>
      <c r="B18" s="77" t="s">
        <v>8</v>
      </c>
      <c r="C18" s="111">
        <v>406231</v>
      </c>
      <c r="D18" s="111">
        <v>240263</v>
      </c>
      <c r="E18" s="111">
        <v>129646</v>
      </c>
      <c r="F18" s="111">
        <v>13704</v>
      </c>
      <c r="G18" s="124" t="s">
        <v>441</v>
      </c>
      <c r="H18" s="111">
        <v>22506</v>
      </c>
      <c r="I18" s="229">
        <v>111</v>
      </c>
      <c r="J18" s="432"/>
      <c r="K18" s="77" t="s">
        <v>8</v>
      </c>
      <c r="L18" s="435">
        <v>270150</v>
      </c>
      <c r="M18" s="73">
        <v>141769</v>
      </c>
      <c r="N18" s="73">
        <v>94938</v>
      </c>
      <c r="O18" s="73">
        <v>12693</v>
      </c>
      <c r="P18" s="124" t="s">
        <v>441</v>
      </c>
      <c r="Q18" s="73">
        <v>20639</v>
      </c>
      <c r="R18" s="73">
        <v>111</v>
      </c>
      <c r="S18" s="432"/>
      <c r="T18" s="77" t="s">
        <v>8</v>
      </c>
      <c r="U18" s="111">
        <v>46334</v>
      </c>
      <c r="V18" s="73">
        <v>10857</v>
      </c>
      <c r="W18" s="73">
        <v>33472</v>
      </c>
      <c r="X18" s="124">
        <v>356</v>
      </c>
      <c r="Y18" s="124" t="s">
        <v>441</v>
      </c>
      <c r="Z18" s="124">
        <v>1649</v>
      </c>
      <c r="AA18" s="124" t="s">
        <v>441</v>
      </c>
      <c r="AB18" s="432"/>
      <c r="AC18" s="77" t="s">
        <v>8</v>
      </c>
      <c r="AD18" s="73">
        <v>89746</v>
      </c>
      <c r="AE18" s="73">
        <v>87637</v>
      </c>
      <c r="AF18" s="73">
        <v>1237</v>
      </c>
      <c r="AG18" s="73">
        <v>655</v>
      </c>
      <c r="AH18" s="124" t="s">
        <v>441</v>
      </c>
      <c r="AI18" s="124">
        <v>217</v>
      </c>
      <c r="AJ18" s="384" t="s">
        <v>441</v>
      </c>
    </row>
    <row r="19" spans="1:36" ht="19.5" customHeight="1">
      <c r="A19" s="434">
        <v>2015</v>
      </c>
      <c r="B19" s="77" t="s">
        <v>164</v>
      </c>
      <c r="C19" s="111">
        <f>C21+C23+C25+C27+C29+C31+C33</f>
        <v>1785</v>
      </c>
      <c r="D19" s="111">
        <f t="shared" ref="D19:R19" si="0">D21+D23+D25+D27+D29+D31+D33</f>
        <v>264</v>
      </c>
      <c r="E19" s="111">
        <f t="shared" si="0"/>
        <v>1097</v>
      </c>
      <c r="F19" s="111">
        <f t="shared" si="0"/>
        <v>118</v>
      </c>
      <c r="G19" s="111">
        <f t="shared" si="0"/>
        <v>3</v>
      </c>
      <c r="H19" s="111">
        <f t="shared" si="0"/>
        <v>301</v>
      </c>
      <c r="I19" s="111">
        <f t="shared" si="0"/>
        <v>2</v>
      </c>
      <c r="J19" s="434">
        <v>2015</v>
      </c>
      <c r="K19" s="77" t="s">
        <v>164</v>
      </c>
      <c r="L19" s="111">
        <f t="shared" ref="L19" si="1">L21+L23+L25+L27+L29+L31+L33</f>
        <v>667</v>
      </c>
      <c r="M19" s="111">
        <f t="shared" si="0"/>
        <v>208</v>
      </c>
      <c r="N19" s="111">
        <f t="shared" si="0"/>
        <v>758</v>
      </c>
      <c r="O19" s="111">
        <f t="shared" si="0"/>
        <v>88</v>
      </c>
      <c r="P19" s="111">
        <f t="shared" si="0"/>
        <v>1</v>
      </c>
      <c r="Q19" s="111">
        <f t="shared" si="0"/>
        <v>258</v>
      </c>
      <c r="R19" s="111">
        <f t="shared" si="0"/>
        <v>1</v>
      </c>
      <c r="S19" s="434">
        <v>2015</v>
      </c>
      <c r="T19" s="77" t="s">
        <v>59</v>
      </c>
      <c r="U19" s="73">
        <f>U21+U23+U25+U27+U29+U31+U33</f>
        <v>407</v>
      </c>
      <c r="V19" s="73">
        <f>V21+V23+V25+V27+V29+V31+V33</f>
        <v>35</v>
      </c>
      <c r="W19" s="73">
        <f t="shared" ref="W19:AA19" si="2">W21+W23+W25+W27+W29+W31+W33</f>
        <v>311</v>
      </c>
      <c r="X19" s="73">
        <f t="shared" si="2"/>
        <v>20</v>
      </c>
      <c r="Y19" s="73">
        <f t="shared" si="2"/>
        <v>2</v>
      </c>
      <c r="Z19" s="73">
        <f t="shared" si="2"/>
        <v>38</v>
      </c>
      <c r="AA19" s="73">
        <f t="shared" si="2"/>
        <v>1</v>
      </c>
      <c r="AB19" s="434">
        <v>2015</v>
      </c>
      <c r="AC19" s="77" t="s">
        <v>59</v>
      </c>
      <c r="AD19" s="73">
        <f t="shared" ref="AD19:AJ19" si="3">AD21+AD23+AD25+AD27+AD29+AD31+AD33</f>
        <v>64</v>
      </c>
      <c r="AE19" s="73">
        <f t="shared" si="3"/>
        <v>21</v>
      </c>
      <c r="AF19" s="73">
        <f t="shared" si="3"/>
        <v>28</v>
      </c>
      <c r="AG19" s="73">
        <f t="shared" si="3"/>
        <v>10</v>
      </c>
      <c r="AH19" s="73">
        <f t="shared" si="3"/>
        <v>0</v>
      </c>
      <c r="AI19" s="73">
        <f t="shared" si="3"/>
        <v>5</v>
      </c>
      <c r="AJ19" s="73">
        <f t="shared" si="3"/>
        <v>0</v>
      </c>
    </row>
    <row r="20" spans="1:36" s="53" customFormat="1" ht="19.5" customHeight="1">
      <c r="A20" s="432"/>
      <c r="B20" s="77" t="s">
        <v>8</v>
      </c>
      <c r="C20" s="111">
        <f>C22+C24+C26+C28+C30+C32+C34</f>
        <v>266004</v>
      </c>
      <c r="D20" s="111">
        <f t="shared" ref="D20:R20" si="4">D22+D24+D26+D28+D30+D32+D34</f>
        <v>106260</v>
      </c>
      <c r="E20" s="111">
        <f t="shared" si="4"/>
        <v>126699</v>
      </c>
      <c r="F20" s="111">
        <f t="shared" si="4"/>
        <v>8320</v>
      </c>
      <c r="G20" s="111">
        <f t="shared" si="4"/>
        <v>700</v>
      </c>
      <c r="H20" s="111">
        <f t="shared" si="4"/>
        <v>23447</v>
      </c>
      <c r="I20" s="111">
        <f t="shared" si="4"/>
        <v>578</v>
      </c>
      <c r="J20" s="432"/>
      <c r="K20" s="77" t="s">
        <v>8</v>
      </c>
      <c r="L20" s="111">
        <f t="shared" ref="L20" si="5">L22+L24+L26+L28+L30+L32+L34</f>
        <v>76823</v>
      </c>
      <c r="M20" s="111">
        <f t="shared" si="4"/>
        <v>94010</v>
      </c>
      <c r="N20" s="111">
        <f t="shared" si="4"/>
        <v>79007</v>
      </c>
      <c r="O20" s="111">
        <f t="shared" si="4"/>
        <v>7922</v>
      </c>
      <c r="P20" s="111">
        <f t="shared" si="4"/>
        <v>199</v>
      </c>
      <c r="Q20" s="111">
        <f t="shared" si="4"/>
        <v>21913</v>
      </c>
      <c r="R20" s="111">
        <f t="shared" si="4"/>
        <v>100</v>
      </c>
      <c r="S20" s="432"/>
      <c r="T20" s="77" t="s">
        <v>8</v>
      </c>
      <c r="U20" s="111">
        <f>U22+U24+U26+U28+U30+U32+U34</f>
        <v>54611</v>
      </c>
      <c r="V20" s="111">
        <f t="shared" ref="V20:AA20" si="6">V22+V24+V26+V28+V30+V32+V34</f>
        <v>7307</v>
      </c>
      <c r="W20" s="111">
        <f t="shared" si="6"/>
        <v>44108</v>
      </c>
      <c r="X20" s="111">
        <f t="shared" si="6"/>
        <v>869</v>
      </c>
      <c r="Y20" s="111">
        <f t="shared" si="6"/>
        <v>501</v>
      </c>
      <c r="Z20" s="111">
        <f t="shared" si="6"/>
        <v>1348</v>
      </c>
      <c r="AA20" s="111">
        <f t="shared" si="6"/>
        <v>478</v>
      </c>
      <c r="AB20" s="432"/>
      <c r="AC20" s="77" t="s">
        <v>8</v>
      </c>
      <c r="AD20" s="111">
        <f>AD22+AD24+AD26+AD28+AD30+AD32+AD34</f>
        <v>9345</v>
      </c>
      <c r="AE20" s="111">
        <f t="shared" ref="AE20:AJ20" si="7">AE22+AE24+AE26+AE28+AE30+AE32+AE34</f>
        <v>4944</v>
      </c>
      <c r="AF20" s="111">
        <f t="shared" si="7"/>
        <v>3582</v>
      </c>
      <c r="AG20" s="111">
        <f t="shared" si="7"/>
        <v>632</v>
      </c>
      <c r="AH20" s="111">
        <f t="shared" si="7"/>
        <v>0</v>
      </c>
      <c r="AI20" s="111">
        <f t="shared" si="7"/>
        <v>187</v>
      </c>
      <c r="AJ20" s="111">
        <f t="shared" si="7"/>
        <v>0</v>
      </c>
    </row>
    <row r="21" spans="1:36" ht="31.5" hidden="1" customHeight="1" outlineLevel="1">
      <c r="A21" s="436" t="s">
        <v>9</v>
      </c>
      <c r="B21" s="77" t="s">
        <v>164</v>
      </c>
      <c r="C21" s="437">
        <f>SUM(D21:I21)</f>
        <v>1005</v>
      </c>
      <c r="D21" s="438">
        <v>178</v>
      </c>
      <c r="E21" s="438">
        <v>471</v>
      </c>
      <c r="F21" s="438">
        <v>101</v>
      </c>
      <c r="G21" s="439">
        <v>0</v>
      </c>
      <c r="H21" s="438">
        <v>254</v>
      </c>
      <c r="I21" s="440">
        <v>1</v>
      </c>
      <c r="J21" s="436" t="s">
        <v>9</v>
      </c>
      <c r="K21" s="77" t="s">
        <v>164</v>
      </c>
      <c r="L21" s="441">
        <f t="shared" ref="L21:L34" si="8">SUM(P21:U21)</f>
        <v>330</v>
      </c>
      <c r="M21" s="439">
        <v>163</v>
      </c>
      <c r="N21" s="439">
        <v>410</v>
      </c>
      <c r="O21" s="442">
        <v>86</v>
      </c>
      <c r="P21" s="439">
        <v>0</v>
      </c>
      <c r="Q21" s="442">
        <v>235</v>
      </c>
      <c r="R21" s="442">
        <v>1</v>
      </c>
      <c r="S21" s="436" t="s">
        <v>9</v>
      </c>
      <c r="T21" s="77" t="s">
        <v>59</v>
      </c>
      <c r="U21" s="443">
        <f>SUM(V21:AA21)</f>
        <v>94</v>
      </c>
      <c r="V21" s="438">
        <v>10</v>
      </c>
      <c r="W21" s="438">
        <v>58</v>
      </c>
      <c r="X21" s="444">
        <v>11</v>
      </c>
      <c r="Y21" s="439">
        <v>0</v>
      </c>
      <c r="Z21" s="444">
        <v>15</v>
      </c>
      <c r="AA21" s="439">
        <v>0</v>
      </c>
      <c r="AB21" s="436" t="s">
        <v>9</v>
      </c>
      <c r="AC21" s="77" t="s">
        <v>59</v>
      </c>
      <c r="AD21" s="443">
        <f>SUM(AE21:AJ21)</f>
        <v>16</v>
      </c>
      <c r="AE21" s="439">
        <v>5</v>
      </c>
      <c r="AF21" s="439">
        <v>3</v>
      </c>
      <c r="AG21" s="442">
        <v>4</v>
      </c>
      <c r="AH21" s="445">
        <v>0</v>
      </c>
      <c r="AI21" s="446">
        <v>4</v>
      </c>
      <c r="AJ21" s="445">
        <v>0</v>
      </c>
    </row>
    <row r="22" spans="1:36" s="53" customFormat="1" ht="17.100000000000001" hidden="1" customHeight="1" outlineLevel="1">
      <c r="A22" s="432"/>
      <c r="B22" s="208" t="s">
        <v>8</v>
      </c>
      <c r="C22" s="437">
        <f t="shared" ref="C22:C34" si="9">SUM(D22:I22)</f>
        <v>106132</v>
      </c>
      <c r="D22" s="447">
        <v>40635</v>
      </c>
      <c r="E22" s="447">
        <v>36246</v>
      </c>
      <c r="F22" s="447">
        <v>8271</v>
      </c>
      <c r="G22" s="439">
        <v>0</v>
      </c>
      <c r="H22" s="447">
        <v>20880</v>
      </c>
      <c r="I22" s="448">
        <v>100</v>
      </c>
      <c r="J22" s="432"/>
      <c r="K22" s="208" t="s">
        <v>8</v>
      </c>
      <c r="L22" s="441">
        <f t="shared" si="8"/>
        <v>24768</v>
      </c>
      <c r="M22" s="449">
        <v>39022</v>
      </c>
      <c r="N22" s="449">
        <v>33158</v>
      </c>
      <c r="O22" s="450">
        <v>7763</v>
      </c>
      <c r="P22" s="449">
        <v>0</v>
      </c>
      <c r="Q22" s="450">
        <v>20234</v>
      </c>
      <c r="R22" s="450">
        <v>100</v>
      </c>
      <c r="S22" s="432"/>
      <c r="T22" s="208" t="s">
        <v>8</v>
      </c>
      <c r="U22" s="437">
        <f t="shared" ref="U22:U34" si="10">SUM(V22:AA22)</f>
        <v>4434</v>
      </c>
      <c r="V22" s="447">
        <v>1058</v>
      </c>
      <c r="W22" s="447">
        <v>2640</v>
      </c>
      <c r="X22" s="451">
        <v>267</v>
      </c>
      <c r="Y22" s="439">
        <v>0</v>
      </c>
      <c r="Z22" s="451">
        <v>469</v>
      </c>
      <c r="AA22" s="439">
        <v>0</v>
      </c>
      <c r="AB22" s="432"/>
      <c r="AC22" s="208" t="s">
        <v>8</v>
      </c>
      <c r="AD22" s="437">
        <f t="shared" ref="AD22:AD34" si="11">SUM(AE22:AJ22)</f>
        <v>1421</v>
      </c>
      <c r="AE22" s="452">
        <v>555</v>
      </c>
      <c r="AF22" s="452">
        <v>447</v>
      </c>
      <c r="AG22" s="453">
        <v>242</v>
      </c>
      <c r="AH22" s="452">
        <v>0</v>
      </c>
      <c r="AI22" s="453">
        <v>177</v>
      </c>
      <c r="AJ22" s="452">
        <v>0</v>
      </c>
    </row>
    <row r="23" spans="1:36" ht="21" hidden="1" customHeight="1" outlineLevel="1">
      <c r="A23" s="434" t="s">
        <v>165</v>
      </c>
      <c r="B23" s="77" t="s">
        <v>164</v>
      </c>
      <c r="C23" s="437">
        <f t="shared" si="9"/>
        <v>251</v>
      </c>
      <c r="D23" s="438">
        <v>42</v>
      </c>
      <c r="E23" s="438">
        <v>164</v>
      </c>
      <c r="F23" s="438">
        <v>10</v>
      </c>
      <c r="G23" s="454">
        <v>2</v>
      </c>
      <c r="H23" s="438">
        <v>32</v>
      </c>
      <c r="I23" s="455">
        <v>1</v>
      </c>
      <c r="J23" s="434" t="s">
        <v>165</v>
      </c>
      <c r="K23" s="77" t="s">
        <v>164</v>
      </c>
      <c r="L23" s="441">
        <f t="shared" si="8"/>
        <v>102</v>
      </c>
      <c r="M23" s="439">
        <v>23</v>
      </c>
      <c r="N23" s="439">
        <v>96</v>
      </c>
      <c r="O23" s="442">
        <v>1</v>
      </c>
      <c r="P23" s="439">
        <v>1</v>
      </c>
      <c r="Q23" s="442">
        <v>16</v>
      </c>
      <c r="R23" s="439">
        <v>0</v>
      </c>
      <c r="S23" s="434" t="s">
        <v>442</v>
      </c>
      <c r="T23" s="77" t="s">
        <v>59</v>
      </c>
      <c r="U23" s="437">
        <f t="shared" si="10"/>
        <v>85</v>
      </c>
      <c r="V23" s="447">
        <v>8</v>
      </c>
      <c r="W23" s="447">
        <v>57</v>
      </c>
      <c r="X23" s="451">
        <v>3</v>
      </c>
      <c r="Y23" s="451">
        <v>1</v>
      </c>
      <c r="Z23" s="451">
        <v>15</v>
      </c>
      <c r="AA23" s="451">
        <v>1</v>
      </c>
      <c r="AB23" s="434" t="s">
        <v>442</v>
      </c>
      <c r="AC23" s="77" t="s">
        <v>59</v>
      </c>
      <c r="AD23" s="437">
        <f t="shared" si="11"/>
        <v>29</v>
      </c>
      <c r="AE23" s="452">
        <v>11</v>
      </c>
      <c r="AF23" s="452">
        <v>11</v>
      </c>
      <c r="AG23" s="453">
        <v>6</v>
      </c>
      <c r="AH23" s="452">
        <v>0</v>
      </c>
      <c r="AI23" s="452">
        <v>1</v>
      </c>
      <c r="AJ23" s="452">
        <v>0</v>
      </c>
    </row>
    <row r="24" spans="1:36" s="53" customFormat="1" ht="17.100000000000001" hidden="1" customHeight="1" outlineLevel="1">
      <c r="A24" s="432"/>
      <c r="B24" s="208" t="s">
        <v>8</v>
      </c>
      <c r="C24" s="437">
        <f t="shared" si="9"/>
        <v>76583</v>
      </c>
      <c r="D24" s="448">
        <v>51717</v>
      </c>
      <c r="E24" s="448">
        <v>21604</v>
      </c>
      <c r="F24" s="448">
        <v>580</v>
      </c>
      <c r="G24" s="456">
        <v>653</v>
      </c>
      <c r="H24" s="448">
        <v>1551</v>
      </c>
      <c r="I24" s="439">
        <v>478</v>
      </c>
      <c r="J24" s="432"/>
      <c r="K24" s="208" t="s">
        <v>8</v>
      </c>
      <c r="L24" s="441">
        <f t="shared" si="8"/>
        <v>10330</v>
      </c>
      <c r="M24" s="449">
        <v>46065</v>
      </c>
      <c r="N24" s="449">
        <v>15664</v>
      </c>
      <c r="O24" s="450">
        <v>153</v>
      </c>
      <c r="P24" s="453">
        <v>199</v>
      </c>
      <c r="Q24" s="450">
        <v>1245</v>
      </c>
      <c r="R24" s="449">
        <v>0</v>
      </c>
      <c r="S24" s="432"/>
      <c r="T24" s="208" t="s">
        <v>8</v>
      </c>
      <c r="U24" s="437">
        <f t="shared" si="10"/>
        <v>8886</v>
      </c>
      <c r="V24" s="447">
        <v>2717</v>
      </c>
      <c r="W24" s="447">
        <v>4904</v>
      </c>
      <c r="X24" s="451">
        <v>37</v>
      </c>
      <c r="Y24" s="451">
        <v>454</v>
      </c>
      <c r="Z24" s="451">
        <v>296</v>
      </c>
      <c r="AA24" s="439">
        <v>478</v>
      </c>
      <c r="AB24" s="432"/>
      <c r="AC24" s="208" t="s">
        <v>8</v>
      </c>
      <c r="AD24" s="437">
        <f t="shared" si="11"/>
        <v>4372</v>
      </c>
      <c r="AE24" s="452">
        <v>2936</v>
      </c>
      <c r="AF24" s="452">
        <v>1036</v>
      </c>
      <c r="AG24" s="453">
        <v>390</v>
      </c>
      <c r="AH24" s="452">
        <v>0</v>
      </c>
      <c r="AI24" s="453">
        <v>10</v>
      </c>
      <c r="AJ24" s="452">
        <v>0</v>
      </c>
    </row>
    <row r="25" spans="1:36" ht="21" hidden="1" customHeight="1" outlineLevel="1">
      <c r="A25" s="434" t="s">
        <v>166</v>
      </c>
      <c r="B25" s="77" t="s">
        <v>164</v>
      </c>
      <c r="C25" s="437">
        <f t="shared" si="9"/>
        <v>107</v>
      </c>
      <c r="D25" s="438">
        <v>1</v>
      </c>
      <c r="E25" s="438">
        <v>104</v>
      </c>
      <c r="F25" s="439">
        <v>0</v>
      </c>
      <c r="G25" s="439">
        <v>0</v>
      </c>
      <c r="H25" s="438">
        <v>2</v>
      </c>
      <c r="I25" s="439">
        <v>0</v>
      </c>
      <c r="J25" s="434" t="s">
        <v>166</v>
      </c>
      <c r="K25" s="77" t="s">
        <v>164</v>
      </c>
      <c r="L25" s="441">
        <f t="shared" si="8"/>
        <v>48</v>
      </c>
      <c r="M25" s="439">
        <v>0</v>
      </c>
      <c r="N25" s="439">
        <v>54</v>
      </c>
      <c r="O25" s="439">
        <v>0</v>
      </c>
      <c r="P25" s="439">
        <v>0</v>
      </c>
      <c r="Q25" s="439">
        <v>0</v>
      </c>
      <c r="R25" s="439">
        <v>0</v>
      </c>
      <c r="S25" s="434" t="s">
        <v>443</v>
      </c>
      <c r="T25" s="77" t="s">
        <v>59</v>
      </c>
      <c r="U25" s="437">
        <f t="shared" si="10"/>
        <v>48</v>
      </c>
      <c r="V25" s="439">
        <v>0</v>
      </c>
      <c r="W25" s="447">
        <v>46</v>
      </c>
      <c r="X25" s="439">
        <v>0</v>
      </c>
      <c r="Y25" s="439">
        <v>0</v>
      </c>
      <c r="Z25" s="451">
        <v>2</v>
      </c>
      <c r="AA25" s="439">
        <v>0</v>
      </c>
      <c r="AB25" s="434" t="s">
        <v>443</v>
      </c>
      <c r="AC25" s="77" t="s">
        <v>59</v>
      </c>
      <c r="AD25" s="437">
        <f t="shared" si="11"/>
        <v>5</v>
      </c>
      <c r="AE25" s="452">
        <v>1</v>
      </c>
      <c r="AF25" s="452">
        <v>4</v>
      </c>
      <c r="AG25" s="452">
        <v>0</v>
      </c>
      <c r="AH25" s="452">
        <v>0</v>
      </c>
      <c r="AI25" s="452">
        <v>0</v>
      </c>
      <c r="AJ25" s="452">
        <v>0</v>
      </c>
    </row>
    <row r="26" spans="1:36" s="53" customFormat="1" ht="17.100000000000001" hidden="1" customHeight="1" outlineLevel="1">
      <c r="A26" s="432"/>
      <c r="B26" s="208" t="s">
        <v>8</v>
      </c>
      <c r="C26" s="437">
        <f t="shared" si="9"/>
        <v>25466</v>
      </c>
      <c r="D26" s="447">
        <v>423</v>
      </c>
      <c r="E26" s="447">
        <v>24921</v>
      </c>
      <c r="F26" s="439">
        <v>0</v>
      </c>
      <c r="G26" s="439">
        <v>0</v>
      </c>
      <c r="H26" s="447">
        <v>122</v>
      </c>
      <c r="I26" s="439">
        <v>0</v>
      </c>
      <c r="J26" s="432"/>
      <c r="K26" s="208" t="s">
        <v>8</v>
      </c>
      <c r="L26" s="441">
        <f t="shared" si="8"/>
        <v>9581</v>
      </c>
      <c r="M26" s="449">
        <v>0</v>
      </c>
      <c r="N26" s="449">
        <v>14546</v>
      </c>
      <c r="O26" s="449">
        <v>0</v>
      </c>
      <c r="P26" s="449">
        <v>0</v>
      </c>
      <c r="Q26" s="449">
        <v>0</v>
      </c>
      <c r="R26" s="449">
        <v>0</v>
      </c>
      <c r="S26" s="432"/>
      <c r="T26" s="208" t="s">
        <v>8</v>
      </c>
      <c r="U26" s="437">
        <f t="shared" si="10"/>
        <v>9581</v>
      </c>
      <c r="V26" s="439">
        <v>0</v>
      </c>
      <c r="W26" s="447">
        <v>9459</v>
      </c>
      <c r="X26" s="439">
        <v>0</v>
      </c>
      <c r="Y26" s="439">
        <v>0</v>
      </c>
      <c r="Z26" s="451">
        <v>122</v>
      </c>
      <c r="AA26" s="439">
        <v>0</v>
      </c>
      <c r="AB26" s="432"/>
      <c r="AC26" s="208" t="s">
        <v>8</v>
      </c>
      <c r="AD26" s="437">
        <f t="shared" si="11"/>
        <v>1339</v>
      </c>
      <c r="AE26" s="452">
        <v>423</v>
      </c>
      <c r="AF26" s="452">
        <v>916</v>
      </c>
      <c r="AG26" s="452">
        <v>0</v>
      </c>
      <c r="AH26" s="452">
        <v>0</v>
      </c>
      <c r="AI26" s="452">
        <v>0</v>
      </c>
      <c r="AJ26" s="452">
        <v>0</v>
      </c>
    </row>
    <row r="27" spans="1:36" ht="21" hidden="1" customHeight="1" outlineLevel="1">
      <c r="A27" s="436" t="s">
        <v>10</v>
      </c>
      <c r="B27" s="77" t="s">
        <v>164</v>
      </c>
      <c r="C27" s="437">
        <f t="shared" si="9"/>
        <v>19</v>
      </c>
      <c r="D27" s="438">
        <v>2</v>
      </c>
      <c r="E27" s="438">
        <v>17</v>
      </c>
      <c r="F27" s="439">
        <v>0</v>
      </c>
      <c r="G27" s="439">
        <v>0</v>
      </c>
      <c r="H27" s="439">
        <v>0</v>
      </c>
      <c r="I27" s="439">
        <v>0</v>
      </c>
      <c r="J27" s="436" t="s">
        <v>10</v>
      </c>
      <c r="K27" s="77" t="s">
        <v>164</v>
      </c>
      <c r="L27" s="441">
        <f t="shared" si="8"/>
        <v>17</v>
      </c>
      <c r="M27" s="439">
        <v>0</v>
      </c>
      <c r="N27" s="439">
        <v>2</v>
      </c>
      <c r="O27" s="445">
        <v>0</v>
      </c>
      <c r="P27" s="439">
        <v>0</v>
      </c>
      <c r="Q27" s="439">
        <v>0</v>
      </c>
      <c r="R27" s="439">
        <v>0</v>
      </c>
      <c r="S27" s="436" t="s">
        <v>10</v>
      </c>
      <c r="T27" s="77" t="s">
        <v>59</v>
      </c>
      <c r="U27" s="437">
        <f t="shared" si="10"/>
        <v>17</v>
      </c>
      <c r="V27" s="457">
        <v>2</v>
      </c>
      <c r="W27" s="447">
        <v>15</v>
      </c>
      <c r="X27" s="439">
        <v>0</v>
      </c>
      <c r="Y27" s="439">
        <v>0</v>
      </c>
      <c r="Z27" s="439">
        <v>0</v>
      </c>
      <c r="AA27" s="439">
        <v>0</v>
      </c>
      <c r="AB27" s="436" t="s">
        <v>10</v>
      </c>
      <c r="AC27" s="77" t="s">
        <v>59</v>
      </c>
      <c r="AD27" s="437">
        <f t="shared" si="11"/>
        <v>0</v>
      </c>
      <c r="AE27" s="452">
        <v>0</v>
      </c>
      <c r="AF27" s="452">
        <v>0</v>
      </c>
      <c r="AG27" s="452">
        <v>0</v>
      </c>
      <c r="AH27" s="452">
        <v>0</v>
      </c>
      <c r="AI27" s="452">
        <v>0</v>
      </c>
      <c r="AJ27" s="452">
        <v>0</v>
      </c>
    </row>
    <row r="28" spans="1:36" s="53" customFormat="1" ht="17.100000000000001" hidden="1" customHeight="1" outlineLevel="1">
      <c r="A28" s="432"/>
      <c r="B28" s="208" t="s">
        <v>8</v>
      </c>
      <c r="C28" s="437">
        <f t="shared" si="9"/>
        <v>5579</v>
      </c>
      <c r="D28" s="447">
        <v>823</v>
      </c>
      <c r="E28" s="447">
        <v>4756</v>
      </c>
      <c r="F28" s="439">
        <v>0</v>
      </c>
      <c r="G28" s="439">
        <v>0</v>
      </c>
      <c r="H28" s="439">
        <v>0</v>
      </c>
      <c r="I28" s="439">
        <v>0</v>
      </c>
      <c r="J28" s="432"/>
      <c r="K28" s="208" t="s">
        <v>8</v>
      </c>
      <c r="L28" s="441">
        <f t="shared" si="8"/>
        <v>2885</v>
      </c>
      <c r="M28" s="452">
        <v>0</v>
      </c>
      <c r="N28" s="449">
        <v>2694</v>
      </c>
      <c r="O28" s="449">
        <v>0</v>
      </c>
      <c r="P28" s="449">
        <v>0</v>
      </c>
      <c r="Q28" s="449">
        <v>0</v>
      </c>
      <c r="R28" s="449">
        <v>0</v>
      </c>
      <c r="S28" s="432"/>
      <c r="T28" s="208" t="s">
        <v>8</v>
      </c>
      <c r="U28" s="437">
        <f t="shared" si="10"/>
        <v>2885</v>
      </c>
      <c r="V28" s="457">
        <v>823</v>
      </c>
      <c r="W28" s="447">
        <v>2062</v>
      </c>
      <c r="X28" s="439">
        <v>0</v>
      </c>
      <c r="Y28" s="439">
        <v>0</v>
      </c>
      <c r="Z28" s="439">
        <v>0</v>
      </c>
      <c r="AA28" s="439">
        <v>0</v>
      </c>
      <c r="AB28" s="432"/>
      <c r="AC28" s="208" t="s">
        <v>8</v>
      </c>
      <c r="AD28" s="437">
        <f t="shared" si="11"/>
        <v>0</v>
      </c>
      <c r="AE28" s="452">
        <v>0</v>
      </c>
      <c r="AF28" s="452">
        <v>0</v>
      </c>
      <c r="AG28" s="452">
        <v>0</v>
      </c>
      <c r="AH28" s="452">
        <v>0</v>
      </c>
      <c r="AI28" s="452">
        <v>0</v>
      </c>
      <c r="AJ28" s="452">
        <v>0</v>
      </c>
    </row>
    <row r="29" spans="1:36" ht="21" hidden="1" customHeight="1" outlineLevel="1">
      <c r="A29" s="436" t="s">
        <v>11</v>
      </c>
      <c r="B29" s="77" t="s">
        <v>164</v>
      </c>
      <c r="C29" s="437">
        <f t="shared" si="9"/>
        <v>34</v>
      </c>
      <c r="D29" s="438">
        <v>2</v>
      </c>
      <c r="E29" s="438">
        <v>32</v>
      </c>
      <c r="F29" s="439">
        <v>0</v>
      </c>
      <c r="G29" s="439">
        <v>0</v>
      </c>
      <c r="H29" s="439">
        <v>0</v>
      </c>
      <c r="I29" s="439">
        <v>0</v>
      </c>
      <c r="J29" s="436" t="s">
        <v>11</v>
      </c>
      <c r="K29" s="77" t="s">
        <v>164</v>
      </c>
      <c r="L29" s="441">
        <f t="shared" si="8"/>
        <v>30</v>
      </c>
      <c r="M29" s="445">
        <v>2</v>
      </c>
      <c r="N29" s="439">
        <v>2</v>
      </c>
      <c r="O29" s="439">
        <v>0</v>
      </c>
      <c r="P29" s="439">
        <v>0</v>
      </c>
      <c r="Q29" s="439">
        <v>0</v>
      </c>
      <c r="R29" s="439">
        <v>0</v>
      </c>
      <c r="S29" s="436" t="s">
        <v>11</v>
      </c>
      <c r="T29" s="77" t="s">
        <v>59</v>
      </c>
      <c r="U29" s="437">
        <f t="shared" si="10"/>
        <v>30</v>
      </c>
      <c r="V29" s="439">
        <v>0</v>
      </c>
      <c r="W29" s="447">
        <v>30</v>
      </c>
      <c r="X29" s="439">
        <v>0</v>
      </c>
      <c r="Y29" s="439">
        <v>0</v>
      </c>
      <c r="Z29" s="439">
        <v>0</v>
      </c>
      <c r="AA29" s="439">
        <v>0</v>
      </c>
      <c r="AB29" s="436" t="s">
        <v>11</v>
      </c>
      <c r="AC29" s="77" t="s">
        <v>59</v>
      </c>
      <c r="AD29" s="437">
        <f t="shared" si="11"/>
        <v>0</v>
      </c>
      <c r="AE29" s="452">
        <v>0</v>
      </c>
      <c r="AF29" s="452">
        <v>0</v>
      </c>
      <c r="AG29" s="452">
        <v>0</v>
      </c>
      <c r="AH29" s="452">
        <v>0</v>
      </c>
      <c r="AI29" s="452">
        <v>0</v>
      </c>
      <c r="AJ29" s="452">
        <v>0</v>
      </c>
    </row>
    <row r="30" spans="1:36" s="53" customFormat="1" ht="17.100000000000001" hidden="1" customHeight="1" outlineLevel="1">
      <c r="A30" s="432"/>
      <c r="B30" s="208" t="s">
        <v>8</v>
      </c>
      <c r="C30" s="437">
        <f t="shared" si="9"/>
        <v>20188</v>
      </c>
      <c r="D30" s="447">
        <v>3055</v>
      </c>
      <c r="E30" s="447">
        <v>17133</v>
      </c>
      <c r="F30" s="439">
        <v>0</v>
      </c>
      <c r="G30" s="439">
        <v>0</v>
      </c>
      <c r="H30" s="439">
        <v>0</v>
      </c>
      <c r="I30" s="439">
        <v>0</v>
      </c>
      <c r="J30" s="432"/>
      <c r="K30" s="208" t="s">
        <v>8</v>
      </c>
      <c r="L30" s="441">
        <f t="shared" si="8"/>
        <v>16934</v>
      </c>
      <c r="M30" s="452">
        <v>3055</v>
      </c>
      <c r="N30" s="449">
        <v>199</v>
      </c>
      <c r="O30" s="452">
        <v>0</v>
      </c>
      <c r="P30" s="449">
        <v>0</v>
      </c>
      <c r="Q30" s="449">
        <v>0</v>
      </c>
      <c r="R30" s="449">
        <v>0</v>
      </c>
      <c r="S30" s="432"/>
      <c r="T30" s="208" t="s">
        <v>8</v>
      </c>
      <c r="U30" s="437">
        <f t="shared" si="10"/>
        <v>16934</v>
      </c>
      <c r="V30" s="439">
        <v>0</v>
      </c>
      <c r="W30" s="447">
        <v>16934</v>
      </c>
      <c r="X30" s="439">
        <v>0</v>
      </c>
      <c r="Y30" s="439">
        <v>0</v>
      </c>
      <c r="Z30" s="439">
        <v>0</v>
      </c>
      <c r="AA30" s="439">
        <v>0</v>
      </c>
      <c r="AB30" s="432"/>
      <c r="AC30" s="208" t="s">
        <v>8</v>
      </c>
      <c r="AD30" s="437">
        <f t="shared" si="11"/>
        <v>0</v>
      </c>
      <c r="AE30" s="452">
        <v>0</v>
      </c>
      <c r="AF30" s="452">
        <v>0</v>
      </c>
      <c r="AG30" s="452">
        <v>0</v>
      </c>
      <c r="AH30" s="452">
        <v>0</v>
      </c>
      <c r="AI30" s="452">
        <v>0</v>
      </c>
      <c r="AJ30" s="452">
        <v>0</v>
      </c>
    </row>
    <row r="31" spans="1:36" ht="21" hidden="1" customHeight="1" outlineLevel="1">
      <c r="A31" s="436" t="s">
        <v>167</v>
      </c>
      <c r="B31" s="77" t="s">
        <v>164</v>
      </c>
      <c r="C31" s="437">
        <f t="shared" si="9"/>
        <v>62</v>
      </c>
      <c r="D31" s="438">
        <v>25</v>
      </c>
      <c r="E31" s="438">
        <v>24</v>
      </c>
      <c r="F31" s="454">
        <v>2</v>
      </c>
      <c r="G31" s="439">
        <v>1</v>
      </c>
      <c r="H31" s="454">
        <v>10</v>
      </c>
      <c r="I31" s="439">
        <v>0</v>
      </c>
      <c r="J31" s="436" t="s">
        <v>167</v>
      </c>
      <c r="K31" s="77" t="s">
        <v>164</v>
      </c>
      <c r="L31" s="441">
        <f t="shared" si="8"/>
        <v>37</v>
      </c>
      <c r="M31" s="439">
        <v>11</v>
      </c>
      <c r="N31" s="439">
        <v>6</v>
      </c>
      <c r="O31" s="446">
        <v>1</v>
      </c>
      <c r="P31" s="439">
        <v>0</v>
      </c>
      <c r="Q31" s="446">
        <v>5</v>
      </c>
      <c r="R31" s="439">
        <v>0</v>
      </c>
      <c r="S31" s="436" t="s">
        <v>444</v>
      </c>
      <c r="T31" s="77" t="s">
        <v>59</v>
      </c>
      <c r="U31" s="437">
        <f t="shared" si="10"/>
        <v>32</v>
      </c>
      <c r="V31" s="457">
        <v>11</v>
      </c>
      <c r="W31" s="447">
        <v>14</v>
      </c>
      <c r="X31" s="451">
        <v>1</v>
      </c>
      <c r="Y31" s="439">
        <v>1</v>
      </c>
      <c r="Z31" s="451">
        <v>5</v>
      </c>
      <c r="AA31" s="439">
        <v>0</v>
      </c>
      <c r="AB31" s="436" t="s">
        <v>444</v>
      </c>
      <c r="AC31" s="77" t="s">
        <v>59</v>
      </c>
      <c r="AD31" s="437">
        <f t="shared" si="11"/>
        <v>7</v>
      </c>
      <c r="AE31" s="452">
        <v>3</v>
      </c>
      <c r="AF31" s="452">
        <v>4</v>
      </c>
      <c r="AG31" s="452">
        <v>0</v>
      </c>
      <c r="AH31" s="452">
        <v>0</v>
      </c>
      <c r="AI31" s="452">
        <v>0</v>
      </c>
      <c r="AJ31" s="452">
        <v>0</v>
      </c>
    </row>
    <row r="32" spans="1:36" s="53" customFormat="1" ht="17.100000000000001" hidden="1" customHeight="1" outlineLevel="1">
      <c r="A32" s="436" t="s">
        <v>12</v>
      </c>
      <c r="B32" s="208" t="s">
        <v>8</v>
      </c>
      <c r="C32" s="437">
        <f t="shared" si="9"/>
        <v>11294</v>
      </c>
      <c r="D32" s="447">
        <v>7777</v>
      </c>
      <c r="E32" s="447">
        <v>2890</v>
      </c>
      <c r="F32" s="457">
        <v>20</v>
      </c>
      <c r="G32" s="457">
        <v>47</v>
      </c>
      <c r="H32" s="457">
        <v>560</v>
      </c>
      <c r="I32" s="439">
        <v>0</v>
      </c>
      <c r="J32" s="436" t="s">
        <v>12</v>
      </c>
      <c r="K32" s="208" t="s">
        <v>8</v>
      </c>
      <c r="L32" s="441">
        <f t="shared" si="8"/>
        <v>3989</v>
      </c>
      <c r="M32" s="449">
        <v>4710</v>
      </c>
      <c r="N32" s="449">
        <v>755</v>
      </c>
      <c r="O32" s="453">
        <v>6</v>
      </c>
      <c r="P32" s="449">
        <v>0</v>
      </c>
      <c r="Q32" s="453">
        <v>132</v>
      </c>
      <c r="R32" s="449">
        <v>0</v>
      </c>
      <c r="S32" s="436" t="s">
        <v>12</v>
      </c>
      <c r="T32" s="208" t="s">
        <v>8</v>
      </c>
      <c r="U32" s="437">
        <f t="shared" si="10"/>
        <v>3857</v>
      </c>
      <c r="V32" s="457">
        <v>2050</v>
      </c>
      <c r="W32" s="447">
        <v>1317</v>
      </c>
      <c r="X32" s="451">
        <v>14</v>
      </c>
      <c r="Y32" s="451">
        <v>47</v>
      </c>
      <c r="Z32" s="451">
        <v>429</v>
      </c>
      <c r="AA32" s="439">
        <v>0</v>
      </c>
      <c r="AB32" s="436" t="s">
        <v>12</v>
      </c>
      <c r="AC32" s="208" t="s">
        <v>8</v>
      </c>
      <c r="AD32" s="437">
        <f t="shared" si="11"/>
        <v>1834</v>
      </c>
      <c r="AE32" s="452">
        <v>1017</v>
      </c>
      <c r="AF32" s="452">
        <v>817</v>
      </c>
      <c r="AG32" s="452">
        <v>0</v>
      </c>
      <c r="AH32" s="452">
        <v>0</v>
      </c>
      <c r="AI32" s="452">
        <v>0</v>
      </c>
      <c r="AJ32" s="452">
        <v>0</v>
      </c>
    </row>
    <row r="33" spans="1:37" ht="21" hidden="1" customHeight="1" outlineLevel="1">
      <c r="A33" s="436" t="s">
        <v>547</v>
      </c>
      <c r="B33" s="77" t="s">
        <v>164</v>
      </c>
      <c r="C33" s="437">
        <f t="shared" si="9"/>
        <v>307</v>
      </c>
      <c r="D33" s="440">
        <v>14</v>
      </c>
      <c r="E33" s="440">
        <v>285</v>
      </c>
      <c r="F33" s="440">
        <v>5</v>
      </c>
      <c r="G33" s="439">
        <v>0</v>
      </c>
      <c r="H33" s="440">
        <v>3</v>
      </c>
      <c r="I33" s="439">
        <v>0</v>
      </c>
      <c r="J33" s="436" t="s">
        <v>547</v>
      </c>
      <c r="K33" s="77" t="s">
        <v>164</v>
      </c>
      <c r="L33" s="441">
        <f t="shared" si="8"/>
        <v>103</v>
      </c>
      <c r="M33" s="458">
        <v>9</v>
      </c>
      <c r="N33" s="459">
        <v>188</v>
      </c>
      <c r="O33" s="459">
        <v>0</v>
      </c>
      <c r="P33" s="459">
        <v>0</v>
      </c>
      <c r="Q33" s="460">
        <v>2</v>
      </c>
      <c r="R33" s="459">
        <v>0</v>
      </c>
      <c r="S33" s="436" t="s">
        <v>546</v>
      </c>
      <c r="T33" s="77" t="s">
        <v>59</v>
      </c>
      <c r="U33" s="461">
        <f t="shared" si="10"/>
        <v>101</v>
      </c>
      <c r="V33" s="448">
        <v>4</v>
      </c>
      <c r="W33" s="448">
        <v>91</v>
      </c>
      <c r="X33" s="462">
        <v>5</v>
      </c>
      <c r="Y33" s="439">
        <v>0</v>
      </c>
      <c r="Z33" s="462">
        <v>1</v>
      </c>
      <c r="AA33" s="439">
        <v>0</v>
      </c>
      <c r="AB33" s="436" t="s">
        <v>546</v>
      </c>
      <c r="AC33" s="77" t="s">
        <v>59</v>
      </c>
      <c r="AD33" s="461">
        <f t="shared" si="11"/>
        <v>7</v>
      </c>
      <c r="AE33" s="463">
        <v>1</v>
      </c>
      <c r="AF33" s="463">
        <v>6</v>
      </c>
      <c r="AG33" s="463">
        <v>0</v>
      </c>
      <c r="AH33" s="463">
        <v>0</v>
      </c>
      <c r="AI33" s="463">
        <v>0</v>
      </c>
      <c r="AJ33" s="463">
        <v>0</v>
      </c>
      <c r="AK33" s="92"/>
    </row>
    <row r="34" spans="1:37" s="57" customFormat="1" ht="17.100000000000001" hidden="1" customHeight="1" outlineLevel="1">
      <c r="A34" s="434"/>
      <c r="B34" s="77" t="s">
        <v>8</v>
      </c>
      <c r="C34" s="437">
        <f t="shared" si="9"/>
        <v>20762</v>
      </c>
      <c r="D34" s="448">
        <v>1830</v>
      </c>
      <c r="E34" s="448">
        <v>19149</v>
      </c>
      <c r="F34" s="448">
        <v>-551</v>
      </c>
      <c r="G34" s="439">
        <v>0</v>
      </c>
      <c r="H34" s="448">
        <v>334</v>
      </c>
      <c r="I34" s="439">
        <v>0</v>
      </c>
      <c r="J34" s="434"/>
      <c r="K34" s="77" t="s">
        <v>8</v>
      </c>
      <c r="L34" s="441">
        <f t="shared" si="8"/>
        <v>8336</v>
      </c>
      <c r="M34" s="463">
        <v>1158</v>
      </c>
      <c r="N34" s="464">
        <v>11991</v>
      </c>
      <c r="O34" s="464">
        <v>0</v>
      </c>
      <c r="P34" s="464">
        <v>0</v>
      </c>
      <c r="Q34" s="465">
        <v>302</v>
      </c>
      <c r="R34" s="464">
        <v>0</v>
      </c>
      <c r="S34" s="434"/>
      <c r="T34" s="77" t="s">
        <v>8</v>
      </c>
      <c r="U34" s="461">
        <f t="shared" si="10"/>
        <v>8034</v>
      </c>
      <c r="V34" s="448">
        <v>659</v>
      </c>
      <c r="W34" s="448">
        <v>6792</v>
      </c>
      <c r="X34" s="462">
        <v>551</v>
      </c>
      <c r="Y34" s="439">
        <v>0</v>
      </c>
      <c r="Z34" s="462">
        <v>32</v>
      </c>
      <c r="AA34" s="439">
        <v>0</v>
      </c>
      <c r="AB34" s="434"/>
      <c r="AC34" s="77" t="s">
        <v>8</v>
      </c>
      <c r="AD34" s="461">
        <f t="shared" si="11"/>
        <v>379</v>
      </c>
      <c r="AE34" s="463">
        <v>13</v>
      </c>
      <c r="AF34" s="463">
        <v>366</v>
      </c>
      <c r="AG34" s="466">
        <v>0</v>
      </c>
      <c r="AH34" s="466">
        <v>0</v>
      </c>
      <c r="AI34" s="466">
        <v>0</v>
      </c>
      <c r="AJ34" s="466">
        <v>0</v>
      </c>
      <c r="AK34" s="110"/>
    </row>
    <row r="35" spans="1:37" s="57" customFormat="1" ht="17.100000000000001" hidden="1" customHeight="1" outlineLevel="1">
      <c r="A35" s="434">
        <v>2016</v>
      </c>
      <c r="B35" s="77" t="s">
        <v>59</v>
      </c>
      <c r="C35" s="437">
        <v>2014</v>
      </c>
      <c r="D35" s="448">
        <v>334</v>
      </c>
      <c r="E35" s="448">
        <v>1238</v>
      </c>
      <c r="F35" s="448">
        <v>135</v>
      </c>
      <c r="G35" s="439">
        <v>3</v>
      </c>
      <c r="H35" s="448">
        <v>287</v>
      </c>
      <c r="I35" s="439">
        <v>17</v>
      </c>
      <c r="J35" s="434">
        <v>2016</v>
      </c>
      <c r="K35" s="77" t="s">
        <v>59</v>
      </c>
      <c r="L35" s="441">
        <v>1502</v>
      </c>
      <c r="M35" s="463">
        <v>270</v>
      </c>
      <c r="N35" s="464">
        <v>891</v>
      </c>
      <c r="O35" s="464">
        <v>101</v>
      </c>
      <c r="P35" s="464">
        <v>1</v>
      </c>
      <c r="Q35" s="465">
        <v>227</v>
      </c>
      <c r="R35" s="464">
        <v>12</v>
      </c>
      <c r="S35" s="434">
        <v>2016</v>
      </c>
      <c r="T35" s="77" t="s">
        <v>59</v>
      </c>
      <c r="U35" s="461">
        <v>438</v>
      </c>
      <c r="V35" s="448">
        <v>48</v>
      </c>
      <c r="W35" s="448">
        <v>312</v>
      </c>
      <c r="X35" s="462">
        <v>20</v>
      </c>
      <c r="Y35" s="439">
        <v>1</v>
      </c>
      <c r="Z35" s="462">
        <v>52</v>
      </c>
      <c r="AA35" s="439">
        <v>5</v>
      </c>
      <c r="AB35" s="434">
        <v>2016</v>
      </c>
      <c r="AC35" s="77" t="s">
        <v>59</v>
      </c>
      <c r="AD35" s="461">
        <v>74</v>
      </c>
      <c r="AE35" s="463">
        <v>16</v>
      </c>
      <c r="AF35" s="463">
        <v>35</v>
      </c>
      <c r="AG35" s="466">
        <v>14</v>
      </c>
      <c r="AH35" s="466">
        <v>1</v>
      </c>
      <c r="AI35" s="466">
        <v>8</v>
      </c>
      <c r="AJ35" s="466">
        <v>0</v>
      </c>
      <c r="AK35" s="110"/>
    </row>
    <row r="36" spans="1:37" s="57" customFormat="1" ht="17.100000000000001" hidden="1" customHeight="1" outlineLevel="1">
      <c r="A36" s="434"/>
      <c r="B36" s="77" t="s">
        <v>8</v>
      </c>
      <c r="C36" s="437">
        <v>273500</v>
      </c>
      <c r="D36" s="448">
        <v>70954</v>
      </c>
      <c r="E36" s="448">
        <v>169739</v>
      </c>
      <c r="F36" s="448">
        <v>9956</v>
      </c>
      <c r="G36" s="439">
        <v>472</v>
      </c>
      <c r="H36" s="448">
        <v>21957</v>
      </c>
      <c r="I36" s="439">
        <v>422</v>
      </c>
      <c r="J36" s="434"/>
      <c r="K36" s="77" t="s">
        <v>8</v>
      </c>
      <c r="L36" s="441">
        <v>213717</v>
      </c>
      <c r="M36" s="463">
        <v>63624</v>
      </c>
      <c r="N36" s="464">
        <v>122384</v>
      </c>
      <c r="O36" s="464">
        <v>8015</v>
      </c>
      <c r="P36" s="464">
        <v>472</v>
      </c>
      <c r="Q36" s="465">
        <v>18832</v>
      </c>
      <c r="R36" s="464">
        <v>390</v>
      </c>
      <c r="S36" s="434"/>
      <c r="T36" s="77" t="s">
        <v>8</v>
      </c>
      <c r="U36" s="461">
        <v>50501</v>
      </c>
      <c r="V36" s="448">
        <v>3975</v>
      </c>
      <c r="W36" s="448">
        <v>43127</v>
      </c>
      <c r="X36" s="462">
        <v>912</v>
      </c>
      <c r="Y36" s="439">
        <v>0</v>
      </c>
      <c r="Z36" s="462">
        <v>2455</v>
      </c>
      <c r="AA36" s="439">
        <v>32</v>
      </c>
      <c r="AB36" s="434"/>
      <c r="AC36" s="77" t="s">
        <v>8</v>
      </c>
      <c r="AD36" s="461">
        <v>9282</v>
      </c>
      <c r="AE36" s="463">
        <v>3355</v>
      </c>
      <c r="AF36" s="463">
        <v>4228</v>
      </c>
      <c r="AG36" s="466">
        <v>1029</v>
      </c>
      <c r="AH36" s="466">
        <v>0</v>
      </c>
      <c r="AI36" s="466">
        <v>670</v>
      </c>
      <c r="AJ36" s="466">
        <v>0</v>
      </c>
      <c r="AK36" s="110"/>
    </row>
    <row r="37" spans="1:37" s="116" customFormat="1" ht="19.5" hidden="1" customHeight="1" outlineLevel="1">
      <c r="A37" s="235">
        <v>2016</v>
      </c>
      <c r="B37" s="83" t="s">
        <v>164</v>
      </c>
      <c r="C37" s="113">
        <f>C39+C41+C43+C45+C47+C49+C51</f>
        <v>2014</v>
      </c>
      <c r="D37" s="113">
        <f t="shared" ref="D37:R37" si="12">D39+D41+D43+D45+D47+D49+D51</f>
        <v>334</v>
      </c>
      <c r="E37" s="113">
        <f t="shared" si="12"/>
        <v>1238</v>
      </c>
      <c r="F37" s="113">
        <f t="shared" si="12"/>
        <v>135</v>
      </c>
      <c r="G37" s="113">
        <f t="shared" si="12"/>
        <v>3</v>
      </c>
      <c r="H37" s="113">
        <f t="shared" si="12"/>
        <v>287</v>
      </c>
      <c r="I37" s="113">
        <f t="shared" si="12"/>
        <v>17</v>
      </c>
      <c r="J37" s="235">
        <v>2016</v>
      </c>
      <c r="K37" s="83" t="s">
        <v>164</v>
      </c>
      <c r="L37" s="113">
        <f t="shared" ref="L37" si="13">L39+L41+L43+L45+L47+L49+L51</f>
        <v>678</v>
      </c>
      <c r="M37" s="113">
        <f t="shared" si="12"/>
        <v>270</v>
      </c>
      <c r="N37" s="113">
        <f t="shared" si="12"/>
        <v>891</v>
      </c>
      <c r="O37" s="113">
        <f t="shared" si="12"/>
        <v>101</v>
      </c>
      <c r="P37" s="113">
        <f t="shared" si="12"/>
        <v>1</v>
      </c>
      <c r="Q37" s="113">
        <f t="shared" si="12"/>
        <v>227</v>
      </c>
      <c r="R37" s="113">
        <f t="shared" si="12"/>
        <v>12</v>
      </c>
      <c r="S37" s="235">
        <v>2016</v>
      </c>
      <c r="T37" s="83" t="s">
        <v>59</v>
      </c>
      <c r="U37" s="84">
        <f>U39+U41+U43+U45+U47+U49+U51</f>
        <v>438</v>
      </c>
      <c r="V37" s="84">
        <f>V39+V41+V43+V45+V47+V49+V51</f>
        <v>48</v>
      </c>
      <c r="W37" s="84">
        <f t="shared" ref="W37:AJ37" si="14">W39+W41+W43+W45+W47+W49+W51</f>
        <v>312</v>
      </c>
      <c r="X37" s="84">
        <f t="shared" si="14"/>
        <v>20</v>
      </c>
      <c r="Y37" s="84">
        <f t="shared" si="14"/>
        <v>1</v>
      </c>
      <c r="Z37" s="84">
        <f t="shared" si="14"/>
        <v>52</v>
      </c>
      <c r="AA37" s="84">
        <f t="shared" si="14"/>
        <v>5</v>
      </c>
      <c r="AB37" s="235">
        <v>2016</v>
      </c>
      <c r="AC37" s="83" t="s">
        <v>59</v>
      </c>
      <c r="AD37" s="84">
        <f t="shared" si="14"/>
        <v>74</v>
      </c>
      <c r="AE37" s="84">
        <f t="shared" si="14"/>
        <v>16</v>
      </c>
      <c r="AF37" s="84">
        <f t="shared" si="14"/>
        <v>35</v>
      </c>
      <c r="AG37" s="84">
        <f t="shared" si="14"/>
        <v>14</v>
      </c>
      <c r="AH37" s="84">
        <f t="shared" si="14"/>
        <v>1</v>
      </c>
      <c r="AI37" s="84">
        <f t="shared" si="14"/>
        <v>8</v>
      </c>
      <c r="AJ37" s="84">
        <f t="shared" si="14"/>
        <v>0</v>
      </c>
    </row>
    <row r="38" spans="1:37" s="53" customFormat="1" ht="19.5" hidden="1" customHeight="1" outlineLevel="1">
      <c r="A38" s="432"/>
      <c r="B38" s="83" t="s">
        <v>8</v>
      </c>
      <c r="C38" s="113">
        <f>C40+C42+C44+C46+C48+C50+C52</f>
        <v>273500</v>
      </c>
      <c r="D38" s="113">
        <f t="shared" ref="D38:R38" si="15">D40+D42+D44+D46+D48+D50+D52</f>
        <v>70954</v>
      </c>
      <c r="E38" s="113">
        <f t="shared" si="15"/>
        <v>169739</v>
      </c>
      <c r="F38" s="113">
        <f t="shared" si="15"/>
        <v>9956</v>
      </c>
      <c r="G38" s="113">
        <f t="shared" si="15"/>
        <v>472</v>
      </c>
      <c r="H38" s="113">
        <f t="shared" si="15"/>
        <v>21957</v>
      </c>
      <c r="I38" s="113">
        <f t="shared" si="15"/>
        <v>422</v>
      </c>
      <c r="J38" s="432"/>
      <c r="K38" s="83" t="s">
        <v>8</v>
      </c>
      <c r="L38" s="113">
        <f t="shared" ref="L38" si="16">L40+L42+L44+L46+L48+L50+L52</f>
        <v>70195</v>
      </c>
      <c r="M38" s="113">
        <f t="shared" si="15"/>
        <v>63624</v>
      </c>
      <c r="N38" s="113">
        <f t="shared" si="15"/>
        <v>122384</v>
      </c>
      <c r="O38" s="113">
        <f t="shared" si="15"/>
        <v>8015</v>
      </c>
      <c r="P38" s="113">
        <f t="shared" si="15"/>
        <v>472</v>
      </c>
      <c r="Q38" s="113">
        <f t="shared" si="15"/>
        <v>18832</v>
      </c>
      <c r="R38" s="113">
        <f t="shared" si="15"/>
        <v>390</v>
      </c>
      <c r="S38" s="432"/>
      <c r="T38" s="83" t="s">
        <v>8</v>
      </c>
      <c r="U38" s="113">
        <f>U40+U42+U44+U46+U48+U50+U52</f>
        <v>50501</v>
      </c>
      <c r="V38" s="113">
        <f t="shared" ref="V38:AA38" si="17">V40+V42+V44+V46+V48+V50+V52</f>
        <v>3975</v>
      </c>
      <c r="W38" s="113">
        <f t="shared" si="17"/>
        <v>43127</v>
      </c>
      <c r="X38" s="113">
        <f t="shared" si="17"/>
        <v>912</v>
      </c>
      <c r="Y38" s="113">
        <f t="shared" si="17"/>
        <v>0</v>
      </c>
      <c r="Z38" s="113">
        <f t="shared" si="17"/>
        <v>2455</v>
      </c>
      <c r="AA38" s="113">
        <f t="shared" si="17"/>
        <v>32</v>
      </c>
      <c r="AB38" s="432"/>
      <c r="AC38" s="83" t="s">
        <v>8</v>
      </c>
      <c r="AD38" s="113">
        <f>AD40+AD42+AD44+AD46+AD48+AD50+AD52</f>
        <v>9282</v>
      </c>
      <c r="AE38" s="113">
        <f t="shared" ref="AE38:AJ38" si="18">AE40+AE42+AE44+AE46+AE48+AE50+AE52</f>
        <v>3355</v>
      </c>
      <c r="AF38" s="113">
        <f t="shared" si="18"/>
        <v>4228</v>
      </c>
      <c r="AG38" s="113">
        <f t="shared" si="18"/>
        <v>1029</v>
      </c>
      <c r="AH38" s="113">
        <f t="shared" si="18"/>
        <v>0</v>
      </c>
      <c r="AI38" s="113">
        <f t="shared" si="18"/>
        <v>670</v>
      </c>
      <c r="AJ38" s="113">
        <f t="shared" si="18"/>
        <v>0</v>
      </c>
    </row>
    <row r="39" spans="1:37" ht="31.5" hidden="1" customHeight="1" outlineLevel="2">
      <c r="A39" s="436" t="s">
        <v>9</v>
      </c>
      <c r="B39" s="77" t="s">
        <v>164</v>
      </c>
      <c r="C39" s="437">
        <f>SUM(D39:I39)</f>
        <v>1141</v>
      </c>
      <c r="D39" s="467">
        <f t="shared" ref="D39:D52" si="19">SUM(M39,V39,AE39)</f>
        <v>224</v>
      </c>
      <c r="E39" s="467">
        <f t="shared" ref="E39:E52" si="20">SUM(N39,W39,AF39)</f>
        <v>562</v>
      </c>
      <c r="F39" s="467">
        <f t="shared" ref="F39:F52" si="21">SUM(O39,X39,AG39)</f>
        <v>105</v>
      </c>
      <c r="G39" s="467">
        <f t="shared" ref="G39:G52" si="22">SUM(P39,Y39,AH39)</f>
        <v>1</v>
      </c>
      <c r="H39" s="467">
        <f t="shared" ref="H39:H52" si="23">SUM(Q39,Z39,AI39)</f>
        <v>245</v>
      </c>
      <c r="I39" s="467">
        <f t="shared" ref="I39:I52" si="24">SUM(R39,AA39,AJ39)</f>
        <v>4</v>
      </c>
      <c r="J39" s="436" t="s">
        <v>9</v>
      </c>
      <c r="K39" s="77" t="s">
        <v>164</v>
      </c>
      <c r="L39" s="468">
        <f t="shared" ref="L39:L52" si="25">SUM(P39:U39)</f>
        <v>344</v>
      </c>
      <c r="M39" s="439">
        <v>205</v>
      </c>
      <c r="N39" s="439">
        <v>484</v>
      </c>
      <c r="O39" s="442">
        <v>85</v>
      </c>
      <c r="P39" s="439">
        <v>0</v>
      </c>
      <c r="Q39" s="442">
        <v>215</v>
      </c>
      <c r="R39" s="442">
        <v>4</v>
      </c>
      <c r="S39" s="436" t="s">
        <v>9</v>
      </c>
      <c r="T39" s="77" t="s">
        <v>59</v>
      </c>
      <c r="U39" s="443">
        <f>SUM(V39:AA39)</f>
        <v>125</v>
      </c>
      <c r="V39" s="438">
        <v>14</v>
      </c>
      <c r="W39" s="438">
        <v>71</v>
      </c>
      <c r="X39" s="444">
        <v>11</v>
      </c>
      <c r="Y39" s="439">
        <v>0</v>
      </c>
      <c r="Z39" s="444">
        <v>29</v>
      </c>
      <c r="AA39" s="439">
        <v>0</v>
      </c>
      <c r="AB39" s="436" t="s">
        <v>9</v>
      </c>
      <c r="AC39" s="77" t="s">
        <v>59</v>
      </c>
      <c r="AD39" s="443">
        <f>SUM(AE39:AJ39)</f>
        <v>23</v>
      </c>
      <c r="AE39" s="439">
        <v>5</v>
      </c>
      <c r="AF39" s="439">
        <v>7</v>
      </c>
      <c r="AG39" s="442">
        <v>9</v>
      </c>
      <c r="AH39" s="445">
        <v>1</v>
      </c>
      <c r="AI39" s="446">
        <v>1</v>
      </c>
      <c r="AJ39" s="445">
        <v>0</v>
      </c>
    </row>
    <row r="40" spans="1:37" s="53" customFormat="1" ht="17.100000000000001" hidden="1" customHeight="1" outlineLevel="2">
      <c r="A40" s="432"/>
      <c r="B40" s="208" t="s">
        <v>8</v>
      </c>
      <c r="C40" s="437">
        <f t="shared" ref="C40:C52" si="26">SUM(D40:I40)</f>
        <v>110003</v>
      </c>
      <c r="D40" s="467">
        <f t="shared" si="19"/>
        <v>40187</v>
      </c>
      <c r="E40" s="467">
        <f t="shared" si="20"/>
        <v>42316</v>
      </c>
      <c r="F40" s="467">
        <f t="shared" si="21"/>
        <v>8086</v>
      </c>
      <c r="G40" s="467">
        <f t="shared" si="22"/>
        <v>0</v>
      </c>
      <c r="H40" s="467">
        <f t="shared" si="23"/>
        <v>19302</v>
      </c>
      <c r="I40" s="467">
        <f t="shared" si="24"/>
        <v>112</v>
      </c>
      <c r="J40" s="432"/>
      <c r="K40" s="208" t="s">
        <v>8</v>
      </c>
      <c r="L40" s="468">
        <f t="shared" si="25"/>
        <v>23629</v>
      </c>
      <c r="M40" s="449">
        <v>38731</v>
      </c>
      <c r="N40" s="449">
        <v>38464</v>
      </c>
      <c r="O40" s="450">
        <v>7355</v>
      </c>
      <c r="P40" s="449">
        <v>0</v>
      </c>
      <c r="Q40" s="450">
        <v>17847</v>
      </c>
      <c r="R40" s="450">
        <v>112</v>
      </c>
      <c r="S40" s="432"/>
      <c r="T40" s="208" t="s">
        <v>8</v>
      </c>
      <c r="U40" s="437">
        <f t="shared" ref="U40:U52" si="27">SUM(V40:AA40)</f>
        <v>5670</v>
      </c>
      <c r="V40" s="447">
        <v>947</v>
      </c>
      <c r="W40" s="447">
        <v>3242</v>
      </c>
      <c r="X40" s="451">
        <v>209</v>
      </c>
      <c r="Y40" s="439">
        <v>0</v>
      </c>
      <c r="Z40" s="451">
        <v>1272</v>
      </c>
      <c r="AA40" s="439">
        <v>0</v>
      </c>
      <c r="AB40" s="432"/>
      <c r="AC40" s="208" t="s">
        <v>8</v>
      </c>
      <c r="AD40" s="437">
        <f t="shared" ref="AD40:AD52" si="28">SUM(AE40:AJ40)</f>
        <v>1824</v>
      </c>
      <c r="AE40" s="452">
        <v>509</v>
      </c>
      <c r="AF40" s="452">
        <v>610</v>
      </c>
      <c r="AG40" s="453">
        <v>522</v>
      </c>
      <c r="AH40" s="452">
        <v>0</v>
      </c>
      <c r="AI40" s="453">
        <v>183</v>
      </c>
      <c r="AJ40" s="452">
        <v>0</v>
      </c>
    </row>
    <row r="41" spans="1:37" ht="21" hidden="1" customHeight="1" outlineLevel="2">
      <c r="A41" s="434" t="s">
        <v>165</v>
      </c>
      <c r="B41" s="77" t="s">
        <v>164</v>
      </c>
      <c r="C41" s="437">
        <f t="shared" si="26"/>
        <v>242</v>
      </c>
      <c r="D41" s="467">
        <f t="shared" si="19"/>
        <v>2</v>
      </c>
      <c r="E41" s="467">
        <f t="shared" si="20"/>
        <v>236</v>
      </c>
      <c r="F41" s="467">
        <f t="shared" si="21"/>
        <v>2</v>
      </c>
      <c r="G41" s="467">
        <f t="shared" si="22"/>
        <v>1</v>
      </c>
      <c r="H41" s="467">
        <f t="shared" si="23"/>
        <v>1</v>
      </c>
      <c r="I41" s="467">
        <f t="shared" si="24"/>
        <v>0</v>
      </c>
      <c r="J41" s="434" t="s">
        <v>165</v>
      </c>
      <c r="K41" s="77" t="s">
        <v>164</v>
      </c>
      <c r="L41" s="468">
        <f t="shared" si="25"/>
        <v>92</v>
      </c>
      <c r="M41" s="439">
        <v>0</v>
      </c>
      <c r="N41" s="439">
        <v>149</v>
      </c>
      <c r="O41" s="442">
        <v>1</v>
      </c>
      <c r="P41" s="439">
        <v>0</v>
      </c>
      <c r="Q41" s="442">
        <v>0</v>
      </c>
      <c r="R41" s="439">
        <v>0</v>
      </c>
      <c r="S41" s="434" t="s">
        <v>442</v>
      </c>
      <c r="T41" s="77" t="s">
        <v>59</v>
      </c>
      <c r="U41" s="437">
        <f t="shared" si="27"/>
        <v>92</v>
      </c>
      <c r="V41" s="447">
        <v>2</v>
      </c>
      <c r="W41" s="447">
        <v>87</v>
      </c>
      <c r="X41" s="451">
        <v>1</v>
      </c>
      <c r="Y41" s="451">
        <v>1</v>
      </c>
      <c r="Z41" s="451">
        <v>1</v>
      </c>
      <c r="AA41" s="453">
        <v>0</v>
      </c>
      <c r="AB41" s="434" t="s">
        <v>442</v>
      </c>
      <c r="AC41" s="77" t="s">
        <v>59</v>
      </c>
      <c r="AD41" s="437">
        <f t="shared" si="28"/>
        <v>0</v>
      </c>
      <c r="AE41" s="452">
        <v>0</v>
      </c>
      <c r="AF41" s="452">
        <v>0</v>
      </c>
      <c r="AG41" s="453">
        <v>0</v>
      </c>
      <c r="AH41" s="452">
        <v>0</v>
      </c>
      <c r="AI41" s="452">
        <v>0</v>
      </c>
      <c r="AJ41" s="452">
        <v>0</v>
      </c>
    </row>
    <row r="42" spans="1:37" s="53" customFormat="1" ht="17.100000000000001" hidden="1" customHeight="1" outlineLevel="2">
      <c r="A42" s="432"/>
      <c r="B42" s="208" t="s">
        <v>8</v>
      </c>
      <c r="C42" s="437">
        <f t="shared" si="26"/>
        <v>76668</v>
      </c>
      <c r="D42" s="467">
        <f t="shared" si="19"/>
        <v>112</v>
      </c>
      <c r="E42" s="467">
        <f t="shared" si="20"/>
        <v>76607</v>
      </c>
      <c r="F42" s="467">
        <f t="shared" si="21"/>
        <v>22</v>
      </c>
      <c r="G42" s="467">
        <f t="shared" si="22"/>
        <v>0</v>
      </c>
      <c r="H42" s="469">
        <f t="shared" si="23"/>
        <v>-73</v>
      </c>
      <c r="I42" s="467">
        <f t="shared" si="24"/>
        <v>0</v>
      </c>
      <c r="J42" s="432"/>
      <c r="K42" s="208" t="s">
        <v>8</v>
      </c>
      <c r="L42" s="468">
        <f t="shared" si="25"/>
        <v>24068</v>
      </c>
      <c r="M42" s="449">
        <v>0</v>
      </c>
      <c r="N42" s="449">
        <v>52596</v>
      </c>
      <c r="O42" s="450">
        <v>4</v>
      </c>
      <c r="P42" s="453">
        <v>0</v>
      </c>
      <c r="Q42" s="450">
        <v>0</v>
      </c>
      <c r="R42" s="449">
        <v>0</v>
      </c>
      <c r="S42" s="432"/>
      <c r="T42" s="208" t="s">
        <v>8</v>
      </c>
      <c r="U42" s="437">
        <f t="shared" si="27"/>
        <v>24068</v>
      </c>
      <c r="V42" s="447">
        <v>112</v>
      </c>
      <c r="W42" s="447">
        <v>24011</v>
      </c>
      <c r="X42" s="451">
        <v>18</v>
      </c>
      <c r="Y42" s="453">
        <v>0</v>
      </c>
      <c r="Z42" s="451">
        <v>-73</v>
      </c>
      <c r="AA42" s="439">
        <v>0</v>
      </c>
      <c r="AB42" s="432"/>
      <c r="AC42" s="208" t="s">
        <v>8</v>
      </c>
      <c r="AD42" s="437">
        <f t="shared" si="28"/>
        <v>0</v>
      </c>
      <c r="AE42" s="452">
        <v>0</v>
      </c>
      <c r="AF42" s="452">
        <v>0</v>
      </c>
      <c r="AG42" s="453">
        <v>0</v>
      </c>
      <c r="AH42" s="452">
        <v>0</v>
      </c>
      <c r="AI42" s="453">
        <v>0</v>
      </c>
      <c r="AJ42" s="452">
        <v>0</v>
      </c>
    </row>
    <row r="43" spans="1:37" ht="21" hidden="1" customHeight="1" outlineLevel="2">
      <c r="A43" s="434" t="s">
        <v>166</v>
      </c>
      <c r="B43" s="77" t="s">
        <v>164</v>
      </c>
      <c r="C43" s="437">
        <f t="shared" si="26"/>
        <v>35</v>
      </c>
      <c r="D43" s="467">
        <f t="shared" si="19"/>
        <v>1</v>
      </c>
      <c r="E43" s="467">
        <f t="shared" si="20"/>
        <v>32</v>
      </c>
      <c r="F43" s="467">
        <f t="shared" si="21"/>
        <v>2</v>
      </c>
      <c r="G43" s="467">
        <f t="shared" si="22"/>
        <v>0</v>
      </c>
      <c r="H43" s="467">
        <f t="shared" si="23"/>
        <v>0</v>
      </c>
      <c r="I43" s="467">
        <f t="shared" si="24"/>
        <v>0</v>
      </c>
      <c r="J43" s="434" t="s">
        <v>166</v>
      </c>
      <c r="K43" s="77" t="s">
        <v>164</v>
      </c>
      <c r="L43" s="468">
        <f t="shared" si="25"/>
        <v>29</v>
      </c>
      <c r="M43" s="439">
        <v>1</v>
      </c>
      <c r="N43" s="439">
        <v>5</v>
      </c>
      <c r="O43" s="439">
        <v>0</v>
      </c>
      <c r="P43" s="439">
        <v>0</v>
      </c>
      <c r="Q43" s="439">
        <v>0</v>
      </c>
      <c r="R43" s="439">
        <v>0</v>
      </c>
      <c r="S43" s="434" t="s">
        <v>443</v>
      </c>
      <c r="T43" s="77" t="s">
        <v>59</v>
      </c>
      <c r="U43" s="437">
        <f t="shared" si="27"/>
        <v>29</v>
      </c>
      <c r="V43" s="439">
        <v>0</v>
      </c>
      <c r="W43" s="447">
        <v>27</v>
      </c>
      <c r="X43" s="439">
        <v>2</v>
      </c>
      <c r="Y43" s="439">
        <v>0</v>
      </c>
      <c r="Z43" s="453">
        <v>0</v>
      </c>
      <c r="AA43" s="439">
        <v>0</v>
      </c>
      <c r="AB43" s="434" t="s">
        <v>443</v>
      </c>
      <c r="AC43" s="77" t="s">
        <v>59</v>
      </c>
      <c r="AD43" s="437">
        <f t="shared" si="28"/>
        <v>0</v>
      </c>
      <c r="AE43" s="452">
        <v>0</v>
      </c>
      <c r="AF43" s="452">
        <v>0</v>
      </c>
      <c r="AG43" s="452">
        <v>0</v>
      </c>
      <c r="AH43" s="452">
        <v>0</v>
      </c>
      <c r="AI43" s="452">
        <v>0</v>
      </c>
      <c r="AJ43" s="452">
        <v>0</v>
      </c>
    </row>
    <row r="44" spans="1:37" s="53" customFormat="1" ht="17.100000000000001" hidden="1" customHeight="1" outlineLevel="2">
      <c r="A44" s="432"/>
      <c r="B44" s="208" t="s">
        <v>8</v>
      </c>
      <c r="C44" s="437">
        <f t="shared" si="26"/>
        <v>8554</v>
      </c>
      <c r="D44" s="467">
        <f t="shared" si="19"/>
        <v>898</v>
      </c>
      <c r="E44" s="467">
        <f t="shared" si="20"/>
        <v>7607</v>
      </c>
      <c r="F44" s="467">
        <f t="shared" si="21"/>
        <v>49</v>
      </c>
      <c r="G44" s="467">
        <f t="shared" si="22"/>
        <v>0</v>
      </c>
      <c r="H44" s="467">
        <f t="shared" si="23"/>
        <v>0</v>
      </c>
      <c r="I44" s="467">
        <f t="shared" si="24"/>
        <v>0</v>
      </c>
      <c r="J44" s="432"/>
      <c r="K44" s="208" t="s">
        <v>8</v>
      </c>
      <c r="L44" s="468">
        <f t="shared" si="25"/>
        <v>3997</v>
      </c>
      <c r="M44" s="449">
        <v>898</v>
      </c>
      <c r="N44" s="449">
        <v>3659</v>
      </c>
      <c r="O44" s="449">
        <v>0</v>
      </c>
      <c r="P44" s="449">
        <v>0</v>
      </c>
      <c r="Q44" s="449">
        <v>0</v>
      </c>
      <c r="R44" s="449">
        <v>0</v>
      </c>
      <c r="S44" s="432"/>
      <c r="T44" s="208" t="s">
        <v>8</v>
      </c>
      <c r="U44" s="437">
        <f t="shared" si="27"/>
        <v>3997</v>
      </c>
      <c r="V44" s="439">
        <v>0</v>
      </c>
      <c r="W44" s="447">
        <v>3948</v>
      </c>
      <c r="X44" s="439">
        <v>49</v>
      </c>
      <c r="Y44" s="439">
        <v>0</v>
      </c>
      <c r="Z44" s="453">
        <v>0</v>
      </c>
      <c r="AA44" s="439">
        <v>0</v>
      </c>
      <c r="AB44" s="432"/>
      <c r="AC44" s="208" t="s">
        <v>8</v>
      </c>
      <c r="AD44" s="437">
        <f t="shared" si="28"/>
        <v>0</v>
      </c>
      <c r="AE44" s="452">
        <v>0</v>
      </c>
      <c r="AF44" s="452">
        <v>0</v>
      </c>
      <c r="AG44" s="452">
        <v>0</v>
      </c>
      <c r="AH44" s="452">
        <v>0</v>
      </c>
      <c r="AI44" s="452">
        <v>0</v>
      </c>
      <c r="AJ44" s="452">
        <v>0</v>
      </c>
    </row>
    <row r="45" spans="1:37" ht="21" hidden="1" customHeight="1" outlineLevel="2">
      <c r="A45" s="436" t="s">
        <v>10</v>
      </c>
      <c r="B45" s="77" t="s">
        <v>164</v>
      </c>
      <c r="C45" s="437">
        <f t="shared" si="26"/>
        <v>302</v>
      </c>
      <c r="D45" s="467">
        <f t="shared" si="19"/>
        <v>58</v>
      </c>
      <c r="E45" s="467">
        <f t="shared" si="20"/>
        <v>200</v>
      </c>
      <c r="F45" s="467">
        <f t="shared" si="21"/>
        <v>13</v>
      </c>
      <c r="G45" s="467">
        <f t="shared" si="22"/>
        <v>1</v>
      </c>
      <c r="H45" s="467">
        <f t="shared" si="23"/>
        <v>24</v>
      </c>
      <c r="I45" s="467">
        <f t="shared" si="24"/>
        <v>6</v>
      </c>
      <c r="J45" s="436" t="s">
        <v>10</v>
      </c>
      <c r="K45" s="77" t="s">
        <v>164</v>
      </c>
      <c r="L45" s="468">
        <f t="shared" si="25"/>
        <v>112</v>
      </c>
      <c r="M45" s="439">
        <v>35</v>
      </c>
      <c r="N45" s="439">
        <v>104</v>
      </c>
      <c r="O45" s="445">
        <v>8</v>
      </c>
      <c r="P45" s="439">
        <v>1</v>
      </c>
      <c r="Q45" s="439">
        <v>7</v>
      </c>
      <c r="R45" s="439">
        <v>5</v>
      </c>
      <c r="S45" s="436" t="s">
        <v>10</v>
      </c>
      <c r="T45" s="77" t="s">
        <v>59</v>
      </c>
      <c r="U45" s="437">
        <f t="shared" si="27"/>
        <v>99</v>
      </c>
      <c r="V45" s="457">
        <v>13</v>
      </c>
      <c r="W45" s="447">
        <v>73</v>
      </c>
      <c r="X45" s="439">
        <v>2</v>
      </c>
      <c r="Y45" s="439">
        <v>0</v>
      </c>
      <c r="Z45" s="439">
        <v>10</v>
      </c>
      <c r="AA45" s="439">
        <v>1</v>
      </c>
      <c r="AB45" s="436" t="s">
        <v>10</v>
      </c>
      <c r="AC45" s="77" t="s">
        <v>59</v>
      </c>
      <c r="AD45" s="437">
        <f t="shared" si="28"/>
        <v>43</v>
      </c>
      <c r="AE45" s="452">
        <v>10</v>
      </c>
      <c r="AF45" s="452">
        <v>23</v>
      </c>
      <c r="AG45" s="452">
        <v>3</v>
      </c>
      <c r="AH45" s="452">
        <v>0</v>
      </c>
      <c r="AI45" s="452">
        <v>7</v>
      </c>
      <c r="AJ45" s="452">
        <v>0</v>
      </c>
    </row>
    <row r="46" spans="1:37" s="53" customFormat="1" ht="17.100000000000001" hidden="1" customHeight="1" outlineLevel="2">
      <c r="A46" s="432"/>
      <c r="B46" s="208" t="s">
        <v>8</v>
      </c>
      <c r="C46" s="437">
        <f t="shared" si="26"/>
        <v>44684</v>
      </c>
      <c r="D46" s="467">
        <f t="shared" si="19"/>
        <v>14900</v>
      </c>
      <c r="E46" s="467">
        <f t="shared" si="20"/>
        <v>26026</v>
      </c>
      <c r="F46" s="467">
        <f t="shared" si="21"/>
        <v>961</v>
      </c>
      <c r="G46" s="467">
        <f t="shared" si="22"/>
        <v>472</v>
      </c>
      <c r="H46" s="467">
        <f t="shared" si="23"/>
        <v>2185</v>
      </c>
      <c r="I46" s="467">
        <f t="shared" si="24"/>
        <v>140</v>
      </c>
      <c r="J46" s="432"/>
      <c r="K46" s="208" t="s">
        <v>8</v>
      </c>
      <c r="L46" s="468">
        <f t="shared" si="25"/>
        <v>11368</v>
      </c>
      <c r="M46" s="452">
        <v>10042</v>
      </c>
      <c r="N46" s="449">
        <v>16299</v>
      </c>
      <c r="O46" s="449">
        <v>596</v>
      </c>
      <c r="P46" s="449">
        <v>472</v>
      </c>
      <c r="Q46" s="449">
        <v>741</v>
      </c>
      <c r="R46" s="449">
        <v>140</v>
      </c>
      <c r="S46" s="432"/>
      <c r="T46" s="208" t="s">
        <v>8</v>
      </c>
      <c r="U46" s="437">
        <f t="shared" si="27"/>
        <v>10015</v>
      </c>
      <c r="V46" s="457">
        <v>2086</v>
      </c>
      <c r="W46" s="447">
        <v>6916</v>
      </c>
      <c r="X46" s="439">
        <v>56</v>
      </c>
      <c r="Y46" s="439">
        <v>0</v>
      </c>
      <c r="Z46" s="439">
        <v>957</v>
      </c>
      <c r="AA46" s="439">
        <v>0</v>
      </c>
      <c r="AB46" s="432"/>
      <c r="AC46" s="208" t="s">
        <v>8</v>
      </c>
      <c r="AD46" s="437">
        <f t="shared" si="28"/>
        <v>6379</v>
      </c>
      <c r="AE46" s="452">
        <v>2772</v>
      </c>
      <c r="AF46" s="452">
        <v>2811</v>
      </c>
      <c r="AG46" s="452">
        <v>309</v>
      </c>
      <c r="AH46" s="452">
        <v>0</v>
      </c>
      <c r="AI46" s="452">
        <v>487</v>
      </c>
      <c r="AJ46" s="452">
        <v>0</v>
      </c>
    </row>
    <row r="47" spans="1:37" ht="21" hidden="1" customHeight="1" outlineLevel="2">
      <c r="A47" s="436" t="s">
        <v>11</v>
      </c>
      <c r="B47" s="77" t="s">
        <v>164</v>
      </c>
      <c r="C47" s="437">
        <f t="shared" si="26"/>
        <v>1</v>
      </c>
      <c r="D47" s="467">
        <f t="shared" si="19"/>
        <v>0</v>
      </c>
      <c r="E47" s="467">
        <f t="shared" si="20"/>
        <v>1</v>
      </c>
      <c r="F47" s="467">
        <f t="shared" si="21"/>
        <v>0</v>
      </c>
      <c r="G47" s="467">
        <f t="shared" si="22"/>
        <v>0</v>
      </c>
      <c r="H47" s="467">
        <f t="shared" si="23"/>
        <v>0</v>
      </c>
      <c r="I47" s="467">
        <f t="shared" si="24"/>
        <v>0</v>
      </c>
      <c r="J47" s="436" t="s">
        <v>11</v>
      </c>
      <c r="K47" s="77" t="s">
        <v>164</v>
      </c>
      <c r="L47" s="468">
        <f t="shared" si="25"/>
        <v>1</v>
      </c>
      <c r="M47" s="445">
        <v>0</v>
      </c>
      <c r="N47" s="439">
        <v>0</v>
      </c>
      <c r="O47" s="439">
        <v>0</v>
      </c>
      <c r="P47" s="439">
        <v>0</v>
      </c>
      <c r="Q47" s="439">
        <v>0</v>
      </c>
      <c r="R47" s="439">
        <v>0</v>
      </c>
      <c r="S47" s="436" t="s">
        <v>11</v>
      </c>
      <c r="T47" s="77" t="s">
        <v>59</v>
      </c>
      <c r="U47" s="437">
        <f t="shared" si="27"/>
        <v>1</v>
      </c>
      <c r="V47" s="439">
        <v>0</v>
      </c>
      <c r="W47" s="447">
        <v>1</v>
      </c>
      <c r="X47" s="439">
        <v>0</v>
      </c>
      <c r="Y47" s="439">
        <v>0</v>
      </c>
      <c r="Z47" s="439">
        <v>0</v>
      </c>
      <c r="AA47" s="439">
        <v>0</v>
      </c>
      <c r="AB47" s="436" t="s">
        <v>11</v>
      </c>
      <c r="AC47" s="77" t="s">
        <v>59</v>
      </c>
      <c r="AD47" s="437">
        <f t="shared" si="28"/>
        <v>0</v>
      </c>
      <c r="AE47" s="452">
        <v>0</v>
      </c>
      <c r="AF47" s="452">
        <v>0</v>
      </c>
      <c r="AG47" s="452">
        <v>0</v>
      </c>
      <c r="AH47" s="452">
        <v>0</v>
      </c>
      <c r="AI47" s="452">
        <v>0</v>
      </c>
      <c r="AJ47" s="452">
        <v>0</v>
      </c>
    </row>
    <row r="48" spans="1:37" s="53" customFormat="1" ht="17.100000000000001" hidden="1" customHeight="1" outlineLevel="2">
      <c r="A48" s="432"/>
      <c r="B48" s="208" t="s">
        <v>8</v>
      </c>
      <c r="C48" s="437">
        <f t="shared" si="26"/>
        <v>727</v>
      </c>
      <c r="D48" s="467">
        <f t="shared" si="19"/>
        <v>0</v>
      </c>
      <c r="E48" s="467">
        <f t="shared" si="20"/>
        <v>727</v>
      </c>
      <c r="F48" s="467">
        <f t="shared" si="21"/>
        <v>0</v>
      </c>
      <c r="G48" s="467">
        <f t="shared" si="22"/>
        <v>0</v>
      </c>
      <c r="H48" s="467">
        <f t="shared" si="23"/>
        <v>0</v>
      </c>
      <c r="I48" s="467">
        <f t="shared" si="24"/>
        <v>0</v>
      </c>
      <c r="J48" s="432"/>
      <c r="K48" s="208" t="s">
        <v>8</v>
      </c>
      <c r="L48" s="468">
        <f t="shared" si="25"/>
        <v>727</v>
      </c>
      <c r="M48" s="452">
        <v>0</v>
      </c>
      <c r="N48" s="449">
        <v>0</v>
      </c>
      <c r="O48" s="452">
        <v>0</v>
      </c>
      <c r="P48" s="449">
        <v>0</v>
      </c>
      <c r="Q48" s="449">
        <v>0</v>
      </c>
      <c r="R48" s="449">
        <v>0</v>
      </c>
      <c r="S48" s="432"/>
      <c r="T48" s="208" t="s">
        <v>8</v>
      </c>
      <c r="U48" s="437">
        <f t="shared" si="27"/>
        <v>727</v>
      </c>
      <c r="V48" s="439">
        <v>0</v>
      </c>
      <c r="W48" s="447">
        <v>727</v>
      </c>
      <c r="X48" s="439">
        <v>0</v>
      </c>
      <c r="Y48" s="439">
        <v>0</v>
      </c>
      <c r="Z48" s="439">
        <v>0</v>
      </c>
      <c r="AA48" s="439">
        <v>0</v>
      </c>
      <c r="AB48" s="432"/>
      <c r="AC48" s="208" t="s">
        <v>8</v>
      </c>
      <c r="AD48" s="437">
        <f t="shared" si="28"/>
        <v>0</v>
      </c>
      <c r="AE48" s="452">
        <v>0</v>
      </c>
      <c r="AF48" s="452">
        <v>0</v>
      </c>
      <c r="AG48" s="452">
        <v>0</v>
      </c>
      <c r="AH48" s="452">
        <v>0</v>
      </c>
      <c r="AI48" s="452">
        <v>0</v>
      </c>
      <c r="AJ48" s="452">
        <v>0</v>
      </c>
    </row>
    <row r="49" spans="1:37" ht="21" hidden="1" customHeight="1" outlineLevel="2">
      <c r="A49" s="436" t="s">
        <v>167</v>
      </c>
      <c r="B49" s="77" t="s">
        <v>164</v>
      </c>
      <c r="C49" s="437">
        <f t="shared" si="26"/>
        <v>93</v>
      </c>
      <c r="D49" s="467">
        <f t="shared" si="19"/>
        <v>39</v>
      </c>
      <c r="E49" s="467">
        <f t="shared" si="20"/>
        <v>26</v>
      </c>
      <c r="F49" s="467">
        <f t="shared" si="21"/>
        <v>9</v>
      </c>
      <c r="G49" s="467">
        <f t="shared" si="22"/>
        <v>0</v>
      </c>
      <c r="H49" s="467">
        <f t="shared" si="23"/>
        <v>12</v>
      </c>
      <c r="I49" s="467">
        <f t="shared" si="24"/>
        <v>7</v>
      </c>
      <c r="J49" s="436" t="s">
        <v>167</v>
      </c>
      <c r="K49" s="77" t="s">
        <v>164</v>
      </c>
      <c r="L49" s="468">
        <f t="shared" si="25"/>
        <v>59</v>
      </c>
      <c r="M49" s="439">
        <v>21</v>
      </c>
      <c r="N49" s="439">
        <v>7</v>
      </c>
      <c r="O49" s="446">
        <v>6</v>
      </c>
      <c r="P49" s="439">
        <v>0</v>
      </c>
      <c r="Q49" s="446">
        <v>2</v>
      </c>
      <c r="R49" s="439">
        <v>3</v>
      </c>
      <c r="S49" s="436" t="s">
        <v>444</v>
      </c>
      <c r="T49" s="77" t="s">
        <v>59</v>
      </c>
      <c r="U49" s="437">
        <f t="shared" si="27"/>
        <v>54</v>
      </c>
      <c r="V49" s="457">
        <v>18</v>
      </c>
      <c r="W49" s="447">
        <v>19</v>
      </c>
      <c r="X49" s="451">
        <v>3</v>
      </c>
      <c r="Y49" s="439">
        <v>0</v>
      </c>
      <c r="Z49" s="451">
        <v>10</v>
      </c>
      <c r="AA49" s="439">
        <v>4</v>
      </c>
      <c r="AB49" s="436" t="s">
        <v>444</v>
      </c>
      <c r="AC49" s="77" t="s">
        <v>59</v>
      </c>
      <c r="AD49" s="437">
        <f t="shared" si="28"/>
        <v>0</v>
      </c>
      <c r="AE49" s="452">
        <v>0</v>
      </c>
      <c r="AF49" s="452">
        <v>0</v>
      </c>
      <c r="AG49" s="452">
        <v>0</v>
      </c>
      <c r="AH49" s="452">
        <v>0</v>
      </c>
      <c r="AI49" s="452">
        <v>0</v>
      </c>
      <c r="AJ49" s="452">
        <v>0</v>
      </c>
    </row>
    <row r="50" spans="1:37" s="53" customFormat="1" ht="17.100000000000001" hidden="1" customHeight="1" outlineLevel="2">
      <c r="A50" s="436" t="s">
        <v>12</v>
      </c>
      <c r="B50" s="208" t="s">
        <v>8</v>
      </c>
      <c r="C50" s="437">
        <f t="shared" si="26"/>
        <v>18725</v>
      </c>
      <c r="D50" s="467">
        <f t="shared" si="19"/>
        <v>13026</v>
      </c>
      <c r="E50" s="467">
        <f t="shared" si="20"/>
        <v>4565</v>
      </c>
      <c r="F50" s="467">
        <f t="shared" si="21"/>
        <v>604</v>
      </c>
      <c r="G50" s="467">
        <f t="shared" si="22"/>
        <v>0</v>
      </c>
      <c r="H50" s="467">
        <f t="shared" si="23"/>
        <v>360</v>
      </c>
      <c r="I50" s="467">
        <f t="shared" si="24"/>
        <v>170</v>
      </c>
      <c r="J50" s="436" t="s">
        <v>12</v>
      </c>
      <c r="K50" s="208" t="s">
        <v>8</v>
      </c>
      <c r="L50" s="468">
        <f t="shared" si="25"/>
        <v>3297</v>
      </c>
      <c r="M50" s="449">
        <v>12288</v>
      </c>
      <c r="N50" s="449">
        <v>3116</v>
      </c>
      <c r="O50" s="453">
        <v>24</v>
      </c>
      <c r="P50" s="449">
        <v>0</v>
      </c>
      <c r="Q50" s="453">
        <v>90</v>
      </c>
      <c r="R50" s="449">
        <v>138</v>
      </c>
      <c r="S50" s="436" t="s">
        <v>12</v>
      </c>
      <c r="T50" s="208" t="s">
        <v>8</v>
      </c>
      <c r="U50" s="437">
        <f t="shared" si="27"/>
        <v>3069</v>
      </c>
      <c r="V50" s="457">
        <v>738</v>
      </c>
      <c r="W50" s="447">
        <v>1449</v>
      </c>
      <c r="X50" s="451">
        <v>580</v>
      </c>
      <c r="Y50" s="453">
        <v>0</v>
      </c>
      <c r="Z50" s="451">
        <v>270</v>
      </c>
      <c r="AA50" s="439">
        <v>32</v>
      </c>
      <c r="AB50" s="436" t="s">
        <v>12</v>
      </c>
      <c r="AC50" s="208" t="s">
        <v>8</v>
      </c>
      <c r="AD50" s="437">
        <f t="shared" si="28"/>
        <v>0</v>
      </c>
      <c r="AE50" s="452">
        <v>0</v>
      </c>
      <c r="AF50" s="452">
        <v>0</v>
      </c>
      <c r="AG50" s="452">
        <v>0</v>
      </c>
      <c r="AH50" s="452">
        <v>0</v>
      </c>
      <c r="AI50" s="452">
        <v>0</v>
      </c>
      <c r="AJ50" s="452">
        <v>0</v>
      </c>
    </row>
    <row r="51" spans="1:37" ht="21" hidden="1" customHeight="1" outlineLevel="2">
      <c r="A51" s="436" t="s">
        <v>547</v>
      </c>
      <c r="B51" s="77" t="s">
        <v>164</v>
      </c>
      <c r="C51" s="437">
        <f t="shared" si="26"/>
        <v>200</v>
      </c>
      <c r="D51" s="467">
        <f t="shared" si="19"/>
        <v>10</v>
      </c>
      <c r="E51" s="467">
        <f t="shared" si="20"/>
        <v>181</v>
      </c>
      <c r="F51" s="467">
        <f t="shared" si="21"/>
        <v>4</v>
      </c>
      <c r="G51" s="467">
        <f t="shared" si="22"/>
        <v>0</v>
      </c>
      <c r="H51" s="467">
        <f t="shared" si="23"/>
        <v>5</v>
      </c>
      <c r="I51" s="467">
        <f t="shared" si="24"/>
        <v>0</v>
      </c>
      <c r="J51" s="436" t="s">
        <v>547</v>
      </c>
      <c r="K51" s="77" t="s">
        <v>164</v>
      </c>
      <c r="L51" s="468">
        <f t="shared" si="25"/>
        <v>41</v>
      </c>
      <c r="M51" s="458">
        <v>8</v>
      </c>
      <c r="N51" s="459">
        <v>142</v>
      </c>
      <c r="O51" s="459">
        <v>1</v>
      </c>
      <c r="P51" s="459">
        <v>0</v>
      </c>
      <c r="Q51" s="460">
        <v>3</v>
      </c>
      <c r="R51" s="459">
        <v>0</v>
      </c>
      <c r="S51" s="436" t="s">
        <v>546</v>
      </c>
      <c r="T51" s="77" t="s">
        <v>59</v>
      </c>
      <c r="U51" s="461">
        <f t="shared" si="27"/>
        <v>38</v>
      </c>
      <c r="V51" s="448">
        <v>1</v>
      </c>
      <c r="W51" s="448">
        <v>34</v>
      </c>
      <c r="X51" s="462">
        <v>1</v>
      </c>
      <c r="Y51" s="439">
        <v>0</v>
      </c>
      <c r="Z51" s="462">
        <v>2</v>
      </c>
      <c r="AA51" s="439">
        <v>0</v>
      </c>
      <c r="AB51" s="436" t="s">
        <v>546</v>
      </c>
      <c r="AC51" s="77" t="s">
        <v>59</v>
      </c>
      <c r="AD51" s="461">
        <f t="shared" si="28"/>
        <v>8</v>
      </c>
      <c r="AE51" s="463">
        <v>1</v>
      </c>
      <c r="AF51" s="463">
        <v>5</v>
      </c>
      <c r="AG51" s="463">
        <v>2</v>
      </c>
      <c r="AH51" s="463">
        <v>0</v>
      </c>
      <c r="AI51" s="463">
        <v>0</v>
      </c>
      <c r="AJ51" s="463">
        <v>0</v>
      </c>
      <c r="AK51" s="92"/>
    </row>
    <row r="52" spans="1:37" s="57" customFormat="1" ht="17.100000000000001" hidden="1" customHeight="1" outlineLevel="2">
      <c r="A52" s="434"/>
      <c r="B52" s="77" t="s">
        <v>8</v>
      </c>
      <c r="C52" s="437">
        <f t="shared" si="26"/>
        <v>14139</v>
      </c>
      <c r="D52" s="467">
        <f t="shared" si="19"/>
        <v>1831</v>
      </c>
      <c r="E52" s="467">
        <f t="shared" si="20"/>
        <v>11891</v>
      </c>
      <c r="F52" s="467">
        <f t="shared" si="21"/>
        <v>234</v>
      </c>
      <c r="G52" s="467">
        <f t="shared" si="22"/>
        <v>0</v>
      </c>
      <c r="H52" s="467">
        <f t="shared" si="23"/>
        <v>183</v>
      </c>
      <c r="I52" s="467">
        <f t="shared" si="24"/>
        <v>0</v>
      </c>
      <c r="J52" s="434"/>
      <c r="K52" s="77" t="s">
        <v>8</v>
      </c>
      <c r="L52" s="468">
        <f t="shared" si="25"/>
        <v>3109</v>
      </c>
      <c r="M52" s="463">
        <v>1665</v>
      </c>
      <c r="N52" s="464">
        <v>8250</v>
      </c>
      <c r="O52" s="464">
        <v>36</v>
      </c>
      <c r="P52" s="464">
        <v>0</v>
      </c>
      <c r="Q52" s="465">
        <v>154</v>
      </c>
      <c r="R52" s="464">
        <v>0</v>
      </c>
      <c r="S52" s="434"/>
      <c r="T52" s="77" t="s">
        <v>8</v>
      </c>
      <c r="U52" s="461">
        <f t="shared" si="27"/>
        <v>2955</v>
      </c>
      <c r="V52" s="448">
        <v>92</v>
      </c>
      <c r="W52" s="448">
        <v>2834</v>
      </c>
      <c r="X52" s="466">
        <v>0</v>
      </c>
      <c r="Y52" s="439">
        <v>0</v>
      </c>
      <c r="Z52" s="462">
        <v>29</v>
      </c>
      <c r="AA52" s="439">
        <v>0</v>
      </c>
      <c r="AB52" s="434"/>
      <c r="AC52" s="77" t="s">
        <v>8</v>
      </c>
      <c r="AD52" s="461">
        <f t="shared" si="28"/>
        <v>1079</v>
      </c>
      <c r="AE52" s="463">
        <v>74</v>
      </c>
      <c r="AF52" s="463">
        <v>807</v>
      </c>
      <c r="AG52" s="466">
        <v>198</v>
      </c>
      <c r="AH52" s="466">
        <v>0</v>
      </c>
      <c r="AI52" s="466">
        <v>0</v>
      </c>
      <c r="AJ52" s="466">
        <v>0</v>
      </c>
      <c r="AK52" s="110"/>
    </row>
    <row r="53" spans="1:37" ht="19.5" customHeight="1" collapsed="1">
      <c r="A53" s="434">
        <v>2017</v>
      </c>
      <c r="B53" s="77" t="s">
        <v>164</v>
      </c>
      <c r="C53" s="111">
        <v>2207</v>
      </c>
      <c r="D53" s="111">
        <v>270</v>
      </c>
      <c r="E53" s="111">
        <v>1435</v>
      </c>
      <c r="F53" s="111">
        <v>141</v>
      </c>
      <c r="G53" s="111">
        <v>1</v>
      </c>
      <c r="H53" s="111">
        <v>353</v>
      </c>
      <c r="I53" s="111">
        <v>7</v>
      </c>
      <c r="J53" s="434">
        <v>2017</v>
      </c>
      <c r="K53" s="77" t="s">
        <v>164</v>
      </c>
      <c r="L53" s="111">
        <v>1655</v>
      </c>
      <c r="M53" s="111">
        <v>199</v>
      </c>
      <c r="N53" s="111">
        <v>1048</v>
      </c>
      <c r="O53" s="111">
        <v>100</v>
      </c>
      <c r="P53" s="111">
        <v>0</v>
      </c>
      <c r="Q53" s="111">
        <v>304</v>
      </c>
      <c r="R53" s="111">
        <v>4</v>
      </c>
      <c r="S53" s="434">
        <v>2017</v>
      </c>
      <c r="T53" s="77" t="s">
        <v>59</v>
      </c>
      <c r="U53" s="73">
        <v>493</v>
      </c>
      <c r="V53" s="73">
        <v>52</v>
      </c>
      <c r="W53" s="73">
        <v>363</v>
      </c>
      <c r="X53" s="73">
        <v>35</v>
      </c>
      <c r="Y53" s="73">
        <v>1</v>
      </c>
      <c r="Z53" s="73">
        <v>39</v>
      </c>
      <c r="AA53" s="73">
        <v>3</v>
      </c>
      <c r="AB53" s="434">
        <v>2017</v>
      </c>
      <c r="AC53" s="77" t="s">
        <v>59</v>
      </c>
      <c r="AD53" s="73">
        <v>59</v>
      </c>
      <c r="AE53" s="73">
        <v>19</v>
      </c>
      <c r="AF53" s="73">
        <v>24</v>
      </c>
      <c r="AG53" s="73">
        <v>6</v>
      </c>
      <c r="AH53" s="73">
        <v>0</v>
      </c>
      <c r="AI53" s="73">
        <v>10</v>
      </c>
      <c r="AJ53" s="73">
        <v>0</v>
      </c>
    </row>
    <row r="54" spans="1:37" s="53" customFormat="1" ht="19.5" customHeight="1">
      <c r="A54" s="432"/>
      <c r="B54" s="77" t="s">
        <v>8</v>
      </c>
      <c r="C54" s="111">
        <v>310742.02899999998</v>
      </c>
      <c r="D54" s="111">
        <v>82460.649000000005</v>
      </c>
      <c r="E54" s="111">
        <v>188834.82</v>
      </c>
      <c r="F54" s="111">
        <v>10674.509999999998</v>
      </c>
      <c r="G54" s="111">
        <v>163.29</v>
      </c>
      <c r="H54" s="111">
        <v>28200.950000000004</v>
      </c>
      <c r="I54" s="111">
        <v>407.81</v>
      </c>
      <c r="J54" s="432"/>
      <c r="K54" s="77" t="s">
        <v>8</v>
      </c>
      <c r="L54" s="111">
        <v>242165.07399999996</v>
      </c>
      <c r="M54" s="111">
        <v>65592.718999999997</v>
      </c>
      <c r="N54" s="111">
        <v>140800.02000000002</v>
      </c>
      <c r="O54" s="111">
        <v>9246.8249999999989</v>
      </c>
      <c r="P54" s="111">
        <v>0</v>
      </c>
      <c r="Q54" s="111">
        <v>26187.200000000001</v>
      </c>
      <c r="R54" s="111">
        <v>338.31</v>
      </c>
      <c r="S54" s="432"/>
      <c r="T54" s="77" t="s">
        <v>8</v>
      </c>
      <c r="U54" s="111">
        <v>56512.324999999997</v>
      </c>
      <c r="V54" s="111">
        <v>10883.77</v>
      </c>
      <c r="W54" s="111">
        <v>43387.23</v>
      </c>
      <c r="X54" s="111">
        <v>521.98500000000001</v>
      </c>
      <c r="Y54" s="111">
        <v>163.29</v>
      </c>
      <c r="Z54" s="111">
        <v>1486.55</v>
      </c>
      <c r="AA54" s="111">
        <v>69.5</v>
      </c>
      <c r="AB54" s="432"/>
      <c r="AC54" s="77" t="s">
        <v>8</v>
      </c>
      <c r="AD54" s="111">
        <v>12064.63</v>
      </c>
      <c r="AE54" s="111">
        <v>5984.16</v>
      </c>
      <c r="AF54" s="111">
        <v>4647.57</v>
      </c>
      <c r="AG54" s="111">
        <v>905.7</v>
      </c>
      <c r="AH54" s="111">
        <v>0</v>
      </c>
      <c r="AI54" s="111">
        <v>527.20000000000005</v>
      </c>
      <c r="AJ54" s="111">
        <v>0</v>
      </c>
    </row>
    <row r="55" spans="1:37" ht="31.5" hidden="1" customHeight="1" outlineLevel="1">
      <c r="A55" s="436" t="s">
        <v>9</v>
      </c>
      <c r="B55" s="77" t="s">
        <v>164</v>
      </c>
      <c r="C55" s="437">
        <v>1301</v>
      </c>
      <c r="D55" s="467">
        <v>160</v>
      </c>
      <c r="E55" s="467">
        <v>720</v>
      </c>
      <c r="F55" s="467">
        <v>114</v>
      </c>
      <c r="G55" s="467">
        <v>0</v>
      </c>
      <c r="H55" s="467">
        <v>305</v>
      </c>
      <c r="I55" s="467">
        <v>2</v>
      </c>
      <c r="J55" s="436" t="s">
        <v>9</v>
      </c>
      <c r="K55" s="77" t="s">
        <v>164</v>
      </c>
      <c r="L55" s="468">
        <v>1155</v>
      </c>
      <c r="M55" s="439">
        <v>150</v>
      </c>
      <c r="N55" s="439">
        <v>632</v>
      </c>
      <c r="O55" s="442">
        <v>95</v>
      </c>
      <c r="P55" s="439">
        <v>0</v>
      </c>
      <c r="Q55" s="442">
        <v>276</v>
      </c>
      <c r="R55" s="442">
        <v>2</v>
      </c>
      <c r="S55" s="436" t="s">
        <v>9</v>
      </c>
      <c r="T55" s="77" t="s">
        <v>59</v>
      </c>
      <c r="U55" s="443">
        <v>134</v>
      </c>
      <c r="V55" s="438">
        <v>9</v>
      </c>
      <c r="W55" s="438">
        <v>83</v>
      </c>
      <c r="X55" s="444">
        <v>18</v>
      </c>
      <c r="Y55" s="439">
        <v>0</v>
      </c>
      <c r="Z55" s="444">
        <v>24</v>
      </c>
      <c r="AA55" s="439">
        <v>0</v>
      </c>
      <c r="AB55" s="436" t="s">
        <v>9</v>
      </c>
      <c r="AC55" s="77" t="s">
        <v>59</v>
      </c>
      <c r="AD55" s="443">
        <v>12</v>
      </c>
      <c r="AE55" s="439">
        <v>1</v>
      </c>
      <c r="AF55" s="439">
        <v>5</v>
      </c>
      <c r="AG55" s="442">
        <v>1</v>
      </c>
      <c r="AH55" s="445">
        <v>0</v>
      </c>
      <c r="AI55" s="446">
        <v>5</v>
      </c>
      <c r="AJ55" s="445">
        <v>0</v>
      </c>
    </row>
    <row r="56" spans="1:37" s="53" customFormat="1" ht="17.100000000000001" hidden="1" customHeight="1" outlineLevel="1">
      <c r="A56" s="432"/>
      <c r="B56" s="208" t="s">
        <v>8</v>
      </c>
      <c r="C56" s="437">
        <v>127846.11900000001</v>
      </c>
      <c r="D56" s="467">
        <v>36085.089</v>
      </c>
      <c r="E56" s="467">
        <v>56420.37</v>
      </c>
      <c r="F56" s="467">
        <v>8919.6299999999992</v>
      </c>
      <c r="G56" s="467">
        <v>0</v>
      </c>
      <c r="H56" s="467">
        <v>26084.720000000001</v>
      </c>
      <c r="I56" s="467">
        <v>336.31</v>
      </c>
      <c r="J56" s="432"/>
      <c r="K56" s="208" t="s">
        <v>8</v>
      </c>
      <c r="L56" s="468">
        <v>122339.124</v>
      </c>
      <c r="M56" s="449">
        <v>35507.989000000001</v>
      </c>
      <c r="N56" s="449">
        <v>53014.51</v>
      </c>
      <c r="O56" s="450">
        <v>8597.2049999999999</v>
      </c>
      <c r="P56" s="449">
        <v>0</v>
      </c>
      <c r="Q56" s="450">
        <v>24883.11</v>
      </c>
      <c r="R56" s="450">
        <v>336.31</v>
      </c>
      <c r="S56" s="432"/>
      <c r="T56" s="208" t="s">
        <v>8</v>
      </c>
      <c r="U56" s="437">
        <v>4338.9650000000001</v>
      </c>
      <c r="V56" s="447">
        <v>476.75</v>
      </c>
      <c r="W56" s="447">
        <v>2842.59</v>
      </c>
      <c r="X56" s="451">
        <v>105.245</v>
      </c>
      <c r="Y56" s="439">
        <v>0</v>
      </c>
      <c r="Z56" s="451">
        <v>914.38</v>
      </c>
      <c r="AA56" s="439">
        <v>0</v>
      </c>
      <c r="AB56" s="432"/>
      <c r="AC56" s="208" t="s">
        <v>8</v>
      </c>
      <c r="AD56" s="437">
        <v>1168.03</v>
      </c>
      <c r="AE56" s="452">
        <v>100.35</v>
      </c>
      <c r="AF56" s="452">
        <v>563.27</v>
      </c>
      <c r="AG56" s="453">
        <v>217.18</v>
      </c>
      <c r="AH56" s="452">
        <v>0</v>
      </c>
      <c r="AI56" s="453">
        <v>287.23</v>
      </c>
      <c r="AJ56" s="452">
        <v>0</v>
      </c>
    </row>
    <row r="57" spans="1:37" ht="21" hidden="1" customHeight="1" outlineLevel="1">
      <c r="A57" s="434" t="s">
        <v>165</v>
      </c>
      <c r="B57" s="77" t="s">
        <v>164</v>
      </c>
      <c r="C57" s="437">
        <v>256</v>
      </c>
      <c r="D57" s="467">
        <v>1</v>
      </c>
      <c r="E57" s="467">
        <v>250</v>
      </c>
      <c r="F57" s="467">
        <v>0</v>
      </c>
      <c r="G57" s="467">
        <v>0</v>
      </c>
      <c r="H57" s="467">
        <v>3</v>
      </c>
      <c r="I57" s="467">
        <v>2</v>
      </c>
      <c r="J57" s="434" t="s">
        <v>165</v>
      </c>
      <c r="K57" s="77" t="s">
        <v>164</v>
      </c>
      <c r="L57" s="468">
        <v>120</v>
      </c>
      <c r="M57" s="439">
        <v>1</v>
      </c>
      <c r="N57" s="439">
        <v>116</v>
      </c>
      <c r="O57" s="442">
        <v>0</v>
      </c>
      <c r="P57" s="439">
        <v>0</v>
      </c>
      <c r="Q57" s="442">
        <v>2</v>
      </c>
      <c r="R57" s="439">
        <v>1</v>
      </c>
      <c r="S57" s="434" t="s">
        <v>442</v>
      </c>
      <c r="T57" s="77" t="s">
        <v>59</v>
      </c>
      <c r="U57" s="437">
        <v>134</v>
      </c>
      <c r="V57" s="447">
        <v>0</v>
      </c>
      <c r="W57" s="447">
        <v>132</v>
      </c>
      <c r="X57" s="451">
        <v>0</v>
      </c>
      <c r="Y57" s="451">
        <v>0</v>
      </c>
      <c r="Z57" s="451">
        <v>1</v>
      </c>
      <c r="AA57" s="453">
        <v>1</v>
      </c>
      <c r="AB57" s="434" t="s">
        <v>442</v>
      </c>
      <c r="AC57" s="77" t="s">
        <v>59</v>
      </c>
      <c r="AD57" s="437">
        <v>2</v>
      </c>
      <c r="AE57" s="452">
        <v>0</v>
      </c>
      <c r="AF57" s="452">
        <v>2</v>
      </c>
      <c r="AG57" s="453">
        <v>0</v>
      </c>
      <c r="AH57" s="452">
        <v>0</v>
      </c>
      <c r="AI57" s="452">
        <v>0</v>
      </c>
      <c r="AJ57" s="452">
        <v>0</v>
      </c>
    </row>
    <row r="58" spans="1:37" s="53" customFormat="1" ht="17.100000000000001" hidden="1" customHeight="1" outlineLevel="1">
      <c r="A58" s="432"/>
      <c r="B58" s="208" t="s">
        <v>8</v>
      </c>
      <c r="C58" s="437">
        <v>80225.490000000005</v>
      </c>
      <c r="D58" s="467">
        <v>750</v>
      </c>
      <c r="E58" s="467">
        <v>79253.97</v>
      </c>
      <c r="F58" s="467">
        <v>128.32</v>
      </c>
      <c r="G58" s="467">
        <v>0</v>
      </c>
      <c r="H58" s="469">
        <v>90</v>
      </c>
      <c r="I58" s="467">
        <v>3.2</v>
      </c>
      <c r="J58" s="432"/>
      <c r="K58" s="208" t="s">
        <v>8</v>
      </c>
      <c r="L58" s="468">
        <v>53173.55</v>
      </c>
      <c r="M58" s="449">
        <v>750</v>
      </c>
      <c r="N58" s="449">
        <v>52332.55</v>
      </c>
      <c r="O58" s="450">
        <v>0</v>
      </c>
      <c r="P58" s="453">
        <v>0</v>
      </c>
      <c r="Q58" s="450">
        <v>90</v>
      </c>
      <c r="R58" s="449">
        <v>1</v>
      </c>
      <c r="S58" s="432"/>
      <c r="T58" s="208" t="s">
        <v>8</v>
      </c>
      <c r="U58" s="437">
        <v>26689.57</v>
      </c>
      <c r="V58" s="447">
        <v>0</v>
      </c>
      <c r="W58" s="447">
        <v>26687.37</v>
      </c>
      <c r="X58" s="451">
        <v>0</v>
      </c>
      <c r="Y58" s="453">
        <v>0</v>
      </c>
      <c r="Z58" s="451">
        <v>0</v>
      </c>
      <c r="AA58" s="439">
        <v>2.2000000000000002</v>
      </c>
      <c r="AB58" s="432"/>
      <c r="AC58" s="208" t="s">
        <v>8</v>
      </c>
      <c r="AD58" s="437">
        <v>362.37</v>
      </c>
      <c r="AE58" s="452">
        <v>0</v>
      </c>
      <c r="AF58" s="452">
        <v>234.05</v>
      </c>
      <c r="AG58" s="453">
        <v>128.32</v>
      </c>
      <c r="AH58" s="452">
        <v>0</v>
      </c>
      <c r="AI58" s="453">
        <v>0</v>
      </c>
      <c r="AJ58" s="452">
        <v>0</v>
      </c>
    </row>
    <row r="59" spans="1:37" ht="21" hidden="1" customHeight="1" outlineLevel="1">
      <c r="A59" s="434" t="s">
        <v>166</v>
      </c>
      <c r="B59" s="77" t="s">
        <v>164</v>
      </c>
      <c r="C59" s="437">
        <v>23</v>
      </c>
      <c r="D59" s="467">
        <v>1</v>
      </c>
      <c r="E59" s="467">
        <v>20</v>
      </c>
      <c r="F59" s="467">
        <v>0</v>
      </c>
      <c r="G59" s="467">
        <v>0</v>
      </c>
      <c r="H59" s="467">
        <v>1</v>
      </c>
      <c r="I59" s="467">
        <v>1</v>
      </c>
      <c r="J59" s="434" t="s">
        <v>166</v>
      </c>
      <c r="K59" s="77" t="s">
        <v>164</v>
      </c>
      <c r="L59" s="468">
        <v>4</v>
      </c>
      <c r="M59" s="439">
        <v>0</v>
      </c>
      <c r="N59" s="439">
        <v>4</v>
      </c>
      <c r="O59" s="439">
        <v>0</v>
      </c>
      <c r="P59" s="439">
        <v>0</v>
      </c>
      <c r="Q59" s="439">
        <v>0</v>
      </c>
      <c r="R59" s="439">
        <v>0</v>
      </c>
      <c r="S59" s="434" t="s">
        <v>443</v>
      </c>
      <c r="T59" s="77" t="s">
        <v>59</v>
      </c>
      <c r="U59" s="437">
        <v>16</v>
      </c>
      <c r="V59" s="439">
        <v>0</v>
      </c>
      <c r="W59" s="447">
        <v>14</v>
      </c>
      <c r="X59" s="439">
        <v>0</v>
      </c>
      <c r="Y59" s="439">
        <v>0</v>
      </c>
      <c r="Z59" s="453">
        <v>1</v>
      </c>
      <c r="AA59" s="439">
        <v>1</v>
      </c>
      <c r="AB59" s="434" t="s">
        <v>443</v>
      </c>
      <c r="AC59" s="77" t="s">
        <v>59</v>
      </c>
      <c r="AD59" s="437">
        <v>3</v>
      </c>
      <c r="AE59" s="452">
        <v>1</v>
      </c>
      <c r="AF59" s="452">
        <v>2</v>
      </c>
      <c r="AG59" s="452">
        <v>0</v>
      </c>
      <c r="AH59" s="452">
        <v>0</v>
      </c>
      <c r="AI59" s="452">
        <v>0</v>
      </c>
      <c r="AJ59" s="452">
        <v>0</v>
      </c>
    </row>
    <row r="60" spans="1:37" s="53" customFormat="1" ht="17.100000000000001" hidden="1" customHeight="1" outlineLevel="1">
      <c r="A60" s="432"/>
      <c r="B60" s="208" t="s">
        <v>8</v>
      </c>
      <c r="C60" s="437">
        <v>5801.21</v>
      </c>
      <c r="D60" s="467">
        <v>2049.56</v>
      </c>
      <c r="E60" s="467">
        <v>3739.21</v>
      </c>
      <c r="F60" s="467">
        <v>0</v>
      </c>
      <c r="G60" s="467">
        <v>0</v>
      </c>
      <c r="H60" s="467">
        <v>5.76</v>
      </c>
      <c r="I60" s="467">
        <v>6.68</v>
      </c>
      <c r="J60" s="432"/>
      <c r="K60" s="208" t="s">
        <v>8</v>
      </c>
      <c r="L60" s="468">
        <v>1708.3</v>
      </c>
      <c r="M60" s="449">
        <v>0</v>
      </c>
      <c r="N60" s="449">
        <v>1708.3</v>
      </c>
      <c r="O60" s="449">
        <v>0</v>
      </c>
      <c r="P60" s="449">
        <v>0</v>
      </c>
      <c r="Q60" s="449">
        <v>0</v>
      </c>
      <c r="R60" s="449">
        <v>0</v>
      </c>
      <c r="S60" s="432"/>
      <c r="T60" s="208" t="s">
        <v>8</v>
      </c>
      <c r="U60" s="437">
        <v>1420.85</v>
      </c>
      <c r="V60" s="439">
        <v>0</v>
      </c>
      <c r="W60" s="447">
        <v>1408.41</v>
      </c>
      <c r="X60" s="439">
        <v>0</v>
      </c>
      <c r="Y60" s="439">
        <v>0</v>
      </c>
      <c r="Z60" s="453">
        <v>5.76</v>
      </c>
      <c r="AA60" s="439">
        <v>6.68</v>
      </c>
      <c r="AB60" s="432"/>
      <c r="AC60" s="208" t="s">
        <v>8</v>
      </c>
      <c r="AD60" s="437">
        <v>2672.06</v>
      </c>
      <c r="AE60" s="452">
        <v>2049.56</v>
      </c>
      <c r="AF60" s="452">
        <v>622.5</v>
      </c>
      <c r="AG60" s="452">
        <v>0</v>
      </c>
      <c r="AH60" s="452">
        <v>0</v>
      </c>
      <c r="AI60" s="452">
        <v>0</v>
      </c>
      <c r="AJ60" s="452">
        <v>0</v>
      </c>
    </row>
    <row r="61" spans="1:37" ht="21" hidden="1" customHeight="1" outlineLevel="1">
      <c r="A61" s="436" t="s">
        <v>10</v>
      </c>
      <c r="B61" s="77" t="s">
        <v>164</v>
      </c>
      <c r="C61" s="437">
        <v>304</v>
      </c>
      <c r="D61" s="467">
        <v>70</v>
      </c>
      <c r="E61" s="467">
        <v>194</v>
      </c>
      <c r="F61" s="467">
        <v>15</v>
      </c>
      <c r="G61" s="467">
        <v>0</v>
      </c>
      <c r="H61" s="467">
        <v>24</v>
      </c>
      <c r="I61" s="467">
        <v>1</v>
      </c>
      <c r="J61" s="436" t="s">
        <v>10</v>
      </c>
      <c r="K61" s="77" t="s">
        <v>164</v>
      </c>
      <c r="L61" s="468">
        <v>188</v>
      </c>
      <c r="M61" s="439">
        <v>28</v>
      </c>
      <c r="N61" s="439">
        <v>137</v>
      </c>
      <c r="O61" s="445">
        <v>4</v>
      </c>
      <c r="P61" s="439">
        <v>0</v>
      </c>
      <c r="Q61" s="439">
        <v>18</v>
      </c>
      <c r="R61" s="439">
        <v>1</v>
      </c>
      <c r="S61" s="436" t="s">
        <v>10</v>
      </c>
      <c r="T61" s="77" t="s">
        <v>59</v>
      </c>
      <c r="U61" s="437">
        <v>80</v>
      </c>
      <c r="V61" s="457">
        <v>28</v>
      </c>
      <c r="W61" s="447">
        <v>44</v>
      </c>
      <c r="X61" s="439">
        <v>7</v>
      </c>
      <c r="Y61" s="439">
        <v>0</v>
      </c>
      <c r="Z61" s="439">
        <v>1</v>
      </c>
      <c r="AA61" s="439">
        <v>0</v>
      </c>
      <c r="AB61" s="436" t="s">
        <v>10</v>
      </c>
      <c r="AC61" s="77" t="s">
        <v>59</v>
      </c>
      <c r="AD61" s="437">
        <v>36</v>
      </c>
      <c r="AE61" s="452">
        <v>14</v>
      </c>
      <c r="AF61" s="452">
        <v>13</v>
      </c>
      <c r="AG61" s="452">
        <v>4</v>
      </c>
      <c r="AH61" s="452">
        <v>0</v>
      </c>
      <c r="AI61" s="452">
        <v>5</v>
      </c>
      <c r="AJ61" s="452">
        <v>0</v>
      </c>
    </row>
    <row r="62" spans="1:37" s="53" customFormat="1" ht="17.100000000000001" hidden="1" customHeight="1" outlineLevel="1">
      <c r="A62" s="432"/>
      <c r="B62" s="208" t="s">
        <v>8</v>
      </c>
      <c r="C62" s="437">
        <v>66170.539999999994</v>
      </c>
      <c r="D62" s="467">
        <v>33470.44</v>
      </c>
      <c r="E62" s="467">
        <v>30637.040000000001</v>
      </c>
      <c r="F62" s="467">
        <v>758.57</v>
      </c>
      <c r="G62" s="467">
        <v>0</v>
      </c>
      <c r="H62" s="467">
        <v>1303.49</v>
      </c>
      <c r="I62" s="467">
        <v>1</v>
      </c>
      <c r="J62" s="432"/>
      <c r="K62" s="208" t="s">
        <v>8</v>
      </c>
      <c r="L62" s="468">
        <v>47508.959999999999</v>
      </c>
      <c r="M62" s="452">
        <v>23990.639999999999</v>
      </c>
      <c r="N62" s="449">
        <v>22158.75</v>
      </c>
      <c r="O62" s="449">
        <v>460.98</v>
      </c>
      <c r="P62" s="449">
        <v>0</v>
      </c>
      <c r="Q62" s="449">
        <v>897.59</v>
      </c>
      <c r="R62" s="449">
        <v>1</v>
      </c>
      <c r="S62" s="432"/>
      <c r="T62" s="208" t="s">
        <v>8</v>
      </c>
      <c r="U62" s="437">
        <v>12338.42</v>
      </c>
      <c r="V62" s="457">
        <v>6773.81</v>
      </c>
      <c r="W62" s="447">
        <v>5506.53</v>
      </c>
      <c r="X62" s="439">
        <v>-107.85</v>
      </c>
      <c r="Y62" s="439">
        <v>0</v>
      </c>
      <c r="Z62" s="439">
        <v>165.93</v>
      </c>
      <c r="AA62" s="439">
        <v>0</v>
      </c>
      <c r="AB62" s="432"/>
      <c r="AC62" s="208" t="s">
        <v>8</v>
      </c>
      <c r="AD62" s="437">
        <v>6323.16</v>
      </c>
      <c r="AE62" s="452">
        <v>2705.99</v>
      </c>
      <c r="AF62" s="452">
        <v>2971.76</v>
      </c>
      <c r="AG62" s="452">
        <v>405.44</v>
      </c>
      <c r="AH62" s="452">
        <v>0</v>
      </c>
      <c r="AI62" s="452">
        <v>239.97</v>
      </c>
      <c r="AJ62" s="452">
        <v>0</v>
      </c>
    </row>
    <row r="63" spans="1:37" ht="21" hidden="1" customHeight="1" outlineLevel="1">
      <c r="A63" s="436" t="s">
        <v>11</v>
      </c>
      <c r="B63" s="77" t="s">
        <v>164</v>
      </c>
      <c r="C63" s="437">
        <v>1</v>
      </c>
      <c r="D63" s="467">
        <v>0</v>
      </c>
      <c r="E63" s="467">
        <v>1</v>
      </c>
      <c r="F63" s="467">
        <v>0</v>
      </c>
      <c r="G63" s="467">
        <v>0</v>
      </c>
      <c r="H63" s="467">
        <v>0</v>
      </c>
      <c r="I63" s="467">
        <v>0</v>
      </c>
      <c r="J63" s="436" t="s">
        <v>11</v>
      </c>
      <c r="K63" s="77" t="s">
        <v>164</v>
      </c>
      <c r="L63" s="468">
        <v>1</v>
      </c>
      <c r="M63" s="445">
        <v>0</v>
      </c>
      <c r="N63" s="439">
        <v>1</v>
      </c>
      <c r="O63" s="439">
        <v>0</v>
      </c>
      <c r="P63" s="439">
        <v>0</v>
      </c>
      <c r="Q63" s="439">
        <v>0</v>
      </c>
      <c r="R63" s="439">
        <v>0</v>
      </c>
      <c r="S63" s="436" t="s">
        <v>11</v>
      </c>
      <c r="T63" s="77" t="s">
        <v>59</v>
      </c>
      <c r="U63" s="437">
        <v>0</v>
      </c>
      <c r="V63" s="439">
        <v>0</v>
      </c>
      <c r="W63" s="447">
        <v>0</v>
      </c>
      <c r="X63" s="439">
        <v>0</v>
      </c>
      <c r="Y63" s="439">
        <v>0</v>
      </c>
      <c r="Z63" s="439">
        <v>0</v>
      </c>
      <c r="AA63" s="439">
        <v>0</v>
      </c>
      <c r="AB63" s="436" t="s">
        <v>11</v>
      </c>
      <c r="AC63" s="77" t="s">
        <v>59</v>
      </c>
      <c r="AD63" s="437">
        <v>0</v>
      </c>
      <c r="AE63" s="452">
        <v>0</v>
      </c>
      <c r="AF63" s="452">
        <v>0</v>
      </c>
      <c r="AG63" s="452">
        <v>0</v>
      </c>
      <c r="AH63" s="452">
        <v>0</v>
      </c>
      <c r="AI63" s="452">
        <v>0</v>
      </c>
      <c r="AJ63" s="452">
        <v>0</v>
      </c>
    </row>
    <row r="64" spans="1:37" s="53" customFormat="1" ht="17.100000000000001" hidden="1" customHeight="1" outlineLevel="1">
      <c r="A64" s="432"/>
      <c r="B64" s="208" t="s">
        <v>8</v>
      </c>
      <c r="C64" s="437">
        <v>107.6</v>
      </c>
      <c r="D64" s="467">
        <v>0</v>
      </c>
      <c r="E64" s="467">
        <v>107.6</v>
      </c>
      <c r="F64" s="467">
        <v>0</v>
      </c>
      <c r="G64" s="467">
        <v>0</v>
      </c>
      <c r="H64" s="467">
        <v>0</v>
      </c>
      <c r="I64" s="467">
        <v>0</v>
      </c>
      <c r="J64" s="432"/>
      <c r="K64" s="208" t="s">
        <v>8</v>
      </c>
      <c r="L64" s="468">
        <v>107.6</v>
      </c>
      <c r="M64" s="452">
        <v>0</v>
      </c>
      <c r="N64" s="449">
        <v>107.6</v>
      </c>
      <c r="O64" s="452">
        <v>0</v>
      </c>
      <c r="P64" s="449">
        <v>0</v>
      </c>
      <c r="Q64" s="449">
        <v>0</v>
      </c>
      <c r="R64" s="449">
        <v>0</v>
      </c>
      <c r="S64" s="432"/>
      <c r="T64" s="208" t="s">
        <v>8</v>
      </c>
      <c r="U64" s="437">
        <v>0</v>
      </c>
      <c r="V64" s="439">
        <v>0</v>
      </c>
      <c r="W64" s="447">
        <v>0</v>
      </c>
      <c r="X64" s="439">
        <v>0</v>
      </c>
      <c r="Y64" s="439">
        <v>0</v>
      </c>
      <c r="Z64" s="439">
        <v>0</v>
      </c>
      <c r="AA64" s="439">
        <v>0</v>
      </c>
      <c r="AB64" s="432"/>
      <c r="AC64" s="208" t="s">
        <v>8</v>
      </c>
      <c r="AD64" s="437">
        <v>0</v>
      </c>
      <c r="AE64" s="452">
        <v>0</v>
      </c>
      <c r="AF64" s="452">
        <v>0</v>
      </c>
      <c r="AG64" s="452">
        <v>0</v>
      </c>
      <c r="AH64" s="452">
        <v>0</v>
      </c>
      <c r="AI64" s="452">
        <v>0</v>
      </c>
      <c r="AJ64" s="452">
        <v>0</v>
      </c>
    </row>
    <row r="65" spans="1:37" ht="21" hidden="1" customHeight="1" outlineLevel="1">
      <c r="A65" s="436" t="s">
        <v>167</v>
      </c>
      <c r="B65" s="77" t="s">
        <v>164</v>
      </c>
      <c r="C65" s="437">
        <v>96</v>
      </c>
      <c r="D65" s="467">
        <v>31</v>
      </c>
      <c r="E65" s="467">
        <v>36</v>
      </c>
      <c r="F65" s="467">
        <v>9</v>
      </c>
      <c r="G65" s="467">
        <v>1</v>
      </c>
      <c r="H65" s="467">
        <v>18</v>
      </c>
      <c r="I65" s="467">
        <v>1</v>
      </c>
      <c r="J65" s="436" t="s">
        <v>167</v>
      </c>
      <c r="K65" s="77" t="s">
        <v>164</v>
      </c>
      <c r="L65" s="468">
        <v>28</v>
      </c>
      <c r="M65" s="439">
        <v>16</v>
      </c>
      <c r="N65" s="439">
        <v>4</v>
      </c>
      <c r="O65" s="446">
        <v>1</v>
      </c>
      <c r="P65" s="439">
        <v>0</v>
      </c>
      <c r="Q65" s="446">
        <v>7</v>
      </c>
      <c r="R65" s="439">
        <v>0</v>
      </c>
      <c r="S65" s="436" t="s">
        <v>444</v>
      </c>
      <c r="T65" s="77" t="s">
        <v>59</v>
      </c>
      <c r="U65" s="437">
        <v>65</v>
      </c>
      <c r="V65" s="457">
        <v>12</v>
      </c>
      <c r="W65" s="447">
        <v>32</v>
      </c>
      <c r="X65" s="451">
        <v>8</v>
      </c>
      <c r="Y65" s="439">
        <v>1</v>
      </c>
      <c r="Z65" s="451">
        <v>11</v>
      </c>
      <c r="AA65" s="439">
        <v>1</v>
      </c>
      <c r="AB65" s="436" t="s">
        <v>444</v>
      </c>
      <c r="AC65" s="77" t="s">
        <v>59</v>
      </c>
      <c r="AD65" s="437">
        <v>3</v>
      </c>
      <c r="AE65" s="452">
        <v>3</v>
      </c>
      <c r="AF65" s="452">
        <v>0</v>
      </c>
      <c r="AG65" s="452">
        <v>0</v>
      </c>
      <c r="AH65" s="452">
        <v>0</v>
      </c>
      <c r="AI65" s="452">
        <v>0</v>
      </c>
      <c r="AJ65" s="452">
        <v>0</v>
      </c>
    </row>
    <row r="66" spans="1:37" s="53" customFormat="1" ht="17.100000000000001" hidden="1" customHeight="1" outlineLevel="1">
      <c r="A66" s="436" t="s">
        <v>12</v>
      </c>
      <c r="B66" s="208" t="s">
        <v>8</v>
      </c>
      <c r="C66" s="437">
        <v>12842.5</v>
      </c>
      <c r="D66" s="467">
        <v>8321.92</v>
      </c>
      <c r="E66" s="467">
        <v>2937.18</v>
      </c>
      <c r="F66" s="467">
        <v>714.85</v>
      </c>
      <c r="G66" s="467">
        <v>163.29</v>
      </c>
      <c r="H66" s="467">
        <v>673.58</v>
      </c>
      <c r="I66" s="467">
        <v>31.68</v>
      </c>
      <c r="J66" s="436" t="s">
        <v>12</v>
      </c>
      <c r="K66" s="208" t="s">
        <v>8</v>
      </c>
      <c r="L66" s="468">
        <v>5406.83</v>
      </c>
      <c r="M66" s="449">
        <v>3985.63</v>
      </c>
      <c r="N66" s="449">
        <v>959.46</v>
      </c>
      <c r="O66" s="453">
        <v>188.64</v>
      </c>
      <c r="P66" s="449">
        <v>0</v>
      </c>
      <c r="Q66" s="453">
        <v>273.10000000000002</v>
      </c>
      <c r="R66" s="449">
        <v>0</v>
      </c>
      <c r="S66" s="436" t="s">
        <v>12</v>
      </c>
      <c r="T66" s="208" t="s">
        <v>8</v>
      </c>
      <c r="U66" s="437">
        <v>6307.41</v>
      </c>
      <c r="V66" s="457">
        <v>3208.03</v>
      </c>
      <c r="W66" s="447">
        <v>1977.72</v>
      </c>
      <c r="X66" s="451">
        <v>526.21</v>
      </c>
      <c r="Y66" s="453">
        <v>163.29</v>
      </c>
      <c r="Z66" s="451">
        <v>400.48</v>
      </c>
      <c r="AA66" s="439">
        <v>31.68</v>
      </c>
      <c r="AB66" s="436" t="s">
        <v>12</v>
      </c>
      <c r="AC66" s="208" t="s">
        <v>8</v>
      </c>
      <c r="AD66" s="437">
        <v>1128.26</v>
      </c>
      <c r="AE66" s="452">
        <v>1128.26</v>
      </c>
      <c r="AF66" s="452">
        <v>0</v>
      </c>
      <c r="AG66" s="452">
        <v>0</v>
      </c>
      <c r="AH66" s="452">
        <v>0</v>
      </c>
      <c r="AI66" s="452">
        <v>0</v>
      </c>
      <c r="AJ66" s="452">
        <v>0</v>
      </c>
    </row>
    <row r="67" spans="1:37" ht="21" hidden="1" customHeight="1" outlineLevel="1">
      <c r="A67" s="436" t="s">
        <v>547</v>
      </c>
      <c r="B67" s="77" t="s">
        <v>164</v>
      </c>
      <c r="C67" s="437">
        <v>226</v>
      </c>
      <c r="D67" s="467">
        <v>7</v>
      </c>
      <c r="E67" s="467">
        <v>214</v>
      </c>
      <c r="F67" s="467">
        <v>3</v>
      </c>
      <c r="G67" s="467">
        <v>0</v>
      </c>
      <c r="H67" s="467">
        <v>2</v>
      </c>
      <c r="I67" s="467">
        <v>0</v>
      </c>
      <c r="J67" s="436" t="s">
        <v>547</v>
      </c>
      <c r="K67" s="77" t="s">
        <v>164</v>
      </c>
      <c r="L67" s="468">
        <v>159</v>
      </c>
      <c r="M67" s="458">
        <v>4</v>
      </c>
      <c r="N67" s="459">
        <v>154</v>
      </c>
      <c r="O67" s="459">
        <v>0</v>
      </c>
      <c r="P67" s="459">
        <v>0</v>
      </c>
      <c r="Q67" s="460">
        <v>1</v>
      </c>
      <c r="R67" s="459">
        <v>0</v>
      </c>
      <c r="S67" s="436" t="s">
        <v>546</v>
      </c>
      <c r="T67" s="77" t="s">
        <v>59</v>
      </c>
      <c r="U67" s="461">
        <v>64</v>
      </c>
      <c r="V67" s="448">
        <v>3</v>
      </c>
      <c r="W67" s="448">
        <v>58</v>
      </c>
      <c r="X67" s="462">
        <v>2</v>
      </c>
      <c r="Y67" s="439">
        <v>0</v>
      </c>
      <c r="Z67" s="462">
        <v>1</v>
      </c>
      <c r="AA67" s="439">
        <v>0</v>
      </c>
      <c r="AB67" s="436" t="s">
        <v>546</v>
      </c>
      <c r="AC67" s="77" t="s">
        <v>59</v>
      </c>
      <c r="AD67" s="461">
        <v>3</v>
      </c>
      <c r="AE67" s="463">
        <v>0</v>
      </c>
      <c r="AF67" s="463">
        <v>2</v>
      </c>
      <c r="AG67" s="463">
        <v>1</v>
      </c>
      <c r="AH67" s="463">
        <v>0</v>
      </c>
      <c r="AI67" s="463">
        <v>0</v>
      </c>
      <c r="AJ67" s="463">
        <v>0</v>
      </c>
      <c r="AK67" s="92"/>
    </row>
    <row r="68" spans="1:37" s="57" customFormat="1" hidden="1" outlineLevel="1">
      <c r="A68" s="434"/>
      <c r="B68" s="77" t="s">
        <v>8</v>
      </c>
      <c r="C68" s="437">
        <v>17748.57</v>
      </c>
      <c r="D68" s="467">
        <v>1783.64</v>
      </c>
      <c r="E68" s="467">
        <v>15739.45</v>
      </c>
      <c r="F68" s="467">
        <v>153.13999999999999</v>
      </c>
      <c r="G68" s="467">
        <v>0</v>
      </c>
      <c r="H68" s="467">
        <v>43.4</v>
      </c>
      <c r="I68" s="467">
        <v>28.94</v>
      </c>
      <c r="J68" s="434"/>
      <c r="K68" s="77" t="s">
        <v>8</v>
      </c>
      <c r="L68" s="468">
        <v>11920.71</v>
      </c>
      <c r="M68" s="463">
        <v>1358.46</v>
      </c>
      <c r="N68" s="464">
        <v>10518.85</v>
      </c>
      <c r="O68" s="464">
        <v>0</v>
      </c>
      <c r="P68" s="464">
        <v>0</v>
      </c>
      <c r="Q68" s="465">
        <v>43.4</v>
      </c>
      <c r="R68" s="464">
        <v>0</v>
      </c>
      <c r="S68" s="434"/>
      <c r="T68" s="77" t="s">
        <v>8</v>
      </c>
      <c r="U68" s="461">
        <v>5417.11</v>
      </c>
      <c r="V68" s="448">
        <v>425.18</v>
      </c>
      <c r="W68" s="448">
        <v>4964.6099999999997</v>
      </c>
      <c r="X68" s="466">
        <v>-1.62</v>
      </c>
      <c r="Y68" s="439">
        <v>0</v>
      </c>
      <c r="Z68" s="462">
        <v>0</v>
      </c>
      <c r="AA68" s="439">
        <v>28.94</v>
      </c>
      <c r="AB68" s="434"/>
      <c r="AC68" s="77" t="s">
        <v>8</v>
      </c>
      <c r="AD68" s="461">
        <v>410.75</v>
      </c>
      <c r="AE68" s="463">
        <v>0</v>
      </c>
      <c r="AF68" s="463">
        <v>255.99</v>
      </c>
      <c r="AG68" s="466">
        <v>154.76</v>
      </c>
      <c r="AH68" s="466">
        <v>0</v>
      </c>
      <c r="AI68" s="466">
        <v>0</v>
      </c>
      <c r="AJ68" s="466">
        <v>0</v>
      </c>
      <c r="AK68" s="110"/>
    </row>
    <row r="69" spans="1:37" s="116" customFormat="1" ht="19.5" customHeight="1" collapsed="1">
      <c r="A69" s="235">
        <v>2018</v>
      </c>
      <c r="B69" s="83" t="s">
        <v>164</v>
      </c>
      <c r="C69" s="121">
        <f>SUM(C71,C73,C75,C77,C79,C81,C83)</f>
        <v>1869</v>
      </c>
      <c r="D69" s="121">
        <f t="shared" ref="D69:I69" si="29">SUM(D71,D73,D75,D77,D79,D81,D83)</f>
        <v>274</v>
      </c>
      <c r="E69" s="121">
        <f t="shared" si="29"/>
        <v>1335</v>
      </c>
      <c r="F69" s="121">
        <f t="shared" si="29"/>
        <v>50</v>
      </c>
      <c r="G69" s="121">
        <f t="shared" si="29"/>
        <v>5</v>
      </c>
      <c r="H69" s="121">
        <f t="shared" si="29"/>
        <v>191</v>
      </c>
      <c r="I69" s="121">
        <f t="shared" si="29"/>
        <v>14</v>
      </c>
      <c r="J69" s="235">
        <v>2018</v>
      </c>
      <c r="K69" s="83" t="s">
        <v>164</v>
      </c>
      <c r="L69" s="121">
        <f t="shared" ref="L69:R70" si="30">SUM(L71,L73,L75,L77,L79,L81,L83)</f>
        <v>1281</v>
      </c>
      <c r="M69" s="121">
        <f t="shared" si="30"/>
        <v>198</v>
      </c>
      <c r="N69" s="121">
        <f t="shared" si="30"/>
        <v>894</v>
      </c>
      <c r="O69" s="121">
        <f t="shared" si="30"/>
        <v>12</v>
      </c>
      <c r="P69" s="121">
        <f t="shared" si="30"/>
        <v>5</v>
      </c>
      <c r="Q69" s="121">
        <f t="shared" si="30"/>
        <v>167</v>
      </c>
      <c r="R69" s="121">
        <f t="shared" si="30"/>
        <v>5</v>
      </c>
      <c r="S69" s="235">
        <v>2018</v>
      </c>
      <c r="T69" s="83" t="s">
        <v>59</v>
      </c>
      <c r="U69" s="121">
        <f t="shared" ref="U69:AA70" si="31">SUM(U71,U73,U75,U77,U79,U81,U83)</f>
        <v>518</v>
      </c>
      <c r="V69" s="121">
        <f t="shared" si="31"/>
        <v>53</v>
      </c>
      <c r="W69" s="121">
        <f t="shared" si="31"/>
        <v>419</v>
      </c>
      <c r="X69" s="121">
        <f t="shared" si="31"/>
        <v>19</v>
      </c>
      <c r="Y69" s="121">
        <f t="shared" si="31"/>
        <v>0</v>
      </c>
      <c r="Z69" s="121">
        <f t="shared" si="31"/>
        <v>18</v>
      </c>
      <c r="AA69" s="121">
        <f t="shared" si="31"/>
        <v>9</v>
      </c>
      <c r="AB69" s="235">
        <v>2018</v>
      </c>
      <c r="AC69" s="83" t="s">
        <v>59</v>
      </c>
      <c r="AD69" s="121">
        <f t="shared" ref="AD69:AJ70" si="32">SUM(AD71,AD73,AD75,AD77,AD79,AD81,AD83)</f>
        <v>70</v>
      </c>
      <c r="AE69" s="121">
        <f t="shared" si="32"/>
        <v>23</v>
      </c>
      <c r="AF69" s="121">
        <f t="shared" si="32"/>
        <v>22</v>
      </c>
      <c r="AG69" s="121">
        <f t="shared" si="32"/>
        <v>19</v>
      </c>
      <c r="AH69" s="121">
        <f t="shared" si="32"/>
        <v>0</v>
      </c>
      <c r="AI69" s="121">
        <f t="shared" si="32"/>
        <v>6</v>
      </c>
      <c r="AJ69" s="121">
        <f t="shared" si="32"/>
        <v>0</v>
      </c>
    </row>
    <row r="70" spans="1:37" s="53" customFormat="1" ht="19.5" customHeight="1">
      <c r="A70" s="432"/>
      <c r="B70" s="83" t="s">
        <v>8</v>
      </c>
      <c r="C70" s="121">
        <f>SUM(C72,C74,C76,C78,C80,C82,C84)</f>
        <v>401475</v>
      </c>
      <c r="D70" s="121">
        <f t="shared" ref="D70:I70" si="33">SUM(D72,D74,D76,D78,D80,D82,D84)</f>
        <v>133586</v>
      </c>
      <c r="E70" s="121">
        <f t="shared" si="33"/>
        <v>244016</v>
      </c>
      <c r="F70" s="121">
        <f t="shared" si="33"/>
        <v>3087</v>
      </c>
      <c r="G70" s="121">
        <f t="shared" si="33"/>
        <v>485</v>
      </c>
      <c r="H70" s="121">
        <f t="shared" si="33"/>
        <v>18415</v>
      </c>
      <c r="I70" s="121">
        <f t="shared" si="33"/>
        <v>1886</v>
      </c>
      <c r="J70" s="432"/>
      <c r="K70" s="83" t="s">
        <v>8</v>
      </c>
      <c r="L70" s="121">
        <f t="shared" si="30"/>
        <v>256323</v>
      </c>
      <c r="M70" s="121">
        <f t="shared" si="30"/>
        <v>63211</v>
      </c>
      <c r="N70" s="121">
        <f t="shared" si="30"/>
        <v>174220</v>
      </c>
      <c r="O70" s="121">
        <f t="shared" si="30"/>
        <v>891</v>
      </c>
      <c r="P70" s="121">
        <f t="shared" si="30"/>
        <v>485</v>
      </c>
      <c r="Q70" s="121">
        <f t="shared" si="30"/>
        <v>17361</v>
      </c>
      <c r="R70" s="121">
        <f t="shared" si="30"/>
        <v>155</v>
      </c>
      <c r="S70" s="432"/>
      <c r="T70" s="83" t="s">
        <v>8</v>
      </c>
      <c r="U70" s="121">
        <f t="shared" si="31"/>
        <v>137429</v>
      </c>
      <c r="V70" s="121">
        <f t="shared" si="31"/>
        <v>67177</v>
      </c>
      <c r="W70" s="121">
        <f t="shared" si="31"/>
        <v>67342</v>
      </c>
      <c r="X70" s="121">
        <f t="shared" si="31"/>
        <v>442</v>
      </c>
      <c r="Y70" s="121">
        <f t="shared" si="31"/>
        <v>0</v>
      </c>
      <c r="Z70" s="121">
        <f t="shared" si="31"/>
        <v>737</v>
      </c>
      <c r="AA70" s="121">
        <f t="shared" si="31"/>
        <v>1731</v>
      </c>
      <c r="AB70" s="432"/>
      <c r="AC70" s="83" t="s">
        <v>8</v>
      </c>
      <c r="AD70" s="121">
        <f t="shared" si="32"/>
        <v>7723</v>
      </c>
      <c r="AE70" s="121">
        <f t="shared" si="32"/>
        <v>3198</v>
      </c>
      <c r="AF70" s="121">
        <f t="shared" si="32"/>
        <v>2454</v>
      </c>
      <c r="AG70" s="121">
        <f t="shared" si="32"/>
        <v>1754</v>
      </c>
      <c r="AH70" s="121">
        <f t="shared" si="32"/>
        <v>0</v>
      </c>
      <c r="AI70" s="121">
        <f t="shared" si="32"/>
        <v>317</v>
      </c>
      <c r="AJ70" s="121">
        <f t="shared" si="32"/>
        <v>0</v>
      </c>
    </row>
    <row r="71" spans="1:37" ht="31.5" customHeight="1" outlineLevel="1">
      <c r="A71" s="436" t="s">
        <v>9</v>
      </c>
      <c r="B71" s="77" t="s">
        <v>164</v>
      </c>
      <c r="C71" s="111">
        <f>SUM(D71:I71)</f>
        <v>855</v>
      </c>
      <c r="D71" s="802">
        <f>SUM(M71,V71,AE71)</f>
        <v>160</v>
      </c>
      <c r="E71" s="802">
        <f t="shared" ref="E71:I71" si="34">SUM(N71,W71,AF71)</f>
        <v>507</v>
      </c>
      <c r="F71" s="802">
        <f t="shared" si="34"/>
        <v>18</v>
      </c>
      <c r="G71" s="802">
        <f t="shared" si="34"/>
        <v>4</v>
      </c>
      <c r="H71" s="802">
        <f t="shared" si="34"/>
        <v>165</v>
      </c>
      <c r="I71" s="802">
        <f t="shared" si="34"/>
        <v>1</v>
      </c>
      <c r="J71" s="436" t="s">
        <v>9</v>
      </c>
      <c r="K71" s="77" t="s">
        <v>164</v>
      </c>
      <c r="L71" s="73">
        <f>SUM(M71:R71)</f>
        <v>769</v>
      </c>
      <c r="M71" s="780">
        <v>145</v>
      </c>
      <c r="N71" s="780">
        <v>453</v>
      </c>
      <c r="O71" s="781">
        <v>12</v>
      </c>
      <c r="P71" s="780">
        <v>4</v>
      </c>
      <c r="Q71" s="781">
        <v>154</v>
      </c>
      <c r="R71" s="781">
        <v>1</v>
      </c>
      <c r="S71" s="436" t="s">
        <v>9</v>
      </c>
      <c r="T71" s="77" t="s">
        <v>59</v>
      </c>
      <c r="U71" s="73">
        <f>SUM(V71:AA71)</f>
        <v>79</v>
      </c>
      <c r="V71" s="788">
        <v>11</v>
      </c>
      <c r="W71" s="788">
        <v>52</v>
      </c>
      <c r="X71" s="789">
        <v>6</v>
      </c>
      <c r="Y71" s="780">
        <v>0</v>
      </c>
      <c r="Z71" s="789">
        <v>10</v>
      </c>
      <c r="AA71" s="780">
        <v>0</v>
      </c>
      <c r="AB71" s="436" t="s">
        <v>9</v>
      </c>
      <c r="AC71" s="77" t="s">
        <v>59</v>
      </c>
      <c r="AD71" s="73">
        <f>SUM(AE71:AJ71)</f>
        <v>7</v>
      </c>
      <c r="AE71" s="780">
        <v>4</v>
      </c>
      <c r="AF71" s="780">
        <v>2</v>
      </c>
      <c r="AG71" s="781">
        <v>0</v>
      </c>
      <c r="AH71" s="782">
        <v>0</v>
      </c>
      <c r="AI71" s="783">
        <v>1</v>
      </c>
      <c r="AJ71" s="782">
        <v>0</v>
      </c>
    </row>
    <row r="72" spans="1:37" s="53" customFormat="1" ht="17.100000000000001" customHeight="1" outlineLevel="1">
      <c r="A72" s="432"/>
      <c r="B72" s="208" t="s">
        <v>8</v>
      </c>
      <c r="C72" s="111">
        <f t="shared" ref="C72:C84" si="35">SUM(D72:I72)</f>
        <v>89112</v>
      </c>
      <c r="D72" s="802">
        <f t="shared" ref="D72:D84" si="36">SUM(M72,V72,AE72)</f>
        <v>29223</v>
      </c>
      <c r="E72" s="802">
        <f t="shared" ref="E72:E84" si="37">SUM(N72,W72,AF72)</f>
        <v>41385</v>
      </c>
      <c r="F72" s="802">
        <f t="shared" ref="F72:F84" si="38">SUM(O72,X72,AG72)</f>
        <v>1432</v>
      </c>
      <c r="G72" s="802">
        <f t="shared" ref="G72:G84" si="39">SUM(P72,Y72,AH72)</f>
        <v>337</v>
      </c>
      <c r="H72" s="802">
        <f t="shared" ref="H72:H84" si="40">SUM(Q72,Z72,AI72)</f>
        <v>16502</v>
      </c>
      <c r="I72" s="802">
        <f t="shared" ref="I72:I84" si="41">SUM(R72,AA72,AJ72)</f>
        <v>233</v>
      </c>
      <c r="J72" s="432"/>
      <c r="K72" s="208" t="s">
        <v>8</v>
      </c>
      <c r="L72" s="73">
        <f t="shared" ref="L72:L84" si="42">SUM(M72:R72)</f>
        <v>84004</v>
      </c>
      <c r="M72" s="795">
        <v>27991</v>
      </c>
      <c r="N72" s="795">
        <v>38830</v>
      </c>
      <c r="O72" s="796">
        <v>891</v>
      </c>
      <c r="P72" s="795">
        <v>337</v>
      </c>
      <c r="Q72" s="796">
        <v>15855</v>
      </c>
      <c r="R72" s="796">
        <v>100</v>
      </c>
      <c r="S72" s="432"/>
      <c r="T72" s="208" t="s">
        <v>8</v>
      </c>
      <c r="U72" s="73">
        <f t="shared" ref="U72:U84" si="43">SUM(V72:AA72)</f>
        <v>4409</v>
      </c>
      <c r="V72" s="790">
        <v>937</v>
      </c>
      <c r="W72" s="790">
        <v>2363</v>
      </c>
      <c r="X72" s="791">
        <v>389</v>
      </c>
      <c r="Y72" s="780">
        <v>0</v>
      </c>
      <c r="Z72" s="791">
        <v>587</v>
      </c>
      <c r="AA72" s="780">
        <v>133</v>
      </c>
      <c r="AB72" s="432"/>
      <c r="AC72" s="208" t="s">
        <v>8</v>
      </c>
      <c r="AD72" s="73">
        <f t="shared" ref="AD72:AD84" si="44">SUM(AE72:AJ72)</f>
        <v>699</v>
      </c>
      <c r="AE72" s="784">
        <v>295</v>
      </c>
      <c r="AF72" s="784">
        <v>192</v>
      </c>
      <c r="AG72" s="785">
        <v>152</v>
      </c>
      <c r="AH72" s="784">
        <v>0</v>
      </c>
      <c r="AI72" s="785">
        <v>60</v>
      </c>
      <c r="AJ72" s="784">
        <v>0</v>
      </c>
    </row>
    <row r="73" spans="1:37" ht="21" customHeight="1" outlineLevel="1">
      <c r="A73" s="434" t="s">
        <v>165</v>
      </c>
      <c r="B73" s="77" t="s">
        <v>164</v>
      </c>
      <c r="C73" s="111">
        <f t="shared" si="35"/>
        <v>415</v>
      </c>
      <c r="D73" s="802">
        <f t="shared" si="36"/>
        <v>1</v>
      </c>
      <c r="E73" s="802">
        <f t="shared" si="37"/>
        <v>397</v>
      </c>
      <c r="F73" s="802">
        <f t="shared" si="38"/>
        <v>3</v>
      </c>
      <c r="G73" s="802">
        <f t="shared" si="39"/>
        <v>0</v>
      </c>
      <c r="H73" s="802">
        <f t="shared" si="40"/>
        <v>6</v>
      </c>
      <c r="I73" s="802">
        <f t="shared" si="41"/>
        <v>8</v>
      </c>
      <c r="J73" s="434" t="s">
        <v>165</v>
      </c>
      <c r="K73" s="77" t="s">
        <v>164</v>
      </c>
      <c r="L73" s="73">
        <f t="shared" si="42"/>
        <v>182</v>
      </c>
      <c r="M73" s="780">
        <v>1</v>
      </c>
      <c r="N73" s="780">
        <v>177</v>
      </c>
      <c r="O73" s="781">
        <v>0</v>
      </c>
      <c r="P73" s="780">
        <v>0</v>
      </c>
      <c r="Q73" s="781">
        <v>4</v>
      </c>
      <c r="R73" s="780">
        <v>0</v>
      </c>
      <c r="S73" s="434" t="s">
        <v>442</v>
      </c>
      <c r="T73" s="77" t="s">
        <v>59</v>
      </c>
      <c r="U73" s="73">
        <f t="shared" si="43"/>
        <v>231</v>
      </c>
      <c r="V73" s="790">
        <v>0</v>
      </c>
      <c r="W73" s="790">
        <v>219</v>
      </c>
      <c r="X73" s="791">
        <v>3</v>
      </c>
      <c r="Y73" s="791">
        <v>0</v>
      </c>
      <c r="Z73" s="791">
        <v>1</v>
      </c>
      <c r="AA73" s="785">
        <v>8</v>
      </c>
      <c r="AB73" s="434" t="s">
        <v>442</v>
      </c>
      <c r="AC73" s="77" t="s">
        <v>59</v>
      </c>
      <c r="AD73" s="73">
        <f t="shared" si="44"/>
        <v>2</v>
      </c>
      <c r="AE73" s="784">
        <v>0</v>
      </c>
      <c r="AF73" s="784">
        <v>1</v>
      </c>
      <c r="AG73" s="785">
        <v>0</v>
      </c>
      <c r="AH73" s="784">
        <v>0</v>
      </c>
      <c r="AI73" s="784">
        <v>1</v>
      </c>
      <c r="AJ73" s="784"/>
    </row>
    <row r="74" spans="1:37" s="53" customFormat="1" ht="17.100000000000001" customHeight="1" outlineLevel="1">
      <c r="A74" s="432"/>
      <c r="B74" s="208" t="s">
        <v>8</v>
      </c>
      <c r="C74" s="111">
        <f t="shared" si="35"/>
        <v>156303</v>
      </c>
      <c r="D74" s="802">
        <f t="shared" si="36"/>
        <v>100</v>
      </c>
      <c r="E74" s="802">
        <f t="shared" si="37"/>
        <v>153556</v>
      </c>
      <c r="F74" s="802">
        <f t="shared" si="38"/>
        <v>198</v>
      </c>
      <c r="G74" s="802">
        <f t="shared" si="39"/>
        <v>0</v>
      </c>
      <c r="H74" s="802">
        <f t="shared" si="40"/>
        <v>864</v>
      </c>
      <c r="I74" s="802">
        <f t="shared" si="41"/>
        <v>1585</v>
      </c>
      <c r="J74" s="432"/>
      <c r="K74" s="208" t="s">
        <v>8</v>
      </c>
      <c r="L74" s="73">
        <f t="shared" si="42"/>
        <v>107591</v>
      </c>
      <c r="M74" s="795">
        <v>100</v>
      </c>
      <c r="N74" s="795">
        <v>106605</v>
      </c>
      <c r="O74" s="796">
        <v>0</v>
      </c>
      <c r="P74" s="785">
        <v>0</v>
      </c>
      <c r="Q74" s="796">
        <v>886</v>
      </c>
      <c r="R74" s="795">
        <v>0</v>
      </c>
      <c r="S74" s="432"/>
      <c r="T74" s="208" t="s">
        <v>8</v>
      </c>
      <c r="U74" s="73">
        <f t="shared" si="43"/>
        <v>48456</v>
      </c>
      <c r="V74" s="790">
        <v>0</v>
      </c>
      <c r="W74" s="790">
        <v>46741</v>
      </c>
      <c r="X74" s="791">
        <v>198</v>
      </c>
      <c r="Y74" s="785">
        <v>0</v>
      </c>
      <c r="Z74" s="791">
        <v>-68</v>
      </c>
      <c r="AA74" s="780">
        <v>1585</v>
      </c>
      <c r="AB74" s="432"/>
      <c r="AC74" s="208" t="s">
        <v>8</v>
      </c>
      <c r="AD74" s="73">
        <f t="shared" si="44"/>
        <v>256</v>
      </c>
      <c r="AE74" s="784">
        <v>0</v>
      </c>
      <c r="AF74" s="784">
        <v>210</v>
      </c>
      <c r="AG74" s="785">
        <v>0</v>
      </c>
      <c r="AH74" s="784">
        <v>0</v>
      </c>
      <c r="AI74" s="785">
        <v>46</v>
      </c>
      <c r="AJ74" s="784"/>
    </row>
    <row r="75" spans="1:37" ht="21" customHeight="1" outlineLevel="1">
      <c r="A75" s="434" t="s">
        <v>166</v>
      </c>
      <c r="B75" s="77" t="s">
        <v>164</v>
      </c>
      <c r="C75" s="111">
        <f t="shared" si="35"/>
        <v>38</v>
      </c>
      <c r="D75" s="802">
        <f t="shared" si="36"/>
        <v>1</v>
      </c>
      <c r="E75" s="802">
        <f t="shared" si="37"/>
        <v>37</v>
      </c>
      <c r="F75" s="802">
        <f t="shared" si="38"/>
        <v>0</v>
      </c>
      <c r="G75" s="802">
        <f t="shared" si="39"/>
        <v>0</v>
      </c>
      <c r="H75" s="802">
        <f t="shared" si="40"/>
        <v>0</v>
      </c>
      <c r="I75" s="802">
        <f t="shared" si="41"/>
        <v>0</v>
      </c>
      <c r="J75" s="434" t="s">
        <v>166</v>
      </c>
      <c r="K75" s="77" t="s">
        <v>164</v>
      </c>
      <c r="L75" s="73">
        <f t="shared" si="42"/>
        <v>5</v>
      </c>
      <c r="M75" s="780">
        <v>0</v>
      </c>
      <c r="N75" s="780">
        <v>5</v>
      </c>
      <c r="O75" s="780">
        <v>0</v>
      </c>
      <c r="P75" s="780">
        <v>0</v>
      </c>
      <c r="Q75" s="780">
        <v>0</v>
      </c>
      <c r="R75" s="780">
        <v>0</v>
      </c>
      <c r="S75" s="434" t="s">
        <v>443</v>
      </c>
      <c r="T75" s="77" t="s">
        <v>59</v>
      </c>
      <c r="U75" s="73">
        <f t="shared" si="43"/>
        <v>33</v>
      </c>
      <c r="V75" s="780">
        <v>1</v>
      </c>
      <c r="W75" s="790">
        <v>32</v>
      </c>
      <c r="X75" s="780">
        <v>0</v>
      </c>
      <c r="Y75" s="780">
        <v>0</v>
      </c>
      <c r="Z75" s="785">
        <v>0</v>
      </c>
      <c r="AA75" s="780">
        <v>0</v>
      </c>
      <c r="AB75" s="434" t="s">
        <v>443</v>
      </c>
      <c r="AC75" s="77" t="s">
        <v>59</v>
      </c>
      <c r="AD75" s="73">
        <f t="shared" si="44"/>
        <v>0</v>
      </c>
      <c r="AE75" s="784">
        <v>0</v>
      </c>
      <c r="AF75" s="784">
        <v>0</v>
      </c>
      <c r="AG75" s="784">
        <v>0</v>
      </c>
      <c r="AH75" s="784">
        <v>0</v>
      </c>
      <c r="AI75" s="784">
        <v>0</v>
      </c>
      <c r="AJ75" s="784"/>
    </row>
    <row r="76" spans="1:37" s="53" customFormat="1" ht="17.100000000000001" customHeight="1" outlineLevel="1">
      <c r="A76" s="432"/>
      <c r="B76" s="208" t="s">
        <v>8</v>
      </c>
      <c r="C76" s="111">
        <f t="shared" si="35"/>
        <v>11094</v>
      </c>
      <c r="D76" s="802">
        <f t="shared" si="36"/>
        <v>40</v>
      </c>
      <c r="E76" s="802">
        <f t="shared" si="37"/>
        <v>11054</v>
      </c>
      <c r="F76" s="802">
        <f t="shared" si="38"/>
        <v>0</v>
      </c>
      <c r="G76" s="802">
        <f t="shared" si="39"/>
        <v>0</v>
      </c>
      <c r="H76" s="802">
        <f t="shared" si="40"/>
        <v>0</v>
      </c>
      <c r="I76" s="802">
        <f t="shared" si="41"/>
        <v>0</v>
      </c>
      <c r="J76" s="432"/>
      <c r="K76" s="208" t="s">
        <v>8</v>
      </c>
      <c r="L76" s="73">
        <f t="shared" si="42"/>
        <v>2756</v>
      </c>
      <c r="M76" s="795"/>
      <c r="N76" s="795">
        <v>2756</v>
      </c>
      <c r="O76" s="795">
        <v>0</v>
      </c>
      <c r="P76" s="795">
        <v>0</v>
      </c>
      <c r="Q76" s="795">
        <v>0</v>
      </c>
      <c r="R76" s="795">
        <v>0</v>
      </c>
      <c r="S76" s="432"/>
      <c r="T76" s="208" t="s">
        <v>8</v>
      </c>
      <c r="U76" s="73">
        <f t="shared" si="43"/>
        <v>8338</v>
      </c>
      <c r="V76" s="780">
        <v>40</v>
      </c>
      <c r="W76" s="790">
        <v>8298</v>
      </c>
      <c r="X76" s="780">
        <v>0</v>
      </c>
      <c r="Y76" s="780">
        <v>0</v>
      </c>
      <c r="Z76" s="785">
        <v>0</v>
      </c>
      <c r="AA76" s="780">
        <v>0</v>
      </c>
      <c r="AB76" s="432"/>
      <c r="AC76" s="208" t="s">
        <v>8</v>
      </c>
      <c r="AD76" s="73">
        <f t="shared" si="44"/>
        <v>0</v>
      </c>
      <c r="AE76" s="784">
        <v>0</v>
      </c>
      <c r="AF76" s="784">
        <v>0</v>
      </c>
      <c r="AG76" s="784">
        <v>0</v>
      </c>
      <c r="AH76" s="784">
        <v>0</v>
      </c>
      <c r="AI76" s="784">
        <v>0</v>
      </c>
      <c r="AJ76" s="784"/>
    </row>
    <row r="77" spans="1:37" ht="21" customHeight="1" outlineLevel="1">
      <c r="A77" s="436" t="s">
        <v>10</v>
      </c>
      <c r="B77" s="77" t="s">
        <v>164</v>
      </c>
      <c r="C77" s="111">
        <f t="shared" si="35"/>
        <v>277</v>
      </c>
      <c r="D77" s="802">
        <f t="shared" si="36"/>
        <v>65</v>
      </c>
      <c r="E77" s="802">
        <f t="shared" si="37"/>
        <v>181</v>
      </c>
      <c r="F77" s="802">
        <f t="shared" si="38"/>
        <v>14</v>
      </c>
      <c r="G77" s="802">
        <f t="shared" si="39"/>
        <v>1</v>
      </c>
      <c r="H77" s="802">
        <f t="shared" si="40"/>
        <v>12</v>
      </c>
      <c r="I77" s="802">
        <f t="shared" si="41"/>
        <v>4</v>
      </c>
      <c r="J77" s="436" t="s">
        <v>10</v>
      </c>
      <c r="K77" s="77" t="s">
        <v>164</v>
      </c>
      <c r="L77" s="73">
        <f t="shared" si="42"/>
        <v>160</v>
      </c>
      <c r="M77" s="780">
        <v>33</v>
      </c>
      <c r="N77" s="780">
        <v>118</v>
      </c>
      <c r="O77" s="782">
        <v>0</v>
      </c>
      <c r="P77" s="780">
        <v>1</v>
      </c>
      <c r="Q77" s="780">
        <v>4</v>
      </c>
      <c r="R77" s="780">
        <v>4</v>
      </c>
      <c r="S77" s="436" t="s">
        <v>10</v>
      </c>
      <c r="T77" s="77" t="s">
        <v>59</v>
      </c>
      <c r="U77" s="73">
        <f t="shared" si="43"/>
        <v>68</v>
      </c>
      <c r="V77" s="792">
        <v>15</v>
      </c>
      <c r="W77" s="790">
        <v>46</v>
      </c>
      <c r="X77" s="780">
        <v>2</v>
      </c>
      <c r="Y77" s="780">
        <v>0</v>
      </c>
      <c r="Z77" s="780">
        <v>5</v>
      </c>
      <c r="AA77" s="780">
        <v>0</v>
      </c>
      <c r="AB77" s="436" t="s">
        <v>10</v>
      </c>
      <c r="AC77" s="77" t="s">
        <v>59</v>
      </c>
      <c r="AD77" s="73">
        <f t="shared" si="44"/>
        <v>49</v>
      </c>
      <c r="AE77" s="784">
        <v>17</v>
      </c>
      <c r="AF77" s="784">
        <v>17</v>
      </c>
      <c r="AG77" s="784">
        <v>12</v>
      </c>
      <c r="AH77" s="784">
        <v>0</v>
      </c>
      <c r="AI77" s="784">
        <v>3</v>
      </c>
      <c r="AJ77" s="784">
        <v>0</v>
      </c>
    </row>
    <row r="78" spans="1:37" s="53" customFormat="1" ht="17.100000000000001" customHeight="1" outlineLevel="1">
      <c r="A78" s="432"/>
      <c r="B78" s="208" t="s">
        <v>8</v>
      </c>
      <c r="C78" s="111">
        <f t="shared" si="35"/>
        <v>40088</v>
      </c>
      <c r="D78" s="802">
        <f t="shared" si="36"/>
        <v>15458</v>
      </c>
      <c r="E78" s="802">
        <f t="shared" si="37"/>
        <v>22548</v>
      </c>
      <c r="F78" s="802">
        <f t="shared" si="38"/>
        <v>1077</v>
      </c>
      <c r="G78" s="802">
        <f t="shared" si="39"/>
        <v>148</v>
      </c>
      <c r="H78" s="802">
        <f t="shared" si="40"/>
        <v>798</v>
      </c>
      <c r="I78" s="802">
        <f t="shared" si="41"/>
        <v>59</v>
      </c>
      <c r="J78" s="432"/>
      <c r="K78" s="208" t="s">
        <v>8</v>
      </c>
      <c r="L78" s="73">
        <f t="shared" si="42"/>
        <v>30371</v>
      </c>
      <c r="M78" s="784">
        <v>12410</v>
      </c>
      <c r="N78" s="795">
        <v>17335</v>
      </c>
      <c r="O78" s="795">
        <v>0</v>
      </c>
      <c r="P78" s="795">
        <v>148</v>
      </c>
      <c r="Q78" s="795">
        <v>423</v>
      </c>
      <c r="R78" s="795">
        <v>55</v>
      </c>
      <c r="S78" s="432"/>
      <c r="T78" s="208" t="s">
        <v>8</v>
      </c>
      <c r="U78" s="73">
        <f t="shared" si="43"/>
        <v>3875</v>
      </c>
      <c r="V78" s="792">
        <v>506</v>
      </c>
      <c r="W78" s="790">
        <v>3199</v>
      </c>
      <c r="X78" s="780">
        <v>-9</v>
      </c>
      <c r="Y78" s="780">
        <v>0</v>
      </c>
      <c r="Z78" s="780">
        <v>175</v>
      </c>
      <c r="AA78" s="780">
        <v>4</v>
      </c>
      <c r="AB78" s="432"/>
      <c r="AC78" s="208" t="s">
        <v>8</v>
      </c>
      <c r="AD78" s="73">
        <f t="shared" si="44"/>
        <v>5842</v>
      </c>
      <c r="AE78" s="784">
        <v>2542</v>
      </c>
      <c r="AF78" s="784">
        <v>2014</v>
      </c>
      <c r="AG78" s="784">
        <v>1086</v>
      </c>
      <c r="AH78" s="784">
        <v>0</v>
      </c>
      <c r="AI78" s="784">
        <v>200</v>
      </c>
      <c r="AJ78" s="784">
        <v>0</v>
      </c>
    </row>
    <row r="79" spans="1:37" ht="21" customHeight="1" outlineLevel="1">
      <c r="A79" s="436" t="s">
        <v>11</v>
      </c>
      <c r="B79" s="77" t="s">
        <v>164</v>
      </c>
      <c r="C79" s="111">
        <f t="shared" si="35"/>
        <v>17</v>
      </c>
      <c r="D79" s="802">
        <f t="shared" si="36"/>
        <v>14</v>
      </c>
      <c r="E79" s="802">
        <f t="shared" si="37"/>
        <v>3</v>
      </c>
      <c r="F79" s="802">
        <f t="shared" si="38"/>
        <v>0</v>
      </c>
      <c r="G79" s="802">
        <f t="shared" si="39"/>
        <v>0</v>
      </c>
      <c r="H79" s="802">
        <f t="shared" si="40"/>
        <v>0</v>
      </c>
      <c r="I79" s="802">
        <f t="shared" si="41"/>
        <v>0</v>
      </c>
      <c r="J79" s="436" t="s">
        <v>11</v>
      </c>
      <c r="K79" s="77" t="s">
        <v>164</v>
      </c>
      <c r="L79" s="73">
        <f t="shared" si="42"/>
        <v>8</v>
      </c>
      <c r="M79" s="782">
        <v>5</v>
      </c>
      <c r="N79" s="780">
        <v>3</v>
      </c>
      <c r="O79" s="780">
        <v>0</v>
      </c>
      <c r="P79" s="780">
        <v>0</v>
      </c>
      <c r="Q79" s="780">
        <v>0</v>
      </c>
      <c r="R79" s="780">
        <v>0</v>
      </c>
      <c r="S79" s="436" t="s">
        <v>11</v>
      </c>
      <c r="T79" s="77" t="s">
        <v>59</v>
      </c>
      <c r="U79" s="73">
        <f t="shared" si="43"/>
        <v>9</v>
      </c>
      <c r="V79" s="780">
        <v>9</v>
      </c>
      <c r="W79" s="790">
        <v>0</v>
      </c>
      <c r="X79" s="780">
        <v>0</v>
      </c>
      <c r="Y79" s="780">
        <v>0</v>
      </c>
      <c r="Z79" s="780">
        <v>0</v>
      </c>
      <c r="AA79" s="780">
        <v>0</v>
      </c>
      <c r="AB79" s="436" t="s">
        <v>11</v>
      </c>
      <c r="AC79" s="77" t="s">
        <v>59</v>
      </c>
      <c r="AD79" s="73">
        <f t="shared" si="44"/>
        <v>0</v>
      </c>
      <c r="AE79" s="784">
        <v>0</v>
      </c>
      <c r="AF79" s="784">
        <v>0</v>
      </c>
      <c r="AG79" s="784">
        <v>0</v>
      </c>
      <c r="AH79" s="784">
        <v>0</v>
      </c>
      <c r="AI79" s="784">
        <v>0</v>
      </c>
      <c r="AJ79" s="784"/>
    </row>
    <row r="80" spans="1:37" s="53" customFormat="1" ht="17.100000000000001" customHeight="1" outlineLevel="1">
      <c r="A80" s="432"/>
      <c r="B80" s="208" t="s">
        <v>8</v>
      </c>
      <c r="C80" s="111">
        <f t="shared" si="35"/>
        <v>79966</v>
      </c>
      <c r="D80" s="802">
        <f t="shared" si="36"/>
        <v>79831</v>
      </c>
      <c r="E80" s="802">
        <f t="shared" si="37"/>
        <v>135</v>
      </c>
      <c r="F80" s="802">
        <f t="shared" si="38"/>
        <v>0</v>
      </c>
      <c r="G80" s="802">
        <f t="shared" si="39"/>
        <v>0</v>
      </c>
      <c r="H80" s="802">
        <f t="shared" si="40"/>
        <v>0</v>
      </c>
      <c r="I80" s="802">
        <f t="shared" si="41"/>
        <v>0</v>
      </c>
      <c r="J80" s="432"/>
      <c r="K80" s="208" t="s">
        <v>8</v>
      </c>
      <c r="L80" s="73">
        <f t="shared" si="42"/>
        <v>20116</v>
      </c>
      <c r="M80" s="784">
        <v>19981</v>
      </c>
      <c r="N80" s="795">
        <v>135</v>
      </c>
      <c r="O80" s="784">
        <v>0</v>
      </c>
      <c r="P80" s="795">
        <v>0</v>
      </c>
      <c r="Q80" s="795">
        <v>0</v>
      </c>
      <c r="R80" s="795">
        <v>0</v>
      </c>
      <c r="S80" s="432"/>
      <c r="T80" s="208" t="s">
        <v>8</v>
      </c>
      <c r="U80" s="73">
        <f t="shared" si="43"/>
        <v>59850</v>
      </c>
      <c r="V80" s="780">
        <v>59850</v>
      </c>
      <c r="W80" s="790">
        <v>0</v>
      </c>
      <c r="X80" s="780">
        <v>0</v>
      </c>
      <c r="Y80" s="780">
        <v>0</v>
      </c>
      <c r="Z80" s="780">
        <v>0</v>
      </c>
      <c r="AA80" s="780">
        <v>0</v>
      </c>
      <c r="AB80" s="432"/>
      <c r="AC80" s="208" t="s">
        <v>8</v>
      </c>
      <c r="AD80" s="73">
        <f t="shared" si="44"/>
        <v>0</v>
      </c>
      <c r="AE80" s="784">
        <v>0</v>
      </c>
      <c r="AF80" s="784">
        <v>0</v>
      </c>
      <c r="AG80" s="784">
        <v>0</v>
      </c>
      <c r="AH80" s="784">
        <v>0</v>
      </c>
      <c r="AI80" s="784">
        <v>0</v>
      </c>
      <c r="AJ80" s="784"/>
    </row>
    <row r="81" spans="1:37" ht="21" customHeight="1" outlineLevel="1">
      <c r="A81" s="436" t="s">
        <v>167</v>
      </c>
      <c r="B81" s="77" t="s">
        <v>164</v>
      </c>
      <c r="C81" s="111">
        <f t="shared" si="35"/>
        <v>67</v>
      </c>
      <c r="D81" s="802">
        <f t="shared" si="36"/>
        <v>26</v>
      </c>
      <c r="E81" s="802">
        <f t="shared" si="37"/>
        <v>24</v>
      </c>
      <c r="F81" s="802">
        <f t="shared" si="38"/>
        <v>13</v>
      </c>
      <c r="G81" s="802">
        <f t="shared" si="39"/>
        <v>0</v>
      </c>
      <c r="H81" s="802">
        <f t="shared" si="40"/>
        <v>4</v>
      </c>
      <c r="I81" s="802">
        <f t="shared" si="41"/>
        <v>0</v>
      </c>
      <c r="J81" s="436" t="s">
        <v>167</v>
      </c>
      <c r="K81" s="77" t="s">
        <v>164</v>
      </c>
      <c r="L81" s="73">
        <f t="shared" si="42"/>
        <v>19</v>
      </c>
      <c r="M81" s="780">
        <v>12</v>
      </c>
      <c r="N81" s="780">
        <v>3</v>
      </c>
      <c r="O81" s="783">
        <v>0</v>
      </c>
      <c r="P81" s="780">
        <v>0</v>
      </c>
      <c r="Q81" s="783">
        <v>4</v>
      </c>
      <c r="R81" s="780">
        <v>0</v>
      </c>
      <c r="S81" s="436" t="s">
        <v>444</v>
      </c>
      <c r="T81" s="77" t="s">
        <v>59</v>
      </c>
      <c r="U81" s="73">
        <f t="shared" si="43"/>
        <v>40</v>
      </c>
      <c r="V81" s="792">
        <v>13</v>
      </c>
      <c r="W81" s="790">
        <v>21</v>
      </c>
      <c r="X81" s="791">
        <v>6</v>
      </c>
      <c r="Y81" s="780">
        <v>0</v>
      </c>
      <c r="Z81" s="791">
        <v>0</v>
      </c>
      <c r="AA81" s="780">
        <v>0</v>
      </c>
      <c r="AB81" s="436" t="s">
        <v>444</v>
      </c>
      <c r="AC81" s="77" t="s">
        <v>59</v>
      </c>
      <c r="AD81" s="73">
        <f t="shared" si="44"/>
        <v>8</v>
      </c>
      <c r="AE81" s="784">
        <v>1</v>
      </c>
      <c r="AF81" s="784">
        <v>0</v>
      </c>
      <c r="AG81" s="784">
        <v>7</v>
      </c>
      <c r="AH81" s="784">
        <v>0</v>
      </c>
      <c r="AI81" s="784">
        <v>0</v>
      </c>
      <c r="AJ81" s="784">
        <v>0</v>
      </c>
    </row>
    <row r="82" spans="1:37" s="53" customFormat="1" ht="17.100000000000001" customHeight="1" outlineLevel="1">
      <c r="A82" s="436" t="s">
        <v>12</v>
      </c>
      <c r="B82" s="208" t="s">
        <v>8</v>
      </c>
      <c r="C82" s="111">
        <f t="shared" si="35"/>
        <v>10950</v>
      </c>
      <c r="D82" s="802">
        <f t="shared" si="36"/>
        <v>8075</v>
      </c>
      <c r="E82" s="802">
        <f t="shared" si="37"/>
        <v>2430</v>
      </c>
      <c r="F82" s="802">
        <f t="shared" si="38"/>
        <v>408</v>
      </c>
      <c r="G82" s="802">
        <f t="shared" si="39"/>
        <v>0</v>
      </c>
      <c r="H82" s="802">
        <f t="shared" si="40"/>
        <v>37</v>
      </c>
      <c r="I82" s="802">
        <f t="shared" si="41"/>
        <v>0</v>
      </c>
      <c r="J82" s="436" t="s">
        <v>12</v>
      </c>
      <c r="K82" s="208" t="s">
        <v>8</v>
      </c>
      <c r="L82" s="73">
        <f t="shared" si="42"/>
        <v>3129</v>
      </c>
      <c r="M82" s="795">
        <v>2369</v>
      </c>
      <c r="N82" s="795">
        <v>723</v>
      </c>
      <c r="O82" s="785">
        <v>0</v>
      </c>
      <c r="P82" s="795">
        <v>0</v>
      </c>
      <c r="Q82" s="785">
        <v>37</v>
      </c>
      <c r="R82" s="795">
        <v>0</v>
      </c>
      <c r="S82" s="436" t="s">
        <v>12</v>
      </c>
      <c r="T82" s="208" t="s">
        <v>8</v>
      </c>
      <c r="U82" s="73">
        <f t="shared" si="43"/>
        <v>7057</v>
      </c>
      <c r="V82" s="792">
        <v>5436</v>
      </c>
      <c r="W82" s="790">
        <v>1707</v>
      </c>
      <c r="X82" s="791">
        <v>-86</v>
      </c>
      <c r="Y82" s="785">
        <v>0</v>
      </c>
      <c r="Z82" s="791">
        <v>0</v>
      </c>
      <c r="AA82" s="780">
        <v>0</v>
      </c>
      <c r="AB82" s="436" t="s">
        <v>12</v>
      </c>
      <c r="AC82" s="208" t="s">
        <v>8</v>
      </c>
      <c r="AD82" s="73">
        <f t="shared" si="44"/>
        <v>764</v>
      </c>
      <c r="AE82" s="784">
        <v>270</v>
      </c>
      <c r="AF82" s="784">
        <v>0</v>
      </c>
      <c r="AG82" s="784">
        <v>494</v>
      </c>
      <c r="AH82" s="784">
        <v>0</v>
      </c>
      <c r="AI82" s="784">
        <v>0</v>
      </c>
      <c r="AJ82" s="784">
        <v>0</v>
      </c>
    </row>
    <row r="83" spans="1:37" ht="21" customHeight="1" outlineLevel="1">
      <c r="A83" s="436" t="s">
        <v>547</v>
      </c>
      <c r="B83" s="77" t="s">
        <v>164</v>
      </c>
      <c r="C83" s="111">
        <f t="shared" si="35"/>
        <v>200</v>
      </c>
      <c r="D83" s="802">
        <f t="shared" si="36"/>
        <v>7</v>
      </c>
      <c r="E83" s="802">
        <f t="shared" si="37"/>
        <v>186</v>
      </c>
      <c r="F83" s="802">
        <f t="shared" si="38"/>
        <v>2</v>
      </c>
      <c r="G83" s="802">
        <f t="shared" si="39"/>
        <v>0</v>
      </c>
      <c r="H83" s="802">
        <f t="shared" si="40"/>
        <v>4</v>
      </c>
      <c r="I83" s="802">
        <f t="shared" si="41"/>
        <v>1</v>
      </c>
      <c r="J83" s="436" t="s">
        <v>547</v>
      </c>
      <c r="K83" s="77" t="s">
        <v>164</v>
      </c>
      <c r="L83" s="73">
        <f t="shared" si="42"/>
        <v>138</v>
      </c>
      <c r="M83" s="797">
        <v>2</v>
      </c>
      <c r="N83" s="798">
        <v>135</v>
      </c>
      <c r="O83" s="798">
        <v>0</v>
      </c>
      <c r="P83" s="798">
        <v>0</v>
      </c>
      <c r="Q83" s="799">
        <v>1</v>
      </c>
      <c r="R83" s="798">
        <v>0</v>
      </c>
      <c r="S83" s="436" t="s">
        <v>546</v>
      </c>
      <c r="T83" s="77" t="s">
        <v>59</v>
      </c>
      <c r="U83" s="73">
        <f t="shared" si="43"/>
        <v>58</v>
      </c>
      <c r="V83" s="793">
        <v>4</v>
      </c>
      <c r="W83" s="793">
        <v>49</v>
      </c>
      <c r="X83" s="794">
        <v>2</v>
      </c>
      <c r="Y83" s="780">
        <v>0</v>
      </c>
      <c r="Z83" s="794">
        <v>2</v>
      </c>
      <c r="AA83" s="780">
        <v>1</v>
      </c>
      <c r="AB83" s="436" t="s">
        <v>546</v>
      </c>
      <c r="AC83" s="77" t="s">
        <v>59</v>
      </c>
      <c r="AD83" s="73">
        <f t="shared" si="44"/>
        <v>4</v>
      </c>
      <c r="AE83" s="786">
        <v>1</v>
      </c>
      <c r="AF83" s="786">
        <v>2</v>
      </c>
      <c r="AG83" s="786">
        <v>0</v>
      </c>
      <c r="AH83" s="786">
        <v>0</v>
      </c>
      <c r="AI83" s="786">
        <v>1</v>
      </c>
      <c r="AJ83" s="786">
        <v>0</v>
      </c>
      <c r="AK83" s="92"/>
    </row>
    <row r="84" spans="1:37" s="57" customFormat="1" ht="22.5" customHeight="1" outlineLevel="1">
      <c r="A84" s="434"/>
      <c r="B84" s="77" t="s">
        <v>8</v>
      </c>
      <c r="C84" s="111">
        <f t="shared" si="35"/>
        <v>13962</v>
      </c>
      <c r="D84" s="802">
        <f t="shared" si="36"/>
        <v>859</v>
      </c>
      <c r="E84" s="802">
        <f t="shared" si="37"/>
        <v>12908</v>
      </c>
      <c r="F84" s="802">
        <f t="shared" si="38"/>
        <v>-28</v>
      </c>
      <c r="G84" s="802">
        <f t="shared" si="39"/>
        <v>0</v>
      </c>
      <c r="H84" s="802">
        <f t="shared" si="40"/>
        <v>214</v>
      </c>
      <c r="I84" s="802">
        <f t="shared" si="41"/>
        <v>9</v>
      </c>
      <c r="J84" s="434"/>
      <c r="K84" s="77" t="s">
        <v>8</v>
      </c>
      <c r="L84" s="73">
        <f t="shared" si="42"/>
        <v>8356</v>
      </c>
      <c r="M84" s="786">
        <v>360</v>
      </c>
      <c r="N84" s="800">
        <v>7836</v>
      </c>
      <c r="O84" s="800">
        <v>0</v>
      </c>
      <c r="P84" s="800">
        <v>0</v>
      </c>
      <c r="Q84" s="801">
        <v>160</v>
      </c>
      <c r="R84" s="800">
        <v>0</v>
      </c>
      <c r="S84" s="434"/>
      <c r="T84" s="77" t="s">
        <v>8</v>
      </c>
      <c r="U84" s="73">
        <f t="shared" si="43"/>
        <v>5444</v>
      </c>
      <c r="V84" s="793">
        <v>408</v>
      </c>
      <c r="W84" s="793">
        <v>5034</v>
      </c>
      <c r="X84" s="787">
        <v>-50</v>
      </c>
      <c r="Y84" s="780">
        <v>0</v>
      </c>
      <c r="Z84" s="794">
        <v>43</v>
      </c>
      <c r="AA84" s="780">
        <v>9</v>
      </c>
      <c r="AB84" s="434"/>
      <c r="AC84" s="77" t="s">
        <v>8</v>
      </c>
      <c r="AD84" s="73">
        <f t="shared" si="44"/>
        <v>162</v>
      </c>
      <c r="AE84" s="786">
        <v>91</v>
      </c>
      <c r="AF84" s="786">
        <v>38</v>
      </c>
      <c r="AG84" s="787">
        <v>22</v>
      </c>
      <c r="AH84" s="787">
        <v>0</v>
      </c>
      <c r="AI84" s="787">
        <v>11</v>
      </c>
      <c r="AJ84" s="787"/>
      <c r="AK84" s="110"/>
    </row>
    <row r="85" spans="1:37" s="57" customFormat="1" ht="6" customHeight="1">
      <c r="A85" s="202"/>
      <c r="B85" s="202"/>
      <c r="C85" s="470"/>
      <c r="D85" s="471"/>
      <c r="E85" s="471"/>
      <c r="F85" s="471"/>
      <c r="G85" s="471"/>
      <c r="H85" s="471"/>
      <c r="I85" s="471"/>
      <c r="J85" s="472"/>
      <c r="K85" s="472"/>
      <c r="L85" s="472"/>
      <c r="M85" s="471"/>
      <c r="N85" s="471"/>
      <c r="O85" s="473"/>
      <c r="P85" s="473"/>
      <c r="Q85" s="473"/>
      <c r="R85" s="473"/>
      <c r="S85" s="202"/>
      <c r="T85" s="130"/>
      <c r="U85" s="471"/>
      <c r="V85" s="471"/>
      <c r="W85" s="471"/>
      <c r="X85" s="473"/>
      <c r="Y85" s="473"/>
      <c r="Z85" s="473"/>
      <c r="AA85" s="473"/>
      <c r="AB85" s="473"/>
      <c r="AC85" s="473"/>
      <c r="AD85" s="471"/>
      <c r="AE85" s="471"/>
      <c r="AF85" s="471"/>
      <c r="AG85" s="473"/>
      <c r="AH85" s="473"/>
      <c r="AI85" s="473"/>
      <c r="AJ85" s="473"/>
    </row>
    <row r="86" spans="1:37" s="57" customFormat="1" ht="21" customHeight="1">
      <c r="A86" s="434"/>
      <c r="B86" s="434"/>
      <c r="C86" s="379"/>
      <c r="D86" s="379"/>
      <c r="E86" s="379"/>
      <c r="F86" s="379"/>
      <c r="G86" s="379"/>
      <c r="H86" s="379"/>
      <c r="I86" s="379"/>
      <c r="J86" s="379"/>
      <c r="K86" s="379"/>
      <c r="L86" s="379"/>
      <c r="M86" s="379"/>
      <c r="N86" s="379"/>
      <c r="O86" s="379"/>
      <c r="P86" s="379"/>
      <c r="Q86" s="379"/>
      <c r="R86" s="379"/>
      <c r="S86" s="379"/>
      <c r="T86" s="379"/>
      <c r="U86" s="379"/>
      <c r="V86" s="379"/>
      <c r="W86" s="379"/>
      <c r="X86" s="379"/>
      <c r="Y86" s="379"/>
      <c r="Z86" s="379"/>
      <c r="AA86" s="379"/>
      <c r="AB86" s="379"/>
      <c r="AC86" s="379"/>
      <c r="AD86" s="379"/>
      <c r="AE86" s="379"/>
      <c r="AF86" s="379"/>
      <c r="AG86" s="379"/>
      <c r="AH86" s="379"/>
      <c r="AI86" s="379"/>
      <c r="AJ86" s="379"/>
    </row>
    <row r="87" spans="1:37" s="58" customFormat="1" ht="15" customHeight="1">
      <c r="A87" s="241" t="s">
        <v>168</v>
      </c>
      <c r="B87" s="241"/>
      <c r="C87" s="241"/>
      <c r="D87" s="241"/>
      <c r="E87" s="241"/>
      <c r="F87" s="241"/>
      <c r="G87" s="241"/>
      <c r="H87" s="241"/>
      <c r="I87" s="474"/>
      <c r="J87" s="241"/>
      <c r="K87" s="241"/>
      <c r="L87" s="241"/>
      <c r="M87" s="241"/>
      <c r="N87" s="241"/>
      <c r="O87" s="241"/>
      <c r="P87" s="241"/>
      <c r="Q87" s="241"/>
      <c r="R87" s="241"/>
      <c r="S87" s="241" t="s">
        <v>168</v>
      </c>
      <c r="T87" s="241"/>
      <c r="U87" s="241"/>
      <c r="V87" s="241"/>
      <c r="W87" s="241"/>
      <c r="X87" s="241"/>
      <c r="Y87" s="241"/>
      <c r="Z87" s="241"/>
      <c r="AA87" s="241"/>
      <c r="AB87" s="241"/>
      <c r="AC87" s="241"/>
      <c r="AD87" s="241" t="s">
        <v>168</v>
      </c>
      <c r="AE87" s="241"/>
      <c r="AF87" s="241"/>
      <c r="AG87" s="241"/>
      <c r="AH87" s="241"/>
      <c r="AI87" s="241"/>
      <c r="AJ87" s="474"/>
    </row>
    <row r="88" spans="1:37" s="58" customFormat="1" ht="18" customHeight="1">
      <c r="A88" s="195" t="s">
        <v>613</v>
      </c>
      <c r="C88" s="134"/>
      <c r="D88" s="134"/>
      <c r="E88" s="475"/>
      <c r="F88" s="475"/>
      <c r="G88" s="475"/>
      <c r="H88" s="475"/>
      <c r="I88" s="475"/>
      <c r="J88" s="195"/>
      <c r="K88" s="195"/>
      <c r="L88" s="195"/>
      <c r="M88" s="134"/>
      <c r="N88" s="134"/>
      <c r="O88" s="134"/>
      <c r="P88" s="134"/>
      <c r="Q88" s="134"/>
      <c r="R88" s="134"/>
      <c r="S88" s="58" t="s">
        <v>431</v>
      </c>
      <c r="U88" s="134"/>
      <c r="V88" s="134"/>
      <c r="W88" s="134"/>
      <c r="X88" s="134"/>
      <c r="Y88" s="134"/>
      <c r="Z88" s="134"/>
      <c r="AA88" s="134"/>
      <c r="AB88" s="134"/>
      <c r="AC88" s="134"/>
      <c r="AD88" s="195" t="s">
        <v>428</v>
      </c>
      <c r="AE88" s="134"/>
      <c r="AF88" s="134"/>
      <c r="AG88" s="134"/>
      <c r="AH88" s="134"/>
      <c r="AI88" s="134"/>
      <c r="AJ88" s="134"/>
    </row>
    <row r="89" spans="1:37">
      <c r="I89" s="92"/>
      <c r="AJ89" s="92"/>
    </row>
    <row r="90" spans="1:37">
      <c r="I90" s="92"/>
    </row>
    <row r="91" spans="1:37">
      <c r="I91" s="92"/>
    </row>
    <row r="92" spans="1:37">
      <c r="I92" s="92"/>
    </row>
    <row r="93" spans="1:37">
      <c r="I93" s="92"/>
    </row>
    <row r="94" spans="1:37">
      <c r="I94" s="92"/>
    </row>
    <row r="95" spans="1:37">
      <c r="I95" s="92"/>
    </row>
    <row r="96" spans="1:37">
      <c r="I96" s="92"/>
    </row>
    <row r="97" spans="9:9">
      <c r="I97" s="92"/>
    </row>
    <row r="98" spans="9:9">
      <c r="I98" s="92"/>
    </row>
    <row r="99" spans="9:9">
      <c r="I99" s="92"/>
    </row>
    <row r="100" spans="9:9">
      <c r="I100" s="92"/>
    </row>
    <row r="101" spans="9:9">
      <c r="I101" s="92"/>
    </row>
    <row r="102" spans="9:9">
      <c r="I102" s="92"/>
    </row>
    <row r="103" spans="9:9">
      <c r="I103" s="92"/>
    </row>
    <row r="104" spans="9:9">
      <c r="I104" s="92"/>
    </row>
    <row r="105" spans="9:9">
      <c r="I105" s="92"/>
    </row>
    <row r="106" spans="9:9">
      <c r="I106" s="92"/>
    </row>
    <row r="107" spans="9:9">
      <c r="I107" s="92"/>
    </row>
    <row r="108" spans="9:9">
      <c r="I108" s="92"/>
    </row>
    <row r="109" spans="9:9">
      <c r="I109" s="92"/>
    </row>
    <row r="110" spans="9:9">
      <c r="I110" s="92"/>
    </row>
    <row r="111" spans="9:9">
      <c r="I111" s="92"/>
    </row>
    <row r="112" spans="9:9">
      <c r="I112" s="92"/>
    </row>
    <row r="113" spans="9:9">
      <c r="I113" s="92"/>
    </row>
    <row r="114" spans="9:9">
      <c r="I114" s="92"/>
    </row>
    <row r="115" spans="9:9">
      <c r="I115" s="92"/>
    </row>
    <row r="116" spans="9:9">
      <c r="I116" s="92"/>
    </row>
    <row r="117" spans="9:9">
      <c r="I117" s="92"/>
    </row>
    <row r="118" spans="9:9">
      <c r="I118" s="92"/>
    </row>
    <row r="119" spans="9:9">
      <c r="I119" s="92"/>
    </row>
    <row r="120" spans="9:9">
      <c r="I120" s="92"/>
    </row>
    <row r="121" spans="9:9">
      <c r="I121" s="92"/>
    </row>
    <row r="122" spans="9:9">
      <c r="I122" s="92"/>
    </row>
    <row r="123" spans="9:9">
      <c r="I123" s="92"/>
    </row>
    <row r="124" spans="9:9">
      <c r="I124" s="92"/>
    </row>
    <row r="125" spans="9:9">
      <c r="I125" s="92"/>
    </row>
    <row r="126" spans="9:9">
      <c r="I126" s="92"/>
    </row>
    <row r="127" spans="9:9">
      <c r="I127" s="92"/>
    </row>
    <row r="128" spans="9:9">
      <c r="I128" s="92"/>
    </row>
    <row r="129" spans="9:9">
      <c r="I129" s="92"/>
    </row>
    <row r="130" spans="9:9">
      <c r="I130" s="92"/>
    </row>
  </sheetData>
  <mergeCells count="5">
    <mergeCell ref="AB4:AJ4"/>
    <mergeCell ref="M7:R7"/>
    <mergeCell ref="J7:K7"/>
    <mergeCell ref="A4:I4"/>
    <mergeCell ref="J4:R4"/>
  </mergeCells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1" firstPageNumber="207" pageOrder="overThenDown" orientation="portrait" blackAndWhite="1" useFirstPageNumber="1" r:id="rId1"/>
  <headerFooter alignWithMargins="0">
    <evenHeader>&amp;L&amp;"함초롬돋움,보통"&amp;12&amp;P 주택 건설</evenHeader>
  </headerFooter>
  <colBreaks count="3" manualBreakCount="3">
    <brk id="9" max="71" man="1"/>
    <brk id="18" max="1048575" man="1"/>
    <brk id="27" max="7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T69"/>
  <sheetViews>
    <sheetView view="pageBreakPreview" zoomScaleNormal="100" workbookViewId="0">
      <selection activeCell="L74" sqref="L74"/>
    </sheetView>
  </sheetViews>
  <sheetFormatPr defaultRowHeight="13.5" outlineLevelRow="2"/>
  <cols>
    <col min="1" max="1" width="9.7109375" style="91" customWidth="1"/>
    <col min="2" max="9" width="11" style="91" customWidth="1"/>
    <col min="10" max="10" width="9.42578125" style="91" customWidth="1"/>
    <col min="11" max="18" width="12.85546875" style="91" customWidth="1"/>
    <col min="19" max="19" width="9.28515625" style="91" customWidth="1"/>
    <col min="20" max="16384" width="9.140625" style="91"/>
  </cols>
  <sheetData>
    <row r="1" spans="1:20" s="49" customFormat="1" ht="24.95" customHeight="1">
      <c r="R1" s="50"/>
    </row>
    <row r="2" spans="1:20" s="49" customFormat="1" ht="24.95" customHeight="1">
      <c r="R2" s="717"/>
    </row>
    <row r="3" spans="1:20" s="49" customFormat="1" ht="24.95" customHeight="1">
      <c r="R3" s="717"/>
    </row>
    <row r="4" spans="1:20" s="53" customFormat="1" ht="24.95" customHeight="1">
      <c r="A4" s="106" t="s">
        <v>699</v>
      </c>
      <c r="B4" s="107"/>
      <c r="C4" s="107"/>
      <c r="D4" s="107"/>
      <c r="E4" s="107"/>
      <c r="F4" s="107"/>
      <c r="G4" s="107"/>
      <c r="H4" s="106"/>
      <c r="I4" s="107"/>
      <c r="J4" s="107"/>
      <c r="K4" s="106" t="s">
        <v>453</v>
      </c>
      <c r="L4" s="107"/>
      <c r="M4" s="107"/>
      <c r="N4" s="107"/>
      <c r="O4" s="107"/>
      <c r="P4" s="107"/>
      <c r="Q4" s="107"/>
      <c r="R4" s="107"/>
    </row>
    <row r="5" spans="1:20" s="57" customFormat="1" ht="23.1" customHeight="1">
      <c r="A5" s="420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</row>
    <row r="6" spans="1:20" s="58" customFormat="1" ht="15" customHeight="1" thickBot="1">
      <c r="A6" s="58" t="s">
        <v>169</v>
      </c>
      <c r="I6" s="747" t="s">
        <v>599</v>
      </c>
      <c r="J6" s="58" t="s">
        <v>169</v>
      </c>
      <c r="R6" s="747" t="s">
        <v>599</v>
      </c>
    </row>
    <row r="7" spans="1:20" s="53" customFormat="1" ht="15" customHeight="1">
      <c r="A7" s="547" t="s">
        <v>534</v>
      </c>
      <c r="B7" s="529" t="s">
        <v>535</v>
      </c>
      <c r="C7" s="530"/>
      <c r="D7" s="529" t="s">
        <v>536</v>
      </c>
      <c r="E7" s="530"/>
      <c r="F7" s="529" t="s">
        <v>537</v>
      </c>
      <c r="G7" s="530"/>
      <c r="H7" s="548" t="s">
        <v>170</v>
      </c>
      <c r="I7" s="529"/>
      <c r="J7" s="741" t="s">
        <v>534</v>
      </c>
      <c r="K7" s="529" t="s">
        <v>171</v>
      </c>
      <c r="L7" s="530"/>
      <c r="M7" s="529" t="s">
        <v>538</v>
      </c>
      <c r="N7" s="530"/>
      <c r="O7" s="548" t="s">
        <v>589</v>
      </c>
      <c r="P7" s="530"/>
      <c r="Q7" s="529" t="s">
        <v>559</v>
      </c>
      <c r="R7" s="529"/>
    </row>
    <row r="8" spans="1:20" s="53" customFormat="1" ht="18" customHeight="1">
      <c r="A8" s="536"/>
      <c r="B8" s="549" t="s">
        <v>172</v>
      </c>
      <c r="C8" s="544"/>
      <c r="D8" s="543" t="s">
        <v>173</v>
      </c>
      <c r="E8" s="544"/>
      <c r="F8" s="543" t="s">
        <v>174</v>
      </c>
      <c r="G8" s="543"/>
      <c r="H8" s="1003" t="s">
        <v>175</v>
      </c>
      <c r="I8" s="990"/>
      <c r="J8" s="745"/>
      <c r="K8" s="543" t="s">
        <v>176</v>
      </c>
      <c r="L8" s="544"/>
      <c r="M8" s="543" t="s">
        <v>177</v>
      </c>
      <c r="N8" s="544"/>
      <c r="O8" s="549" t="s">
        <v>178</v>
      </c>
      <c r="P8" s="544"/>
      <c r="Q8" s="543" t="s">
        <v>179</v>
      </c>
      <c r="R8" s="543"/>
    </row>
    <row r="9" spans="1:20" s="53" customFormat="1" ht="15" customHeight="1">
      <c r="A9" s="536"/>
      <c r="B9" s="536" t="s">
        <v>539</v>
      </c>
      <c r="C9" s="536" t="s">
        <v>540</v>
      </c>
      <c r="D9" s="536" t="s">
        <v>539</v>
      </c>
      <c r="E9" s="536" t="s">
        <v>540</v>
      </c>
      <c r="F9" s="536" t="s">
        <v>539</v>
      </c>
      <c r="G9" s="536" t="s">
        <v>540</v>
      </c>
      <c r="H9" s="542" t="s">
        <v>539</v>
      </c>
      <c r="I9" s="539" t="s">
        <v>540</v>
      </c>
      <c r="J9" s="745"/>
      <c r="K9" s="536" t="s">
        <v>539</v>
      </c>
      <c r="L9" s="550" t="s">
        <v>540</v>
      </c>
      <c r="M9" s="536" t="s">
        <v>539</v>
      </c>
      <c r="N9" s="536" t="s">
        <v>540</v>
      </c>
      <c r="O9" s="536" t="s">
        <v>539</v>
      </c>
      <c r="P9" s="536" t="s">
        <v>540</v>
      </c>
      <c r="Q9" s="536" t="s">
        <v>539</v>
      </c>
      <c r="R9" s="539" t="s">
        <v>540</v>
      </c>
    </row>
    <row r="10" spans="1:20" s="53" customFormat="1" ht="15" customHeight="1">
      <c r="A10" s="545" t="s">
        <v>380</v>
      </c>
      <c r="B10" s="551" t="s">
        <v>338</v>
      </c>
      <c r="C10" s="551" t="s">
        <v>76</v>
      </c>
      <c r="D10" s="545"/>
      <c r="E10" s="545"/>
      <c r="F10" s="545"/>
      <c r="G10" s="545"/>
      <c r="H10" s="546"/>
      <c r="I10" s="527"/>
      <c r="J10" s="742" t="s">
        <v>380</v>
      </c>
      <c r="K10" s="545"/>
      <c r="L10" s="546"/>
      <c r="M10" s="545"/>
      <c r="N10" s="552"/>
      <c r="O10" s="545"/>
      <c r="P10" s="552"/>
      <c r="Q10" s="545"/>
      <c r="R10" s="553"/>
    </row>
    <row r="11" spans="1:20" ht="28.5" hidden="1" customHeight="1">
      <c r="A11" s="77">
        <v>2010</v>
      </c>
      <c r="B11" s="111">
        <v>1812</v>
      </c>
      <c r="C11" s="111">
        <v>420297</v>
      </c>
      <c r="D11" s="111">
        <v>908</v>
      </c>
      <c r="E11" s="111">
        <v>85632</v>
      </c>
      <c r="F11" s="111">
        <v>286</v>
      </c>
      <c r="G11" s="111">
        <v>82486.11</v>
      </c>
      <c r="H11" s="111">
        <v>446</v>
      </c>
      <c r="I11" s="111">
        <v>77545</v>
      </c>
      <c r="J11" s="77">
        <v>2010</v>
      </c>
      <c r="K11" s="111">
        <v>37</v>
      </c>
      <c r="L11" s="111">
        <v>12374</v>
      </c>
      <c r="M11" s="111">
        <v>69</v>
      </c>
      <c r="N11" s="111">
        <v>26277</v>
      </c>
      <c r="O11" s="111">
        <v>65</v>
      </c>
      <c r="P11" s="111">
        <v>135940</v>
      </c>
      <c r="Q11" s="111">
        <v>1</v>
      </c>
      <c r="R11" s="111">
        <v>43</v>
      </c>
    </row>
    <row r="12" spans="1:20" ht="28.5" hidden="1" customHeight="1" outlineLevel="1">
      <c r="A12" s="77">
        <v>2012</v>
      </c>
      <c r="B12" s="111">
        <v>1516</v>
      </c>
      <c r="C12" s="111">
        <v>226300.83499999999</v>
      </c>
      <c r="D12" s="111">
        <v>868</v>
      </c>
      <c r="E12" s="111">
        <v>97717.38</v>
      </c>
      <c r="F12" s="111">
        <v>238</v>
      </c>
      <c r="G12" s="111">
        <v>36846.365000000005</v>
      </c>
      <c r="H12" s="111">
        <v>115</v>
      </c>
      <c r="I12" s="111">
        <v>19437.34</v>
      </c>
      <c r="J12" s="77">
        <v>2012</v>
      </c>
      <c r="K12" s="111">
        <v>50</v>
      </c>
      <c r="L12" s="111">
        <v>16784.52</v>
      </c>
      <c r="M12" s="111">
        <v>87</v>
      </c>
      <c r="N12" s="111">
        <v>29842.689999999995</v>
      </c>
      <c r="O12" s="111">
        <v>6</v>
      </c>
      <c r="P12" s="111">
        <v>6520.72</v>
      </c>
      <c r="Q12" s="111">
        <v>152</v>
      </c>
      <c r="R12" s="111">
        <v>19151.820000000003</v>
      </c>
    </row>
    <row r="13" spans="1:20" ht="28.5" customHeight="1" collapsed="1">
      <c r="A13" s="77">
        <v>2013</v>
      </c>
      <c r="B13" s="111">
        <v>1640</v>
      </c>
      <c r="C13" s="111">
        <v>238185</v>
      </c>
      <c r="D13" s="111">
        <v>897</v>
      </c>
      <c r="E13" s="111">
        <v>94422</v>
      </c>
      <c r="F13" s="111">
        <v>246</v>
      </c>
      <c r="G13" s="111">
        <v>36870</v>
      </c>
      <c r="H13" s="111">
        <v>183</v>
      </c>
      <c r="I13" s="111">
        <v>39099</v>
      </c>
      <c r="J13" s="77">
        <v>2013</v>
      </c>
      <c r="K13" s="111">
        <v>55</v>
      </c>
      <c r="L13" s="111">
        <v>21069</v>
      </c>
      <c r="M13" s="111">
        <v>97</v>
      </c>
      <c r="N13" s="111">
        <v>29017</v>
      </c>
      <c r="O13" s="111">
        <v>3</v>
      </c>
      <c r="P13" s="111">
        <v>229</v>
      </c>
      <c r="Q13" s="111">
        <v>159</v>
      </c>
      <c r="R13" s="111">
        <v>17479</v>
      </c>
    </row>
    <row r="14" spans="1:20" ht="28.5" customHeight="1">
      <c r="A14" s="77">
        <v>2014</v>
      </c>
      <c r="B14" s="111">
        <v>1882</v>
      </c>
      <c r="C14" s="111">
        <v>406231</v>
      </c>
      <c r="D14" s="111">
        <v>1178</v>
      </c>
      <c r="E14" s="111">
        <v>190567</v>
      </c>
      <c r="F14" s="111">
        <v>300</v>
      </c>
      <c r="G14" s="111">
        <v>125126</v>
      </c>
      <c r="H14" s="111">
        <v>122</v>
      </c>
      <c r="I14" s="111">
        <v>26652</v>
      </c>
      <c r="J14" s="77">
        <v>2014</v>
      </c>
      <c r="K14" s="111">
        <v>50</v>
      </c>
      <c r="L14" s="111">
        <v>19519</v>
      </c>
      <c r="M14" s="111">
        <v>67</v>
      </c>
      <c r="N14" s="111">
        <v>23573</v>
      </c>
      <c r="O14" s="111">
        <v>5</v>
      </c>
      <c r="P14" s="111">
        <v>317</v>
      </c>
      <c r="Q14" s="111">
        <v>160</v>
      </c>
      <c r="R14" s="111">
        <v>20477</v>
      </c>
      <c r="T14" s="190"/>
    </row>
    <row r="15" spans="1:20" ht="28.5" customHeight="1">
      <c r="A15" s="77">
        <v>2015</v>
      </c>
      <c r="B15" s="111">
        <f>SUM(D15,F15,H15,K15,M15,O15,Q15)</f>
        <v>1782</v>
      </c>
      <c r="C15" s="111">
        <f>SUM(E15,G15,I15,L15,N15,P15,R15)</f>
        <v>265523</v>
      </c>
      <c r="D15" s="111">
        <f>SUM(D17:D26)</f>
        <v>1005</v>
      </c>
      <c r="E15" s="111">
        <f>SUM(E17:E26)</f>
        <v>106131</v>
      </c>
      <c r="F15" s="111">
        <f t="shared" ref="F15:R15" si="0">SUM(F17:F26)</f>
        <v>249</v>
      </c>
      <c r="G15" s="111">
        <f t="shared" si="0"/>
        <v>76105</v>
      </c>
      <c r="H15" s="111">
        <f t="shared" si="0"/>
        <v>107</v>
      </c>
      <c r="I15" s="111">
        <f t="shared" si="0"/>
        <v>25466</v>
      </c>
      <c r="J15" s="77">
        <v>2015</v>
      </c>
      <c r="K15" s="111">
        <f t="shared" si="0"/>
        <v>19</v>
      </c>
      <c r="L15" s="111">
        <f t="shared" si="0"/>
        <v>5579</v>
      </c>
      <c r="M15" s="111">
        <f t="shared" si="0"/>
        <v>61</v>
      </c>
      <c r="N15" s="111">
        <f t="shared" si="0"/>
        <v>11292</v>
      </c>
      <c r="O15" s="111">
        <f t="shared" si="0"/>
        <v>34</v>
      </c>
      <c r="P15" s="111">
        <f t="shared" si="0"/>
        <v>20189</v>
      </c>
      <c r="Q15" s="111">
        <f t="shared" si="0"/>
        <v>307</v>
      </c>
      <c r="R15" s="111">
        <f t="shared" si="0"/>
        <v>20761</v>
      </c>
      <c r="T15" s="190"/>
    </row>
    <row r="16" spans="1:20" ht="13.5" hidden="1" customHeight="1" outlineLevel="1">
      <c r="A16" s="77"/>
      <c r="B16" s="111"/>
      <c r="C16" s="111"/>
      <c r="D16" s="111"/>
      <c r="E16" s="111"/>
      <c r="F16" s="111"/>
      <c r="G16" s="111"/>
      <c r="H16" s="111"/>
      <c r="I16" s="111"/>
      <c r="J16" s="77"/>
      <c r="K16" s="111"/>
      <c r="L16" s="111"/>
      <c r="M16" s="111"/>
      <c r="N16" s="111"/>
      <c r="O16" s="111"/>
      <c r="P16" s="111"/>
      <c r="Q16" s="111"/>
      <c r="R16" s="111"/>
    </row>
    <row r="17" spans="1:20" ht="31.5" hidden="1" customHeight="1" outlineLevel="1">
      <c r="A17" s="198" t="s">
        <v>180</v>
      </c>
      <c r="B17" s="421">
        <f t="shared" ref="B17:B26" si="1">SUM(D17,F17,H17,K17,M17,O17,Q17)</f>
        <v>313</v>
      </c>
      <c r="C17" s="421">
        <f t="shared" ref="C17:C26" si="2">SUM(E17,G17,I17,L17,N17,P17,R17)</f>
        <v>73247</v>
      </c>
      <c r="D17" s="422">
        <v>125</v>
      </c>
      <c r="E17" s="422">
        <v>27498</v>
      </c>
      <c r="F17" s="422">
        <v>87</v>
      </c>
      <c r="G17" s="422">
        <v>24415</v>
      </c>
      <c r="H17" s="422">
        <v>25</v>
      </c>
      <c r="I17" s="422">
        <v>8006</v>
      </c>
      <c r="J17" s="198" t="s">
        <v>180</v>
      </c>
      <c r="K17" s="422">
        <v>7</v>
      </c>
      <c r="L17" s="422">
        <v>1201</v>
      </c>
      <c r="M17" s="422">
        <v>15</v>
      </c>
      <c r="N17" s="422">
        <v>4082</v>
      </c>
      <c r="O17" s="422">
        <v>4</v>
      </c>
      <c r="P17" s="422">
        <v>3458</v>
      </c>
      <c r="Q17" s="422">
        <v>50</v>
      </c>
      <c r="R17" s="422">
        <v>4587</v>
      </c>
    </row>
    <row r="18" spans="1:20" ht="31.5" hidden="1" customHeight="1" outlineLevel="1">
      <c r="A18" s="198" t="s">
        <v>108</v>
      </c>
      <c r="B18" s="421">
        <f t="shared" si="1"/>
        <v>197</v>
      </c>
      <c r="C18" s="421">
        <f t="shared" si="2"/>
        <v>17978</v>
      </c>
      <c r="D18" s="422">
        <v>109</v>
      </c>
      <c r="E18" s="422">
        <v>8597</v>
      </c>
      <c r="F18" s="422">
        <v>19</v>
      </c>
      <c r="G18" s="422">
        <v>1186</v>
      </c>
      <c r="H18" s="422">
        <v>20</v>
      </c>
      <c r="I18" s="422">
        <v>5935</v>
      </c>
      <c r="J18" s="198" t="s">
        <v>108</v>
      </c>
      <c r="K18" s="423">
        <v>0</v>
      </c>
      <c r="L18" s="423">
        <v>0</v>
      </c>
      <c r="M18" s="213">
        <v>7</v>
      </c>
      <c r="N18" s="213">
        <v>889</v>
      </c>
      <c r="O18" s="423">
        <v>0</v>
      </c>
      <c r="P18" s="423">
        <v>0</v>
      </c>
      <c r="Q18" s="213">
        <v>42</v>
      </c>
      <c r="R18" s="213">
        <v>1371</v>
      </c>
    </row>
    <row r="19" spans="1:20" ht="31.5" hidden="1" customHeight="1" outlineLevel="1">
      <c r="A19" s="198" t="s">
        <v>109</v>
      </c>
      <c r="B19" s="421">
        <f t="shared" si="1"/>
        <v>101</v>
      </c>
      <c r="C19" s="421">
        <f t="shared" si="2"/>
        <v>42302</v>
      </c>
      <c r="D19" s="424">
        <v>62</v>
      </c>
      <c r="E19" s="424">
        <v>4953</v>
      </c>
      <c r="F19" s="424">
        <v>12</v>
      </c>
      <c r="G19" s="424">
        <v>36489</v>
      </c>
      <c r="H19" s="424">
        <v>2</v>
      </c>
      <c r="I19" s="424">
        <v>222</v>
      </c>
      <c r="J19" s="198" t="s">
        <v>109</v>
      </c>
      <c r="K19" s="425">
        <v>0</v>
      </c>
      <c r="L19" s="425">
        <v>0</v>
      </c>
      <c r="M19" s="424">
        <v>9</v>
      </c>
      <c r="N19" s="424">
        <v>191</v>
      </c>
      <c r="O19" s="425">
        <v>1</v>
      </c>
      <c r="P19" s="425">
        <v>18</v>
      </c>
      <c r="Q19" s="424">
        <v>15</v>
      </c>
      <c r="R19" s="424">
        <v>429</v>
      </c>
    </row>
    <row r="20" spans="1:20" ht="31.5" hidden="1" customHeight="1" outlineLevel="1">
      <c r="A20" s="198" t="s">
        <v>110</v>
      </c>
      <c r="B20" s="421">
        <f t="shared" si="1"/>
        <v>99</v>
      </c>
      <c r="C20" s="421">
        <f t="shared" si="2"/>
        <v>10863</v>
      </c>
      <c r="D20" s="424">
        <v>63</v>
      </c>
      <c r="E20" s="424">
        <v>6531</v>
      </c>
      <c r="F20" s="424">
        <v>11</v>
      </c>
      <c r="G20" s="424">
        <v>1614</v>
      </c>
      <c r="H20" s="424">
        <v>3</v>
      </c>
      <c r="I20" s="424">
        <v>1157</v>
      </c>
      <c r="J20" s="198" t="s">
        <v>110</v>
      </c>
      <c r="K20" s="425">
        <v>0</v>
      </c>
      <c r="L20" s="425">
        <v>0</v>
      </c>
      <c r="M20" s="424">
        <v>3</v>
      </c>
      <c r="N20" s="424">
        <v>922</v>
      </c>
      <c r="O20" s="425">
        <v>0</v>
      </c>
      <c r="P20" s="425">
        <v>0</v>
      </c>
      <c r="Q20" s="424">
        <v>19</v>
      </c>
      <c r="R20" s="424">
        <v>639</v>
      </c>
    </row>
    <row r="21" spans="1:20" ht="31.5" hidden="1" customHeight="1" outlineLevel="1">
      <c r="A21" s="198" t="s">
        <v>111</v>
      </c>
      <c r="B21" s="421">
        <f t="shared" si="1"/>
        <v>159</v>
      </c>
      <c r="C21" s="421">
        <f t="shared" si="2"/>
        <v>16166</v>
      </c>
      <c r="D21" s="424">
        <v>99</v>
      </c>
      <c r="E21" s="424">
        <v>8965</v>
      </c>
      <c r="F21" s="424">
        <v>12</v>
      </c>
      <c r="G21" s="424">
        <v>2028</v>
      </c>
      <c r="H21" s="424">
        <v>24</v>
      </c>
      <c r="I21" s="424">
        <v>1983</v>
      </c>
      <c r="J21" s="198" t="s">
        <v>111</v>
      </c>
      <c r="K21" s="424">
        <v>0</v>
      </c>
      <c r="L21" s="424">
        <v>0</v>
      </c>
      <c r="M21" s="424">
        <v>5</v>
      </c>
      <c r="N21" s="424">
        <v>1388</v>
      </c>
      <c r="O21" s="425">
        <v>0</v>
      </c>
      <c r="P21" s="425">
        <v>0</v>
      </c>
      <c r="Q21" s="424">
        <v>19</v>
      </c>
      <c r="R21" s="424">
        <v>1802</v>
      </c>
    </row>
    <row r="22" spans="1:20" ht="31.5" hidden="1" customHeight="1" outlineLevel="1">
      <c r="A22" s="198" t="s">
        <v>112</v>
      </c>
      <c r="B22" s="421">
        <f t="shared" si="1"/>
        <v>183</v>
      </c>
      <c r="C22" s="421">
        <f t="shared" si="2"/>
        <v>30581</v>
      </c>
      <c r="D22" s="424">
        <v>106</v>
      </c>
      <c r="E22" s="424">
        <v>8226</v>
      </c>
      <c r="F22" s="424">
        <v>7</v>
      </c>
      <c r="G22" s="424">
        <v>1407</v>
      </c>
      <c r="H22" s="424">
        <v>13</v>
      </c>
      <c r="I22" s="424">
        <v>3169</v>
      </c>
      <c r="J22" s="198" t="s">
        <v>112</v>
      </c>
      <c r="K22" s="424">
        <v>0</v>
      </c>
      <c r="L22" s="424">
        <v>0</v>
      </c>
      <c r="M22" s="424">
        <v>5</v>
      </c>
      <c r="N22" s="424">
        <v>434</v>
      </c>
      <c r="O22" s="425">
        <v>28</v>
      </c>
      <c r="P22" s="425">
        <v>16532</v>
      </c>
      <c r="Q22" s="424">
        <v>24</v>
      </c>
      <c r="R22" s="424">
        <v>813</v>
      </c>
    </row>
    <row r="23" spans="1:20" ht="31.5" hidden="1" customHeight="1" outlineLevel="1">
      <c r="A23" s="198" t="s">
        <v>113</v>
      </c>
      <c r="B23" s="421">
        <f t="shared" si="1"/>
        <v>171</v>
      </c>
      <c r="C23" s="421">
        <f t="shared" si="2"/>
        <v>22108</v>
      </c>
      <c r="D23" s="424">
        <v>108</v>
      </c>
      <c r="E23" s="424">
        <v>12289</v>
      </c>
      <c r="F23" s="424">
        <v>11</v>
      </c>
      <c r="G23" s="424">
        <v>799</v>
      </c>
      <c r="H23" s="424">
        <v>6</v>
      </c>
      <c r="I23" s="424">
        <v>2130</v>
      </c>
      <c r="J23" s="198" t="s">
        <v>113</v>
      </c>
      <c r="K23" s="424">
        <v>12</v>
      </c>
      <c r="L23" s="424">
        <v>4378</v>
      </c>
      <c r="M23" s="424">
        <v>4</v>
      </c>
      <c r="N23" s="424">
        <v>320</v>
      </c>
      <c r="O23" s="425">
        <v>0</v>
      </c>
      <c r="P23" s="425">
        <v>0</v>
      </c>
      <c r="Q23" s="424">
        <v>30</v>
      </c>
      <c r="R23" s="424">
        <v>2192</v>
      </c>
    </row>
    <row r="24" spans="1:20" ht="31.5" hidden="1" customHeight="1" outlineLevel="1">
      <c r="A24" s="198" t="s">
        <v>114</v>
      </c>
      <c r="B24" s="421">
        <f t="shared" si="1"/>
        <v>296</v>
      </c>
      <c r="C24" s="421">
        <f t="shared" si="2"/>
        <v>27031</v>
      </c>
      <c r="D24" s="424">
        <v>192</v>
      </c>
      <c r="E24" s="424">
        <v>17755</v>
      </c>
      <c r="F24" s="424">
        <v>61</v>
      </c>
      <c r="G24" s="424">
        <v>5549</v>
      </c>
      <c r="H24" s="424">
        <v>3</v>
      </c>
      <c r="I24" s="424">
        <v>680</v>
      </c>
      <c r="J24" s="198" t="s">
        <v>114</v>
      </c>
      <c r="K24" s="425">
        <v>0</v>
      </c>
      <c r="L24" s="425">
        <v>0</v>
      </c>
      <c r="M24" s="424">
        <v>7</v>
      </c>
      <c r="N24" s="424">
        <v>1797</v>
      </c>
      <c r="O24" s="425">
        <v>0</v>
      </c>
      <c r="P24" s="425">
        <v>0</v>
      </c>
      <c r="Q24" s="424">
        <v>33</v>
      </c>
      <c r="R24" s="424">
        <v>1250</v>
      </c>
    </row>
    <row r="25" spans="1:20" ht="31.5" hidden="1" customHeight="1" outlineLevel="1">
      <c r="A25" s="198" t="s">
        <v>115</v>
      </c>
      <c r="B25" s="421">
        <f t="shared" si="1"/>
        <v>141</v>
      </c>
      <c r="C25" s="421">
        <f t="shared" si="2"/>
        <v>14960</v>
      </c>
      <c r="D25" s="424">
        <v>76</v>
      </c>
      <c r="E25" s="424">
        <v>6330</v>
      </c>
      <c r="F25" s="424">
        <v>20</v>
      </c>
      <c r="G25" s="424">
        <v>1627</v>
      </c>
      <c r="H25" s="424">
        <v>10</v>
      </c>
      <c r="I25" s="424">
        <v>2088</v>
      </c>
      <c r="J25" s="198" t="s">
        <v>115</v>
      </c>
      <c r="K25" s="424">
        <v>0</v>
      </c>
      <c r="L25" s="424">
        <v>0</v>
      </c>
      <c r="M25" s="424">
        <v>4</v>
      </c>
      <c r="N25" s="424">
        <v>1138</v>
      </c>
      <c r="O25" s="425">
        <v>1</v>
      </c>
      <c r="P25" s="425">
        <v>181</v>
      </c>
      <c r="Q25" s="424">
        <v>30</v>
      </c>
      <c r="R25" s="424">
        <v>3596</v>
      </c>
    </row>
    <row r="26" spans="1:20" ht="31.5" hidden="1" customHeight="1" outlineLevel="1">
      <c r="A26" s="198" t="s">
        <v>116</v>
      </c>
      <c r="B26" s="421">
        <f t="shared" si="1"/>
        <v>122</v>
      </c>
      <c r="C26" s="421">
        <f t="shared" si="2"/>
        <v>10287</v>
      </c>
      <c r="D26" s="424">
        <v>65</v>
      </c>
      <c r="E26" s="424">
        <v>4987</v>
      </c>
      <c r="F26" s="424">
        <v>9</v>
      </c>
      <c r="G26" s="424">
        <v>991</v>
      </c>
      <c r="H26" s="424">
        <v>1</v>
      </c>
      <c r="I26" s="424">
        <v>96</v>
      </c>
      <c r="J26" s="198" t="s">
        <v>116</v>
      </c>
      <c r="K26" s="425">
        <v>0</v>
      </c>
      <c r="L26" s="425">
        <v>0</v>
      </c>
      <c r="M26" s="424">
        <v>2</v>
      </c>
      <c r="N26" s="424">
        <v>131</v>
      </c>
      <c r="O26" s="425">
        <v>0</v>
      </c>
      <c r="P26" s="425">
        <v>0</v>
      </c>
      <c r="Q26" s="424">
        <v>45</v>
      </c>
      <c r="R26" s="424">
        <v>4082</v>
      </c>
    </row>
    <row r="27" spans="1:20" ht="31.5" hidden="1" customHeight="1" outlineLevel="1">
      <c r="A27" s="198">
        <v>2016</v>
      </c>
      <c r="B27" s="421">
        <v>2021</v>
      </c>
      <c r="C27" s="421">
        <v>278890</v>
      </c>
      <c r="D27" s="424">
        <v>1155</v>
      </c>
      <c r="E27" s="424">
        <v>114954</v>
      </c>
      <c r="F27" s="424">
        <v>298</v>
      </c>
      <c r="G27" s="424">
        <v>45096</v>
      </c>
      <c r="H27" s="424">
        <v>243</v>
      </c>
      <c r="I27" s="424">
        <v>79024</v>
      </c>
      <c r="J27" s="198">
        <v>2016</v>
      </c>
      <c r="K27" s="425">
        <v>35</v>
      </c>
      <c r="L27" s="425">
        <v>8594</v>
      </c>
      <c r="M27" s="424">
        <v>1</v>
      </c>
      <c r="N27" s="424">
        <v>728</v>
      </c>
      <c r="O27" s="425">
        <v>92</v>
      </c>
      <c r="P27" s="425">
        <v>17075</v>
      </c>
      <c r="Q27" s="424">
        <v>197</v>
      </c>
      <c r="R27" s="424">
        <v>13419</v>
      </c>
    </row>
    <row r="28" spans="1:20" s="116" customFormat="1" ht="28.5" hidden="1" customHeight="1" outlineLevel="1">
      <c r="A28" s="83">
        <v>2016</v>
      </c>
      <c r="B28" s="114">
        <f>SUM(D28,F28,H28,K28,M28,O28,Q28)</f>
        <v>2021</v>
      </c>
      <c r="C28" s="114">
        <f>SUM(E28,G28,I28,L28,N28,P28,R28)</f>
        <v>278890</v>
      </c>
      <c r="D28" s="114">
        <f>SUM(D30:D39)</f>
        <v>1155</v>
      </c>
      <c r="E28" s="114">
        <f>SUM(E30:E39)</f>
        <v>114954</v>
      </c>
      <c r="F28" s="114">
        <f t="shared" ref="F28:R28" si="3">SUM(F30:F39)</f>
        <v>298</v>
      </c>
      <c r="G28" s="114">
        <f t="shared" si="3"/>
        <v>45096</v>
      </c>
      <c r="H28" s="114">
        <f t="shared" si="3"/>
        <v>243</v>
      </c>
      <c r="I28" s="114">
        <f t="shared" si="3"/>
        <v>79024</v>
      </c>
      <c r="J28" s="83">
        <v>2016</v>
      </c>
      <c r="K28" s="114">
        <f t="shared" si="3"/>
        <v>35</v>
      </c>
      <c r="L28" s="114">
        <f t="shared" si="3"/>
        <v>8594</v>
      </c>
      <c r="M28" s="114">
        <f t="shared" si="3"/>
        <v>1</v>
      </c>
      <c r="N28" s="114">
        <f t="shared" si="3"/>
        <v>728</v>
      </c>
      <c r="O28" s="114">
        <f t="shared" si="3"/>
        <v>92</v>
      </c>
      <c r="P28" s="114">
        <f t="shared" si="3"/>
        <v>17075</v>
      </c>
      <c r="Q28" s="114">
        <f t="shared" si="3"/>
        <v>197</v>
      </c>
      <c r="R28" s="114">
        <f t="shared" si="3"/>
        <v>13419</v>
      </c>
      <c r="T28" s="189"/>
    </row>
    <row r="29" spans="1:20" ht="13.5" hidden="1" customHeight="1" outlineLevel="2">
      <c r="A29" s="77"/>
      <c r="B29" s="111"/>
      <c r="C29" s="111"/>
      <c r="D29" s="111"/>
      <c r="E29" s="111"/>
      <c r="F29" s="111"/>
      <c r="G29" s="111"/>
      <c r="H29" s="111"/>
      <c r="I29" s="111"/>
      <c r="J29" s="77"/>
      <c r="K29" s="111"/>
      <c r="L29" s="111"/>
      <c r="M29" s="111"/>
      <c r="N29" s="111"/>
      <c r="O29" s="111"/>
      <c r="P29" s="111"/>
      <c r="Q29" s="111"/>
      <c r="R29" s="111"/>
    </row>
    <row r="30" spans="1:20" ht="31.5" hidden="1" customHeight="1" outlineLevel="2">
      <c r="A30" s="198" t="s">
        <v>180</v>
      </c>
      <c r="B30" s="421">
        <f t="shared" ref="B30:B39" si="4">SUM(D30,F30,H30,K30,M30,O30,Q30)</f>
        <v>298</v>
      </c>
      <c r="C30" s="421">
        <f t="shared" ref="C30:C39" si="5">SUM(E30,G30,I30,L30,N30,P30,R30)</f>
        <v>58164</v>
      </c>
      <c r="D30" s="422">
        <v>137</v>
      </c>
      <c r="E30" s="422">
        <v>28027</v>
      </c>
      <c r="F30" s="422">
        <v>96</v>
      </c>
      <c r="G30" s="422">
        <v>17694</v>
      </c>
      <c r="H30" s="422">
        <v>16</v>
      </c>
      <c r="I30" s="422">
        <v>3394</v>
      </c>
      <c r="J30" s="198" t="s">
        <v>180</v>
      </c>
      <c r="K30" s="422">
        <v>6</v>
      </c>
      <c r="L30" s="422">
        <v>3733</v>
      </c>
      <c r="M30" s="422">
        <v>1</v>
      </c>
      <c r="N30" s="422">
        <v>728</v>
      </c>
      <c r="O30" s="422">
        <v>19</v>
      </c>
      <c r="P30" s="422">
        <v>1982</v>
      </c>
      <c r="Q30" s="422">
        <v>23</v>
      </c>
      <c r="R30" s="422">
        <v>2606</v>
      </c>
    </row>
    <row r="31" spans="1:20" ht="31.5" hidden="1" customHeight="1" outlineLevel="2">
      <c r="A31" s="198" t="s">
        <v>108</v>
      </c>
      <c r="B31" s="421">
        <f t="shared" si="4"/>
        <v>239</v>
      </c>
      <c r="C31" s="421">
        <f t="shared" si="5"/>
        <v>39182</v>
      </c>
      <c r="D31" s="422">
        <v>111</v>
      </c>
      <c r="E31" s="422">
        <v>10266</v>
      </c>
      <c r="F31" s="422">
        <v>26</v>
      </c>
      <c r="G31" s="422">
        <v>4481</v>
      </c>
      <c r="H31" s="422">
        <v>60</v>
      </c>
      <c r="I31" s="422">
        <v>18029</v>
      </c>
      <c r="J31" s="198" t="s">
        <v>108</v>
      </c>
      <c r="K31" s="423">
        <v>1</v>
      </c>
      <c r="L31" s="423">
        <v>46</v>
      </c>
      <c r="M31" s="213">
        <v>0</v>
      </c>
      <c r="N31" s="213">
        <v>0</v>
      </c>
      <c r="O31" s="423">
        <v>19</v>
      </c>
      <c r="P31" s="423">
        <v>4843</v>
      </c>
      <c r="Q31" s="213">
        <v>22</v>
      </c>
      <c r="R31" s="213">
        <v>1517</v>
      </c>
    </row>
    <row r="32" spans="1:20" ht="31.5" hidden="1" customHeight="1" outlineLevel="2">
      <c r="A32" s="198" t="s">
        <v>109</v>
      </c>
      <c r="B32" s="421">
        <f t="shared" si="4"/>
        <v>120</v>
      </c>
      <c r="C32" s="421">
        <f t="shared" si="5"/>
        <v>10857</v>
      </c>
      <c r="D32" s="424">
        <v>66</v>
      </c>
      <c r="E32" s="424">
        <v>5489</v>
      </c>
      <c r="F32" s="424">
        <v>34</v>
      </c>
      <c r="G32" s="424">
        <v>4290</v>
      </c>
      <c r="H32" s="424">
        <v>4</v>
      </c>
      <c r="I32" s="424">
        <v>236</v>
      </c>
      <c r="J32" s="198" t="s">
        <v>109</v>
      </c>
      <c r="K32" s="425">
        <v>0</v>
      </c>
      <c r="L32" s="425">
        <v>0</v>
      </c>
      <c r="M32" s="424">
        <v>0</v>
      </c>
      <c r="N32" s="424">
        <v>0</v>
      </c>
      <c r="O32" s="425">
        <v>7</v>
      </c>
      <c r="P32" s="425">
        <v>382</v>
      </c>
      <c r="Q32" s="424">
        <v>9</v>
      </c>
      <c r="R32" s="424">
        <v>460</v>
      </c>
    </row>
    <row r="33" spans="1:20" ht="31.5" hidden="1" customHeight="1" outlineLevel="2">
      <c r="A33" s="198" t="s">
        <v>110</v>
      </c>
      <c r="B33" s="421">
        <f t="shared" si="4"/>
        <v>141</v>
      </c>
      <c r="C33" s="421">
        <f t="shared" si="5"/>
        <v>16278</v>
      </c>
      <c r="D33" s="424">
        <v>82</v>
      </c>
      <c r="E33" s="424">
        <v>6595</v>
      </c>
      <c r="F33" s="424">
        <v>16</v>
      </c>
      <c r="G33" s="424">
        <v>2109</v>
      </c>
      <c r="H33" s="424">
        <v>10</v>
      </c>
      <c r="I33" s="424">
        <v>4968</v>
      </c>
      <c r="J33" s="198" t="s">
        <v>110</v>
      </c>
      <c r="K33" s="425">
        <v>0</v>
      </c>
      <c r="L33" s="425">
        <v>0</v>
      </c>
      <c r="M33" s="424">
        <v>0</v>
      </c>
      <c r="N33" s="424">
        <v>0</v>
      </c>
      <c r="O33" s="425">
        <v>13</v>
      </c>
      <c r="P33" s="425">
        <v>1103</v>
      </c>
      <c r="Q33" s="424">
        <v>20</v>
      </c>
      <c r="R33" s="424">
        <v>1503</v>
      </c>
    </row>
    <row r="34" spans="1:20" ht="31.5" hidden="1" customHeight="1" outlineLevel="2">
      <c r="A34" s="198" t="s">
        <v>111</v>
      </c>
      <c r="B34" s="421">
        <f t="shared" si="4"/>
        <v>120</v>
      </c>
      <c r="C34" s="421">
        <f t="shared" si="5"/>
        <v>17087</v>
      </c>
      <c r="D34" s="424">
        <v>65</v>
      </c>
      <c r="E34" s="424">
        <v>5372</v>
      </c>
      <c r="F34" s="424">
        <v>15</v>
      </c>
      <c r="G34" s="424">
        <v>2626</v>
      </c>
      <c r="H34" s="424">
        <v>29</v>
      </c>
      <c r="I34" s="424">
        <v>7767</v>
      </c>
      <c r="J34" s="198" t="s">
        <v>111</v>
      </c>
      <c r="K34" s="424">
        <v>1</v>
      </c>
      <c r="L34" s="424">
        <v>85</v>
      </c>
      <c r="M34" s="424">
        <v>0</v>
      </c>
      <c r="N34" s="424">
        <v>0</v>
      </c>
      <c r="O34" s="425">
        <v>1</v>
      </c>
      <c r="P34" s="425">
        <v>175</v>
      </c>
      <c r="Q34" s="424">
        <v>9</v>
      </c>
      <c r="R34" s="424">
        <v>1062</v>
      </c>
    </row>
    <row r="35" spans="1:20" ht="31.5" hidden="1" customHeight="1" outlineLevel="2">
      <c r="A35" s="198" t="s">
        <v>112</v>
      </c>
      <c r="B35" s="421">
        <f t="shared" si="4"/>
        <v>208</v>
      </c>
      <c r="C35" s="421">
        <f t="shared" si="5"/>
        <v>23672</v>
      </c>
      <c r="D35" s="424">
        <v>151</v>
      </c>
      <c r="E35" s="424">
        <v>13021</v>
      </c>
      <c r="F35" s="424">
        <v>7</v>
      </c>
      <c r="G35" s="424">
        <v>820</v>
      </c>
      <c r="H35" s="424">
        <v>21</v>
      </c>
      <c r="I35" s="424">
        <v>8215</v>
      </c>
      <c r="J35" s="198" t="s">
        <v>112</v>
      </c>
      <c r="K35" s="424">
        <v>0</v>
      </c>
      <c r="L35" s="424">
        <v>0</v>
      </c>
      <c r="M35" s="424">
        <v>0</v>
      </c>
      <c r="N35" s="424">
        <v>0</v>
      </c>
      <c r="O35" s="425">
        <v>3</v>
      </c>
      <c r="P35" s="425">
        <v>200</v>
      </c>
      <c r="Q35" s="424">
        <v>26</v>
      </c>
      <c r="R35" s="424">
        <v>1416</v>
      </c>
    </row>
    <row r="36" spans="1:20" ht="31.5" hidden="1" customHeight="1" outlineLevel="2">
      <c r="A36" s="198" t="s">
        <v>113</v>
      </c>
      <c r="B36" s="421">
        <f t="shared" si="4"/>
        <v>238</v>
      </c>
      <c r="C36" s="421">
        <f t="shared" si="5"/>
        <v>41506</v>
      </c>
      <c r="D36" s="424">
        <v>140</v>
      </c>
      <c r="E36" s="424">
        <v>11469</v>
      </c>
      <c r="F36" s="424">
        <v>15</v>
      </c>
      <c r="G36" s="424">
        <v>2709</v>
      </c>
      <c r="H36" s="424">
        <v>42</v>
      </c>
      <c r="I36" s="424">
        <v>20259</v>
      </c>
      <c r="J36" s="198" t="s">
        <v>113</v>
      </c>
      <c r="K36" s="424">
        <v>16</v>
      </c>
      <c r="L36" s="424">
        <v>4364</v>
      </c>
      <c r="M36" s="424">
        <v>0</v>
      </c>
      <c r="N36" s="424">
        <v>0</v>
      </c>
      <c r="O36" s="425">
        <v>7</v>
      </c>
      <c r="P36" s="425">
        <v>2088</v>
      </c>
      <c r="Q36" s="424">
        <v>18</v>
      </c>
      <c r="R36" s="424">
        <v>617</v>
      </c>
    </row>
    <row r="37" spans="1:20" ht="31.5" hidden="1" customHeight="1" outlineLevel="2">
      <c r="A37" s="198" t="s">
        <v>114</v>
      </c>
      <c r="B37" s="421">
        <f t="shared" si="4"/>
        <v>320</v>
      </c>
      <c r="C37" s="421">
        <f t="shared" si="5"/>
        <v>32937</v>
      </c>
      <c r="D37" s="424">
        <v>235</v>
      </c>
      <c r="E37" s="424">
        <v>20796</v>
      </c>
      <c r="F37" s="424">
        <v>46</v>
      </c>
      <c r="G37" s="424">
        <v>5539</v>
      </c>
      <c r="H37" s="424">
        <v>9</v>
      </c>
      <c r="I37" s="424">
        <v>3406</v>
      </c>
      <c r="J37" s="198" t="s">
        <v>114</v>
      </c>
      <c r="K37" s="425">
        <v>0</v>
      </c>
      <c r="L37" s="425">
        <v>0</v>
      </c>
      <c r="M37" s="424">
        <v>0</v>
      </c>
      <c r="N37" s="424">
        <v>0</v>
      </c>
      <c r="O37" s="425">
        <v>13</v>
      </c>
      <c r="P37" s="425">
        <v>1814</v>
      </c>
      <c r="Q37" s="424">
        <v>17</v>
      </c>
      <c r="R37" s="424">
        <v>1382</v>
      </c>
    </row>
    <row r="38" spans="1:20" ht="31.5" hidden="1" customHeight="1" outlineLevel="2">
      <c r="A38" s="198" t="s">
        <v>115</v>
      </c>
      <c r="B38" s="421">
        <f t="shared" si="4"/>
        <v>214</v>
      </c>
      <c r="C38" s="421">
        <f t="shared" si="5"/>
        <v>27736</v>
      </c>
      <c r="D38" s="424">
        <v>111</v>
      </c>
      <c r="E38" s="424">
        <v>9852</v>
      </c>
      <c r="F38" s="424">
        <v>35</v>
      </c>
      <c r="G38" s="424">
        <v>3246</v>
      </c>
      <c r="H38" s="424">
        <v>38</v>
      </c>
      <c r="I38" s="424">
        <v>8595</v>
      </c>
      <c r="J38" s="198" t="s">
        <v>115</v>
      </c>
      <c r="K38" s="424">
        <v>11</v>
      </c>
      <c r="L38" s="424">
        <v>366</v>
      </c>
      <c r="M38" s="424">
        <v>0</v>
      </c>
      <c r="N38" s="424">
        <v>0</v>
      </c>
      <c r="O38" s="425">
        <v>4</v>
      </c>
      <c r="P38" s="425">
        <v>4081</v>
      </c>
      <c r="Q38" s="424">
        <v>15</v>
      </c>
      <c r="R38" s="424">
        <v>1596</v>
      </c>
    </row>
    <row r="39" spans="1:20" ht="31.5" hidden="1" customHeight="1" outlineLevel="2">
      <c r="A39" s="198" t="s">
        <v>116</v>
      </c>
      <c r="B39" s="421">
        <f t="shared" si="4"/>
        <v>123</v>
      </c>
      <c r="C39" s="421">
        <f t="shared" si="5"/>
        <v>11471</v>
      </c>
      <c r="D39" s="424">
        <v>57</v>
      </c>
      <c r="E39" s="424">
        <v>4067</v>
      </c>
      <c r="F39" s="424">
        <v>8</v>
      </c>
      <c r="G39" s="424">
        <v>1582</v>
      </c>
      <c r="H39" s="424">
        <v>14</v>
      </c>
      <c r="I39" s="424">
        <v>4155</v>
      </c>
      <c r="J39" s="198" t="s">
        <v>116</v>
      </c>
      <c r="K39" s="425">
        <v>0</v>
      </c>
      <c r="L39" s="425">
        <v>0</v>
      </c>
      <c r="M39" s="424">
        <v>0</v>
      </c>
      <c r="N39" s="424">
        <v>0</v>
      </c>
      <c r="O39" s="425">
        <v>6</v>
      </c>
      <c r="P39" s="425">
        <v>407</v>
      </c>
      <c r="Q39" s="424">
        <v>38</v>
      </c>
      <c r="R39" s="424">
        <v>1260</v>
      </c>
    </row>
    <row r="40" spans="1:20" ht="28.5" customHeight="1" collapsed="1">
      <c r="A40" s="77">
        <v>2017</v>
      </c>
      <c r="B40" s="111">
        <v>2207</v>
      </c>
      <c r="C40" s="111">
        <v>310742.02899999998</v>
      </c>
      <c r="D40" s="111">
        <v>1301</v>
      </c>
      <c r="E40" s="111">
        <v>127846.11900000001</v>
      </c>
      <c r="F40" s="111">
        <v>304</v>
      </c>
      <c r="G40" s="111">
        <v>66170.539999999994</v>
      </c>
      <c r="H40" s="111">
        <v>256</v>
      </c>
      <c r="I40" s="111">
        <v>80225.490000000005</v>
      </c>
      <c r="J40" s="77">
        <v>2017</v>
      </c>
      <c r="K40" s="111">
        <v>23</v>
      </c>
      <c r="L40" s="111">
        <v>5801.21</v>
      </c>
      <c r="M40" s="111">
        <v>96</v>
      </c>
      <c r="N40" s="111">
        <v>12842.5</v>
      </c>
      <c r="O40" s="111">
        <v>1</v>
      </c>
      <c r="P40" s="111">
        <v>107.6</v>
      </c>
      <c r="Q40" s="111">
        <v>226</v>
      </c>
      <c r="R40" s="111">
        <v>17748.57</v>
      </c>
      <c r="T40" s="190"/>
    </row>
    <row r="41" spans="1:20" ht="13.5" hidden="1" customHeight="1" outlineLevel="2">
      <c r="A41" s="77"/>
      <c r="B41" s="111"/>
      <c r="C41" s="111"/>
      <c r="D41" s="111"/>
      <c r="E41" s="111"/>
      <c r="F41" s="111"/>
      <c r="G41" s="111"/>
      <c r="H41" s="111"/>
      <c r="I41" s="111"/>
      <c r="J41" s="77"/>
      <c r="K41" s="111"/>
      <c r="L41" s="111"/>
      <c r="M41" s="111"/>
      <c r="N41" s="111"/>
      <c r="O41" s="111"/>
      <c r="P41" s="111"/>
      <c r="Q41" s="111"/>
      <c r="R41" s="111"/>
    </row>
    <row r="42" spans="1:20" ht="31.5" hidden="1" customHeight="1" outlineLevel="2">
      <c r="A42" s="198" t="s">
        <v>180</v>
      </c>
      <c r="B42" s="421">
        <v>277</v>
      </c>
      <c r="C42" s="421">
        <v>52121.743999999999</v>
      </c>
      <c r="D42" s="422">
        <v>141</v>
      </c>
      <c r="E42" s="422">
        <v>21494.454000000002</v>
      </c>
      <c r="F42" s="422">
        <v>75</v>
      </c>
      <c r="G42" s="422">
        <v>16714.310000000001</v>
      </c>
      <c r="H42" s="422">
        <v>29</v>
      </c>
      <c r="I42" s="422">
        <v>7271.42</v>
      </c>
      <c r="J42" s="198" t="s">
        <v>180</v>
      </c>
      <c r="K42" s="422">
        <v>2</v>
      </c>
      <c r="L42" s="422">
        <v>65.92</v>
      </c>
      <c r="M42" s="422">
        <v>7</v>
      </c>
      <c r="N42" s="422">
        <v>3424.36</v>
      </c>
      <c r="O42" s="422">
        <v>0</v>
      </c>
      <c r="P42" s="422">
        <v>0</v>
      </c>
      <c r="Q42" s="422">
        <v>23</v>
      </c>
      <c r="R42" s="422">
        <v>3151.28</v>
      </c>
    </row>
    <row r="43" spans="1:20" ht="31.5" hidden="1" customHeight="1" outlineLevel="2">
      <c r="A43" s="198" t="s">
        <v>108</v>
      </c>
      <c r="B43" s="421">
        <v>201</v>
      </c>
      <c r="C43" s="421">
        <v>24057.33</v>
      </c>
      <c r="D43" s="422">
        <v>101</v>
      </c>
      <c r="E43" s="422">
        <v>8049.41</v>
      </c>
      <c r="F43" s="422">
        <v>19</v>
      </c>
      <c r="G43" s="422">
        <v>1926.13</v>
      </c>
      <c r="H43" s="422">
        <v>43</v>
      </c>
      <c r="I43" s="422">
        <v>11008.72</v>
      </c>
      <c r="J43" s="198" t="s">
        <v>108</v>
      </c>
      <c r="K43" s="423">
        <v>1</v>
      </c>
      <c r="L43" s="423">
        <v>100.1</v>
      </c>
      <c r="M43" s="213">
        <v>17</v>
      </c>
      <c r="N43" s="213">
        <v>1080.1199999999999</v>
      </c>
      <c r="O43" s="423">
        <v>0</v>
      </c>
      <c r="P43" s="423">
        <v>0</v>
      </c>
      <c r="Q43" s="213">
        <v>20</v>
      </c>
      <c r="R43" s="213">
        <v>1892.85</v>
      </c>
    </row>
    <row r="44" spans="1:20" ht="31.5" hidden="1" customHeight="1" outlineLevel="2">
      <c r="A44" s="198" t="s">
        <v>109</v>
      </c>
      <c r="B44" s="421">
        <v>133</v>
      </c>
      <c r="C44" s="421">
        <v>11968.73</v>
      </c>
      <c r="D44" s="424">
        <v>89</v>
      </c>
      <c r="E44" s="424">
        <v>7173.65</v>
      </c>
      <c r="F44" s="424">
        <v>27</v>
      </c>
      <c r="G44" s="424">
        <v>3088.32</v>
      </c>
      <c r="H44" s="424">
        <v>7</v>
      </c>
      <c r="I44" s="424">
        <v>1014.81</v>
      </c>
      <c r="J44" s="198" t="s">
        <v>109</v>
      </c>
      <c r="K44" s="425">
        <v>0</v>
      </c>
      <c r="L44" s="425">
        <v>0</v>
      </c>
      <c r="M44" s="424">
        <v>2</v>
      </c>
      <c r="N44" s="424">
        <v>226.48</v>
      </c>
      <c r="O44" s="425">
        <v>0</v>
      </c>
      <c r="P44" s="425">
        <v>0</v>
      </c>
      <c r="Q44" s="424">
        <v>8</v>
      </c>
      <c r="R44" s="424">
        <v>465.47</v>
      </c>
    </row>
    <row r="45" spans="1:20" ht="31.5" hidden="1" customHeight="1" outlineLevel="2">
      <c r="A45" s="198" t="s">
        <v>110</v>
      </c>
      <c r="B45" s="421">
        <v>157</v>
      </c>
      <c r="C45" s="421">
        <v>17134.985000000001</v>
      </c>
      <c r="D45" s="424">
        <v>98</v>
      </c>
      <c r="E45" s="424">
        <v>7456.375</v>
      </c>
      <c r="F45" s="424">
        <v>17</v>
      </c>
      <c r="G45" s="424">
        <v>1507</v>
      </c>
      <c r="H45" s="424">
        <v>27</v>
      </c>
      <c r="I45" s="424">
        <v>6748.38</v>
      </c>
      <c r="J45" s="198" t="s">
        <v>110</v>
      </c>
      <c r="K45" s="425">
        <v>0</v>
      </c>
      <c r="L45" s="425">
        <v>0</v>
      </c>
      <c r="M45" s="424">
        <v>3</v>
      </c>
      <c r="N45" s="424">
        <v>479.39</v>
      </c>
      <c r="O45" s="425">
        <v>0</v>
      </c>
      <c r="P45" s="425">
        <v>0</v>
      </c>
      <c r="Q45" s="424">
        <v>12</v>
      </c>
      <c r="R45" s="424">
        <v>943.84</v>
      </c>
    </row>
    <row r="46" spans="1:20" ht="31.5" hidden="1" customHeight="1" outlineLevel="2">
      <c r="A46" s="198" t="s">
        <v>111</v>
      </c>
      <c r="B46" s="421">
        <v>173</v>
      </c>
      <c r="C46" s="421">
        <v>21290.82</v>
      </c>
      <c r="D46" s="424">
        <v>109</v>
      </c>
      <c r="E46" s="424">
        <v>12314.91</v>
      </c>
      <c r="F46" s="424">
        <v>22</v>
      </c>
      <c r="G46" s="424">
        <v>3808.34</v>
      </c>
      <c r="H46" s="424">
        <v>19</v>
      </c>
      <c r="I46" s="424">
        <v>3195.21</v>
      </c>
      <c r="J46" s="198" t="s">
        <v>111</v>
      </c>
      <c r="K46" s="424">
        <v>0</v>
      </c>
      <c r="L46" s="424">
        <v>0</v>
      </c>
      <c r="M46" s="424">
        <v>8</v>
      </c>
      <c r="N46" s="424">
        <v>1157.52</v>
      </c>
      <c r="O46" s="425">
        <v>0</v>
      </c>
      <c r="P46" s="425">
        <v>0</v>
      </c>
      <c r="Q46" s="424">
        <v>15</v>
      </c>
      <c r="R46" s="424">
        <v>814.84</v>
      </c>
    </row>
    <row r="47" spans="1:20" ht="31.5" hidden="1" customHeight="1" outlineLevel="2">
      <c r="A47" s="198" t="s">
        <v>112</v>
      </c>
      <c r="B47" s="421">
        <v>268</v>
      </c>
      <c r="C47" s="421">
        <v>38504.25</v>
      </c>
      <c r="D47" s="424">
        <v>172</v>
      </c>
      <c r="E47" s="424">
        <v>14881.9</v>
      </c>
      <c r="F47" s="424">
        <v>19</v>
      </c>
      <c r="G47" s="424">
        <v>2846.14</v>
      </c>
      <c r="H47" s="424">
        <v>25</v>
      </c>
      <c r="I47" s="424">
        <v>16858.79</v>
      </c>
      <c r="J47" s="198" t="s">
        <v>112</v>
      </c>
      <c r="K47" s="424">
        <v>1</v>
      </c>
      <c r="L47" s="424">
        <v>245</v>
      </c>
      <c r="M47" s="424">
        <v>25</v>
      </c>
      <c r="N47" s="424">
        <v>2237.8200000000002</v>
      </c>
      <c r="O47" s="425">
        <v>0</v>
      </c>
      <c r="P47" s="425">
        <v>0</v>
      </c>
      <c r="Q47" s="424">
        <v>26</v>
      </c>
      <c r="R47" s="424">
        <v>1434.6</v>
      </c>
    </row>
    <row r="48" spans="1:20" ht="31.5" hidden="1" customHeight="1" outlineLevel="2">
      <c r="A48" s="198" t="s">
        <v>113</v>
      </c>
      <c r="B48" s="421">
        <v>250</v>
      </c>
      <c r="C48" s="421">
        <v>35364.550000000003</v>
      </c>
      <c r="D48" s="424">
        <v>124</v>
      </c>
      <c r="E48" s="424">
        <v>11225.95</v>
      </c>
      <c r="F48" s="424">
        <v>9</v>
      </c>
      <c r="G48" s="424">
        <v>789.33</v>
      </c>
      <c r="H48" s="424">
        <v>56</v>
      </c>
      <c r="I48" s="424">
        <v>18646.599999999999</v>
      </c>
      <c r="J48" s="198" t="s">
        <v>113</v>
      </c>
      <c r="K48" s="424">
        <v>14</v>
      </c>
      <c r="L48" s="424">
        <v>2541.0300000000002</v>
      </c>
      <c r="M48" s="424">
        <v>21</v>
      </c>
      <c r="N48" s="424">
        <v>739.9</v>
      </c>
      <c r="O48" s="425">
        <v>0</v>
      </c>
      <c r="P48" s="425">
        <v>0</v>
      </c>
      <c r="Q48" s="424">
        <v>26</v>
      </c>
      <c r="R48" s="424">
        <v>1421.74</v>
      </c>
    </row>
    <row r="49" spans="1:20" ht="31.5" hidden="1" customHeight="1" outlineLevel="2">
      <c r="A49" s="198" t="s">
        <v>114</v>
      </c>
      <c r="B49" s="421">
        <v>376</v>
      </c>
      <c r="C49" s="421">
        <v>64276.97</v>
      </c>
      <c r="D49" s="424">
        <v>266</v>
      </c>
      <c r="E49" s="424">
        <v>28259.7</v>
      </c>
      <c r="F49" s="424">
        <v>64</v>
      </c>
      <c r="G49" s="424">
        <v>25902.35</v>
      </c>
      <c r="H49" s="424">
        <v>20</v>
      </c>
      <c r="I49" s="424">
        <v>6035.13</v>
      </c>
      <c r="J49" s="198" t="s">
        <v>114</v>
      </c>
      <c r="K49" s="425">
        <v>0</v>
      </c>
      <c r="L49" s="425">
        <v>0</v>
      </c>
      <c r="M49" s="424">
        <v>9</v>
      </c>
      <c r="N49" s="424">
        <v>2658.54</v>
      </c>
      <c r="O49" s="425">
        <v>0</v>
      </c>
      <c r="P49" s="425">
        <v>0</v>
      </c>
      <c r="Q49" s="424">
        <v>17</v>
      </c>
      <c r="R49" s="424">
        <v>1421.25</v>
      </c>
    </row>
    <row r="50" spans="1:20" ht="31.5" hidden="1" customHeight="1" outlineLevel="2">
      <c r="A50" s="198" t="s">
        <v>115</v>
      </c>
      <c r="B50" s="421">
        <v>207</v>
      </c>
      <c r="C50" s="421">
        <v>33966.31</v>
      </c>
      <c r="D50" s="424">
        <v>104</v>
      </c>
      <c r="E50" s="424">
        <v>9552.64</v>
      </c>
      <c r="F50" s="424">
        <v>42</v>
      </c>
      <c r="G50" s="424">
        <v>8504.5300000000007</v>
      </c>
      <c r="H50" s="424">
        <v>28</v>
      </c>
      <c r="I50" s="424">
        <v>8660.92</v>
      </c>
      <c r="J50" s="198" t="s">
        <v>115</v>
      </c>
      <c r="K50" s="424">
        <v>5</v>
      </c>
      <c r="L50" s="424">
        <v>2849.16</v>
      </c>
      <c r="M50" s="424">
        <v>1</v>
      </c>
      <c r="N50" s="424">
        <v>93.6</v>
      </c>
      <c r="O50" s="425">
        <v>0</v>
      </c>
      <c r="P50" s="425">
        <v>0</v>
      </c>
      <c r="Q50" s="424">
        <v>27</v>
      </c>
      <c r="R50" s="424">
        <v>4305.46</v>
      </c>
    </row>
    <row r="51" spans="1:20" ht="31.5" hidden="1" customHeight="1" outlineLevel="2">
      <c r="A51" s="198" t="s">
        <v>116</v>
      </c>
      <c r="B51" s="421">
        <v>165</v>
      </c>
      <c r="C51" s="421">
        <v>12056.34</v>
      </c>
      <c r="D51" s="424">
        <v>97</v>
      </c>
      <c r="E51" s="424">
        <v>7437.13</v>
      </c>
      <c r="F51" s="424">
        <v>10</v>
      </c>
      <c r="G51" s="424">
        <v>1084.0899999999999</v>
      </c>
      <c r="H51" s="424">
        <v>2</v>
      </c>
      <c r="I51" s="424">
        <v>785.51</v>
      </c>
      <c r="J51" s="198" t="s">
        <v>116</v>
      </c>
      <c r="K51" s="425">
        <v>0</v>
      </c>
      <c r="L51" s="425">
        <v>0</v>
      </c>
      <c r="M51" s="424">
        <v>3</v>
      </c>
      <c r="N51" s="424">
        <v>744.77</v>
      </c>
      <c r="O51" s="425">
        <v>1</v>
      </c>
      <c r="P51" s="425">
        <v>107.6</v>
      </c>
      <c r="Q51" s="424">
        <v>52</v>
      </c>
      <c r="R51" s="424">
        <v>1897.24</v>
      </c>
    </row>
    <row r="52" spans="1:20" s="116" customFormat="1" ht="28.5" customHeight="1" collapsed="1">
      <c r="A52" s="83">
        <v>2018</v>
      </c>
      <c r="B52" s="121">
        <f>SUM(B54:B63)</f>
        <v>1869</v>
      </c>
      <c r="C52" s="121">
        <f>SUM(C54:C63)</f>
        <v>401478</v>
      </c>
      <c r="D52" s="121">
        <f>SUM(D54:D63)</f>
        <v>855</v>
      </c>
      <c r="E52" s="121">
        <f t="shared" ref="E52:R52" si="6">SUM(E54:E63)</f>
        <v>89110</v>
      </c>
      <c r="F52" s="121">
        <f t="shared" si="6"/>
        <v>277</v>
      </c>
      <c r="G52" s="121">
        <f t="shared" si="6"/>
        <v>40087</v>
      </c>
      <c r="H52" s="121">
        <f t="shared" si="6"/>
        <v>415</v>
      </c>
      <c r="I52" s="121">
        <f t="shared" si="6"/>
        <v>156305</v>
      </c>
      <c r="J52" s="83">
        <v>2018</v>
      </c>
      <c r="K52" s="121">
        <f t="shared" si="6"/>
        <v>38</v>
      </c>
      <c r="L52" s="121">
        <f t="shared" si="6"/>
        <v>11094</v>
      </c>
      <c r="M52" s="121">
        <f t="shared" si="6"/>
        <v>67</v>
      </c>
      <c r="N52" s="121">
        <f t="shared" si="6"/>
        <v>10951</v>
      </c>
      <c r="O52" s="121">
        <f t="shared" si="6"/>
        <v>17</v>
      </c>
      <c r="P52" s="121">
        <f t="shared" si="6"/>
        <v>79965</v>
      </c>
      <c r="Q52" s="121">
        <f t="shared" si="6"/>
        <v>200</v>
      </c>
      <c r="R52" s="121">
        <f t="shared" si="6"/>
        <v>13966</v>
      </c>
      <c r="T52" s="189"/>
    </row>
    <row r="53" spans="1:20" s="810" customFormat="1" ht="19.5" customHeight="1" outlineLevel="1">
      <c r="A53" s="83" t="s">
        <v>614</v>
      </c>
      <c r="B53" s="121">
        <v>1854</v>
      </c>
      <c r="C53" s="121">
        <v>396200</v>
      </c>
      <c r="D53" s="121">
        <v>853</v>
      </c>
      <c r="E53" s="121">
        <v>87840</v>
      </c>
      <c r="F53" s="121">
        <v>270</v>
      </c>
      <c r="G53" s="121">
        <v>39249</v>
      </c>
      <c r="H53" s="121">
        <v>406</v>
      </c>
      <c r="I53" s="121">
        <v>153497</v>
      </c>
      <c r="J53" s="83">
        <v>40</v>
      </c>
      <c r="K53" s="121">
        <v>11409</v>
      </c>
      <c r="L53" s="121">
        <v>66</v>
      </c>
      <c r="M53" s="121">
        <v>10200</v>
      </c>
      <c r="N53" s="121">
        <v>17</v>
      </c>
      <c r="O53" s="121">
        <v>79818</v>
      </c>
      <c r="P53" s="121">
        <v>202</v>
      </c>
      <c r="Q53" s="121">
        <v>14187</v>
      </c>
      <c r="R53" s="121"/>
    </row>
    <row r="54" spans="1:20" ht="31.5" customHeight="1" outlineLevel="1">
      <c r="A54" s="198" t="s">
        <v>180</v>
      </c>
      <c r="B54" s="111">
        <f>SUM(D54,F54,H54,K54,M54,O54,Q54)</f>
        <v>279</v>
      </c>
      <c r="C54" s="111">
        <f>SUM(E54,G54,I54,L54,N54,P54,R54)</f>
        <v>130081</v>
      </c>
      <c r="D54" s="953">
        <v>121</v>
      </c>
      <c r="E54" s="953">
        <v>22648</v>
      </c>
      <c r="F54" s="953">
        <v>74</v>
      </c>
      <c r="G54" s="953">
        <v>16798</v>
      </c>
      <c r="H54" s="953">
        <v>12</v>
      </c>
      <c r="I54" s="953">
        <v>3163</v>
      </c>
      <c r="J54" s="198" t="s">
        <v>180</v>
      </c>
      <c r="K54" s="953">
        <v>6</v>
      </c>
      <c r="L54" s="953">
        <v>209</v>
      </c>
      <c r="M54" s="953">
        <v>18</v>
      </c>
      <c r="N54" s="953">
        <v>6232</v>
      </c>
      <c r="O54" s="953">
        <v>13</v>
      </c>
      <c r="P54" s="953">
        <v>75554</v>
      </c>
      <c r="Q54" s="953">
        <v>35</v>
      </c>
      <c r="R54" s="953">
        <v>5477</v>
      </c>
    </row>
    <row r="55" spans="1:20" ht="31.5" customHeight="1" outlineLevel="1">
      <c r="A55" s="198" t="s">
        <v>108</v>
      </c>
      <c r="B55" s="111">
        <f t="shared" ref="B55:B63" si="7">SUM(D55,F55,H55,K55,M55,O55,Q55)</f>
        <v>147</v>
      </c>
      <c r="C55" s="111">
        <f t="shared" ref="C55:C63" si="8">SUM(E55,G55,I55,L55,N55,P55,R55)</f>
        <v>30051</v>
      </c>
      <c r="D55" s="953">
        <v>51</v>
      </c>
      <c r="E55" s="953">
        <v>4701</v>
      </c>
      <c r="F55" s="953">
        <v>26</v>
      </c>
      <c r="G55" s="953">
        <v>1186</v>
      </c>
      <c r="H55" s="953">
        <v>52</v>
      </c>
      <c r="I55" s="953">
        <v>23023</v>
      </c>
      <c r="J55" s="198" t="s">
        <v>108</v>
      </c>
      <c r="K55" s="804">
        <v>0</v>
      </c>
      <c r="L55" s="804">
        <v>0</v>
      </c>
      <c r="M55" s="805">
        <v>3</v>
      </c>
      <c r="N55" s="805">
        <v>872</v>
      </c>
      <c r="O55" s="804">
        <v>0</v>
      </c>
      <c r="P55" s="804">
        <v>0</v>
      </c>
      <c r="Q55" s="805">
        <v>15</v>
      </c>
      <c r="R55" s="805">
        <v>269</v>
      </c>
    </row>
    <row r="56" spans="1:20" ht="31.5" customHeight="1" outlineLevel="1">
      <c r="A56" s="198" t="s">
        <v>109</v>
      </c>
      <c r="B56" s="111">
        <f t="shared" si="7"/>
        <v>78</v>
      </c>
      <c r="C56" s="111">
        <f t="shared" si="8"/>
        <v>7017</v>
      </c>
      <c r="D56" s="803">
        <v>47</v>
      </c>
      <c r="E56" s="803">
        <v>4677</v>
      </c>
      <c r="F56" s="803">
        <v>10</v>
      </c>
      <c r="G56" s="803">
        <v>641</v>
      </c>
      <c r="H56" s="803">
        <v>5</v>
      </c>
      <c r="I56" s="803">
        <v>1206</v>
      </c>
      <c r="J56" s="198" t="s">
        <v>109</v>
      </c>
      <c r="K56" s="806">
        <v>0</v>
      </c>
      <c r="L56" s="806">
        <v>0</v>
      </c>
      <c r="M56" s="803">
        <v>4</v>
      </c>
      <c r="N56" s="803">
        <v>117</v>
      </c>
      <c r="O56" s="806">
        <v>0</v>
      </c>
      <c r="P56" s="806">
        <v>0</v>
      </c>
      <c r="Q56" s="803">
        <v>12</v>
      </c>
      <c r="R56" s="803">
        <v>376</v>
      </c>
    </row>
    <row r="57" spans="1:20" ht="31.5" customHeight="1" outlineLevel="1">
      <c r="A57" s="198" t="s">
        <v>110</v>
      </c>
      <c r="B57" s="111">
        <f t="shared" si="7"/>
        <v>132</v>
      </c>
      <c r="C57" s="111">
        <f t="shared" si="8"/>
        <v>14941</v>
      </c>
      <c r="D57" s="803">
        <v>89</v>
      </c>
      <c r="E57" s="803">
        <v>7761</v>
      </c>
      <c r="F57" s="803">
        <v>11</v>
      </c>
      <c r="G57" s="803">
        <v>1796</v>
      </c>
      <c r="H57" s="803">
        <v>14</v>
      </c>
      <c r="I57" s="803">
        <v>4516</v>
      </c>
      <c r="J57" s="198" t="s">
        <v>110</v>
      </c>
      <c r="K57" s="806">
        <v>0</v>
      </c>
      <c r="L57" s="806">
        <v>0</v>
      </c>
      <c r="M57" s="803">
        <v>7</v>
      </c>
      <c r="N57" s="803">
        <v>299</v>
      </c>
      <c r="O57" s="806">
        <v>0</v>
      </c>
      <c r="P57" s="806">
        <v>0</v>
      </c>
      <c r="Q57" s="803">
        <v>11</v>
      </c>
      <c r="R57" s="803">
        <v>569</v>
      </c>
    </row>
    <row r="58" spans="1:20" ht="31.5" customHeight="1" outlineLevel="1">
      <c r="A58" s="198" t="s">
        <v>111</v>
      </c>
      <c r="B58" s="111">
        <f t="shared" si="7"/>
        <v>98</v>
      </c>
      <c r="C58" s="111">
        <f t="shared" si="8"/>
        <v>15762</v>
      </c>
      <c r="D58" s="803">
        <v>48</v>
      </c>
      <c r="E58" s="803">
        <v>4726</v>
      </c>
      <c r="F58" s="803">
        <v>12</v>
      </c>
      <c r="G58" s="803">
        <v>1299</v>
      </c>
      <c r="H58" s="803">
        <v>25</v>
      </c>
      <c r="I58" s="803">
        <v>9114</v>
      </c>
      <c r="J58" s="198" t="s">
        <v>111</v>
      </c>
      <c r="K58" s="803">
        <v>0</v>
      </c>
      <c r="L58" s="803">
        <v>0</v>
      </c>
      <c r="M58" s="803">
        <v>1</v>
      </c>
      <c r="N58" s="803">
        <v>168</v>
      </c>
      <c r="O58" s="806">
        <v>0</v>
      </c>
      <c r="P58" s="806">
        <v>0</v>
      </c>
      <c r="Q58" s="803">
        <v>12</v>
      </c>
      <c r="R58" s="803">
        <v>455</v>
      </c>
    </row>
    <row r="59" spans="1:20" ht="31.5" customHeight="1" outlineLevel="1">
      <c r="A59" s="198" t="s">
        <v>112</v>
      </c>
      <c r="B59" s="111">
        <f t="shared" si="7"/>
        <v>251</v>
      </c>
      <c r="C59" s="111">
        <f t="shared" si="8"/>
        <v>66267</v>
      </c>
      <c r="D59" s="803">
        <v>112</v>
      </c>
      <c r="E59" s="803">
        <v>9704</v>
      </c>
      <c r="F59" s="803">
        <v>12</v>
      </c>
      <c r="G59" s="803">
        <v>1538</v>
      </c>
      <c r="H59" s="803">
        <v>103</v>
      </c>
      <c r="I59" s="803">
        <v>53123</v>
      </c>
      <c r="J59" s="198" t="s">
        <v>112</v>
      </c>
      <c r="K59" s="803">
        <v>0</v>
      </c>
      <c r="L59" s="803">
        <v>0</v>
      </c>
      <c r="M59" s="803">
        <v>4</v>
      </c>
      <c r="N59" s="803">
        <v>307</v>
      </c>
      <c r="O59" s="806">
        <v>0</v>
      </c>
      <c r="P59" s="806">
        <v>0</v>
      </c>
      <c r="Q59" s="803">
        <v>20</v>
      </c>
      <c r="R59" s="803">
        <v>1595</v>
      </c>
    </row>
    <row r="60" spans="1:20" ht="31.5" customHeight="1" outlineLevel="1">
      <c r="A60" s="198" t="s">
        <v>113</v>
      </c>
      <c r="B60" s="111">
        <f t="shared" si="7"/>
        <v>260</v>
      </c>
      <c r="C60" s="111">
        <f t="shared" si="8"/>
        <v>61493</v>
      </c>
      <c r="D60" s="803">
        <v>73</v>
      </c>
      <c r="E60" s="803">
        <v>6439</v>
      </c>
      <c r="F60" s="803">
        <v>29</v>
      </c>
      <c r="G60" s="803">
        <v>3502</v>
      </c>
      <c r="H60" s="803">
        <v>110</v>
      </c>
      <c r="I60" s="803">
        <v>37827</v>
      </c>
      <c r="J60" s="198" t="s">
        <v>113</v>
      </c>
      <c r="K60" s="803">
        <v>19</v>
      </c>
      <c r="L60" s="803">
        <v>6835</v>
      </c>
      <c r="M60" s="803">
        <v>13</v>
      </c>
      <c r="N60" s="803">
        <v>1452</v>
      </c>
      <c r="O60" s="806">
        <v>1</v>
      </c>
      <c r="P60" s="806">
        <v>4276</v>
      </c>
      <c r="Q60" s="803">
        <v>15</v>
      </c>
      <c r="R60" s="803">
        <v>1162</v>
      </c>
    </row>
    <row r="61" spans="1:20" ht="31.5" customHeight="1" outlineLevel="1">
      <c r="A61" s="198" t="s">
        <v>114</v>
      </c>
      <c r="B61" s="111">
        <f t="shared" si="7"/>
        <v>275</v>
      </c>
      <c r="C61" s="111">
        <f t="shared" si="8"/>
        <v>29441</v>
      </c>
      <c r="D61" s="803">
        <v>181</v>
      </c>
      <c r="E61" s="803">
        <v>16779</v>
      </c>
      <c r="F61" s="803">
        <v>63</v>
      </c>
      <c r="G61" s="803">
        <v>6769</v>
      </c>
      <c r="H61" s="803">
        <v>22</v>
      </c>
      <c r="I61" s="803">
        <v>5415</v>
      </c>
      <c r="J61" s="198" t="s">
        <v>114</v>
      </c>
      <c r="K61" s="806">
        <v>0</v>
      </c>
      <c r="L61" s="806">
        <v>0</v>
      </c>
      <c r="M61" s="803">
        <v>1</v>
      </c>
      <c r="N61" s="803">
        <v>108</v>
      </c>
      <c r="O61" s="806">
        <v>0</v>
      </c>
      <c r="P61" s="806">
        <v>0</v>
      </c>
      <c r="Q61" s="803">
        <v>8</v>
      </c>
      <c r="R61" s="803">
        <v>370</v>
      </c>
    </row>
    <row r="62" spans="1:20" ht="31.5" customHeight="1" outlineLevel="1">
      <c r="A62" s="198" t="s">
        <v>115</v>
      </c>
      <c r="B62" s="111">
        <f t="shared" si="7"/>
        <v>209</v>
      </c>
      <c r="C62" s="111">
        <f t="shared" si="8"/>
        <v>35110</v>
      </c>
      <c r="D62" s="803">
        <v>71</v>
      </c>
      <c r="E62" s="803">
        <v>6524</v>
      </c>
      <c r="F62" s="803">
        <v>23</v>
      </c>
      <c r="G62" s="803">
        <v>3543</v>
      </c>
      <c r="H62" s="803">
        <v>71</v>
      </c>
      <c r="I62" s="803">
        <v>18393</v>
      </c>
      <c r="J62" s="198" t="s">
        <v>115</v>
      </c>
      <c r="K62" s="803">
        <v>13</v>
      </c>
      <c r="L62" s="803">
        <v>4050</v>
      </c>
      <c r="M62" s="803">
        <v>14</v>
      </c>
      <c r="N62" s="803">
        <v>1176</v>
      </c>
      <c r="O62" s="806">
        <v>1</v>
      </c>
      <c r="P62" s="806">
        <v>75</v>
      </c>
      <c r="Q62" s="803">
        <v>16</v>
      </c>
      <c r="R62" s="803">
        <v>1349</v>
      </c>
    </row>
    <row r="63" spans="1:20" ht="31.5" customHeight="1" outlineLevel="1">
      <c r="A63" s="198" t="s">
        <v>116</v>
      </c>
      <c r="B63" s="111">
        <f t="shared" si="7"/>
        <v>140</v>
      </c>
      <c r="C63" s="111">
        <f t="shared" si="8"/>
        <v>11315</v>
      </c>
      <c r="D63" s="803">
        <v>62</v>
      </c>
      <c r="E63" s="803">
        <v>5151</v>
      </c>
      <c r="F63" s="803">
        <v>17</v>
      </c>
      <c r="G63" s="803">
        <v>3015</v>
      </c>
      <c r="H63" s="803">
        <v>1</v>
      </c>
      <c r="I63" s="803">
        <v>525</v>
      </c>
      <c r="J63" s="198" t="s">
        <v>116</v>
      </c>
      <c r="K63" s="806">
        <v>0</v>
      </c>
      <c r="L63" s="806">
        <v>0</v>
      </c>
      <c r="M63" s="803">
        <v>2</v>
      </c>
      <c r="N63" s="803">
        <v>220</v>
      </c>
      <c r="O63" s="806">
        <v>2</v>
      </c>
      <c r="P63" s="806">
        <v>60</v>
      </c>
      <c r="Q63" s="803">
        <v>56</v>
      </c>
      <c r="R63" s="803">
        <v>2344</v>
      </c>
    </row>
    <row r="64" spans="1:20" ht="9" customHeight="1">
      <c r="A64" s="130"/>
      <c r="B64" s="240"/>
      <c r="C64" s="131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</row>
    <row r="65" spans="1:18" ht="48" customHeight="1">
      <c r="A65" s="434"/>
      <c r="B65" s="229"/>
      <c r="C65" s="229"/>
      <c r="D65" s="229"/>
      <c r="E65" s="229"/>
      <c r="F65" s="229"/>
      <c r="G65" s="229"/>
      <c r="H65" s="229"/>
      <c r="I65" s="229"/>
      <c r="J65" s="229"/>
      <c r="K65" s="229"/>
      <c r="L65" s="229"/>
      <c r="M65" s="229"/>
      <c r="N65" s="229"/>
      <c r="O65" s="229"/>
      <c r="P65" s="229"/>
      <c r="Q65" s="229"/>
      <c r="R65" s="229"/>
    </row>
    <row r="66" spans="1:18" s="58" customFormat="1" ht="15" customHeight="1">
      <c r="A66" s="241" t="s">
        <v>168</v>
      </c>
      <c r="B66" s="241"/>
      <c r="C66" s="241"/>
      <c r="D66" s="241"/>
      <c r="E66" s="241"/>
      <c r="F66" s="241"/>
      <c r="G66" s="241"/>
      <c r="H66" s="241"/>
      <c r="I66" s="241"/>
      <c r="J66" s="241" t="s">
        <v>168</v>
      </c>
      <c r="K66" s="241"/>
      <c r="L66" s="241"/>
      <c r="M66" s="241"/>
      <c r="N66" s="241"/>
      <c r="O66" s="241"/>
      <c r="P66" s="241"/>
      <c r="Q66" s="241"/>
      <c r="R66" s="241"/>
    </row>
    <row r="67" spans="1:18" s="58" customFormat="1" ht="18" customHeight="1">
      <c r="A67" s="195" t="s">
        <v>615</v>
      </c>
      <c r="B67" s="134"/>
      <c r="C67" s="134"/>
      <c r="D67" s="134"/>
      <c r="E67" s="134"/>
      <c r="F67" s="134"/>
      <c r="G67" s="134"/>
      <c r="H67" s="134"/>
      <c r="I67" s="134"/>
      <c r="J67" s="195" t="s">
        <v>675</v>
      </c>
      <c r="K67" s="195"/>
      <c r="L67" s="134"/>
      <c r="M67" s="134"/>
      <c r="N67" s="134"/>
      <c r="O67" s="134"/>
      <c r="P67" s="134"/>
      <c r="Q67" s="134"/>
      <c r="R67" s="134"/>
    </row>
    <row r="69" spans="1:18">
      <c r="A69" s="137"/>
    </row>
  </sheetData>
  <mergeCells count="1">
    <mergeCell ref="H8:I8"/>
  </mergeCells>
  <phoneticPr fontId="6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3" firstPageNumber="207" pageOrder="overThenDown" orientation="portrait" blackAndWhite="1" useFirstPageNumber="1" r:id="rId1"/>
  <headerFooter alignWithMargins="0">
    <evenHeader>&amp;L&amp;"함초롬돋움,보통"&amp;12&amp;P 주택 건설</evenHeader>
  </headerFooter>
  <colBreaks count="1" manualBreakCount="1">
    <brk id="9" max="5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40"/>
  <sheetViews>
    <sheetView view="pageBreakPreview" topLeftCell="A19" zoomScaleSheetLayoutView="100" workbookViewId="0">
      <selection activeCell="D44" sqref="D44"/>
    </sheetView>
  </sheetViews>
  <sheetFormatPr defaultRowHeight="13.5" outlineLevelRow="1"/>
  <cols>
    <col min="1" max="1" width="10.7109375" style="136" customWidth="1"/>
    <col min="2" max="3" width="13.140625" style="136" bestFit="1" customWidth="1"/>
    <col min="4" max="4" width="10.7109375" style="136" customWidth="1"/>
    <col min="5" max="5" width="10.85546875" style="136" customWidth="1"/>
    <col min="6" max="7" width="10.7109375" style="136" customWidth="1"/>
    <col min="8" max="8" width="11.7109375" style="136" bestFit="1" customWidth="1"/>
    <col min="9" max="9" width="12.7109375" style="136" bestFit="1" customWidth="1"/>
    <col min="10" max="10" width="13.140625" style="136" bestFit="1" customWidth="1"/>
    <col min="11" max="16384" width="9.140625" style="136"/>
  </cols>
  <sheetData>
    <row r="1" spans="1:10" s="374" customFormat="1" ht="24.95" customHeight="1">
      <c r="A1" s="49"/>
    </row>
    <row r="2" spans="1:10" s="374" customFormat="1" ht="24.95" customHeight="1">
      <c r="A2" s="49"/>
    </row>
    <row r="3" spans="1:10" s="374" customFormat="1" ht="24.95" customHeight="1">
      <c r="A3" s="49"/>
    </row>
    <row r="4" spans="1:10" s="375" customFormat="1" ht="31.5">
      <c r="A4" s="1004" t="s">
        <v>700</v>
      </c>
      <c r="B4" s="1005"/>
      <c r="C4" s="1005"/>
      <c r="D4" s="1005"/>
      <c r="E4" s="1005"/>
      <c r="F4" s="1005"/>
      <c r="G4" s="1005"/>
      <c r="H4" s="1005"/>
      <c r="I4" s="1005"/>
      <c r="J4" s="1005"/>
    </row>
    <row r="5" spans="1:10" s="376" customFormat="1" ht="31.5">
      <c r="A5" s="1006" t="s">
        <v>358</v>
      </c>
      <c r="B5" s="1006"/>
      <c r="C5" s="1006"/>
      <c r="D5" s="1006"/>
      <c r="E5" s="1006"/>
      <c r="F5" s="1006"/>
      <c r="G5" s="1006"/>
      <c r="H5" s="1006"/>
      <c r="I5" s="1006"/>
      <c r="J5" s="1006"/>
    </row>
    <row r="6" spans="1:10" s="376" customFormat="1" ht="15" customHeight="1" thickBot="1">
      <c r="A6" s="376" t="s">
        <v>392</v>
      </c>
      <c r="J6" s="751" t="s">
        <v>600</v>
      </c>
    </row>
    <row r="7" spans="1:10" s="375" customFormat="1" ht="21" customHeight="1">
      <c r="A7" s="1008" t="s">
        <v>104</v>
      </c>
      <c r="B7" s="1011" t="s">
        <v>393</v>
      </c>
      <c r="C7" s="1008"/>
      <c r="D7" s="569" t="s">
        <v>523</v>
      </c>
      <c r="E7" s="570"/>
      <c r="F7" s="570"/>
      <c r="G7" s="570"/>
      <c r="H7" s="570"/>
      <c r="I7" s="570"/>
      <c r="J7" s="570"/>
    </row>
    <row r="8" spans="1:10" s="375" customFormat="1" ht="15.95" customHeight="1">
      <c r="A8" s="1009"/>
      <c r="B8" s="1012"/>
      <c r="C8" s="1009"/>
      <c r="D8" s="571" t="s">
        <v>415</v>
      </c>
      <c r="E8" s="572" t="s">
        <v>416</v>
      </c>
      <c r="F8" s="573" t="s">
        <v>417</v>
      </c>
      <c r="G8" s="572" t="s">
        <v>418</v>
      </c>
      <c r="H8" s="573" t="s">
        <v>419</v>
      </c>
      <c r="I8" s="572" t="s">
        <v>420</v>
      </c>
      <c r="J8" s="954" t="s">
        <v>125</v>
      </c>
    </row>
    <row r="9" spans="1:10" s="375" customFormat="1" ht="15.95" customHeight="1">
      <c r="A9" s="1009"/>
      <c r="B9" s="1012"/>
      <c r="C9" s="1009"/>
      <c r="D9" s="573"/>
      <c r="E9" s="574"/>
      <c r="F9" s="573"/>
      <c r="G9" s="574"/>
      <c r="H9" s="573"/>
      <c r="I9" s="574" t="s">
        <v>421</v>
      </c>
      <c r="J9" s="573"/>
    </row>
    <row r="10" spans="1:10" s="375" customFormat="1" ht="15.95" customHeight="1">
      <c r="A10" s="1009"/>
      <c r="B10" s="1012"/>
      <c r="C10" s="1009"/>
      <c r="D10" s="573"/>
      <c r="E10" s="574"/>
      <c r="F10" s="573"/>
      <c r="G10" s="574"/>
      <c r="H10" s="573"/>
      <c r="I10" s="574" t="s">
        <v>252</v>
      </c>
      <c r="J10" s="573"/>
    </row>
    <row r="11" spans="1:10" s="375" customFormat="1" ht="15.95" customHeight="1">
      <c r="A11" s="1009"/>
      <c r="B11" s="1012"/>
      <c r="C11" s="1009"/>
      <c r="D11" s="573"/>
      <c r="E11" s="574"/>
      <c r="F11" s="573"/>
      <c r="G11" s="574"/>
      <c r="H11" s="573" t="s">
        <v>401</v>
      </c>
      <c r="I11" s="574" t="s">
        <v>404</v>
      </c>
      <c r="J11" s="763"/>
    </row>
    <row r="12" spans="1:10" s="375" customFormat="1" ht="15.95" customHeight="1">
      <c r="A12" s="1009"/>
      <c r="B12" s="1012"/>
      <c r="C12" s="1009"/>
      <c r="D12" s="573" t="s">
        <v>397</v>
      </c>
      <c r="E12" s="574" t="s">
        <v>399</v>
      </c>
      <c r="F12" s="573" t="s">
        <v>400</v>
      </c>
      <c r="G12" s="574"/>
      <c r="H12" s="573" t="s">
        <v>402</v>
      </c>
      <c r="I12" s="574" t="s">
        <v>405</v>
      </c>
      <c r="J12" s="573"/>
    </row>
    <row r="13" spans="1:10" s="375" customFormat="1" ht="15.95" customHeight="1">
      <c r="A13" s="1010"/>
      <c r="B13" s="1013"/>
      <c r="C13" s="1010"/>
      <c r="D13" s="575" t="s">
        <v>398</v>
      </c>
      <c r="E13" s="576" t="s">
        <v>398</v>
      </c>
      <c r="F13" s="575" t="s">
        <v>398</v>
      </c>
      <c r="G13" s="576" t="s">
        <v>406</v>
      </c>
      <c r="H13" s="575" t="s">
        <v>403</v>
      </c>
      <c r="I13" s="576" t="s">
        <v>403</v>
      </c>
      <c r="J13" s="575"/>
    </row>
    <row r="14" spans="1:10" s="375" customFormat="1" ht="35.1" hidden="1" customHeight="1" outlineLevel="1">
      <c r="A14" s="377">
        <v>2012</v>
      </c>
      <c r="B14" s="1014">
        <v>11.47</v>
      </c>
      <c r="C14" s="1015"/>
      <c r="D14" s="726">
        <v>5.78</v>
      </c>
      <c r="E14" s="726">
        <v>0.39</v>
      </c>
      <c r="F14" s="726">
        <v>7.54</v>
      </c>
      <c r="G14" s="726">
        <v>10.5</v>
      </c>
      <c r="H14" s="726">
        <v>12.65</v>
      </c>
      <c r="I14" s="726">
        <v>13.81</v>
      </c>
      <c r="J14" s="73"/>
    </row>
    <row r="15" spans="1:10" s="375" customFormat="1" ht="35.1" customHeight="1" collapsed="1">
      <c r="A15" s="377">
        <v>2013</v>
      </c>
      <c r="B15" s="1014">
        <v>7.21</v>
      </c>
      <c r="C15" s="1015"/>
      <c r="D15" s="726">
        <v>4.21</v>
      </c>
      <c r="E15" s="726">
        <v>2.08</v>
      </c>
      <c r="F15" s="726">
        <v>7.26</v>
      </c>
      <c r="G15" s="726">
        <v>5.19</v>
      </c>
      <c r="H15" s="726">
        <v>6.22</v>
      </c>
      <c r="I15" s="726">
        <v>3.8</v>
      </c>
      <c r="J15" s="952">
        <v>8.65</v>
      </c>
    </row>
    <row r="16" spans="1:10" s="375" customFormat="1" ht="35.1" customHeight="1">
      <c r="A16" s="378">
        <v>2014</v>
      </c>
      <c r="B16" s="1014">
        <v>8.4600000000000009</v>
      </c>
      <c r="C16" s="1015"/>
      <c r="D16" s="727">
        <v>3.91</v>
      </c>
      <c r="E16" s="727">
        <v>0.64</v>
      </c>
      <c r="F16" s="727">
        <v>6.86</v>
      </c>
      <c r="G16" s="727">
        <v>8.35</v>
      </c>
      <c r="H16" s="727">
        <v>6.96</v>
      </c>
      <c r="I16" s="727">
        <v>6.77</v>
      </c>
      <c r="J16" s="952">
        <v>10.37</v>
      </c>
    </row>
    <row r="17" spans="1:11" s="380" customFormat="1" ht="35.1" customHeight="1">
      <c r="A17" s="377">
        <v>2015</v>
      </c>
      <c r="B17" s="1014">
        <v>4.7699999999999996</v>
      </c>
      <c r="C17" s="1015"/>
      <c r="D17" s="727">
        <v>3.91</v>
      </c>
      <c r="E17" s="726">
        <v>0.59</v>
      </c>
      <c r="F17" s="726">
        <v>7.27</v>
      </c>
      <c r="G17" s="726">
        <v>6.39</v>
      </c>
      <c r="H17" s="726">
        <v>3.85</v>
      </c>
      <c r="I17" s="726">
        <v>6.25</v>
      </c>
      <c r="J17" s="952">
        <v>5.31</v>
      </c>
      <c r="K17" s="376"/>
    </row>
    <row r="18" spans="1:11" s="380" customFormat="1" ht="35.1" customHeight="1">
      <c r="A18" s="377">
        <v>2016</v>
      </c>
      <c r="B18" s="1014">
        <v>6.01</v>
      </c>
      <c r="C18" s="1015"/>
      <c r="D18" s="727">
        <v>5.74</v>
      </c>
      <c r="E18" s="726">
        <v>1.04</v>
      </c>
      <c r="F18" s="726">
        <v>5.72</v>
      </c>
      <c r="G18" s="726">
        <v>5.89</v>
      </c>
      <c r="H18" s="726">
        <v>4.6399999999999997</v>
      </c>
      <c r="I18" s="726">
        <v>5.93</v>
      </c>
      <c r="J18" s="952">
        <v>6.84</v>
      </c>
      <c r="K18" s="376"/>
    </row>
    <row r="19" spans="1:11" s="376" customFormat="1" ht="35.1" customHeight="1">
      <c r="A19" s="377">
        <v>2017</v>
      </c>
      <c r="B19" s="1014">
        <v>5.77</v>
      </c>
      <c r="C19" s="1015"/>
      <c r="D19" s="727">
        <v>4.82</v>
      </c>
      <c r="E19" s="726">
        <v>1.99</v>
      </c>
      <c r="F19" s="726">
        <v>2.4</v>
      </c>
      <c r="G19" s="726">
        <v>6.54</v>
      </c>
      <c r="H19" s="726">
        <v>5.57</v>
      </c>
      <c r="I19" s="726">
        <v>21.08</v>
      </c>
      <c r="J19" s="952">
        <v>6.25</v>
      </c>
    </row>
    <row r="20" spans="1:11" s="380" customFormat="1" ht="35.1" customHeight="1">
      <c r="A20" s="381">
        <v>2018</v>
      </c>
      <c r="B20" s="1016">
        <v>7.59</v>
      </c>
      <c r="C20" s="1017"/>
      <c r="D20" s="812">
        <v>5.38</v>
      </c>
      <c r="E20" s="813">
        <v>2.19</v>
      </c>
      <c r="F20" s="813">
        <v>2.81</v>
      </c>
      <c r="G20" s="813">
        <v>7.16</v>
      </c>
      <c r="H20" s="813">
        <v>8.66</v>
      </c>
      <c r="I20" s="813">
        <v>6.12</v>
      </c>
      <c r="J20" s="969">
        <v>8.0399999999999991</v>
      </c>
    </row>
    <row r="21" spans="1:11" ht="21" customHeight="1">
      <c r="A21" s="977" t="s">
        <v>617</v>
      </c>
      <c r="B21" s="240"/>
      <c r="C21" s="978">
        <v>2.819</v>
      </c>
      <c r="D21" s="979">
        <v>2.319</v>
      </c>
      <c r="E21" s="980">
        <v>1.9119999999999999</v>
      </c>
      <c r="F21" s="980">
        <v>1.4359999999999999</v>
      </c>
      <c r="G21" s="980">
        <v>3.2669999999999999</v>
      </c>
      <c r="H21" s="980">
        <v>2.57</v>
      </c>
      <c r="I21" s="980">
        <v>1.605</v>
      </c>
      <c r="J21" s="980">
        <v>2.2919999999999998</v>
      </c>
    </row>
    <row r="22" spans="1:11" ht="18.75" customHeight="1" thickBot="1">
      <c r="A22" s="1007"/>
      <c r="B22" s="1007"/>
      <c r="C22" s="814"/>
      <c r="D22" s="382"/>
      <c r="E22" s="383"/>
      <c r="F22" s="383"/>
      <c r="G22" s="383"/>
      <c r="H22" s="383"/>
      <c r="I22" s="957"/>
      <c r="J22" s="957"/>
    </row>
    <row r="23" spans="1:11" ht="21.75" customHeight="1">
      <c r="A23" s="1008" t="s">
        <v>104</v>
      </c>
      <c r="B23" s="1018" t="s">
        <v>394</v>
      </c>
      <c r="C23" s="1019"/>
      <c r="D23" s="1019"/>
      <c r="E23" s="1019"/>
      <c r="F23" s="1019"/>
      <c r="G23" s="1019"/>
      <c r="H23" s="1020"/>
      <c r="I23" s="961"/>
      <c r="J23" s="961"/>
    </row>
    <row r="24" spans="1:11" ht="15.95" customHeight="1">
      <c r="A24" s="1009"/>
      <c r="B24" s="572" t="s">
        <v>422</v>
      </c>
      <c r="C24" s="572" t="s">
        <v>423</v>
      </c>
      <c r="D24" s="948" t="s">
        <v>424</v>
      </c>
      <c r="E24" s="949"/>
      <c r="F24" s="572" t="s">
        <v>425</v>
      </c>
      <c r="G24" s="572" t="s">
        <v>426</v>
      </c>
      <c r="H24" s="577" t="s">
        <v>427</v>
      </c>
      <c r="I24" s="955"/>
      <c r="J24" s="958"/>
    </row>
    <row r="25" spans="1:11" ht="15.95" customHeight="1">
      <c r="A25" s="1009"/>
      <c r="B25" s="574"/>
      <c r="C25" s="574"/>
      <c r="D25" s="574" t="s">
        <v>395</v>
      </c>
      <c r="E25" s="574" t="s">
        <v>396</v>
      </c>
      <c r="F25" s="574"/>
      <c r="G25" s="574"/>
      <c r="H25" s="950"/>
      <c r="I25" s="955"/>
      <c r="J25" s="958"/>
    </row>
    <row r="26" spans="1:11" ht="15.95" customHeight="1">
      <c r="A26" s="1009"/>
      <c r="B26" s="574" t="s">
        <v>407</v>
      </c>
      <c r="C26" s="574" t="s">
        <v>409</v>
      </c>
      <c r="D26" s="574" t="s">
        <v>397</v>
      </c>
      <c r="E26" s="574" t="s">
        <v>399</v>
      </c>
      <c r="F26" s="574" t="s">
        <v>410</v>
      </c>
      <c r="G26" s="574" t="s">
        <v>412</v>
      </c>
      <c r="H26" s="950"/>
      <c r="I26" s="955"/>
      <c r="J26" s="958"/>
    </row>
    <row r="27" spans="1:11" ht="15.95" customHeight="1">
      <c r="A27" s="1010"/>
      <c r="B27" s="576" t="s">
        <v>408</v>
      </c>
      <c r="C27" s="576" t="s">
        <v>408</v>
      </c>
      <c r="D27" s="576" t="s">
        <v>398</v>
      </c>
      <c r="E27" s="576" t="s">
        <v>398</v>
      </c>
      <c r="F27" s="576" t="s">
        <v>411</v>
      </c>
      <c r="G27" s="576" t="s">
        <v>413</v>
      </c>
      <c r="H27" s="951" t="s">
        <v>414</v>
      </c>
      <c r="I27" s="955"/>
      <c r="J27" s="958"/>
    </row>
    <row r="28" spans="1:11" ht="35.1" hidden="1" customHeight="1" outlineLevel="1">
      <c r="A28" s="377">
        <v>2012</v>
      </c>
      <c r="B28" s="952">
        <v>13.5</v>
      </c>
      <c r="C28" s="952">
        <v>12.44</v>
      </c>
      <c r="D28" s="952">
        <v>11.16</v>
      </c>
      <c r="E28" s="952">
        <v>4.1399999999999997</v>
      </c>
      <c r="F28" s="952">
        <v>11.68</v>
      </c>
      <c r="G28" s="952">
        <v>8.23</v>
      </c>
      <c r="H28" s="952">
        <v>8.2200000000000006</v>
      </c>
      <c r="I28" s="952"/>
      <c r="J28" s="952"/>
    </row>
    <row r="29" spans="1:11" ht="35.1" customHeight="1" collapsed="1">
      <c r="A29" s="377">
        <v>2013</v>
      </c>
      <c r="B29" s="952">
        <v>6.63</v>
      </c>
      <c r="C29" s="952">
        <v>6.54</v>
      </c>
      <c r="D29" s="952">
        <v>5.91</v>
      </c>
      <c r="E29" s="952">
        <v>3.73</v>
      </c>
      <c r="F29" s="952">
        <v>6.72</v>
      </c>
      <c r="G29" s="952">
        <v>6.38</v>
      </c>
      <c r="H29" s="952">
        <v>4.03</v>
      </c>
      <c r="I29" s="952"/>
      <c r="J29" s="952"/>
    </row>
    <row r="30" spans="1:11" ht="35.1" customHeight="1">
      <c r="A30" s="377">
        <v>2014</v>
      </c>
      <c r="B30" s="952">
        <v>8.5399999999999991</v>
      </c>
      <c r="C30" s="952">
        <v>7.3</v>
      </c>
      <c r="D30" s="952">
        <v>6.71</v>
      </c>
      <c r="E30" s="952">
        <v>2.0699999999999998</v>
      </c>
      <c r="F30" s="952">
        <v>6.08</v>
      </c>
      <c r="G30" s="952">
        <v>6.41</v>
      </c>
      <c r="H30" s="952">
        <v>4.01</v>
      </c>
      <c r="I30" s="952"/>
      <c r="J30" s="952"/>
    </row>
    <row r="31" spans="1:11" ht="35.1" customHeight="1">
      <c r="A31" s="377">
        <v>2015</v>
      </c>
      <c r="B31" s="952">
        <v>5.3</v>
      </c>
      <c r="C31" s="952">
        <v>4.53</v>
      </c>
      <c r="D31" s="952">
        <v>5.04</v>
      </c>
      <c r="E31" s="952">
        <v>1.77</v>
      </c>
      <c r="F31" s="952">
        <v>3.7</v>
      </c>
      <c r="G31" s="952">
        <v>5.1100000000000003</v>
      </c>
      <c r="H31" s="952">
        <v>3.26</v>
      </c>
      <c r="I31" s="952"/>
      <c r="J31" s="952"/>
    </row>
    <row r="32" spans="1:11" ht="35.1" customHeight="1">
      <c r="A32" s="377">
        <v>2016</v>
      </c>
      <c r="B32" s="952">
        <v>6.5</v>
      </c>
      <c r="C32" s="952">
        <v>5.42</v>
      </c>
      <c r="D32" s="952">
        <v>6.39</v>
      </c>
      <c r="E32" s="952">
        <v>2.59</v>
      </c>
      <c r="F32" s="952">
        <v>3.69</v>
      </c>
      <c r="G32" s="952">
        <v>5.24</v>
      </c>
      <c r="H32" s="952">
        <v>2.94</v>
      </c>
      <c r="I32" s="952"/>
      <c r="J32" s="952"/>
    </row>
    <row r="33" spans="1:12" ht="35.1" customHeight="1">
      <c r="A33" s="377">
        <v>2017</v>
      </c>
      <c r="B33" s="952">
        <v>6.85</v>
      </c>
      <c r="C33" s="952">
        <v>5.23</v>
      </c>
      <c r="D33" s="952">
        <v>6.59</v>
      </c>
      <c r="E33" s="952">
        <v>2.95</v>
      </c>
      <c r="F33" s="952">
        <v>5.92</v>
      </c>
      <c r="G33" s="952">
        <v>4.28</v>
      </c>
      <c r="H33" s="952">
        <v>1.36</v>
      </c>
      <c r="I33" s="952"/>
      <c r="J33" s="952"/>
    </row>
    <row r="34" spans="1:12" ht="35.1" customHeight="1">
      <c r="A34" s="381">
        <v>2018</v>
      </c>
      <c r="B34" s="969">
        <v>9.2899999999999991</v>
      </c>
      <c r="C34" s="969">
        <v>8.5</v>
      </c>
      <c r="D34" s="969">
        <v>6.93</v>
      </c>
      <c r="E34" s="969">
        <v>3.6</v>
      </c>
      <c r="F34" s="969">
        <v>7.73</v>
      </c>
      <c r="G34" s="969">
        <v>4.58</v>
      </c>
      <c r="H34" s="969">
        <v>7.59</v>
      </c>
      <c r="I34" s="956"/>
      <c r="J34" s="956"/>
    </row>
    <row r="35" spans="1:12" ht="17.25" customHeight="1">
      <c r="A35" s="377"/>
      <c r="B35" s="980">
        <v>2.9769999999999999</v>
      </c>
      <c r="C35" s="980">
        <v>2.2890000000000001</v>
      </c>
      <c r="D35" s="980">
        <v>3.4340000000000002</v>
      </c>
      <c r="E35" s="980">
        <v>2.0579999999999998</v>
      </c>
      <c r="F35" s="980">
        <v>2.4950000000000001</v>
      </c>
      <c r="G35" s="980">
        <v>1.1140000000000001</v>
      </c>
      <c r="H35" s="980">
        <v>0</v>
      </c>
      <c r="I35" s="979"/>
      <c r="J35" s="980"/>
      <c r="K35" s="980"/>
      <c r="L35" s="980"/>
    </row>
    <row r="36" spans="1:12" ht="8.25" customHeight="1">
      <c r="A36" s="378"/>
      <c r="B36" s="385"/>
      <c r="C36" s="385"/>
      <c r="I36" s="959"/>
      <c r="J36" s="959"/>
    </row>
    <row r="37" spans="1:12" ht="13.5" customHeight="1">
      <c r="A37" s="386" t="s">
        <v>447</v>
      </c>
      <c r="B37" s="386"/>
      <c r="C37" s="386"/>
      <c r="D37" s="386"/>
      <c r="E37" s="386"/>
      <c r="F37" s="386"/>
      <c r="G37" s="386"/>
      <c r="H37" s="386"/>
      <c r="I37" s="960"/>
      <c r="J37" s="960"/>
    </row>
    <row r="38" spans="1:12" ht="13.5" customHeight="1">
      <c r="A38" s="960" t="s">
        <v>695</v>
      </c>
      <c r="B38" s="960"/>
      <c r="C38" s="960"/>
      <c r="D38" s="960"/>
      <c r="E38" s="960"/>
      <c r="F38" s="960"/>
      <c r="G38" s="960"/>
      <c r="H38" s="960"/>
      <c r="I38" s="960"/>
      <c r="J38" s="960"/>
    </row>
    <row r="39" spans="1:12">
      <c r="A39" s="241" t="s">
        <v>429</v>
      </c>
      <c r="B39" s="241"/>
      <c r="C39" s="241"/>
      <c r="J39" s="959"/>
    </row>
    <row r="40" spans="1:12">
      <c r="A40" s="815"/>
    </row>
  </sheetData>
  <sheetProtection selectLockedCells="1"/>
  <mergeCells count="14">
    <mergeCell ref="A4:J4"/>
    <mergeCell ref="A5:J5"/>
    <mergeCell ref="A22:B22"/>
    <mergeCell ref="A23:A27"/>
    <mergeCell ref="B7:C13"/>
    <mergeCell ref="B17:C17"/>
    <mergeCell ref="A7:A13"/>
    <mergeCell ref="B15:C15"/>
    <mergeCell ref="B14:C14"/>
    <mergeCell ref="B16:C16"/>
    <mergeCell ref="B19:C19"/>
    <mergeCell ref="B18:C18"/>
    <mergeCell ref="B20:C20"/>
    <mergeCell ref="B23:H23"/>
  </mergeCells>
  <phoneticPr fontId="8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2" firstPageNumber="207" pageOrder="overThenDown" orientation="portrait" blackAndWhite="1" useFirstPageNumber="1" r:id="rId1"/>
  <headerFooter alignWithMargins="0">
    <evenHeader>&amp;L&amp;"함초롬돋움,보통"&amp;12&amp;P 주택 건설</even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S69"/>
  <sheetViews>
    <sheetView view="pageBreakPreview" zoomScale="90" zoomScaleNormal="100" workbookViewId="0">
      <selection activeCell="V10" sqref="V10"/>
    </sheetView>
  </sheetViews>
  <sheetFormatPr defaultRowHeight="13.5" outlineLevelRow="1"/>
  <cols>
    <col min="1" max="1" width="12.5703125" style="91" customWidth="1"/>
    <col min="2" max="8" width="11.7109375" style="91" customWidth="1"/>
    <col min="9" max="9" width="11.7109375" style="92" customWidth="1"/>
    <col min="10" max="19" width="10.5703125" style="91" customWidth="1"/>
    <col min="20" max="20" width="14" style="91" customWidth="1"/>
    <col min="21" max="21" width="9.28515625" style="91" customWidth="1"/>
    <col min="22" max="16384" width="9.140625" style="91"/>
  </cols>
  <sheetData>
    <row r="1" spans="1:19" s="49" customFormat="1" ht="24.95" customHeight="1">
      <c r="I1" s="105"/>
      <c r="S1" s="50"/>
    </row>
    <row r="2" spans="1:19" s="49" customFormat="1" ht="24.95" customHeight="1">
      <c r="I2" s="105"/>
      <c r="S2" s="717"/>
    </row>
    <row r="3" spans="1:19" s="49" customFormat="1" ht="24.95" customHeight="1">
      <c r="I3" s="105"/>
      <c r="S3" s="717"/>
    </row>
    <row r="4" spans="1:19" s="391" customFormat="1" ht="29.25" customHeight="1">
      <c r="A4" s="387" t="s">
        <v>710</v>
      </c>
      <c r="B4" s="388"/>
      <c r="C4" s="388"/>
      <c r="D4" s="388"/>
      <c r="E4" s="388"/>
      <c r="F4" s="388"/>
      <c r="G4" s="388"/>
      <c r="H4" s="389"/>
      <c r="I4" s="390"/>
      <c r="J4" s="387" t="s">
        <v>181</v>
      </c>
      <c r="K4" s="388"/>
      <c r="L4" s="388"/>
      <c r="M4" s="388"/>
      <c r="N4" s="388"/>
      <c r="O4" s="388"/>
      <c r="P4" s="388"/>
      <c r="Q4" s="388"/>
      <c r="R4" s="388"/>
      <c r="S4" s="388"/>
    </row>
    <row r="5" spans="1:19" s="395" customFormat="1" ht="23.1" customHeight="1">
      <c r="A5" s="392"/>
      <c r="B5" s="393"/>
      <c r="C5" s="393"/>
      <c r="D5" s="393"/>
      <c r="E5" s="393"/>
      <c r="F5" s="393"/>
      <c r="G5" s="393"/>
      <c r="H5" s="393"/>
      <c r="I5" s="394"/>
      <c r="J5" s="393"/>
      <c r="K5" s="393"/>
      <c r="L5" s="393"/>
      <c r="M5" s="393"/>
      <c r="N5" s="393"/>
      <c r="O5" s="393"/>
      <c r="P5" s="393"/>
      <c r="Q5" s="393"/>
      <c r="R5" s="393"/>
      <c r="S5" s="393"/>
    </row>
    <row r="6" spans="1:19" s="409" customFormat="1" ht="15" customHeight="1" thickBot="1">
      <c r="A6" s="409" t="s">
        <v>718</v>
      </c>
      <c r="B6" s="748" t="s">
        <v>182</v>
      </c>
      <c r="C6" s="749"/>
      <c r="I6" s="750" t="s">
        <v>719</v>
      </c>
      <c r="J6" s="409" t="s">
        <v>718</v>
      </c>
      <c r="S6" s="750" t="s">
        <v>719</v>
      </c>
    </row>
    <row r="7" spans="1:19" s="391" customFormat="1" ht="18" customHeight="1">
      <c r="A7" s="554" t="s">
        <v>524</v>
      </c>
      <c r="B7" s="554" t="s">
        <v>59</v>
      </c>
      <c r="C7" s="554" t="s">
        <v>183</v>
      </c>
      <c r="D7" s="555" t="s">
        <v>556</v>
      </c>
      <c r="E7" s="555"/>
      <c r="F7" s="555"/>
      <c r="G7" s="555"/>
      <c r="H7" s="555"/>
      <c r="I7" s="555"/>
      <c r="J7" s="555" t="s">
        <v>525</v>
      </c>
      <c r="K7" s="555"/>
      <c r="L7" s="555"/>
      <c r="M7" s="555"/>
      <c r="N7" s="555"/>
      <c r="O7" s="555"/>
      <c r="P7" s="555"/>
      <c r="Q7" s="555"/>
      <c r="R7" s="555"/>
      <c r="S7" s="555"/>
    </row>
    <row r="8" spans="1:19" s="391" customFormat="1" ht="15" customHeight="1">
      <c r="A8" s="556"/>
      <c r="B8" s="556"/>
      <c r="C8" s="556"/>
      <c r="D8" s="556"/>
      <c r="E8" s="556"/>
      <c r="F8" s="556"/>
      <c r="G8" s="556"/>
      <c r="H8" s="556"/>
      <c r="I8" s="557"/>
      <c r="J8" s="558" t="s">
        <v>526</v>
      </c>
      <c r="K8" s="559"/>
      <c r="L8" s="1021" t="s">
        <v>527</v>
      </c>
      <c r="M8" s="1022"/>
      <c r="N8" s="1021" t="s">
        <v>528</v>
      </c>
      <c r="O8" s="1022"/>
      <c r="P8" s="1021" t="s">
        <v>529</v>
      </c>
      <c r="Q8" s="1022"/>
      <c r="R8" s="558" t="s">
        <v>588</v>
      </c>
      <c r="S8" s="558"/>
    </row>
    <row r="9" spans="1:19" s="391" customFormat="1" ht="15" customHeight="1">
      <c r="A9" s="556"/>
      <c r="B9" s="556"/>
      <c r="C9" s="556"/>
      <c r="D9" s="556" t="s">
        <v>557</v>
      </c>
      <c r="E9" s="556" t="s">
        <v>530</v>
      </c>
      <c r="F9" s="556" t="s">
        <v>531</v>
      </c>
      <c r="G9" s="556" t="s">
        <v>532</v>
      </c>
      <c r="H9" s="556" t="s">
        <v>558</v>
      </c>
      <c r="I9" s="560" t="s">
        <v>533</v>
      </c>
      <c r="J9" s="561" t="s">
        <v>184</v>
      </c>
      <c r="K9" s="562"/>
      <c r="L9" s="1023"/>
      <c r="M9" s="1024"/>
      <c r="N9" s="1023"/>
      <c r="O9" s="1024"/>
      <c r="P9" s="1023"/>
      <c r="Q9" s="1024"/>
      <c r="R9" s="561" t="s">
        <v>185</v>
      </c>
      <c r="S9" s="561"/>
    </row>
    <row r="10" spans="1:19" s="391" customFormat="1" ht="16.5" customHeight="1">
      <c r="A10" s="556"/>
      <c r="B10" s="556" t="s">
        <v>147</v>
      </c>
      <c r="C10" s="556"/>
      <c r="D10" s="563" t="s">
        <v>186</v>
      </c>
      <c r="E10" s="563" t="s">
        <v>186</v>
      </c>
      <c r="F10" s="563" t="s">
        <v>186</v>
      </c>
      <c r="G10" s="563" t="s">
        <v>186</v>
      </c>
      <c r="H10" s="563" t="s">
        <v>186</v>
      </c>
      <c r="I10" s="560" t="s">
        <v>187</v>
      </c>
      <c r="J10" s="564" t="s">
        <v>13</v>
      </c>
      <c r="K10" s="556" t="s">
        <v>183</v>
      </c>
      <c r="L10" s="556" t="s">
        <v>13</v>
      </c>
      <c r="M10" s="556" t="s">
        <v>183</v>
      </c>
      <c r="N10" s="556" t="s">
        <v>13</v>
      </c>
      <c r="O10" s="556" t="s">
        <v>183</v>
      </c>
      <c r="P10" s="556" t="s">
        <v>13</v>
      </c>
      <c r="Q10" s="556" t="s">
        <v>183</v>
      </c>
      <c r="R10" s="556" t="s">
        <v>13</v>
      </c>
      <c r="S10" s="557" t="s">
        <v>183</v>
      </c>
    </row>
    <row r="11" spans="1:19" s="391" customFormat="1" ht="15.75" customHeight="1">
      <c r="A11" s="565" t="s">
        <v>381</v>
      </c>
      <c r="B11" s="565" t="s">
        <v>188</v>
      </c>
      <c r="C11" s="565" t="s">
        <v>189</v>
      </c>
      <c r="D11" s="565"/>
      <c r="E11" s="565"/>
      <c r="F11" s="565"/>
      <c r="G11" s="565"/>
      <c r="H11" s="565"/>
      <c r="I11" s="566" t="s">
        <v>304</v>
      </c>
      <c r="J11" s="567" t="s">
        <v>190</v>
      </c>
      <c r="K11" s="565" t="s">
        <v>189</v>
      </c>
      <c r="L11" s="565"/>
      <c r="M11" s="565"/>
      <c r="N11" s="565"/>
      <c r="O11" s="565"/>
      <c r="P11" s="565"/>
      <c r="Q11" s="565"/>
      <c r="R11" s="565"/>
      <c r="S11" s="568"/>
    </row>
    <row r="12" spans="1:19" s="401" customFormat="1" ht="29.25" hidden="1" customHeight="1">
      <c r="A12" s="397">
        <v>2010</v>
      </c>
      <c r="B12" s="398">
        <v>0</v>
      </c>
      <c r="C12" s="398">
        <v>0</v>
      </c>
      <c r="D12" s="399">
        <v>0</v>
      </c>
      <c r="E12" s="399">
        <v>0</v>
      </c>
      <c r="F12" s="399">
        <v>0</v>
      </c>
      <c r="G12" s="399">
        <v>0</v>
      </c>
      <c r="H12" s="399">
        <v>0</v>
      </c>
      <c r="I12" s="399">
        <v>0</v>
      </c>
      <c r="J12" s="400">
        <v>0</v>
      </c>
      <c r="K12" s="399">
        <v>0</v>
      </c>
      <c r="L12" s="399">
        <v>0</v>
      </c>
      <c r="M12" s="399">
        <v>0</v>
      </c>
      <c r="N12" s="399">
        <v>0</v>
      </c>
      <c r="O12" s="399">
        <v>0</v>
      </c>
      <c r="P12" s="399">
        <v>0</v>
      </c>
      <c r="Q12" s="399">
        <v>0</v>
      </c>
      <c r="R12" s="399">
        <v>0</v>
      </c>
      <c r="S12" s="399">
        <v>0</v>
      </c>
    </row>
    <row r="13" spans="1:19" s="405" customFormat="1" ht="29.25" hidden="1" customHeight="1" outlineLevel="1">
      <c r="A13" s="397">
        <v>2012</v>
      </c>
      <c r="B13" s="398">
        <v>1</v>
      </c>
      <c r="C13" s="398">
        <v>42</v>
      </c>
      <c r="D13" s="402">
        <v>11</v>
      </c>
      <c r="E13" s="402">
        <v>1</v>
      </c>
      <c r="F13" s="402">
        <v>30</v>
      </c>
      <c r="G13" s="402">
        <v>0</v>
      </c>
      <c r="H13" s="402">
        <v>0</v>
      </c>
      <c r="I13" s="403">
        <v>0</v>
      </c>
      <c r="J13" s="402">
        <v>0</v>
      </c>
      <c r="K13" s="402">
        <v>0</v>
      </c>
      <c r="L13" s="402">
        <v>0</v>
      </c>
      <c r="M13" s="402">
        <v>0</v>
      </c>
      <c r="N13" s="402">
        <v>1</v>
      </c>
      <c r="O13" s="402">
        <v>42</v>
      </c>
      <c r="P13" s="402">
        <v>0</v>
      </c>
      <c r="Q13" s="404">
        <v>0</v>
      </c>
      <c r="R13" s="404">
        <v>0</v>
      </c>
      <c r="S13" s="404">
        <v>0</v>
      </c>
    </row>
    <row r="14" spans="1:19" s="405" customFormat="1" ht="29.25" customHeight="1" collapsed="1">
      <c r="A14" s="397">
        <v>2013</v>
      </c>
      <c r="B14" s="398">
        <v>1</v>
      </c>
      <c r="C14" s="398">
        <v>39</v>
      </c>
      <c r="D14" s="402">
        <v>0</v>
      </c>
      <c r="E14" s="402">
        <v>23</v>
      </c>
      <c r="F14" s="402">
        <v>16</v>
      </c>
      <c r="G14" s="402">
        <v>0</v>
      </c>
      <c r="H14" s="402">
        <v>0</v>
      </c>
      <c r="I14" s="403">
        <v>0</v>
      </c>
      <c r="J14" s="402">
        <v>0</v>
      </c>
      <c r="K14" s="402">
        <v>0</v>
      </c>
      <c r="L14" s="402">
        <v>1</v>
      </c>
      <c r="M14" s="402">
        <v>39</v>
      </c>
      <c r="N14" s="402">
        <v>0</v>
      </c>
      <c r="O14" s="402">
        <v>0</v>
      </c>
      <c r="P14" s="402">
        <v>0</v>
      </c>
      <c r="Q14" s="404">
        <v>0</v>
      </c>
      <c r="R14" s="404">
        <v>0</v>
      </c>
      <c r="S14" s="404">
        <v>0</v>
      </c>
    </row>
    <row r="15" spans="1:19" s="405" customFormat="1" ht="29.25" customHeight="1">
      <c r="A15" s="397">
        <v>2014</v>
      </c>
      <c r="B15" s="398">
        <v>1</v>
      </c>
      <c r="C15" s="398">
        <v>39</v>
      </c>
      <c r="D15" s="402">
        <v>0</v>
      </c>
      <c r="E15" s="402">
        <v>23</v>
      </c>
      <c r="F15" s="402">
        <v>16</v>
      </c>
      <c r="G15" s="402">
        <v>0</v>
      </c>
      <c r="H15" s="402">
        <v>0</v>
      </c>
      <c r="I15" s="403">
        <v>0</v>
      </c>
      <c r="J15" s="402">
        <v>0</v>
      </c>
      <c r="K15" s="402">
        <v>0</v>
      </c>
      <c r="L15" s="402">
        <v>1</v>
      </c>
      <c r="M15" s="402">
        <v>39</v>
      </c>
      <c r="N15" s="402">
        <v>0</v>
      </c>
      <c r="O15" s="402">
        <v>0</v>
      </c>
      <c r="P15" s="402">
        <v>0</v>
      </c>
      <c r="Q15" s="404">
        <v>0</v>
      </c>
      <c r="R15" s="404">
        <v>0</v>
      </c>
      <c r="S15" s="404">
        <v>0</v>
      </c>
    </row>
    <row r="16" spans="1:19" s="407" customFormat="1" ht="29.25" customHeight="1">
      <c r="A16" s="397">
        <v>2015</v>
      </c>
      <c r="B16" s="402">
        <f t="shared" ref="B16:S16" si="0">SUM(B18:B27)</f>
        <v>1</v>
      </c>
      <c r="C16" s="402">
        <f t="shared" si="0"/>
        <v>40</v>
      </c>
      <c r="D16" s="402">
        <f t="shared" si="0"/>
        <v>0</v>
      </c>
      <c r="E16" s="402">
        <f t="shared" si="0"/>
        <v>0</v>
      </c>
      <c r="F16" s="406">
        <f t="shared" si="0"/>
        <v>40</v>
      </c>
      <c r="G16" s="402">
        <f t="shared" si="0"/>
        <v>0</v>
      </c>
      <c r="H16" s="402">
        <f t="shared" si="0"/>
        <v>0</v>
      </c>
      <c r="I16" s="403">
        <f t="shared" si="0"/>
        <v>0</v>
      </c>
      <c r="J16" s="402">
        <f t="shared" si="0"/>
        <v>0</v>
      </c>
      <c r="K16" s="402">
        <f t="shared" si="0"/>
        <v>0</v>
      </c>
      <c r="L16" s="402">
        <f t="shared" si="0"/>
        <v>1</v>
      </c>
      <c r="M16" s="402">
        <f t="shared" si="0"/>
        <v>40</v>
      </c>
      <c r="N16" s="402">
        <f t="shared" si="0"/>
        <v>0</v>
      </c>
      <c r="O16" s="402">
        <f t="shared" si="0"/>
        <v>0</v>
      </c>
      <c r="P16" s="402">
        <f t="shared" si="0"/>
        <v>0</v>
      </c>
      <c r="Q16" s="402">
        <f t="shared" si="0"/>
        <v>0</v>
      </c>
      <c r="R16" s="402">
        <f t="shared" si="0"/>
        <v>0</v>
      </c>
      <c r="S16" s="402">
        <f t="shared" si="0"/>
        <v>0</v>
      </c>
    </row>
    <row r="17" spans="1:19" s="409" customFormat="1" ht="13.5" hidden="1" customHeight="1" outlineLevel="1">
      <c r="A17" s="397"/>
      <c r="B17" s="398"/>
      <c r="C17" s="398"/>
      <c r="D17" s="398"/>
      <c r="E17" s="398"/>
      <c r="F17" s="398"/>
      <c r="G17" s="398"/>
      <c r="H17" s="398"/>
      <c r="I17" s="408"/>
      <c r="J17" s="398"/>
      <c r="K17" s="398"/>
      <c r="L17" s="398"/>
      <c r="M17" s="398"/>
      <c r="N17" s="398"/>
      <c r="O17" s="398"/>
      <c r="P17" s="398"/>
      <c r="Q17" s="398"/>
      <c r="R17" s="398"/>
      <c r="S17" s="408"/>
    </row>
    <row r="18" spans="1:19" s="409" customFormat="1" ht="33" hidden="1" customHeight="1" outlineLevel="1">
      <c r="A18" s="198" t="s">
        <v>290</v>
      </c>
      <c r="B18" s="410">
        <f t="shared" ref="B18:C27" si="1">SUM(J18,L18,N18,P18,R18)</f>
        <v>0</v>
      </c>
      <c r="C18" s="410">
        <f>SUM(K18,M18,O18,Q18,S18)</f>
        <v>0</v>
      </c>
      <c r="D18" s="411">
        <v>0</v>
      </c>
      <c r="E18" s="411">
        <v>0</v>
      </c>
      <c r="F18" s="411">
        <v>0</v>
      </c>
      <c r="G18" s="411">
        <v>0</v>
      </c>
      <c r="H18" s="411">
        <v>0</v>
      </c>
      <c r="I18" s="411">
        <v>0</v>
      </c>
      <c r="J18" s="411">
        <v>0</v>
      </c>
      <c r="K18" s="411">
        <v>0</v>
      </c>
      <c r="L18" s="411">
        <v>0</v>
      </c>
      <c r="M18" s="411">
        <v>0</v>
      </c>
      <c r="N18" s="411">
        <v>0</v>
      </c>
      <c r="O18" s="411">
        <v>0</v>
      </c>
      <c r="P18" s="411">
        <v>0</v>
      </c>
      <c r="Q18" s="411">
        <v>0</v>
      </c>
      <c r="R18" s="411">
        <v>0</v>
      </c>
      <c r="S18" s="411">
        <v>0</v>
      </c>
    </row>
    <row r="19" spans="1:19" s="409" customFormat="1" ht="33" hidden="1" customHeight="1" outlineLevel="1">
      <c r="A19" s="198" t="s">
        <v>108</v>
      </c>
      <c r="B19" s="410">
        <f t="shared" si="1"/>
        <v>0</v>
      </c>
      <c r="C19" s="410">
        <f t="shared" si="1"/>
        <v>0</v>
      </c>
      <c r="D19" s="411">
        <v>0</v>
      </c>
      <c r="E19" s="411">
        <v>0</v>
      </c>
      <c r="F19" s="411">
        <v>0</v>
      </c>
      <c r="G19" s="411">
        <v>0</v>
      </c>
      <c r="H19" s="411">
        <v>0</v>
      </c>
      <c r="I19" s="411">
        <v>0</v>
      </c>
      <c r="J19" s="411">
        <v>0</v>
      </c>
      <c r="K19" s="411">
        <v>0</v>
      </c>
      <c r="L19" s="411">
        <v>0</v>
      </c>
      <c r="M19" s="411">
        <v>0</v>
      </c>
      <c r="N19" s="411">
        <v>0</v>
      </c>
      <c r="O19" s="411">
        <v>0</v>
      </c>
      <c r="P19" s="411">
        <v>0</v>
      </c>
      <c r="Q19" s="411">
        <v>0</v>
      </c>
      <c r="R19" s="411">
        <v>0</v>
      </c>
      <c r="S19" s="411">
        <v>0</v>
      </c>
    </row>
    <row r="20" spans="1:19" s="409" customFormat="1" ht="33" hidden="1" customHeight="1" outlineLevel="1">
      <c r="A20" s="198" t="s">
        <v>109</v>
      </c>
      <c r="B20" s="410">
        <f t="shared" si="1"/>
        <v>0</v>
      </c>
      <c r="C20" s="410">
        <f t="shared" si="1"/>
        <v>0</v>
      </c>
      <c r="D20" s="411">
        <v>0</v>
      </c>
      <c r="E20" s="411">
        <v>0</v>
      </c>
      <c r="F20" s="411">
        <v>0</v>
      </c>
      <c r="G20" s="411">
        <v>0</v>
      </c>
      <c r="H20" s="411">
        <v>0</v>
      </c>
      <c r="I20" s="411">
        <v>0</v>
      </c>
      <c r="J20" s="411">
        <v>0</v>
      </c>
      <c r="K20" s="411">
        <v>0</v>
      </c>
      <c r="L20" s="411">
        <v>0</v>
      </c>
      <c r="M20" s="411">
        <v>0</v>
      </c>
      <c r="N20" s="411">
        <v>0</v>
      </c>
      <c r="O20" s="411">
        <v>0</v>
      </c>
      <c r="P20" s="411">
        <v>0</v>
      </c>
      <c r="Q20" s="411">
        <v>0</v>
      </c>
      <c r="R20" s="411">
        <v>0</v>
      </c>
      <c r="S20" s="411">
        <v>0</v>
      </c>
    </row>
    <row r="21" spans="1:19" s="409" customFormat="1" ht="33" hidden="1" customHeight="1" outlineLevel="1">
      <c r="A21" s="198" t="s">
        <v>110</v>
      </c>
      <c r="B21" s="410">
        <f t="shared" si="1"/>
        <v>0</v>
      </c>
      <c r="C21" s="410">
        <f t="shared" si="1"/>
        <v>0</v>
      </c>
      <c r="D21" s="411">
        <v>0</v>
      </c>
      <c r="E21" s="411">
        <v>0</v>
      </c>
      <c r="F21" s="411">
        <v>0</v>
      </c>
      <c r="G21" s="411">
        <v>0</v>
      </c>
      <c r="H21" s="411">
        <v>0</v>
      </c>
      <c r="I21" s="411">
        <v>0</v>
      </c>
      <c r="J21" s="411">
        <v>0</v>
      </c>
      <c r="K21" s="411">
        <v>0</v>
      </c>
      <c r="L21" s="411">
        <v>0</v>
      </c>
      <c r="M21" s="411">
        <v>0</v>
      </c>
      <c r="N21" s="411">
        <v>0</v>
      </c>
      <c r="O21" s="411">
        <v>0</v>
      </c>
      <c r="P21" s="411">
        <v>0</v>
      </c>
      <c r="Q21" s="411">
        <v>0</v>
      </c>
      <c r="R21" s="411">
        <v>0</v>
      </c>
      <c r="S21" s="411">
        <v>0</v>
      </c>
    </row>
    <row r="22" spans="1:19" s="409" customFormat="1" ht="33" hidden="1" customHeight="1" outlineLevel="1">
      <c r="A22" s="198" t="s">
        <v>111</v>
      </c>
      <c r="B22" s="410">
        <f t="shared" si="1"/>
        <v>0</v>
      </c>
      <c r="C22" s="410">
        <f t="shared" si="1"/>
        <v>0</v>
      </c>
      <c r="D22" s="411">
        <v>0</v>
      </c>
      <c r="E22" s="411">
        <v>0</v>
      </c>
      <c r="F22" s="411">
        <v>0</v>
      </c>
      <c r="G22" s="411">
        <v>0</v>
      </c>
      <c r="H22" s="411">
        <v>0</v>
      </c>
      <c r="I22" s="411">
        <v>0</v>
      </c>
      <c r="J22" s="411">
        <v>0</v>
      </c>
      <c r="K22" s="411">
        <v>0</v>
      </c>
      <c r="L22" s="411">
        <v>0</v>
      </c>
      <c r="M22" s="411">
        <v>0</v>
      </c>
      <c r="N22" s="411">
        <v>0</v>
      </c>
      <c r="O22" s="411">
        <v>0</v>
      </c>
      <c r="P22" s="411">
        <v>0</v>
      </c>
      <c r="Q22" s="411">
        <v>0</v>
      </c>
      <c r="R22" s="411">
        <v>0</v>
      </c>
      <c r="S22" s="411">
        <v>0</v>
      </c>
    </row>
    <row r="23" spans="1:19" s="409" customFormat="1" ht="33" hidden="1" customHeight="1" outlineLevel="1">
      <c r="A23" s="198" t="s">
        <v>112</v>
      </c>
      <c r="B23" s="410">
        <f t="shared" si="1"/>
        <v>0</v>
      </c>
      <c r="C23" s="410">
        <f t="shared" si="1"/>
        <v>0</v>
      </c>
      <c r="D23" s="411">
        <v>0</v>
      </c>
      <c r="E23" s="411">
        <v>0</v>
      </c>
      <c r="F23" s="411">
        <v>0</v>
      </c>
      <c r="G23" s="411">
        <v>0</v>
      </c>
      <c r="H23" s="411">
        <v>0</v>
      </c>
      <c r="I23" s="411">
        <v>0</v>
      </c>
      <c r="J23" s="411">
        <v>0</v>
      </c>
      <c r="K23" s="411">
        <v>0</v>
      </c>
      <c r="L23" s="411">
        <v>0</v>
      </c>
      <c r="M23" s="411">
        <v>0</v>
      </c>
      <c r="N23" s="411">
        <v>0</v>
      </c>
      <c r="O23" s="411">
        <v>0</v>
      </c>
      <c r="P23" s="411">
        <v>0</v>
      </c>
      <c r="Q23" s="411">
        <v>0</v>
      </c>
      <c r="R23" s="411">
        <v>0</v>
      </c>
      <c r="S23" s="411">
        <v>0</v>
      </c>
    </row>
    <row r="24" spans="1:19" s="409" customFormat="1" ht="33" hidden="1" customHeight="1" outlineLevel="1">
      <c r="A24" s="198" t="s">
        <v>113</v>
      </c>
      <c r="B24" s="410">
        <f t="shared" si="1"/>
        <v>0</v>
      </c>
      <c r="C24" s="410">
        <f t="shared" si="1"/>
        <v>0</v>
      </c>
      <c r="D24" s="411">
        <v>0</v>
      </c>
      <c r="E24" s="411">
        <v>0</v>
      </c>
      <c r="F24" s="411">
        <v>0</v>
      </c>
      <c r="G24" s="411">
        <v>0</v>
      </c>
      <c r="H24" s="411">
        <v>0</v>
      </c>
      <c r="I24" s="411">
        <v>0</v>
      </c>
      <c r="J24" s="411">
        <v>0</v>
      </c>
      <c r="K24" s="411">
        <v>0</v>
      </c>
      <c r="L24" s="411">
        <v>0</v>
      </c>
      <c r="M24" s="411">
        <v>0</v>
      </c>
      <c r="N24" s="411">
        <v>0</v>
      </c>
      <c r="O24" s="411">
        <v>0</v>
      </c>
      <c r="P24" s="411">
        <v>0</v>
      </c>
      <c r="Q24" s="411">
        <v>0</v>
      </c>
      <c r="R24" s="411">
        <v>0</v>
      </c>
      <c r="S24" s="411">
        <v>0</v>
      </c>
    </row>
    <row r="25" spans="1:19" s="409" customFormat="1" ht="33" hidden="1" customHeight="1" outlineLevel="1">
      <c r="A25" s="198" t="s">
        <v>114</v>
      </c>
      <c r="B25" s="410">
        <f t="shared" si="1"/>
        <v>0</v>
      </c>
      <c r="C25" s="410">
        <f t="shared" si="1"/>
        <v>0</v>
      </c>
      <c r="D25" s="411">
        <v>0</v>
      </c>
      <c r="E25" s="411">
        <v>0</v>
      </c>
      <c r="F25" s="411">
        <v>0</v>
      </c>
      <c r="G25" s="411">
        <v>0</v>
      </c>
      <c r="H25" s="411">
        <v>0</v>
      </c>
      <c r="I25" s="411">
        <v>0</v>
      </c>
      <c r="J25" s="411">
        <v>0</v>
      </c>
      <c r="K25" s="411">
        <v>0</v>
      </c>
      <c r="L25" s="411">
        <v>0</v>
      </c>
      <c r="M25" s="411">
        <v>0</v>
      </c>
      <c r="N25" s="411">
        <v>0</v>
      </c>
      <c r="O25" s="411">
        <v>0</v>
      </c>
      <c r="P25" s="411">
        <v>0</v>
      </c>
      <c r="Q25" s="411">
        <v>0</v>
      </c>
      <c r="R25" s="411">
        <v>0</v>
      </c>
      <c r="S25" s="411">
        <v>0</v>
      </c>
    </row>
    <row r="26" spans="1:19" s="409" customFormat="1" ht="33" hidden="1" customHeight="1" outlineLevel="1">
      <c r="A26" s="198" t="s">
        <v>115</v>
      </c>
      <c r="B26" s="410">
        <f t="shared" si="1"/>
        <v>0</v>
      </c>
      <c r="C26" s="410">
        <f t="shared" si="1"/>
        <v>0</v>
      </c>
      <c r="D26" s="411">
        <v>0</v>
      </c>
      <c r="E26" s="411">
        <v>0</v>
      </c>
      <c r="F26" s="411">
        <v>0</v>
      </c>
      <c r="G26" s="411">
        <v>0</v>
      </c>
      <c r="H26" s="411">
        <v>0</v>
      </c>
      <c r="I26" s="411">
        <v>0</v>
      </c>
      <c r="J26" s="411">
        <v>0</v>
      </c>
      <c r="K26" s="411">
        <v>0</v>
      </c>
      <c r="L26" s="411">
        <v>0</v>
      </c>
      <c r="M26" s="411">
        <v>0</v>
      </c>
      <c r="N26" s="411">
        <v>0</v>
      </c>
      <c r="O26" s="411">
        <v>0</v>
      </c>
      <c r="P26" s="411">
        <v>0</v>
      </c>
      <c r="Q26" s="411">
        <v>0</v>
      </c>
      <c r="R26" s="411">
        <v>0</v>
      </c>
      <c r="S26" s="411">
        <v>0</v>
      </c>
    </row>
    <row r="27" spans="1:19" s="409" customFormat="1" ht="33" hidden="1" customHeight="1" outlineLevel="1">
      <c r="A27" s="198" t="s">
        <v>116</v>
      </c>
      <c r="B27" s="412">
        <f t="shared" si="1"/>
        <v>1</v>
      </c>
      <c r="C27" s="412">
        <f t="shared" si="1"/>
        <v>40</v>
      </c>
      <c r="D27" s="411">
        <v>0</v>
      </c>
      <c r="E27" s="411">
        <v>0</v>
      </c>
      <c r="F27" s="411">
        <v>40</v>
      </c>
      <c r="G27" s="411">
        <v>0</v>
      </c>
      <c r="H27" s="411">
        <v>0</v>
      </c>
      <c r="I27" s="411">
        <v>0</v>
      </c>
      <c r="J27" s="411">
        <v>0</v>
      </c>
      <c r="K27" s="411">
        <v>0</v>
      </c>
      <c r="L27" s="411">
        <v>1</v>
      </c>
      <c r="M27" s="411">
        <v>40</v>
      </c>
      <c r="N27" s="411">
        <v>0</v>
      </c>
      <c r="O27" s="411">
        <v>0</v>
      </c>
      <c r="P27" s="411">
        <v>0</v>
      </c>
      <c r="Q27" s="411">
        <v>0</v>
      </c>
      <c r="R27" s="411">
        <v>0</v>
      </c>
      <c r="S27" s="411">
        <v>0</v>
      </c>
    </row>
    <row r="28" spans="1:19" s="409" customFormat="1" ht="33" hidden="1" customHeight="1" outlineLevel="1">
      <c r="A28" s="198">
        <v>2016</v>
      </c>
      <c r="B28" s="412">
        <v>8</v>
      </c>
      <c r="C28" s="412">
        <v>604</v>
      </c>
      <c r="D28" s="411">
        <v>0</v>
      </c>
      <c r="E28" s="411">
        <v>437</v>
      </c>
      <c r="F28" s="411">
        <v>167</v>
      </c>
      <c r="G28" s="411">
        <v>0</v>
      </c>
      <c r="H28" s="411">
        <v>0</v>
      </c>
      <c r="I28" s="411">
        <v>0</v>
      </c>
      <c r="J28" s="411">
        <v>0</v>
      </c>
      <c r="K28" s="411">
        <v>0</v>
      </c>
      <c r="L28" s="411">
        <v>0</v>
      </c>
      <c r="M28" s="411">
        <v>0</v>
      </c>
      <c r="N28" s="411">
        <v>1</v>
      </c>
      <c r="O28" s="411">
        <v>69</v>
      </c>
      <c r="P28" s="411">
        <v>7</v>
      </c>
      <c r="Q28" s="411">
        <v>535</v>
      </c>
      <c r="R28" s="411">
        <v>0</v>
      </c>
      <c r="S28" s="411">
        <v>0</v>
      </c>
    </row>
    <row r="29" spans="1:19" s="405" customFormat="1" ht="29.25" customHeight="1" collapsed="1">
      <c r="A29" s="413">
        <v>2016</v>
      </c>
      <c r="B29" s="402">
        <f t="shared" ref="B29:S29" si="2">SUM(B31:B40)</f>
        <v>8</v>
      </c>
      <c r="C29" s="402">
        <f t="shared" si="2"/>
        <v>604</v>
      </c>
      <c r="D29" s="402">
        <f t="shared" si="2"/>
        <v>0</v>
      </c>
      <c r="E29" s="402">
        <f t="shared" si="2"/>
        <v>437</v>
      </c>
      <c r="F29" s="406">
        <f t="shared" si="2"/>
        <v>167</v>
      </c>
      <c r="G29" s="402">
        <f t="shared" si="2"/>
        <v>0</v>
      </c>
      <c r="H29" s="402">
        <f t="shared" si="2"/>
        <v>0</v>
      </c>
      <c r="I29" s="403">
        <f t="shared" si="2"/>
        <v>0</v>
      </c>
      <c r="J29" s="402">
        <f t="shared" si="2"/>
        <v>0</v>
      </c>
      <c r="K29" s="402">
        <f t="shared" si="2"/>
        <v>0</v>
      </c>
      <c r="L29" s="402">
        <f t="shared" si="2"/>
        <v>0</v>
      </c>
      <c r="M29" s="402">
        <f t="shared" si="2"/>
        <v>0</v>
      </c>
      <c r="N29" s="402">
        <f t="shared" si="2"/>
        <v>1</v>
      </c>
      <c r="O29" s="402">
        <f t="shared" si="2"/>
        <v>69</v>
      </c>
      <c r="P29" s="402">
        <f t="shared" si="2"/>
        <v>7</v>
      </c>
      <c r="Q29" s="402">
        <f t="shared" si="2"/>
        <v>535</v>
      </c>
      <c r="R29" s="402">
        <f t="shared" si="2"/>
        <v>0</v>
      </c>
      <c r="S29" s="402">
        <f t="shared" si="2"/>
        <v>0</v>
      </c>
    </row>
    <row r="30" spans="1:19" s="409" customFormat="1" ht="13.5" hidden="1" customHeight="1" outlineLevel="1">
      <c r="A30" s="397"/>
      <c r="B30" s="398"/>
      <c r="C30" s="398"/>
      <c r="D30" s="398"/>
      <c r="E30" s="398"/>
      <c r="F30" s="398"/>
      <c r="G30" s="398"/>
      <c r="H30" s="398"/>
      <c r="I30" s="408"/>
      <c r="J30" s="398"/>
      <c r="K30" s="398"/>
      <c r="L30" s="398"/>
      <c r="M30" s="398"/>
      <c r="N30" s="398"/>
      <c r="O30" s="398"/>
      <c r="P30" s="398"/>
      <c r="Q30" s="398"/>
      <c r="R30" s="398"/>
      <c r="S30" s="408"/>
    </row>
    <row r="31" spans="1:19" s="409" customFormat="1" ht="33" hidden="1" customHeight="1" outlineLevel="1">
      <c r="A31" s="198" t="s">
        <v>180</v>
      </c>
      <c r="B31" s="410">
        <f t="shared" ref="B31:B40" si="3">SUM(J31,L31,N31,P31,R31)</f>
        <v>8</v>
      </c>
      <c r="C31" s="410">
        <f>SUM(K31,M31,O31,Q31,S31)</f>
        <v>604</v>
      </c>
      <c r="D31" s="411">
        <v>0</v>
      </c>
      <c r="E31" s="411">
        <v>437</v>
      </c>
      <c r="F31" s="411">
        <v>167</v>
      </c>
      <c r="G31" s="411">
        <v>0</v>
      </c>
      <c r="H31" s="411">
        <v>0</v>
      </c>
      <c r="I31" s="411">
        <v>0</v>
      </c>
      <c r="J31" s="411">
        <v>0</v>
      </c>
      <c r="K31" s="411">
        <v>0</v>
      </c>
      <c r="L31" s="411">
        <v>0</v>
      </c>
      <c r="M31" s="411">
        <v>0</v>
      </c>
      <c r="N31" s="411">
        <v>1</v>
      </c>
      <c r="O31" s="411">
        <v>69</v>
      </c>
      <c r="P31" s="411">
        <v>7</v>
      </c>
      <c r="Q31" s="411">
        <v>535</v>
      </c>
      <c r="R31" s="411">
        <v>0</v>
      </c>
      <c r="S31" s="411">
        <v>0</v>
      </c>
    </row>
    <row r="32" spans="1:19" s="409" customFormat="1" ht="33" hidden="1" customHeight="1" outlineLevel="1">
      <c r="A32" s="198" t="s">
        <v>108</v>
      </c>
      <c r="B32" s="410">
        <f t="shared" si="3"/>
        <v>0</v>
      </c>
      <c r="C32" s="410">
        <f t="shared" ref="C32:C40" si="4">SUM(K32,M32,O32,Q32,S32)</f>
        <v>0</v>
      </c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  <c r="O32" s="411"/>
      <c r="P32" s="411"/>
      <c r="Q32" s="411"/>
      <c r="R32" s="411"/>
      <c r="S32" s="411"/>
    </row>
    <row r="33" spans="1:19" s="409" customFormat="1" ht="33" hidden="1" customHeight="1" outlineLevel="1">
      <c r="A33" s="198" t="s">
        <v>109</v>
      </c>
      <c r="B33" s="410">
        <f t="shared" si="3"/>
        <v>0</v>
      </c>
      <c r="C33" s="410">
        <f t="shared" si="4"/>
        <v>0</v>
      </c>
      <c r="D33" s="411"/>
      <c r="E33" s="411"/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  <c r="Q33" s="411"/>
      <c r="R33" s="411"/>
      <c r="S33" s="411"/>
    </row>
    <row r="34" spans="1:19" s="409" customFormat="1" ht="33" hidden="1" customHeight="1" outlineLevel="1">
      <c r="A34" s="198" t="s">
        <v>110</v>
      </c>
      <c r="B34" s="410">
        <f t="shared" si="3"/>
        <v>0</v>
      </c>
      <c r="C34" s="410">
        <f t="shared" si="4"/>
        <v>0</v>
      </c>
      <c r="D34" s="411"/>
      <c r="E34" s="411"/>
      <c r="F34" s="411"/>
      <c r="G34" s="411"/>
      <c r="H34" s="411"/>
      <c r="I34" s="411"/>
      <c r="J34" s="411"/>
      <c r="K34" s="411"/>
      <c r="L34" s="411"/>
      <c r="M34" s="411"/>
      <c r="N34" s="411"/>
      <c r="O34" s="411"/>
      <c r="P34" s="411"/>
      <c r="Q34" s="411"/>
      <c r="R34" s="411"/>
      <c r="S34" s="411"/>
    </row>
    <row r="35" spans="1:19" s="409" customFormat="1" ht="33" hidden="1" customHeight="1" outlineLevel="1">
      <c r="A35" s="198" t="s">
        <v>111</v>
      </c>
      <c r="B35" s="410">
        <f t="shared" si="3"/>
        <v>0</v>
      </c>
      <c r="C35" s="410">
        <f t="shared" si="4"/>
        <v>0</v>
      </c>
      <c r="D35" s="411"/>
      <c r="E35" s="411"/>
      <c r="F35" s="411"/>
      <c r="G35" s="411"/>
      <c r="H35" s="411"/>
      <c r="I35" s="411"/>
      <c r="J35" s="411"/>
      <c r="K35" s="411"/>
      <c r="L35" s="411"/>
      <c r="M35" s="411"/>
      <c r="N35" s="411"/>
      <c r="O35" s="411"/>
      <c r="P35" s="411"/>
      <c r="Q35" s="411"/>
      <c r="R35" s="411"/>
      <c r="S35" s="411"/>
    </row>
    <row r="36" spans="1:19" s="409" customFormat="1" ht="33" hidden="1" customHeight="1" outlineLevel="1">
      <c r="A36" s="198" t="s">
        <v>112</v>
      </c>
      <c r="B36" s="410">
        <f t="shared" si="3"/>
        <v>0</v>
      </c>
      <c r="C36" s="410">
        <f t="shared" si="4"/>
        <v>0</v>
      </c>
      <c r="D36" s="411"/>
      <c r="E36" s="411"/>
      <c r="F36" s="411"/>
      <c r="G36" s="411"/>
      <c r="H36" s="411"/>
      <c r="I36" s="411"/>
      <c r="J36" s="411"/>
      <c r="K36" s="411"/>
      <c r="L36" s="411"/>
      <c r="M36" s="411"/>
      <c r="N36" s="411"/>
      <c r="O36" s="411"/>
      <c r="P36" s="411"/>
      <c r="Q36" s="411"/>
      <c r="R36" s="411"/>
      <c r="S36" s="411"/>
    </row>
    <row r="37" spans="1:19" s="409" customFormat="1" ht="33" hidden="1" customHeight="1" outlineLevel="1">
      <c r="A37" s="198" t="s">
        <v>113</v>
      </c>
      <c r="B37" s="410">
        <f t="shared" si="3"/>
        <v>0</v>
      </c>
      <c r="C37" s="410">
        <f t="shared" si="4"/>
        <v>0</v>
      </c>
      <c r="D37" s="411"/>
      <c r="E37" s="411"/>
      <c r="F37" s="411"/>
      <c r="G37" s="411"/>
      <c r="H37" s="411"/>
      <c r="I37" s="411"/>
      <c r="J37" s="411"/>
      <c r="K37" s="411"/>
      <c r="L37" s="411"/>
      <c r="M37" s="411"/>
      <c r="N37" s="411"/>
      <c r="O37" s="411"/>
      <c r="P37" s="411"/>
      <c r="Q37" s="411"/>
      <c r="R37" s="411"/>
      <c r="S37" s="411"/>
    </row>
    <row r="38" spans="1:19" s="409" customFormat="1" ht="33" hidden="1" customHeight="1" outlineLevel="1">
      <c r="A38" s="198" t="s">
        <v>114</v>
      </c>
      <c r="B38" s="410">
        <f t="shared" si="3"/>
        <v>0</v>
      </c>
      <c r="C38" s="410">
        <f t="shared" si="4"/>
        <v>0</v>
      </c>
      <c r="D38" s="411"/>
      <c r="E38" s="411"/>
      <c r="F38" s="411"/>
      <c r="G38" s="411"/>
      <c r="H38" s="411"/>
      <c r="I38" s="411"/>
      <c r="J38" s="411"/>
      <c r="K38" s="411"/>
      <c r="L38" s="411"/>
      <c r="M38" s="411"/>
      <c r="N38" s="411"/>
      <c r="O38" s="411"/>
      <c r="P38" s="411"/>
      <c r="Q38" s="411"/>
      <c r="R38" s="411"/>
      <c r="S38" s="411"/>
    </row>
    <row r="39" spans="1:19" s="409" customFormat="1" ht="33" hidden="1" customHeight="1" outlineLevel="1">
      <c r="A39" s="198" t="s">
        <v>115</v>
      </c>
      <c r="B39" s="410">
        <f t="shared" si="3"/>
        <v>0</v>
      </c>
      <c r="C39" s="410">
        <f t="shared" si="4"/>
        <v>0</v>
      </c>
      <c r="D39" s="411"/>
      <c r="E39" s="411"/>
      <c r="F39" s="411"/>
      <c r="G39" s="411"/>
      <c r="H39" s="411"/>
      <c r="I39" s="411"/>
      <c r="J39" s="411"/>
      <c r="K39" s="411"/>
      <c r="L39" s="411"/>
      <c r="M39" s="411"/>
      <c r="N39" s="411"/>
      <c r="O39" s="411"/>
      <c r="P39" s="411"/>
      <c r="Q39" s="411"/>
      <c r="R39" s="411"/>
      <c r="S39" s="411"/>
    </row>
    <row r="40" spans="1:19" s="409" customFormat="1" ht="33" hidden="1" customHeight="1" outlineLevel="1">
      <c r="A40" s="198" t="s">
        <v>116</v>
      </c>
      <c r="B40" s="412">
        <f t="shared" si="3"/>
        <v>0</v>
      </c>
      <c r="C40" s="412">
        <f t="shared" si="4"/>
        <v>0</v>
      </c>
      <c r="D40" s="411"/>
      <c r="E40" s="411"/>
      <c r="F40" s="411"/>
      <c r="G40" s="411"/>
      <c r="H40" s="411"/>
      <c r="I40" s="411"/>
      <c r="J40" s="411"/>
      <c r="K40" s="411"/>
      <c r="L40" s="411"/>
      <c r="M40" s="411"/>
      <c r="N40" s="411"/>
      <c r="O40" s="411"/>
      <c r="P40" s="411"/>
      <c r="Q40" s="411"/>
      <c r="R40" s="411"/>
      <c r="S40" s="411"/>
    </row>
    <row r="41" spans="1:19" s="407" customFormat="1" ht="29.25" customHeight="1" collapsed="1">
      <c r="A41" s="397">
        <v>2017</v>
      </c>
      <c r="B41" s="402">
        <v>0</v>
      </c>
      <c r="C41" s="402">
        <v>0</v>
      </c>
      <c r="D41" s="402">
        <v>0</v>
      </c>
      <c r="E41" s="402">
        <v>0</v>
      </c>
      <c r="F41" s="406">
        <v>0</v>
      </c>
      <c r="G41" s="402">
        <v>0</v>
      </c>
      <c r="H41" s="402">
        <v>0</v>
      </c>
      <c r="I41" s="403">
        <v>0</v>
      </c>
      <c r="J41" s="402">
        <v>0</v>
      </c>
      <c r="K41" s="402">
        <v>0</v>
      </c>
      <c r="L41" s="402">
        <v>0</v>
      </c>
      <c r="M41" s="402">
        <v>0</v>
      </c>
      <c r="N41" s="402">
        <v>0</v>
      </c>
      <c r="O41" s="402">
        <v>0</v>
      </c>
      <c r="P41" s="402">
        <v>0</v>
      </c>
      <c r="Q41" s="402">
        <v>0</v>
      </c>
      <c r="R41" s="402">
        <v>0</v>
      </c>
      <c r="S41" s="402">
        <v>0</v>
      </c>
    </row>
    <row r="42" spans="1:19" s="409" customFormat="1" ht="13.5" hidden="1" customHeight="1" outlineLevel="1">
      <c r="A42" s="397"/>
      <c r="B42" s="398"/>
      <c r="C42" s="398"/>
      <c r="D42" s="398"/>
      <c r="E42" s="398"/>
      <c r="F42" s="398"/>
      <c r="G42" s="398"/>
      <c r="H42" s="398"/>
      <c r="I42" s="408"/>
      <c r="J42" s="398"/>
      <c r="K42" s="398"/>
      <c r="L42" s="398"/>
      <c r="M42" s="398"/>
      <c r="N42" s="398"/>
      <c r="O42" s="398"/>
      <c r="P42" s="398"/>
      <c r="Q42" s="398"/>
      <c r="R42" s="398"/>
      <c r="S42" s="408"/>
    </row>
    <row r="43" spans="1:19" s="409" customFormat="1" ht="33" hidden="1" customHeight="1" outlineLevel="1">
      <c r="A43" s="198" t="s">
        <v>180</v>
      </c>
      <c r="B43" s="410">
        <v>0</v>
      </c>
      <c r="C43" s="410">
        <v>0</v>
      </c>
      <c r="D43" s="411">
        <v>0</v>
      </c>
      <c r="E43" s="411">
        <v>0</v>
      </c>
      <c r="F43" s="411">
        <v>0</v>
      </c>
      <c r="G43" s="411">
        <v>0</v>
      </c>
      <c r="H43" s="411">
        <v>0</v>
      </c>
      <c r="I43" s="411">
        <v>0</v>
      </c>
      <c r="J43" s="411">
        <v>0</v>
      </c>
      <c r="K43" s="411">
        <v>0</v>
      </c>
      <c r="L43" s="411">
        <v>0</v>
      </c>
      <c r="M43" s="411">
        <v>0</v>
      </c>
      <c r="N43" s="411">
        <v>0</v>
      </c>
      <c r="O43" s="411">
        <v>0</v>
      </c>
      <c r="P43" s="411">
        <v>0</v>
      </c>
      <c r="Q43" s="411">
        <v>0</v>
      </c>
      <c r="R43" s="411">
        <v>0</v>
      </c>
      <c r="S43" s="411">
        <v>0</v>
      </c>
    </row>
    <row r="44" spans="1:19" s="409" customFormat="1" ht="33" hidden="1" customHeight="1" outlineLevel="1">
      <c r="A44" s="198" t="s">
        <v>108</v>
      </c>
      <c r="B44" s="410">
        <v>0</v>
      </c>
      <c r="C44" s="410">
        <v>0</v>
      </c>
      <c r="D44" s="411">
        <v>0</v>
      </c>
      <c r="E44" s="411">
        <v>0</v>
      </c>
      <c r="F44" s="411">
        <v>0</v>
      </c>
      <c r="G44" s="411">
        <v>0</v>
      </c>
      <c r="H44" s="411">
        <v>0</v>
      </c>
      <c r="I44" s="411">
        <v>0</v>
      </c>
      <c r="J44" s="411">
        <v>0</v>
      </c>
      <c r="K44" s="411">
        <v>0</v>
      </c>
      <c r="L44" s="411">
        <v>0</v>
      </c>
      <c r="M44" s="411">
        <v>0</v>
      </c>
      <c r="N44" s="411">
        <v>0</v>
      </c>
      <c r="O44" s="411">
        <v>0</v>
      </c>
      <c r="P44" s="411">
        <v>0</v>
      </c>
      <c r="Q44" s="411">
        <v>0</v>
      </c>
      <c r="R44" s="411">
        <v>0</v>
      </c>
      <c r="S44" s="411">
        <v>0</v>
      </c>
    </row>
    <row r="45" spans="1:19" s="409" customFormat="1" ht="33" hidden="1" customHeight="1" outlineLevel="1">
      <c r="A45" s="198" t="s">
        <v>109</v>
      </c>
      <c r="B45" s="410">
        <v>0</v>
      </c>
      <c r="C45" s="410">
        <v>0</v>
      </c>
      <c r="D45" s="411">
        <v>0</v>
      </c>
      <c r="E45" s="411">
        <v>0</v>
      </c>
      <c r="F45" s="411">
        <v>0</v>
      </c>
      <c r="G45" s="411">
        <v>0</v>
      </c>
      <c r="H45" s="411">
        <v>0</v>
      </c>
      <c r="I45" s="411">
        <v>0</v>
      </c>
      <c r="J45" s="411">
        <v>0</v>
      </c>
      <c r="K45" s="411">
        <v>0</v>
      </c>
      <c r="L45" s="411">
        <v>0</v>
      </c>
      <c r="M45" s="411">
        <v>0</v>
      </c>
      <c r="N45" s="411">
        <v>0</v>
      </c>
      <c r="O45" s="411">
        <v>0</v>
      </c>
      <c r="P45" s="411">
        <v>0</v>
      </c>
      <c r="Q45" s="411">
        <v>0</v>
      </c>
      <c r="R45" s="411">
        <v>0</v>
      </c>
      <c r="S45" s="411">
        <v>0</v>
      </c>
    </row>
    <row r="46" spans="1:19" s="409" customFormat="1" ht="33" hidden="1" customHeight="1" outlineLevel="1">
      <c r="A46" s="198" t="s">
        <v>110</v>
      </c>
      <c r="B46" s="410">
        <v>0</v>
      </c>
      <c r="C46" s="410">
        <v>0</v>
      </c>
      <c r="D46" s="411">
        <v>0</v>
      </c>
      <c r="E46" s="411">
        <v>0</v>
      </c>
      <c r="F46" s="411">
        <v>0</v>
      </c>
      <c r="G46" s="411">
        <v>0</v>
      </c>
      <c r="H46" s="411">
        <v>0</v>
      </c>
      <c r="I46" s="411">
        <v>0</v>
      </c>
      <c r="J46" s="411">
        <v>0</v>
      </c>
      <c r="K46" s="411">
        <v>0</v>
      </c>
      <c r="L46" s="411">
        <v>0</v>
      </c>
      <c r="M46" s="411">
        <v>0</v>
      </c>
      <c r="N46" s="411">
        <v>0</v>
      </c>
      <c r="O46" s="411">
        <v>0</v>
      </c>
      <c r="P46" s="411">
        <v>0</v>
      </c>
      <c r="Q46" s="411">
        <v>0</v>
      </c>
      <c r="R46" s="411">
        <v>0</v>
      </c>
      <c r="S46" s="411">
        <v>0</v>
      </c>
    </row>
    <row r="47" spans="1:19" s="409" customFormat="1" ht="33" hidden="1" customHeight="1" outlineLevel="1">
      <c r="A47" s="198" t="s">
        <v>111</v>
      </c>
      <c r="B47" s="410">
        <v>0</v>
      </c>
      <c r="C47" s="410">
        <v>0</v>
      </c>
      <c r="D47" s="411">
        <v>0</v>
      </c>
      <c r="E47" s="411">
        <v>0</v>
      </c>
      <c r="F47" s="411">
        <v>0</v>
      </c>
      <c r="G47" s="411">
        <v>0</v>
      </c>
      <c r="H47" s="411">
        <v>0</v>
      </c>
      <c r="I47" s="411">
        <v>0</v>
      </c>
      <c r="J47" s="411">
        <v>0</v>
      </c>
      <c r="K47" s="411">
        <v>0</v>
      </c>
      <c r="L47" s="411">
        <v>0</v>
      </c>
      <c r="M47" s="411">
        <v>0</v>
      </c>
      <c r="N47" s="411">
        <v>0</v>
      </c>
      <c r="O47" s="411">
        <v>0</v>
      </c>
      <c r="P47" s="411">
        <v>0</v>
      </c>
      <c r="Q47" s="411">
        <v>0</v>
      </c>
      <c r="R47" s="411">
        <v>0</v>
      </c>
      <c r="S47" s="411">
        <v>0</v>
      </c>
    </row>
    <row r="48" spans="1:19" s="409" customFormat="1" ht="33" hidden="1" customHeight="1" outlineLevel="1">
      <c r="A48" s="198" t="s">
        <v>112</v>
      </c>
      <c r="B48" s="410">
        <v>0</v>
      </c>
      <c r="C48" s="410">
        <v>0</v>
      </c>
      <c r="D48" s="411">
        <v>0</v>
      </c>
      <c r="E48" s="411">
        <v>0</v>
      </c>
      <c r="F48" s="411">
        <v>0</v>
      </c>
      <c r="G48" s="411">
        <v>0</v>
      </c>
      <c r="H48" s="411">
        <v>0</v>
      </c>
      <c r="I48" s="411">
        <v>0</v>
      </c>
      <c r="J48" s="411">
        <v>0</v>
      </c>
      <c r="K48" s="411">
        <v>0</v>
      </c>
      <c r="L48" s="411">
        <v>0</v>
      </c>
      <c r="M48" s="411">
        <v>0</v>
      </c>
      <c r="N48" s="411">
        <v>0</v>
      </c>
      <c r="O48" s="411">
        <v>0</v>
      </c>
      <c r="P48" s="411">
        <v>0</v>
      </c>
      <c r="Q48" s="411">
        <v>0</v>
      </c>
      <c r="R48" s="411">
        <v>0</v>
      </c>
      <c r="S48" s="411">
        <v>0</v>
      </c>
    </row>
    <row r="49" spans="1:19" s="409" customFormat="1" ht="33" hidden="1" customHeight="1" outlineLevel="1">
      <c r="A49" s="198" t="s">
        <v>113</v>
      </c>
      <c r="B49" s="410">
        <v>0</v>
      </c>
      <c r="C49" s="410">
        <v>0</v>
      </c>
      <c r="D49" s="411">
        <v>0</v>
      </c>
      <c r="E49" s="411">
        <v>0</v>
      </c>
      <c r="F49" s="411">
        <v>0</v>
      </c>
      <c r="G49" s="411">
        <v>0</v>
      </c>
      <c r="H49" s="411">
        <v>0</v>
      </c>
      <c r="I49" s="411">
        <v>0</v>
      </c>
      <c r="J49" s="411">
        <v>0</v>
      </c>
      <c r="K49" s="411">
        <v>0</v>
      </c>
      <c r="L49" s="411">
        <v>0</v>
      </c>
      <c r="M49" s="411">
        <v>0</v>
      </c>
      <c r="N49" s="411">
        <v>0</v>
      </c>
      <c r="O49" s="411">
        <v>0</v>
      </c>
      <c r="P49" s="411">
        <v>0</v>
      </c>
      <c r="Q49" s="411">
        <v>0</v>
      </c>
      <c r="R49" s="411">
        <v>0</v>
      </c>
      <c r="S49" s="411">
        <v>0</v>
      </c>
    </row>
    <row r="50" spans="1:19" s="409" customFormat="1" ht="33" hidden="1" customHeight="1" outlineLevel="1">
      <c r="A50" s="198" t="s">
        <v>114</v>
      </c>
      <c r="B50" s="410">
        <v>0</v>
      </c>
      <c r="C50" s="410">
        <v>0</v>
      </c>
      <c r="D50" s="411">
        <v>0</v>
      </c>
      <c r="E50" s="411">
        <v>0</v>
      </c>
      <c r="F50" s="411">
        <v>0</v>
      </c>
      <c r="G50" s="411">
        <v>0</v>
      </c>
      <c r="H50" s="411">
        <v>0</v>
      </c>
      <c r="I50" s="411">
        <v>0</v>
      </c>
      <c r="J50" s="411">
        <v>0</v>
      </c>
      <c r="K50" s="411">
        <v>0</v>
      </c>
      <c r="L50" s="411">
        <v>0</v>
      </c>
      <c r="M50" s="411">
        <v>0</v>
      </c>
      <c r="N50" s="411">
        <v>0</v>
      </c>
      <c r="O50" s="411">
        <v>0</v>
      </c>
      <c r="P50" s="411">
        <v>0</v>
      </c>
      <c r="Q50" s="411">
        <v>0</v>
      </c>
      <c r="R50" s="411">
        <v>0</v>
      </c>
      <c r="S50" s="411">
        <v>0</v>
      </c>
    </row>
    <row r="51" spans="1:19" s="409" customFormat="1" ht="33" hidden="1" customHeight="1" outlineLevel="1">
      <c r="A51" s="198" t="s">
        <v>115</v>
      </c>
      <c r="B51" s="410">
        <v>0</v>
      </c>
      <c r="C51" s="410">
        <v>0</v>
      </c>
      <c r="D51" s="411">
        <v>0</v>
      </c>
      <c r="E51" s="411">
        <v>0</v>
      </c>
      <c r="F51" s="411">
        <v>0</v>
      </c>
      <c r="G51" s="411">
        <v>0</v>
      </c>
      <c r="H51" s="411">
        <v>0</v>
      </c>
      <c r="I51" s="411">
        <v>0</v>
      </c>
      <c r="J51" s="411">
        <v>0</v>
      </c>
      <c r="K51" s="411">
        <v>0</v>
      </c>
      <c r="L51" s="411">
        <v>0</v>
      </c>
      <c r="M51" s="411">
        <v>0</v>
      </c>
      <c r="N51" s="411">
        <v>0</v>
      </c>
      <c r="O51" s="411">
        <v>0</v>
      </c>
      <c r="P51" s="411">
        <v>0</v>
      </c>
      <c r="Q51" s="411">
        <v>0</v>
      </c>
      <c r="R51" s="411">
        <v>0</v>
      </c>
      <c r="S51" s="411">
        <v>0</v>
      </c>
    </row>
    <row r="52" spans="1:19" s="409" customFormat="1" ht="33" hidden="1" customHeight="1" outlineLevel="1">
      <c r="A52" s="198" t="s">
        <v>116</v>
      </c>
      <c r="B52" s="412">
        <v>0</v>
      </c>
      <c r="C52" s="412">
        <v>0</v>
      </c>
      <c r="D52" s="411">
        <v>0</v>
      </c>
      <c r="E52" s="411">
        <v>0</v>
      </c>
      <c r="F52" s="411">
        <v>0</v>
      </c>
      <c r="G52" s="411">
        <v>0</v>
      </c>
      <c r="H52" s="411">
        <v>0</v>
      </c>
      <c r="I52" s="411">
        <v>0</v>
      </c>
      <c r="J52" s="411">
        <v>0</v>
      </c>
      <c r="K52" s="411">
        <v>0</v>
      </c>
      <c r="L52" s="411">
        <v>0</v>
      </c>
      <c r="M52" s="411">
        <v>0</v>
      </c>
      <c r="N52" s="411">
        <v>0</v>
      </c>
      <c r="O52" s="411">
        <v>0</v>
      </c>
      <c r="P52" s="411">
        <v>0</v>
      </c>
      <c r="Q52" s="411">
        <v>0</v>
      </c>
      <c r="R52" s="411">
        <v>0</v>
      </c>
      <c r="S52" s="411">
        <v>0</v>
      </c>
    </row>
    <row r="53" spans="1:19" s="405" customFormat="1" ht="29.25" customHeight="1" collapsed="1">
      <c r="A53" s="413">
        <v>2018</v>
      </c>
      <c r="B53" s="404">
        <f t="shared" ref="B53:S53" si="5">SUM(B55:B64)</f>
        <v>0</v>
      </c>
      <c r="C53" s="404">
        <f t="shared" si="5"/>
        <v>0</v>
      </c>
      <c r="D53" s="404">
        <f t="shared" si="5"/>
        <v>0</v>
      </c>
      <c r="E53" s="404">
        <f t="shared" si="5"/>
        <v>0</v>
      </c>
      <c r="F53" s="404">
        <f t="shared" si="5"/>
        <v>0</v>
      </c>
      <c r="G53" s="404">
        <f t="shared" si="5"/>
        <v>0</v>
      </c>
      <c r="H53" s="404">
        <f t="shared" si="5"/>
        <v>0</v>
      </c>
      <c r="I53" s="404">
        <f t="shared" si="5"/>
        <v>0</v>
      </c>
      <c r="J53" s="404">
        <f t="shared" si="5"/>
        <v>0</v>
      </c>
      <c r="K53" s="404">
        <f t="shared" si="5"/>
        <v>0</v>
      </c>
      <c r="L53" s="404">
        <f t="shared" si="5"/>
        <v>0</v>
      </c>
      <c r="M53" s="404">
        <f t="shared" si="5"/>
        <v>0</v>
      </c>
      <c r="N53" s="404">
        <f t="shared" si="5"/>
        <v>0</v>
      </c>
      <c r="O53" s="404">
        <f t="shared" si="5"/>
        <v>0</v>
      </c>
      <c r="P53" s="404">
        <f t="shared" si="5"/>
        <v>0</v>
      </c>
      <c r="Q53" s="404">
        <f t="shared" si="5"/>
        <v>0</v>
      </c>
      <c r="R53" s="404">
        <f t="shared" si="5"/>
        <v>0</v>
      </c>
      <c r="S53" s="404">
        <f t="shared" si="5"/>
        <v>0</v>
      </c>
    </row>
    <row r="54" spans="1:19" s="409" customFormat="1" ht="27.75" customHeight="1" outlineLevel="1">
      <c r="A54" s="413" t="s">
        <v>616</v>
      </c>
      <c r="B54" s="981">
        <f t="shared" ref="B54:C54" si="6">SUM(J54,L54,N54,P54,R54)</f>
        <v>0</v>
      </c>
      <c r="C54" s="982">
        <f t="shared" si="6"/>
        <v>0</v>
      </c>
      <c r="D54" s="983">
        <v>0</v>
      </c>
      <c r="E54" s="983">
        <v>0</v>
      </c>
      <c r="F54" s="983">
        <v>0</v>
      </c>
      <c r="G54" s="983">
        <v>0</v>
      </c>
      <c r="H54" s="983">
        <v>0</v>
      </c>
      <c r="I54" s="983">
        <v>0</v>
      </c>
      <c r="J54" s="983">
        <v>0</v>
      </c>
      <c r="K54" s="983">
        <v>0</v>
      </c>
      <c r="L54" s="983">
        <v>0</v>
      </c>
      <c r="M54" s="983">
        <v>0</v>
      </c>
      <c r="N54" s="983">
        <v>0</v>
      </c>
      <c r="O54" s="983">
        <v>0</v>
      </c>
      <c r="P54" s="983">
        <v>0</v>
      </c>
      <c r="Q54" s="983">
        <v>0</v>
      </c>
      <c r="R54" s="983">
        <v>0</v>
      </c>
      <c r="S54" s="983">
        <v>0</v>
      </c>
    </row>
    <row r="55" spans="1:19" s="409" customFormat="1" ht="33" customHeight="1" outlineLevel="1">
      <c r="A55" s="198" t="s">
        <v>180</v>
      </c>
      <c r="B55" s="398">
        <f>SUM(J55,L55,N55,P55,R55)</f>
        <v>0</v>
      </c>
      <c r="C55" s="398">
        <f>SUM(D55:I55)</f>
        <v>0</v>
      </c>
      <c r="D55" s="811">
        <v>0</v>
      </c>
      <c r="E55" s="811">
        <v>0</v>
      </c>
      <c r="F55" s="811">
        <v>0</v>
      </c>
      <c r="G55" s="811">
        <v>0</v>
      </c>
      <c r="H55" s="811">
        <v>0</v>
      </c>
      <c r="I55" s="811">
        <v>0</v>
      </c>
      <c r="J55" s="811">
        <v>0</v>
      </c>
      <c r="K55" s="811">
        <v>0</v>
      </c>
      <c r="L55" s="811">
        <v>0</v>
      </c>
      <c r="M55" s="811">
        <v>0</v>
      </c>
      <c r="N55" s="811">
        <v>0</v>
      </c>
      <c r="O55" s="811">
        <v>0</v>
      </c>
      <c r="P55" s="811">
        <v>0</v>
      </c>
      <c r="Q55" s="811">
        <v>0</v>
      </c>
      <c r="R55" s="811">
        <v>0</v>
      </c>
      <c r="S55" s="811">
        <v>0</v>
      </c>
    </row>
    <row r="56" spans="1:19" s="409" customFormat="1" ht="33" customHeight="1" outlineLevel="1">
      <c r="A56" s="198" t="s">
        <v>108</v>
      </c>
      <c r="B56" s="398">
        <f t="shared" ref="B56:B64" si="7">SUM(J56,L56,N56,P56,R56)</f>
        <v>0</v>
      </c>
      <c r="C56" s="398">
        <f t="shared" ref="C56:C64" si="8">SUM(D56:I56)</f>
        <v>0</v>
      </c>
      <c r="D56" s="811">
        <v>0</v>
      </c>
      <c r="E56" s="811">
        <v>0</v>
      </c>
      <c r="F56" s="811">
        <v>0</v>
      </c>
      <c r="G56" s="811">
        <v>0</v>
      </c>
      <c r="H56" s="811">
        <v>0</v>
      </c>
      <c r="I56" s="811">
        <v>0</v>
      </c>
      <c r="J56" s="811">
        <v>0</v>
      </c>
      <c r="K56" s="811">
        <v>0</v>
      </c>
      <c r="L56" s="811">
        <v>0</v>
      </c>
      <c r="M56" s="811">
        <v>0</v>
      </c>
      <c r="N56" s="811">
        <v>0</v>
      </c>
      <c r="O56" s="811">
        <v>0</v>
      </c>
      <c r="P56" s="811">
        <v>0</v>
      </c>
      <c r="Q56" s="811">
        <v>0</v>
      </c>
      <c r="R56" s="811">
        <v>0</v>
      </c>
      <c r="S56" s="811">
        <v>0</v>
      </c>
    </row>
    <row r="57" spans="1:19" s="409" customFormat="1" ht="33" customHeight="1" outlineLevel="1">
      <c r="A57" s="198" t="s">
        <v>109</v>
      </c>
      <c r="B57" s="398">
        <f t="shared" si="7"/>
        <v>0</v>
      </c>
      <c r="C57" s="398">
        <f t="shared" si="8"/>
        <v>0</v>
      </c>
      <c r="D57" s="811">
        <v>0</v>
      </c>
      <c r="E57" s="811">
        <v>0</v>
      </c>
      <c r="F57" s="811">
        <v>0</v>
      </c>
      <c r="G57" s="811">
        <v>0</v>
      </c>
      <c r="H57" s="811">
        <v>0</v>
      </c>
      <c r="I57" s="811">
        <v>0</v>
      </c>
      <c r="J57" s="811">
        <v>0</v>
      </c>
      <c r="K57" s="811">
        <v>0</v>
      </c>
      <c r="L57" s="811">
        <v>0</v>
      </c>
      <c r="M57" s="811">
        <v>0</v>
      </c>
      <c r="N57" s="811">
        <v>0</v>
      </c>
      <c r="O57" s="811">
        <v>0</v>
      </c>
      <c r="P57" s="811">
        <v>0</v>
      </c>
      <c r="Q57" s="811">
        <v>0</v>
      </c>
      <c r="R57" s="811">
        <v>0</v>
      </c>
      <c r="S57" s="811">
        <v>0</v>
      </c>
    </row>
    <row r="58" spans="1:19" s="409" customFormat="1" ht="33" customHeight="1" outlineLevel="1">
      <c r="A58" s="198" t="s">
        <v>110</v>
      </c>
      <c r="B58" s="398">
        <f t="shared" si="7"/>
        <v>0</v>
      </c>
      <c r="C58" s="398">
        <f t="shared" si="8"/>
        <v>0</v>
      </c>
      <c r="D58" s="811">
        <v>0</v>
      </c>
      <c r="E58" s="811">
        <v>0</v>
      </c>
      <c r="F58" s="811">
        <v>0</v>
      </c>
      <c r="G58" s="811">
        <v>0</v>
      </c>
      <c r="H58" s="811">
        <v>0</v>
      </c>
      <c r="I58" s="811">
        <v>0</v>
      </c>
      <c r="J58" s="811">
        <v>0</v>
      </c>
      <c r="K58" s="811">
        <v>0</v>
      </c>
      <c r="L58" s="811">
        <v>0</v>
      </c>
      <c r="M58" s="811">
        <v>0</v>
      </c>
      <c r="N58" s="811">
        <v>0</v>
      </c>
      <c r="O58" s="811">
        <v>0</v>
      </c>
      <c r="P58" s="811">
        <v>0</v>
      </c>
      <c r="Q58" s="811">
        <v>0</v>
      </c>
      <c r="R58" s="811">
        <v>0</v>
      </c>
      <c r="S58" s="811">
        <v>0</v>
      </c>
    </row>
    <row r="59" spans="1:19" s="409" customFormat="1" ht="33" customHeight="1" outlineLevel="1">
      <c r="A59" s="198" t="s">
        <v>111</v>
      </c>
      <c r="B59" s="398">
        <f t="shared" si="7"/>
        <v>0</v>
      </c>
      <c r="C59" s="398">
        <f t="shared" si="8"/>
        <v>0</v>
      </c>
      <c r="D59" s="811">
        <v>0</v>
      </c>
      <c r="E59" s="811">
        <v>0</v>
      </c>
      <c r="F59" s="811">
        <v>0</v>
      </c>
      <c r="G59" s="811">
        <v>0</v>
      </c>
      <c r="H59" s="811">
        <v>0</v>
      </c>
      <c r="I59" s="811">
        <v>0</v>
      </c>
      <c r="J59" s="811">
        <v>0</v>
      </c>
      <c r="K59" s="811">
        <v>0</v>
      </c>
      <c r="L59" s="811">
        <v>0</v>
      </c>
      <c r="M59" s="811">
        <v>0</v>
      </c>
      <c r="N59" s="811">
        <v>0</v>
      </c>
      <c r="O59" s="811">
        <v>0</v>
      </c>
      <c r="P59" s="811">
        <v>0</v>
      </c>
      <c r="Q59" s="811">
        <v>0</v>
      </c>
      <c r="R59" s="811">
        <v>0</v>
      </c>
      <c r="S59" s="811">
        <v>0</v>
      </c>
    </row>
    <row r="60" spans="1:19" s="409" customFormat="1" ht="33" customHeight="1" outlineLevel="1">
      <c r="A60" s="198" t="s">
        <v>112</v>
      </c>
      <c r="B60" s="398">
        <f t="shared" si="7"/>
        <v>0</v>
      </c>
      <c r="C60" s="398">
        <f t="shared" si="8"/>
        <v>0</v>
      </c>
      <c r="D60" s="811">
        <v>0</v>
      </c>
      <c r="E60" s="811">
        <v>0</v>
      </c>
      <c r="F60" s="811">
        <v>0</v>
      </c>
      <c r="G60" s="811">
        <v>0</v>
      </c>
      <c r="H60" s="811">
        <v>0</v>
      </c>
      <c r="I60" s="811">
        <v>0</v>
      </c>
      <c r="J60" s="811">
        <v>0</v>
      </c>
      <c r="K60" s="811">
        <v>0</v>
      </c>
      <c r="L60" s="811">
        <v>0</v>
      </c>
      <c r="M60" s="811">
        <v>0</v>
      </c>
      <c r="N60" s="811">
        <v>0</v>
      </c>
      <c r="O60" s="811">
        <v>0</v>
      </c>
      <c r="P60" s="811">
        <v>0</v>
      </c>
      <c r="Q60" s="811">
        <v>0</v>
      </c>
      <c r="R60" s="811">
        <v>0</v>
      </c>
      <c r="S60" s="811">
        <v>0</v>
      </c>
    </row>
    <row r="61" spans="1:19" s="409" customFormat="1" ht="33" customHeight="1" outlineLevel="1">
      <c r="A61" s="198" t="s">
        <v>113</v>
      </c>
      <c r="B61" s="398">
        <f t="shared" si="7"/>
        <v>0</v>
      </c>
      <c r="C61" s="398">
        <f t="shared" si="8"/>
        <v>0</v>
      </c>
      <c r="D61" s="811">
        <v>0</v>
      </c>
      <c r="E61" s="811">
        <v>0</v>
      </c>
      <c r="F61" s="811">
        <v>0</v>
      </c>
      <c r="G61" s="811">
        <v>0</v>
      </c>
      <c r="H61" s="811">
        <v>0</v>
      </c>
      <c r="I61" s="811">
        <v>0</v>
      </c>
      <c r="J61" s="811">
        <v>0</v>
      </c>
      <c r="K61" s="811">
        <v>0</v>
      </c>
      <c r="L61" s="811">
        <v>0</v>
      </c>
      <c r="M61" s="811">
        <v>0</v>
      </c>
      <c r="N61" s="811">
        <v>0</v>
      </c>
      <c r="O61" s="811">
        <v>0</v>
      </c>
      <c r="P61" s="811">
        <v>0</v>
      </c>
      <c r="Q61" s="811">
        <v>0</v>
      </c>
      <c r="R61" s="811">
        <v>0</v>
      </c>
      <c r="S61" s="811">
        <v>0</v>
      </c>
    </row>
    <row r="62" spans="1:19" s="409" customFormat="1" ht="33" customHeight="1" outlineLevel="1">
      <c r="A62" s="198" t="s">
        <v>114</v>
      </c>
      <c r="B62" s="398">
        <f t="shared" si="7"/>
        <v>0</v>
      </c>
      <c r="C62" s="398">
        <f t="shared" si="8"/>
        <v>0</v>
      </c>
      <c r="D62" s="811">
        <v>0</v>
      </c>
      <c r="E62" s="811">
        <v>0</v>
      </c>
      <c r="F62" s="811">
        <v>0</v>
      </c>
      <c r="G62" s="811">
        <v>0</v>
      </c>
      <c r="H62" s="811">
        <v>0</v>
      </c>
      <c r="I62" s="811">
        <v>0</v>
      </c>
      <c r="J62" s="811">
        <v>0</v>
      </c>
      <c r="K62" s="811">
        <v>0</v>
      </c>
      <c r="L62" s="811">
        <v>0</v>
      </c>
      <c r="M62" s="811">
        <v>0</v>
      </c>
      <c r="N62" s="811">
        <v>0</v>
      </c>
      <c r="O62" s="811">
        <v>0</v>
      </c>
      <c r="P62" s="811">
        <v>0</v>
      </c>
      <c r="Q62" s="811">
        <v>0</v>
      </c>
      <c r="R62" s="811">
        <v>0</v>
      </c>
      <c r="S62" s="811">
        <v>0</v>
      </c>
    </row>
    <row r="63" spans="1:19" s="409" customFormat="1" ht="33" customHeight="1" outlineLevel="1">
      <c r="A63" s="198" t="s">
        <v>115</v>
      </c>
      <c r="B63" s="398">
        <f t="shared" si="7"/>
        <v>0</v>
      </c>
      <c r="C63" s="398">
        <f t="shared" si="8"/>
        <v>0</v>
      </c>
      <c r="D63" s="811">
        <v>0</v>
      </c>
      <c r="E63" s="811">
        <v>0</v>
      </c>
      <c r="F63" s="811">
        <v>0</v>
      </c>
      <c r="G63" s="811">
        <v>0</v>
      </c>
      <c r="H63" s="811">
        <v>0</v>
      </c>
      <c r="I63" s="811">
        <v>0</v>
      </c>
      <c r="J63" s="811">
        <v>0</v>
      </c>
      <c r="K63" s="811">
        <v>0</v>
      </c>
      <c r="L63" s="811">
        <v>0</v>
      </c>
      <c r="M63" s="811">
        <v>0</v>
      </c>
      <c r="N63" s="811">
        <v>0</v>
      </c>
      <c r="O63" s="811">
        <v>0</v>
      </c>
      <c r="P63" s="811">
        <v>0</v>
      </c>
      <c r="Q63" s="811">
        <v>0</v>
      </c>
      <c r="R63" s="811">
        <v>0</v>
      </c>
      <c r="S63" s="811">
        <v>0</v>
      </c>
    </row>
    <row r="64" spans="1:19" s="409" customFormat="1" ht="33" customHeight="1" outlineLevel="1">
      <c r="A64" s="198" t="s">
        <v>116</v>
      </c>
      <c r="B64" s="398">
        <f t="shared" si="7"/>
        <v>0</v>
      </c>
      <c r="C64" s="398">
        <f t="shared" si="8"/>
        <v>0</v>
      </c>
      <c r="D64" s="811">
        <v>0</v>
      </c>
      <c r="E64" s="811">
        <v>0</v>
      </c>
      <c r="F64" s="811">
        <v>0</v>
      </c>
      <c r="G64" s="811">
        <v>0</v>
      </c>
      <c r="H64" s="811">
        <v>0</v>
      </c>
      <c r="I64" s="811">
        <v>0</v>
      </c>
      <c r="J64" s="811">
        <v>0</v>
      </c>
      <c r="K64" s="811">
        <v>0</v>
      </c>
      <c r="L64" s="811">
        <v>0</v>
      </c>
      <c r="M64" s="811">
        <v>0</v>
      </c>
      <c r="N64" s="811">
        <v>0</v>
      </c>
      <c r="O64" s="811">
        <v>0</v>
      </c>
      <c r="P64" s="811">
        <v>0</v>
      </c>
      <c r="Q64" s="811">
        <v>0</v>
      </c>
      <c r="R64" s="811">
        <v>0</v>
      </c>
      <c r="S64" s="811">
        <v>0</v>
      </c>
    </row>
    <row r="65" spans="1:19" s="409" customFormat="1" ht="9" customHeight="1">
      <c r="A65" s="414"/>
      <c r="B65" s="415"/>
      <c r="C65" s="415"/>
      <c r="D65" s="416"/>
      <c r="E65" s="416"/>
      <c r="F65" s="416"/>
      <c r="G65" s="416"/>
      <c r="H65" s="416"/>
      <c r="I65" s="416"/>
      <c r="J65" s="416"/>
      <c r="K65" s="416"/>
      <c r="L65" s="416"/>
      <c r="M65" s="416"/>
      <c r="N65" s="416"/>
      <c r="O65" s="416"/>
      <c r="P65" s="416"/>
      <c r="Q65" s="416"/>
      <c r="R65" s="416"/>
      <c r="S65" s="416"/>
    </row>
    <row r="66" spans="1:19" s="396" customFormat="1" ht="18.75" customHeight="1">
      <c r="A66" s="417" t="s">
        <v>261</v>
      </c>
      <c r="B66" s="418"/>
      <c r="C66" s="418"/>
      <c r="D66" s="418"/>
      <c r="E66" s="418"/>
      <c r="F66" s="418"/>
      <c r="G66" s="418"/>
      <c r="H66" s="418"/>
      <c r="I66" s="419"/>
      <c r="J66" s="418"/>
      <c r="K66" s="418"/>
      <c r="L66" s="418"/>
      <c r="M66" s="418"/>
      <c r="N66" s="418"/>
      <c r="O66" s="418"/>
      <c r="P66" s="418"/>
      <c r="Q66" s="418"/>
      <c r="R66" s="134"/>
      <c r="S66" s="134"/>
    </row>
    <row r="67" spans="1:19" s="396" customFormat="1" ht="16.5" customHeight="1">
      <c r="A67" s="195" t="s">
        <v>264</v>
      </c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</row>
    <row r="69" spans="1:19">
      <c r="A69" s="137"/>
    </row>
  </sheetData>
  <mergeCells count="3">
    <mergeCell ref="L8:M9"/>
    <mergeCell ref="N8:O9"/>
    <mergeCell ref="P8:Q9"/>
  </mergeCells>
  <phoneticPr fontId="10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3" firstPageNumber="207" pageOrder="overThenDown" orientation="portrait" blackAndWhite="1" useFirstPageNumber="1" r:id="rId1"/>
  <headerFooter alignWithMargins="0">
    <evenHeader>&amp;L&amp;"함초롬돋움,보통"&amp;12&amp;P 주택 건설</evenHeader>
  </headerFooter>
  <colBreaks count="1" manualBreakCount="1">
    <brk id="9" max="2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="98" zoomScaleSheetLayoutView="98" workbookViewId="0">
      <selection activeCell="C31" sqref="C31"/>
    </sheetView>
  </sheetViews>
  <sheetFormatPr defaultRowHeight="12"/>
  <cols>
    <col min="1" max="1" width="15.42578125" style="4" customWidth="1"/>
    <col min="2" max="5" width="22.7109375" style="4" customWidth="1"/>
    <col min="6" max="16384" width="9.140625" style="4"/>
  </cols>
  <sheetData>
    <row r="1" spans="1:6" s="25" customFormat="1" ht="24.95" customHeight="1">
      <c r="A1" s="3" t="s">
        <v>379</v>
      </c>
      <c r="B1" s="3"/>
    </row>
    <row r="2" spans="1:6" s="22" customFormat="1" ht="24.95" customHeight="1">
      <c r="A2" s="24" t="s">
        <v>376</v>
      </c>
      <c r="B2" s="24"/>
      <c r="C2" s="23"/>
      <c r="D2" s="23"/>
      <c r="E2" s="23"/>
    </row>
    <row r="3" spans="1:6" s="19" customFormat="1" ht="23.1" customHeight="1">
      <c r="A3" s="21" t="s">
        <v>357</v>
      </c>
      <c r="B3" s="21"/>
      <c r="C3" s="20"/>
      <c r="D3" s="20"/>
      <c r="E3" s="20"/>
    </row>
    <row r="4" spans="1:6" s="18" customFormat="1" ht="15" customHeight="1" thickBot="1">
      <c r="A4" s="18" t="s">
        <v>390</v>
      </c>
    </row>
    <row r="5" spans="1:6" s="15" customFormat="1" ht="15.95" customHeight="1">
      <c r="A5" s="1026" t="s">
        <v>104</v>
      </c>
      <c r="B5" s="35" t="s">
        <v>356</v>
      </c>
      <c r="C5" s="35"/>
      <c r="D5" s="37" t="s">
        <v>355</v>
      </c>
      <c r="E5" s="37"/>
    </row>
    <row r="6" spans="1:6" s="15" customFormat="1" ht="15.95" customHeight="1">
      <c r="A6" s="1027"/>
      <c r="B6" s="36" t="s">
        <v>354</v>
      </c>
      <c r="C6" s="39"/>
      <c r="D6" s="36" t="s">
        <v>353</v>
      </c>
      <c r="E6" s="38"/>
    </row>
    <row r="7" spans="1:6" s="15" customFormat="1" ht="15.95" customHeight="1">
      <c r="A7" s="1027"/>
      <c r="B7" s="33" t="s">
        <v>386</v>
      </c>
      <c r="C7" s="40" t="s">
        <v>69</v>
      </c>
      <c r="D7" s="31" t="s">
        <v>386</v>
      </c>
      <c r="E7" s="32" t="s">
        <v>69</v>
      </c>
    </row>
    <row r="8" spans="1:6" s="15" customFormat="1" ht="15.95" customHeight="1">
      <c r="A8" s="1028"/>
      <c r="B8" s="34" t="s">
        <v>387</v>
      </c>
      <c r="C8" s="41" t="s">
        <v>388</v>
      </c>
      <c r="D8" s="16" t="s">
        <v>387</v>
      </c>
      <c r="E8" s="27" t="s">
        <v>389</v>
      </c>
    </row>
    <row r="9" spans="1:6" s="15" customFormat="1" ht="35.1" customHeight="1">
      <c r="A9" s="17">
        <v>2011</v>
      </c>
      <c r="B9" s="31"/>
      <c r="C9" s="28"/>
      <c r="D9" s="28"/>
      <c r="E9" s="28"/>
    </row>
    <row r="10" spans="1:6" s="15" customFormat="1" ht="35.1" customHeight="1">
      <c r="A10" s="17">
        <v>2012</v>
      </c>
      <c r="B10" s="43"/>
      <c r="C10" s="28"/>
      <c r="D10" s="28"/>
      <c r="E10" s="28"/>
    </row>
    <row r="11" spans="1:6" s="10" customFormat="1" ht="35.1" customHeight="1">
      <c r="A11" s="14">
        <v>2013</v>
      </c>
      <c r="B11" s="30"/>
      <c r="C11" s="13"/>
      <c r="D11" s="13"/>
      <c r="E11" s="12"/>
      <c r="F11" s="11"/>
    </row>
    <row r="12" spans="1:6" s="6" customFormat="1" ht="8.25" customHeight="1">
      <c r="A12" s="42"/>
      <c r="B12" s="9"/>
      <c r="C12" s="1"/>
      <c r="D12" s="1"/>
      <c r="E12" s="1"/>
      <c r="F12" s="8"/>
    </row>
    <row r="13" spans="1:6" s="6" customFormat="1" ht="12" customHeight="1">
      <c r="A13" s="1025" t="s">
        <v>375</v>
      </c>
      <c r="B13" s="1025"/>
      <c r="C13" s="1025"/>
      <c r="D13" s="29"/>
      <c r="E13" s="26"/>
      <c r="F13" s="7"/>
    </row>
    <row r="14" spans="1:6" s="5" customFormat="1" ht="15" customHeight="1">
      <c r="A14" s="2" t="s">
        <v>391</v>
      </c>
      <c r="B14" s="2"/>
      <c r="E14" s="7"/>
    </row>
  </sheetData>
  <sheetProtection selectLockedCells="1"/>
  <mergeCells count="2">
    <mergeCell ref="A13:C13"/>
    <mergeCell ref="A5:A8"/>
  </mergeCells>
  <phoneticPr fontId="8" type="noConversion"/>
  <printOptions gridLinesSet="0"/>
  <pageMargins left="0.39370078740157483" right="0.39370078740157483" top="0.55118110236220474" bottom="0.55118110236220474" header="0.51181102362204722" footer="0.51181102362204722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19</vt:i4>
      </vt:variant>
      <vt:variant>
        <vt:lpstr>이름이 지정된 범위</vt:lpstr>
      </vt:variant>
      <vt:variant>
        <vt:i4>14</vt:i4>
      </vt:variant>
    </vt:vector>
  </HeadingPairs>
  <TitlesOfParts>
    <vt:vector size="33" baseType="lpstr">
      <vt:lpstr>Ⅹ. 주택·건설</vt:lpstr>
      <vt:lpstr>1.주택현황 및 보급률</vt:lpstr>
      <vt:lpstr>2. 건축연도별 주택</vt:lpstr>
      <vt:lpstr>3.연면적별 주택</vt:lpstr>
      <vt:lpstr>4.건축허가</vt:lpstr>
      <vt:lpstr>4-1.건축허가(읍면별)</vt:lpstr>
      <vt:lpstr>5.지가변동률</vt:lpstr>
      <vt:lpstr>6.아파트건립</vt:lpstr>
      <vt:lpstr>6.주택가격</vt:lpstr>
      <vt:lpstr>7.토지거래현황</vt:lpstr>
      <vt:lpstr>8.용도지역</vt:lpstr>
      <vt:lpstr>9.용도지구</vt:lpstr>
      <vt:lpstr>10.공원</vt:lpstr>
      <vt:lpstr>11.하천</vt:lpstr>
      <vt:lpstr>12.하천부지점용</vt:lpstr>
      <vt:lpstr>13.도로</vt:lpstr>
      <vt:lpstr>14.도로시설물</vt:lpstr>
      <vt:lpstr>15.교량</vt:lpstr>
      <vt:lpstr>16.건설장비</vt:lpstr>
      <vt:lpstr>'1.주택현황 및 보급률'!Print_Area</vt:lpstr>
      <vt:lpstr>'10.공원'!Print_Area</vt:lpstr>
      <vt:lpstr>'11.하천'!Print_Area</vt:lpstr>
      <vt:lpstr>'12.하천부지점용'!Print_Area</vt:lpstr>
      <vt:lpstr>'13.도로'!Print_Area</vt:lpstr>
      <vt:lpstr>'14.도로시설물'!Print_Area</vt:lpstr>
      <vt:lpstr>'15.교량'!Print_Area</vt:lpstr>
      <vt:lpstr>'16.건설장비'!Print_Area</vt:lpstr>
      <vt:lpstr>'4.건축허가'!Print_Area</vt:lpstr>
      <vt:lpstr>'4-1.건축허가(읍면별)'!Print_Area</vt:lpstr>
      <vt:lpstr>'5.지가변동률'!Print_Area</vt:lpstr>
      <vt:lpstr>'6.아파트건립'!Print_Area</vt:lpstr>
      <vt:lpstr>'6.주택가격'!Print_Area</vt:lpstr>
      <vt:lpstr>'Ⅹ. 주택·건설'!Print_Area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현영남</dc:creator>
  <cp:lastModifiedBy>사용자</cp:lastModifiedBy>
  <cp:lastPrinted>2019-08-21T04:41:04Z</cp:lastPrinted>
  <dcterms:created xsi:type="dcterms:W3CDTF">2004-02-04T05:57:46Z</dcterms:created>
  <dcterms:modified xsi:type="dcterms:W3CDTF">2020-12-10T05:45:02Z</dcterms:modified>
</cp:coreProperties>
</file>