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★정보화업무★\2020년\2. 통계업무\★2019 통계연보\★2019 통계연보자료(홍천군)\★통계연보 최종수정사항(기간제가 다시 수정)\2018최최종\"/>
    </mc:Choice>
  </mc:AlternateContent>
  <bookViews>
    <workbookView xWindow="5295" yWindow="1470" windowWidth="12615" windowHeight="11850" tabRatio="853" firstSheet="3" activeTab="6"/>
  </bookViews>
  <sheets>
    <sheet name="ⅩⅣ. 교육 및 문화" sheetId="33" r:id="rId1"/>
    <sheet name="1.학교총개황" sheetId="1" r:id="rId2"/>
    <sheet name="2.유치원" sheetId="43" r:id="rId3"/>
    <sheet name="3.초등학교" sheetId="44" r:id="rId4"/>
    <sheet name="4.중학교" sheetId="45" r:id="rId5"/>
    <sheet name="5.일반계고등학교" sheetId="29" r:id="rId6"/>
    <sheet name="6. 특성화고등학교" sheetId="56" r:id="rId7"/>
    <sheet name="7.적령아동취학" sheetId="46" r:id="rId8"/>
    <sheet name="8.사설학원및독서실" sheetId="47" r:id="rId9"/>
    <sheet name="9.공공도서관" sheetId="42" r:id="rId10"/>
    <sheet name="10.문화재" sheetId="37" r:id="rId11"/>
    <sheet name="11. 문화공간" sheetId="38" r:id="rId12"/>
    <sheet name="12-가.공공체육시설" sheetId="53" r:id="rId13"/>
    <sheet name="12-나.신고등록체육시설" sheetId="54" r:id="rId14"/>
    <sheet name="13.청소년수련시설" sheetId="41" r:id="rId15"/>
    <sheet name="14.언론매체" sheetId="30" r:id="rId16"/>
    <sheet name="15.출판,인쇄및기록매체" sheetId="48" r:id="rId17"/>
  </sheets>
  <externalReferences>
    <externalReference r:id="rId18"/>
  </externalReferences>
  <definedNames>
    <definedName name="_1_32">#REF!</definedName>
    <definedName name="aaa" localSheetId="14">#REF!</definedName>
    <definedName name="aaa" localSheetId="0">#REF!</definedName>
    <definedName name="aaa">#REF!</definedName>
    <definedName name="CopyRange">#REF!</definedName>
    <definedName name="FileName">#REF!</definedName>
    <definedName name="Hidden_Range">#REF!</definedName>
    <definedName name="IP">#REF!</definedName>
    <definedName name="PasteRange">#REF!</definedName>
    <definedName name="_xlnm.Print_Area" localSheetId="1">'1.학교총개황'!$A$1:$P$75</definedName>
    <definedName name="_xlnm.Print_Area" localSheetId="10">'10.문화재'!$A$1:$P$66</definedName>
    <definedName name="_xlnm.Print_Area" localSheetId="11">'11. 문화공간'!$A$1:$M$70</definedName>
    <definedName name="_xlnm.Print_Area" localSheetId="12">'12-가.공공체육시설'!$A$1:$X$75</definedName>
    <definedName name="_xlnm.Print_Area" localSheetId="13">'12-나.신고등록체육시설'!$A$1:$S$72</definedName>
    <definedName name="_xlnm.Print_Area" localSheetId="14">'13.청소년수련시설'!$A$1:$O$68</definedName>
    <definedName name="_xlnm.Print_Area" localSheetId="15">'14.언론매체'!$A$1:$J$72</definedName>
    <definedName name="_xlnm.Print_Area" localSheetId="2">'2.유치원'!$A$1:$X$68</definedName>
    <definedName name="_xlnm.Print_Area" localSheetId="3">'3.초등학교'!$A$1:$S$68</definedName>
    <definedName name="_xlnm.Print_Area" localSheetId="5">'5.일반계고등학교'!$A$1:$T$62</definedName>
    <definedName name="_xlnm.Print_Area" localSheetId="6">'6. 특성화고등학교'!$A$1:$S$54</definedName>
    <definedName name="_xlnm.Print_Area" localSheetId="7">'7.적령아동취학'!$A$1:$AC$70</definedName>
    <definedName name="_xlnm.Print_Area" localSheetId="8">'8.사설학원및독서실'!$A$1:$U$59</definedName>
    <definedName name="_xlnm.Print_Area" localSheetId="9">'9.공공도서관'!$A$1:$M$41</definedName>
    <definedName name="_xlnm.Print_Area" localSheetId="0">'ⅩⅣ. 교육 및 문화'!$A$1:$J$42</definedName>
    <definedName name="Print_Time">#REF!</definedName>
    <definedName name="PrintYN">#REF!</definedName>
    <definedName name="QueryID">#REF!</definedName>
    <definedName name="Range" localSheetId="6">#REF!</definedName>
    <definedName name="Range">#REF!</definedName>
    <definedName name="StartRow">#REF!</definedName>
    <definedName name="YEAR">#REF!</definedName>
    <definedName name="ㄴ">[1]Template_1!$I$3</definedName>
    <definedName name="ㄹ" localSheetId="6">[1]Template_1!#REF!</definedName>
    <definedName name="ㄹ">[1]Template_1!#REF!</definedName>
    <definedName name="ㅁ">[1]Template_1!$H$3</definedName>
    <definedName name="ㅇ">[1]Template_1!$D$3</definedName>
    <definedName name="ㅎ">[1]Template_1!$E$3</definedName>
  </definedNames>
  <calcPr calcId="162913"/>
</workbook>
</file>

<file path=xl/calcChain.xml><?xml version="1.0" encoding="utf-8"?>
<calcChain xmlns="http://schemas.openxmlformats.org/spreadsheetml/2006/main">
  <c r="B63" i="37" l="1"/>
  <c r="B62" i="37"/>
  <c r="B61" i="37"/>
  <c r="B60" i="37"/>
  <c r="B59" i="37"/>
  <c r="B58" i="37"/>
  <c r="B57" i="37"/>
  <c r="B56" i="37"/>
  <c r="B55" i="37"/>
  <c r="B54" i="37"/>
  <c r="B52" i="37"/>
  <c r="J63" i="37"/>
  <c r="J62" i="37"/>
  <c r="J61" i="37"/>
  <c r="J60" i="37"/>
  <c r="J59" i="37"/>
  <c r="J58" i="37"/>
  <c r="J57" i="37"/>
  <c r="J56" i="37"/>
  <c r="J55" i="37"/>
  <c r="J54" i="37"/>
  <c r="B53" i="47"/>
  <c r="C16" i="47"/>
  <c r="C15" i="47"/>
  <c r="C14" i="47"/>
  <c r="C13" i="47"/>
  <c r="J41" i="47"/>
  <c r="J40" i="47"/>
  <c r="J39" i="47"/>
  <c r="J38" i="47"/>
  <c r="J37" i="47"/>
  <c r="J36" i="47"/>
  <c r="J35" i="47"/>
  <c r="J34" i="47"/>
  <c r="J33" i="47"/>
  <c r="J32" i="47"/>
  <c r="J31" i="47"/>
  <c r="J29" i="47"/>
  <c r="J16" i="47"/>
  <c r="J15" i="47"/>
  <c r="J14" i="47"/>
  <c r="J13" i="47"/>
  <c r="P87" i="45"/>
  <c r="P75" i="45"/>
  <c r="S50" i="29"/>
  <c r="R50" i="29"/>
  <c r="S48" i="29"/>
  <c r="R48" i="29"/>
  <c r="F61" i="1" l="1"/>
  <c r="F60" i="1" s="1"/>
  <c r="P60" i="1" s="1"/>
  <c r="N52" i="37"/>
  <c r="L52" i="37"/>
  <c r="M52" i="37"/>
  <c r="K52" i="37"/>
  <c r="J52" i="37" s="1"/>
  <c r="J53" i="47"/>
  <c r="J44" i="47"/>
  <c r="J45" i="47"/>
  <c r="B45" i="47" s="1"/>
  <c r="J46" i="47"/>
  <c r="J47" i="47"/>
  <c r="J48" i="47"/>
  <c r="J49" i="47"/>
  <c r="J50" i="47"/>
  <c r="J51" i="47"/>
  <c r="J52" i="47"/>
  <c r="J43" i="47"/>
  <c r="C44" i="47"/>
  <c r="B44" i="47" s="1"/>
  <c r="C45" i="47"/>
  <c r="C46" i="47"/>
  <c r="C47" i="47"/>
  <c r="B47" i="47"/>
  <c r="C48" i="47"/>
  <c r="B48" i="47" s="1"/>
  <c r="C49" i="47"/>
  <c r="B49" i="47" s="1"/>
  <c r="C50" i="47"/>
  <c r="B50" i="47" s="1"/>
  <c r="C51" i="47"/>
  <c r="B51" i="47"/>
  <c r="C52" i="47"/>
  <c r="B52" i="47"/>
  <c r="C43" i="47"/>
  <c r="B46" i="47"/>
  <c r="P53" i="48"/>
  <c r="O53" i="48"/>
  <c r="N53" i="48"/>
  <c r="M53" i="48"/>
  <c r="L53" i="48"/>
  <c r="K53" i="48"/>
  <c r="J53" i="48"/>
  <c r="I53" i="48"/>
  <c r="C53" i="48"/>
  <c r="D53" i="48"/>
  <c r="E53" i="48"/>
  <c r="F53" i="48"/>
  <c r="G53" i="48"/>
  <c r="B53" i="48"/>
  <c r="B59" i="53"/>
  <c r="B60" i="53"/>
  <c r="B61" i="53"/>
  <c r="B62" i="53"/>
  <c r="B63" i="53"/>
  <c r="B64" i="53"/>
  <c r="B65" i="53"/>
  <c r="B66" i="53"/>
  <c r="B67" i="53"/>
  <c r="B58" i="53"/>
  <c r="B56" i="53" s="1"/>
  <c r="B56" i="54"/>
  <c r="K54" i="54"/>
  <c r="L54" i="54"/>
  <c r="M54" i="54"/>
  <c r="N54" i="54"/>
  <c r="O54" i="54"/>
  <c r="P54" i="54"/>
  <c r="Q54" i="54"/>
  <c r="R54" i="54"/>
  <c r="S54" i="54"/>
  <c r="D54" i="54"/>
  <c r="E54" i="54"/>
  <c r="F54" i="54"/>
  <c r="G54" i="54"/>
  <c r="H54" i="54"/>
  <c r="I54" i="54"/>
  <c r="J54" i="54"/>
  <c r="C54" i="54"/>
  <c r="B65" i="54"/>
  <c r="B64" i="54"/>
  <c r="B63" i="54"/>
  <c r="B62" i="54"/>
  <c r="B61" i="54"/>
  <c r="B60" i="54"/>
  <c r="B59" i="54"/>
  <c r="B58" i="54"/>
  <c r="B57" i="54"/>
  <c r="X56" i="53"/>
  <c r="W56" i="53"/>
  <c r="V56" i="53"/>
  <c r="U56" i="53"/>
  <c r="T56" i="53"/>
  <c r="S56" i="53"/>
  <c r="R56" i="53"/>
  <c r="Q56" i="53"/>
  <c r="P56" i="53"/>
  <c r="O56" i="53"/>
  <c r="N56" i="53"/>
  <c r="D56" i="53"/>
  <c r="E56" i="53"/>
  <c r="F56" i="53"/>
  <c r="G56" i="53"/>
  <c r="H56" i="53"/>
  <c r="I56" i="53"/>
  <c r="J56" i="53"/>
  <c r="K56" i="53"/>
  <c r="L56" i="53"/>
  <c r="M56" i="53"/>
  <c r="C56" i="53"/>
  <c r="B14" i="37"/>
  <c r="B15" i="37"/>
  <c r="B16" i="37"/>
  <c r="B27" i="37"/>
  <c r="B29" i="37"/>
  <c r="B34" i="37"/>
  <c r="B40" i="37"/>
  <c r="B13" i="37"/>
  <c r="G52" i="37"/>
  <c r="C55" i="37"/>
  <c r="C56" i="37"/>
  <c r="C57" i="37"/>
  <c r="C58" i="37"/>
  <c r="C59" i="37"/>
  <c r="C60" i="37"/>
  <c r="C61" i="37"/>
  <c r="C62" i="37"/>
  <c r="C63" i="37"/>
  <c r="C54" i="37"/>
  <c r="D52" i="37"/>
  <c r="E52" i="37"/>
  <c r="F52" i="37"/>
  <c r="H52" i="37"/>
  <c r="I52" i="37"/>
  <c r="O52" i="37"/>
  <c r="P52" i="37"/>
  <c r="M34" i="42"/>
  <c r="L34" i="42"/>
  <c r="K34" i="42"/>
  <c r="J34" i="42"/>
  <c r="I34" i="42"/>
  <c r="H34" i="42"/>
  <c r="G34" i="42"/>
  <c r="F34" i="42"/>
  <c r="E34" i="42"/>
  <c r="D34" i="42"/>
  <c r="C34" i="42"/>
  <c r="B34" i="42"/>
  <c r="C54" i="38"/>
  <c r="D54" i="38"/>
  <c r="E54" i="38"/>
  <c r="F54" i="38"/>
  <c r="G54" i="38"/>
  <c r="H54" i="38"/>
  <c r="I54" i="38"/>
  <c r="J54" i="38"/>
  <c r="K54" i="38"/>
  <c r="L54" i="38"/>
  <c r="M54" i="38"/>
  <c r="B54" i="38"/>
  <c r="B55" i="41"/>
  <c r="D53" i="41"/>
  <c r="E53" i="41"/>
  <c r="F53" i="41"/>
  <c r="G53" i="41"/>
  <c r="H53" i="41"/>
  <c r="I53" i="41"/>
  <c r="J53" i="41"/>
  <c r="K53" i="41"/>
  <c r="L53" i="41"/>
  <c r="M53" i="41"/>
  <c r="N53" i="41"/>
  <c r="O53" i="41"/>
  <c r="C64" i="41"/>
  <c r="B64" i="41"/>
  <c r="C63" i="41"/>
  <c r="B63" i="41"/>
  <c r="C62" i="41"/>
  <c r="B62" i="41"/>
  <c r="C61" i="41"/>
  <c r="B61" i="41"/>
  <c r="C60" i="41"/>
  <c r="B60" i="41"/>
  <c r="C59" i="41"/>
  <c r="B59" i="41"/>
  <c r="C58" i="41"/>
  <c r="B58" i="41"/>
  <c r="C57" i="41"/>
  <c r="B57" i="41"/>
  <c r="B53" i="41"/>
  <c r="C56" i="41"/>
  <c r="B56" i="41"/>
  <c r="C55" i="41"/>
  <c r="C53" i="41"/>
  <c r="C55" i="30"/>
  <c r="D55" i="30"/>
  <c r="E55" i="30"/>
  <c r="F55" i="30"/>
  <c r="H55" i="30"/>
  <c r="I55" i="30"/>
  <c r="J55" i="30"/>
  <c r="B58" i="30"/>
  <c r="B59" i="30"/>
  <c r="B60" i="30"/>
  <c r="B61" i="30"/>
  <c r="B55" i="30" s="1"/>
  <c r="B62" i="30"/>
  <c r="B63" i="30"/>
  <c r="B64" i="30"/>
  <c r="B65" i="30"/>
  <c r="B66" i="30"/>
  <c r="B57" i="30"/>
  <c r="G58" i="30"/>
  <c r="G59" i="30"/>
  <c r="G60" i="30"/>
  <c r="G61" i="30"/>
  <c r="G62" i="30"/>
  <c r="G63" i="30"/>
  <c r="G64" i="30"/>
  <c r="G65" i="30"/>
  <c r="G66" i="30"/>
  <c r="G57" i="30"/>
  <c r="G55" i="30" s="1"/>
  <c r="Z66" i="46"/>
  <c r="W66" i="46"/>
  <c r="T66" i="46"/>
  <c r="Q66" i="46"/>
  <c r="P66" i="46"/>
  <c r="O66" i="46"/>
  <c r="N66" i="46"/>
  <c r="K66" i="46"/>
  <c r="H66" i="46"/>
  <c r="E66" i="46"/>
  <c r="D66" i="46"/>
  <c r="B66" i="46" s="1"/>
  <c r="C66" i="46"/>
  <c r="Z65" i="46"/>
  <c r="W65" i="46"/>
  <c r="T65" i="46"/>
  <c r="Q65" i="46"/>
  <c r="P65" i="46"/>
  <c r="O65" i="46"/>
  <c r="N65" i="46" s="1"/>
  <c r="K65" i="46"/>
  <c r="H65" i="46"/>
  <c r="E65" i="46"/>
  <c r="D65" i="46"/>
  <c r="B65" i="46" s="1"/>
  <c r="C65" i="46"/>
  <c r="Z64" i="46"/>
  <c r="W64" i="46"/>
  <c r="T64" i="46"/>
  <c r="Q64" i="46"/>
  <c r="P64" i="46"/>
  <c r="O64" i="46"/>
  <c r="K64" i="46"/>
  <c r="H64" i="46"/>
  <c r="E64" i="46"/>
  <c r="D64" i="46"/>
  <c r="C64" i="46"/>
  <c r="C55" i="46" s="1"/>
  <c r="Z63" i="46"/>
  <c r="W63" i="46"/>
  <c r="T63" i="46"/>
  <c r="Q63" i="46"/>
  <c r="P63" i="46"/>
  <c r="O63" i="46"/>
  <c r="K63" i="46"/>
  <c r="H63" i="46"/>
  <c r="E63" i="46"/>
  <c r="D63" i="46"/>
  <c r="C63" i="46"/>
  <c r="Z62" i="46"/>
  <c r="W62" i="46"/>
  <c r="T62" i="46"/>
  <c r="Q62" i="46"/>
  <c r="P62" i="46"/>
  <c r="N62" i="46" s="1"/>
  <c r="O62" i="46"/>
  <c r="K62" i="46"/>
  <c r="H62" i="46"/>
  <c r="E62" i="46"/>
  <c r="D62" i="46"/>
  <c r="C62" i="46"/>
  <c r="B62" i="46" s="1"/>
  <c r="Z61" i="46"/>
  <c r="W61" i="46"/>
  <c r="T61" i="46"/>
  <c r="Q61" i="46"/>
  <c r="P61" i="46"/>
  <c r="O61" i="46"/>
  <c r="K61" i="46"/>
  <c r="H61" i="46"/>
  <c r="E61" i="46"/>
  <c r="D61" i="46"/>
  <c r="C61" i="46"/>
  <c r="Z60" i="46"/>
  <c r="W60" i="46"/>
  <c r="T60" i="46"/>
  <c r="Q60" i="46"/>
  <c r="P60" i="46"/>
  <c r="O60" i="46"/>
  <c r="N60" i="46" s="1"/>
  <c r="AC60" i="46" s="1"/>
  <c r="K60" i="46"/>
  <c r="H60" i="46"/>
  <c r="E60" i="46"/>
  <c r="D60" i="46"/>
  <c r="C60" i="46"/>
  <c r="Z59" i="46"/>
  <c r="W59" i="46"/>
  <c r="T59" i="46"/>
  <c r="Q59" i="46"/>
  <c r="P59" i="46"/>
  <c r="O59" i="46"/>
  <c r="N59" i="46" s="1"/>
  <c r="K59" i="46"/>
  <c r="H59" i="46"/>
  <c r="E59" i="46"/>
  <c r="D59" i="46"/>
  <c r="C59" i="46"/>
  <c r="Z58" i="46"/>
  <c r="W58" i="46"/>
  <c r="T58" i="46"/>
  <c r="Q58" i="46"/>
  <c r="P58" i="46"/>
  <c r="O58" i="46"/>
  <c r="N58" i="46" s="1"/>
  <c r="K58" i="46"/>
  <c r="H58" i="46"/>
  <c r="E58" i="46"/>
  <c r="D58" i="46"/>
  <c r="C58" i="46"/>
  <c r="Z57" i="46"/>
  <c r="W57" i="46"/>
  <c r="T57" i="46"/>
  <c r="T55" i="46" s="1"/>
  <c r="Q57" i="46"/>
  <c r="P57" i="46"/>
  <c r="O57" i="46"/>
  <c r="K57" i="46"/>
  <c r="H57" i="46"/>
  <c r="H55" i="46" s="1"/>
  <c r="E57" i="46"/>
  <c r="D57" i="46"/>
  <c r="C57" i="46"/>
  <c r="AB55" i="46"/>
  <c r="AA55" i="46"/>
  <c r="Y55" i="46"/>
  <c r="X55" i="46"/>
  <c r="V55" i="46"/>
  <c r="U55" i="46"/>
  <c r="S55" i="46"/>
  <c r="R55" i="46"/>
  <c r="Q55" i="46"/>
  <c r="M55" i="46"/>
  <c r="L55" i="46"/>
  <c r="J55" i="46"/>
  <c r="I55" i="46"/>
  <c r="G55" i="46"/>
  <c r="F55" i="46"/>
  <c r="D49" i="56"/>
  <c r="G49" i="56"/>
  <c r="G48" i="56" s="1"/>
  <c r="J49" i="56"/>
  <c r="J48" i="56" s="1"/>
  <c r="C44" i="56"/>
  <c r="E44" i="56"/>
  <c r="E42" i="56" s="1"/>
  <c r="F44" i="56"/>
  <c r="H44" i="56"/>
  <c r="I44" i="56"/>
  <c r="K44" i="56"/>
  <c r="K42" i="56" s="1"/>
  <c r="L44" i="56"/>
  <c r="M44" i="56"/>
  <c r="N44" i="56"/>
  <c r="N42" i="56"/>
  <c r="O44" i="56"/>
  <c r="P44" i="56"/>
  <c r="Q44" i="56"/>
  <c r="R44" i="56"/>
  <c r="R42" i="56" s="1"/>
  <c r="S44" i="56"/>
  <c r="B44" i="56"/>
  <c r="D48" i="56"/>
  <c r="S48" i="56"/>
  <c r="R48" i="56"/>
  <c r="Q48" i="56"/>
  <c r="Q42" i="56" s="1"/>
  <c r="P48" i="56"/>
  <c r="O48" i="56"/>
  <c r="N48" i="56"/>
  <c r="M48" i="56"/>
  <c r="L48" i="56"/>
  <c r="K48" i="56"/>
  <c r="I48" i="56"/>
  <c r="I42" i="56" s="1"/>
  <c r="H48" i="56"/>
  <c r="F48" i="56"/>
  <c r="E48" i="56"/>
  <c r="C48" i="56"/>
  <c r="B48" i="56"/>
  <c r="J46" i="56"/>
  <c r="J44" i="56"/>
  <c r="J42" i="56" s="1"/>
  <c r="G46" i="56"/>
  <c r="D46" i="56"/>
  <c r="J45" i="56"/>
  <c r="G45" i="56"/>
  <c r="G44" i="56" s="1"/>
  <c r="D45" i="56"/>
  <c r="F42" i="56"/>
  <c r="H57" i="29"/>
  <c r="K55" i="29"/>
  <c r="K48" i="29" s="1"/>
  <c r="K54" i="29"/>
  <c r="K53" i="29"/>
  <c r="K52" i="29"/>
  <c r="K50" i="29"/>
  <c r="H55" i="29"/>
  <c r="H54" i="29"/>
  <c r="H53" i="29"/>
  <c r="H52" i="29"/>
  <c r="H50" i="29" s="1"/>
  <c r="E53" i="29"/>
  <c r="E54" i="29"/>
  <c r="E55" i="29"/>
  <c r="E48" i="29" s="1"/>
  <c r="E52" i="29"/>
  <c r="L48" i="29"/>
  <c r="M48" i="29"/>
  <c r="N48" i="29"/>
  <c r="O48" i="29"/>
  <c r="P48" i="29"/>
  <c r="Q48" i="29"/>
  <c r="T48" i="29"/>
  <c r="C48" i="29"/>
  <c r="D48" i="29"/>
  <c r="F48" i="29"/>
  <c r="G48" i="29"/>
  <c r="I48" i="29"/>
  <c r="J48" i="29"/>
  <c r="B48" i="29"/>
  <c r="T50" i="29"/>
  <c r="Q50" i="29"/>
  <c r="P50" i="29"/>
  <c r="O50" i="29"/>
  <c r="N50" i="29"/>
  <c r="M50" i="29"/>
  <c r="L50" i="29"/>
  <c r="J50" i="29"/>
  <c r="I50" i="29"/>
  <c r="G50" i="29"/>
  <c r="F50" i="29"/>
  <c r="D50" i="29"/>
  <c r="C50" i="29"/>
  <c r="B50" i="29"/>
  <c r="K89" i="45"/>
  <c r="K87" i="45" s="1"/>
  <c r="K88" i="45"/>
  <c r="H89" i="45"/>
  <c r="H88" i="45"/>
  <c r="E89" i="45"/>
  <c r="E87" i="45" s="1"/>
  <c r="E88" i="45"/>
  <c r="K85" i="45"/>
  <c r="K84" i="45"/>
  <c r="K83" i="45"/>
  <c r="K82" i="45"/>
  <c r="K81" i="45"/>
  <c r="K80" i="45"/>
  <c r="K79" i="45"/>
  <c r="K73" i="45" s="1"/>
  <c r="K78" i="45"/>
  <c r="K77" i="45"/>
  <c r="K76" i="45"/>
  <c r="H85" i="45"/>
  <c r="H84" i="45"/>
  <c r="H83" i="45"/>
  <c r="H82" i="45"/>
  <c r="H81" i="45"/>
  <c r="H80" i="45"/>
  <c r="H79" i="45"/>
  <c r="H78" i="45"/>
  <c r="H77" i="45"/>
  <c r="H76" i="45"/>
  <c r="E77" i="45"/>
  <c r="E78" i="45"/>
  <c r="E79" i="45"/>
  <c r="E80" i="45"/>
  <c r="E81" i="45"/>
  <c r="E82" i="45"/>
  <c r="E83" i="45"/>
  <c r="E84" i="45"/>
  <c r="E85" i="45"/>
  <c r="E76" i="45"/>
  <c r="C73" i="45"/>
  <c r="D73" i="45"/>
  <c r="F73" i="45"/>
  <c r="G73" i="45"/>
  <c r="I73" i="45"/>
  <c r="J73" i="45"/>
  <c r="L73" i="45"/>
  <c r="M73" i="45"/>
  <c r="N73" i="45"/>
  <c r="O73" i="45"/>
  <c r="P73" i="45"/>
  <c r="Q73" i="45"/>
  <c r="R73" i="45"/>
  <c r="S73" i="45"/>
  <c r="B73" i="45"/>
  <c r="V63" i="43"/>
  <c r="V62" i="43"/>
  <c r="V61" i="43"/>
  <c r="V60" i="43"/>
  <c r="V59" i="43"/>
  <c r="V58" i="43"/>
  <c r="V57" i="43"/>
  <c r="V56" i="43"/>
  <c r="V55" i="43"/>
  <c r="V54" i="43"/>
  <c r="V52" i="43" s="1"/>
  <c r="X52" i="43"/>
  <c r="W52" i="43"/>
  <c r="X41" i="43"/>
  <c r="W41" i="43"/>
  <c r="V41" i="43"/>
  <c r="Z55" i="46"/>
  <c r="AC62" i="46"/>
  <c r="N64" i="46"/>
  <c r="AC64" i="46" s="1"/>
  <c r="N57" i="46"/>
  <c r="N63" i="46"/>
  <c r="AC63" i="46" s="1"/>
  <c r="B59" i="46"/>
  <c r="K55" i="46"/>
  <c r="B60" i="46"/>
  <c r="B63" i="46"/>
  <c r="B58" i="46"/>
  <c r="B61" i="46"/>
  <c r="B64" i="46"/>
  <c r="B57" i="46"/>
  <c r="C52" i="37"/>
  <c r="M42" i="56"/>
  <c r="B42" i="56"/>
  <c r="S42" i="56"/>
  <c r="O42" i="56"/>
  <c r="C42" i="56"/>
  <c r="H42" i="56"/>
  <c r="L42" i="56"/>
  <c r="P42" i="56"/>
  <c r="E73" i="45"/>
  <c r="P57" i="45"/>
  <c r="P53" i="45"/>
  <c r="P40" i="45"/>
  <c r="P38" i="45" s="1"/>
  <c r="P30" i="45"/>
  <c r="P17" i="45"/>
  <c r="P15" i="45"/>
  <c r="S87" i="45"/>
  <c r="R87" i="45"/>
  <c r="Q87" i="45"/>
  <c r="O87" i="45"/>
  <c r="N87" i="45"/>
  <c r="M87" i="45"/>
  <c r="L87" i="45"/>
  <c r="J87" i="45"/>
  <c r="I87" i="45"/>
  <c r="G87" i="45"/>
  <c r="F87" i="45"/>
  <c r="D87" i="45"/>
  <c r="C87" i="45"/>
  <c r="B87" i="45"/>
  <c r="S75" i="45"/>
  <c r="R75" i="45"/>
  <c r="Q75" i="45"/>
  <c r="O75" i="45"/>
  <c r="N75" i="45"/>
  <c r="M75" i="45"/>
  <c r="L75" i="45"/>
  <c r="K75" i="45"/>
  <c r="J75" i="45"/>
  <c r="I75" i="45"/>
  <c r="G75" i="45"/>
  <c r="F75" i="45"/>
  <c r="D75" i="45"/>
  <c r="C75" i="45"/>
  <c r="B75" i="45"/>
  <c r="K64" i="44"/>
  <c r="K63" i="44"/>
  <c r="K62" i="44"/>
  <c r="K61" i="44"/>
  <c r="K60" i="44"/>
  <c r="K59" i="44"/>
  <c r="K58" i="44"/>
  <c r="K57" i="44"/>
  <c r="K56" i="44"/>
  <c r="K55" i="44"/>
  <c r="H64" i="44"/>
  <c r="H63" i="44"/>
  <c r="H62" i="44"/>
  <c r="H61" i="44"/>
  <c r="H60" i="44"/>
  <c r="H59" i="44"/>
  <c r="H58" i="44"/>
  <c r="H57" i="44"/>
  <c r="H56" i="44"/>
  <c r="H55" i="44"/>
  <c r="E56" i="44"/>
  <c r="E57" i="44"/>
  <c r="E58" i="44"/>
  <c r="E59" i="44"/>
  <c r="E60" i="44"/>
  <c r="E61" i="44"/>
  <c r="E62" i="44"/>
  <c r="E63" i="44"/>
  <c r="E64" i="44"/>
  <c r="E55" i="44"/>
  <c r="L53" i="44"/>
  <c r="M53" i="44"/>
  <c r="N53" i="44"/>
  <c r="O53" i="44"/>
  <c r="P53" i="44"/>
  <c r="Q53" i="44"/>
  <c r="R53" i="44"/>
  <c r="S53" i="44"/>
  <c r="C53" i="44"/>
  <c r="D53" i="44"/>
  <c r="F53" i="44"/>
  <c r="G53" i="44"/>
  <c r="I53" i="44"/>
  <c r="J53" i="44"/>
  <c r="B53" i="44"/>
  <c r="S63" i="43"/>
  <c r="S62" i="43"/>
  <c r="S61" i="43"/>
  <c r="S60" i="43"/>
  <c r="S59" i="43"/>
  <c r="S58" i="43"/>
  <c r="S57" i="43"/>
  <c r="S56" i="43"/>
  <c r="S55" i="43"/>
  <c r="S54" i="43"/>
  <c r="S52" i="43" s="1"/>
  <c r="P63" i="43"/>
  <c r="P62" i="43"/>
  <c r="P61" i="43"/>
  <c r="P60" i="43"/>
  <c r="P59" i="43"/>
  <c r="P58" i="43"/>
  <c r="P57" i="43"/>
  <c r="P56" i="43"/>
  <c r="P52" i="43" s="1"/>
  <c r="P55" i="43"/>
  <c r="P54" i="43"/>
  <c r="M63" i="43"/>
  <c r="M62" i="43"/>
  <c r="M61" i="43"/>
  <c r="M60" i="43"/>
  <c r="M59" i="43"/>
  <c r="M58" i="43"/>
  <c r="M57" i="43"/>
  <c r="M56" i="43"/>
  <c r="M55" i="43"/>
  <c r="M54" i="43"/>
  <c r="M52" i="43" s="1"/>
  <c r="J63" i="43"/>
  <c r="J62" i="43"/>
  <c r="J61" i="43"/>
  <c r="J60" i="43"/>
  <c r="J59" i="43"/>
  <c r="J58" i="43"/>
  <c r="J57" i="43"/>
  <c r="J56" i="43"/>
  <c r="J52" i="43" s="1"/>
  <c r="J55" i="43"/>
  <c r="J54" i="43"/>
  <c r="G63" i="43"/>
  <c r="G62" i="43"/>
  <c r="G61" i="43"/>
  <c r="G60" i="43"/>
  <c r="G59" i="43"/>
  <c r="G58" i="43"/>
  <c r="G57" i="43"/>
  <c r="G56" i="43"/>
  <c r="G55" i="43"/>
  <c r="G54" i="43"/>
  <c r="G52" i="43" s="1"/>
  <c r="D55" i="43"/>
  <c r="D56" i="43"/>
  <c r="D57" i="43"/>
  <c r="D58" i="43"/>
  <c r="D59" i="43"/>
  <c r="D60" i="43"/>
  <c r="D61" i="43"/>
  <c r="D62" i="43"/>
  <c r="D63" i="43"/>
  <c r="D54" i="43"/>
  <c r="N52" i="43"/>
  <c r="O52" i="43"/>
  <c r="Q52" i="43"/>
  <c r="R52" i="43"/>
  <c r="T52" i="43"/>
  <c r="U52" i="43"/>
  <c r="C52" i="43"/>
  <c r="E52" i="43"/>
  <c r="F52" i="43"/>
  <c r="H52" i="43"/>
  <c r="I52" i="43"/>
  <c r="K52" i="43"/>
  <c r="L52" i="43"/>
  <c r="B52" i="43"/>
  <c r="F65" i="1"/>
  <c r="F64" i="1"/>
  <c r="P64" i="1" s="1"/>
  <c r="M65" i="1"/>
  <c r="M64" i="1"/>
  <c r="J65" i="1"/>
  <c r="J64" i="1"/>
  <c r="I64" i="1" s="1"/>
  <c r="J62" i="1"/>
  <c r="J61" i="1"/>
  <c r="M62" i="1"/>
  <c r="M61" i="1"/>
  <c r="M59" i="1"/>
  <c r="J59" i="1"/>
  <c r="I59" i="1"/>
  <c r="M58" i="1"/>
  <c r="J58" i="1"/>
  <c r="F59" i="1"/>
  <c r="P59" i="1" s="1"/>
  <c r="F58" i="1"/>
  <c r="M56" i="1"/>
  <c r="M55" i="1"/>
  <c r="J56" i="1"/>
  <c r="P56" i="1" s="1"/>
  <c r="J55" i="1"/>
  <c r="F56" i="1"/>
  <c r="F55" i="1"/>
  <c r="P55" i="1" s="1"/>
  <c r="C63" i="1"/>
  <c r="C53" i="1" s="1"/>
  <c r="D63" i="1"/>
  <c r="E63" i="1"/>
  <c r="G63" i="1"/>
  <c r="H63" i="1"/>
  <c r="K63" i="1"/>
  <c r="L63" i="1"/>
  <c r="N63" i="1"/>
  <c r="O63" i="1"/>
  <c r="B63" i="1"/>
  <c r="C60" i="1"/>
  <c r="D60" i="1"/>
  <c r="E60" i="1"/>
  <c r="E53" i="1" s="1"/>
  <c r="G60" i="1"/>
  <c r="H60" i="1"/>
  <c r="K60" i="1"/>
  <c r="K53" i="1" s="1"/>
  <c r="L60" i="1"/>
  <c r="N60" i="1"/>
  <c r="O60" i="1"/>
  <c r="B60" i="1"/>
  <c r="G57" i="1"/>
  <c r="G53" i="1" s="1"/>
  <c r="H57" i="1"/>
  <c r="K57" i="1"/>
  <c r="J57" i="1" s="1"/>
  <c r="L57" i="1"/>
  <c r="N57" i="1"/>
  <c r="O57" i="1"/>
  <c r="C57" i="1"/>
  <c r="D57" i="1"/>
  <c r="D53" i="1" s="1"/>
  <c r="E57" i="1"/>
  <c r="B57" i="1"/>
  <c r="AC57" i="46"/>
  <c r="H53" i="44"/>
  <c r="L53" i="1"/>
  <c r="I55" i="1"/>
  <c r="H87" i="45"/>
  <c r="K53" i="44"/>
  <c r="M60" i="1"/>
  <c r="I61" i="1"/>
  <c r="I60" i="1" s="1"/>
  <c r="J60" i="1"/>
  <c r="I62" i="1"/>
  <c r="I58" i="1"/>
  <c r="I57" i="1"/>
  <c r="C43" i="38"/>
  <c r="D43" i="38"/>
  <c r="E43" i="38"/>
  <c r="F43" i="38"/>
  <c r="G43" i="38"/>
  <c r="H43" i="38"/>
  <c r="I43" i="38"/>
  <c r="J43" i="38"/>
  <c r="K43" i="38"/>
  <c r="L43" i="38"/>
  <c r="M43" i="38"/>
  <c r="B43" i="38"/>
  <c r="C17" i="41"/>
  <c r="C18" i="41"/>
  <c r="C19" i="41"/>
  <c r="C20" i="41"/>
  <c r="C21" i="41"/>
  <c r="C22" i="41"/>
  <c r="C23" i="41"/>
  <c r="C24" i="41"/>
  <c r="C25" i="41"/>
  <c r="C26" i="41"/>
  <c r="C27" i="41"/>
  <c r="C28" i="41"/>
  <c r="C14" i="41"/>
  <c r="C15" i="41"/>
  <c r="C13" i="41"/>
  <c r="C69" i="45"/>
  <c r="D69" i="45"/>
  <c r="F69" i="45"/>
  <c r="G69" i="45"/>
  <c r="I69" i="45"/>
  <c r="J69" i="45"/>
  <c r="L69" i="45"/>
  <c r="M69" i="45"/>
  <c r="N69" i="45"/>
  <c r="O69" i="45"/>
  <c r="Q69" i="45"/>
  <c r="R69" i="45"/>
  <c r="S69" i="45"/>
  <c r="B69" i="45"/>
  <c r="C41" i="29"/>
  <c r="D41" i="29"/>
  <c r="F41" i="29"/>
  <c r="G41" i="29"/>
  <c r="I41" i="29"/>
  <c r="J41" i="29"/>
  <c r="L41" i="29"/>
  <c r="M41" i="29"/>
  <c r="N41" i="29"/>
  <c r="O41" i="29"/>
  <c r="P41" i="29"/>
  <c r="Q41" i="29"/>
  <c r="R41" i="29"/>
  <c r="S41" i="29"/>
  <c r="T41" i="29"/>
  <c r="B41" i="29"/>
  <c r="E44" i="44"/>
  <c r="E45" i="44"/>
  <c r="E46" i="44"/>
  <c r="E47" i="44"/>
  <c r="E48" i="44"/>
  <c r="E49" i="44"/>
  <c r="E50" i="44"/>
  <c r="E51" i="44"/>
  <c r="E52" i="44"/>
  <c r="E43" i="44"/>
  <c r="E42" i="44" s="1"/>
  <c r="C42" i="44"/>
  <c r="D42" i="44"/>
  <c r="F42" i="44"/>
  <c r="G42" i="44"/>
  <c r="H42" i="44"/>
  <c r="I42" i="44"/>
  <c r="J42" i="44"/>
  <c r="K42" i="44"/>
  <c r="L42" i="44"/>
  <c r="M42" i="44"/>
  <c r="N42" i="44"/>
  <c r="O42" i="44"/>
  <c r="Q42" i="44"/>
  <c r="R42" i="44"/>
  <c r="S42" i="44"/>
  <c r="B42" i="44"/>
  <c r="B21" i="53"/>
  <c r="B42" i="54"/>
  <c r="B45" i="54"/>
  <c r="B46" i="54"/>
  <c r="B47" i="54"/>
  <c r="B48" i="54"/>
  <c r="B49" i="54"/>
  <c r="B50" i="54"/>
  <c r="B51" i="54"/>
  <c r="B52" i="54"/>
  <c r="B53" i="54"/>
  <c r="B44" i="54"/>
  <c r="C41" i="41"/>
  <c r="B44" i="41"/>
  <c r="B45" i="41"/>
  <c r="B46" i="41"/>
  <c r="B47" i="41"/>
  <c r="B48" i="41"/>
  <c r="B49" i="41"/>
  <c r="B50" i="41"/>
  <c r="B51" i="41"/>
  <c r="B52" i="41"/>
  <c r="B43" i="41"/>
  <c r="C44" i="41"/>
  <c r="C45" i="41"/>
  <c r="C46" i="41"/>
  <c r="C47" i="41"/>
  <c r="C48" i="41"/>
  <c r="C49" i="41"/>
  <c r="C50" i="41"/>
  <c r="C51" i="41"/>
  <c r="C52" i="41"/>
  <c r="C43" i="41"/>
  <c r="B35" i="1"/>
  <c r="C30" i="42"/>
  <c r="D30" i="42"/>
  <c r="E30" i="42"/>
  <c r="F30" i="42"/>
  <c r="G30" i="42"/>
  <c r="H30" i="42"/>
  <c r="I30" i="42"/>
  <c r="J30" i="42"/>
  <c r="K30" i="42"/>
  <c r="L30" i="42"/>
  <c r="M30" i="42"/>
  <c r="B30" i="42"/>
  <c r="C41" i="47"/>
  <c r="D41" i="47"/>
  <c r="E41" i="47"/>
  <c r="F41" i="47"/>
  <c r="G41" i="47"/>
  <c r="H41" i="47"/>
  <c r="I41" i="47"/>
  <c r="K41" i="47"/>
  <c r="M41" i="47"/>
  <c r="N41" i="47"/>
  <c r="O41" i="47"/>
  <c r="P41" i="47"/>
  <c r="Q41" i="47"/>
  <c r="R41" i="47"/>
  <c r="S41" i="47"/>
  <c r="T41" i="47"/>
  <c r="U41" i="47"/>
  <c r="F43" i="46"/>
  <c r="G43" i="46"/>
  <c r="I43" i="46"/>
  <c r="J43" i="46"/>
  <c r="L43" i="46"/>
  <c r="M43" i="46"/>
  <c r="R43" i="46"/>
  <c r="S43" i="46"/>
  <c r="U43" i="46"/>
  <c r="V43" i="46"/>
  <c r="X43" i="46"/>
  <c r="Y43" i="46"/>
  <c r="AA43" i="46"/>
  <c r="AB43" i="46"/>
  <c r="Z54" i="46"/>
  <c r="W54" i="46"/>
  <c r="T54" i="46"/>
  <c r="Q54" i="46"/>
  <c r="P54" i="46"/>
  <c r="O54" i="46"/>
  <c r="N54" i="46" s="1"/>
  <c r="K54" i="46"/>
  <c r="H54" i="46"/>
  <c r="E54" i="46"/>
  <c r="D54" i="46"/>
  <c r="B54" i="46"/>
  <c r="C54" i="46"/>
  <c r="Z53" i="46"/>
  <c r="W53" i="46"/>
  <c r="T53" i="46"/>
  <c r="Q53" i="46"/>
  <c r="P53" i="46"/>
  <c r="O53" i="46"/>
  <c r="N53" i="46" s="1"/>
  <c r="K53" i="46"/>
  <c r="H53" i="46"/>
  <c r="E53" i="46"/>
  <c r="D53" i="46"/>
  <c r="C53" i="46"/>
  <c r="B53" i="46" s="1"/>
  <c r="Z52" i="46"/>
  <c r="W52" i="46"/>
  <c r="T52" i="46"/>
  <c r="Q52" i="46"/>
  <c r="P52" i="46"/>
  <c r="O52" i="46"/>
  <c r="N52" i="46" s="1"/>
  <c r="K52" i="46"/>
  <c r="H52" i="46"/>
  <c r="E52" i="46"/>
  <c r="D52" i="46"/>
  <c r="C52" i="46"/>
  <c r="B52" i="46" s="1"/>
  <c r="Z51" i="46"/>
  <c r="W51" i="46"/>
  <c r="T51" i="46"/>
  <c r="Q51" i="46"/>
  <c r="P51" i="46"/>
  <c r="O51" i="46"/>
  <c r="K51" i="46"/>
  <c r="H51" i="46"/>
  <c r="E51" i="46"/>
  <c r="D51" i="46"/>
  <c r="C51" i="46"/>
  <c r="B51" i="46"/>
  <c r="Z50" i="46"/>
  <c r="W50" i="46"/>
  <c r="T50" i="46"/>
  <c r="Q50" i="46"/>
  <c r="P50" i="46"/>
  <c r="O50" i="46"/>
  <c r="N50" i="46" s="1"/>
  <c r="AC50" i="46" s="1"/>
  <c r="K50" i="46"/>
  <c r="H50" i="46"/>
  <c r="E50" i="46"/>
  <c r="D50" i="46"/>
  <c r="B50" i="46"/>
  <c r="C50" i="46"/>
  <c r="Z49" i="46"/>
  <c r="W49" i="46"/>
  <c r="T49" i="46"/>
  <c r="Q49" i="46"/>
  <c r="P49" i="46"/>
  <c r="O49" i="46"/>
  <c r="N49" i="46" s="1"/>
  <c r="K49" i="46"/>
  <c r="H49" i="46"/>
  <c r="E49" i="46"/>
  <c r="D49" i="46"/>
  <c r="B49" i="46" s="1"/>
  <c r="C49" i="46"/>
  <c r="Z48" i="46"/>
  <c r="W48" i="46"/>
  <c r="T48" i="46"/>
  <c r="Q48" i="46"/>
  <c r="P48" i="46"/>
  <c r="O48" i="46"/>
  <c r="N48" i="46" s="1"/>
  <c r="AC48" i="46" s="1"/>
  <c r="K48" i="46"/>
  <c r="H48" i="46"/>
  <c r="E48" i="46"/>
  <c r="D48" i="46"/>
  <c r="C48" i="46"/>
  <c r="B48" i="46" s="1"/>
  <c r="Z47" i="46"/>
  <c r="W47" i="46"/>
  <c r="T47" i="46"/>
  <c r="Q47" i="46"/>
  <c r="P47" i="46"/>
  <c r="O47" i="46"/>
  <c r="N47" i="46" s="1"/>
  <c r="AC47" i="46" s="1"/>
  <c r="K47" i="46"/>
  <c r="H47" i="46"/>
  <c r="E47" i="46"/>
  <c r="D47" i="46"/>
  <c r="C47" i="46"/>
  <c r="B47" i="46"/>
  <c r="Z46" i="46"/>
  <c r="W46" i="46"/>
  <c r="T46" i="46"/>
  <c r="Q46" i="46"/>
  <c r="P46" i="46"/>
  <c r="O46" i="46"/>
  <c r="N46" i="46" s="1"/>
  <c r="K46" i="46"/>
  <c r="H46" i="46"/>
  <c r="E46" i="46"/>
  <c r="D46" i="46"/>
  <c r="B46" i="46"/>
  <c r="AC46" i="46" s="1"/>
  <c r="C46" i="46"/>
  <c r="Z45" i="46"/>
  <c r="W45" i="46"/>
  <c r="T45" i="46"/>
  <c r="T43" i="46" s="1"/>
  <c r="Q45" i="46"/>
  <c r="Q43" i="46" s="1"/>
  <c r="P45" i="46"/>
  <c r="O45" i="46"/>
  <c r="K45" i="46"/>
  <c r="K43" i="46" s="1"/>
  <c r="H45" i="46"/>
  <c r="H43" i="46" s="1"/>
  <c r="E45" i="46"/>
  <c r="D45" i="46"/>
  <c r="D43" i="46" s="1"/>
  <c r="C45" i="46"/>
  <c r="C43" i="46" s="1"/>
  <c r="J41" i="56"/>
  <c r="J40" i="56" s="1"/>
  <c r="G41" i="56"/>
  <c r="G40" i="56"/>
  <c r="D41" i="56"/>
  <c r="S40" i="56"/>
  <c r="R40" i="56"/>
  <c r="Q40" i="56"/>
  <c r="P40" i="56"/>
  <c r="O40" i="56"/>
  <c r="N40" i="56"/>
  <c r="M40" i="56"/>
  <c r="L40" i="56"/>
  <c r="K40" i="56"/>
  <c r="K34" i="56" s="1"/>
  <c r="I40" i="56"/>
  <c r="H40" i="56"/>
  <c r="F40" i="56"/>
  <c r="F34" i="56" s="1"/>
  <c r="E40" i="56"/>
  <c r="D40" i="56"/>
  <c r="C40" i="56"/>
  <c r="B40" i="56"/>
  <c r="J38" i="56"/>
  <c r="G38" i="56"/>
  <c r="D38" i="56"/>
  <c r="J37" i="56"/>
  <c r="J36" i="56" s="1"/>
  <c r="J34" i="56" s="1"/>
  <c r="G37" i="56"/>
  <c r="G36" i="56"/>
  <c r="D37" i="56"/>
  <c r="S36" i="56"/>
  <c r="S34" i="56" s="1"/>
  <c r="R36" i="56"/>
  <c r="Q36" i="56"/>
  <c r="Q34" i="56"/>
  <c r="P36" i="56"/>
  <c r="O36" i="56"/>
  <c r="O34" i="56" s="1"/>
  <c r="N36" i="56"/>
  <c r="N34" i="56" s="1"/>
  <c r="M36" i="56"/>
  <c r="M34" i="56"/>
  <c r="L36" i="56"/>
  <c r="L34" i="56"/>
  <c r="K36" i="56"/>
  <c r="I36" i="56"/>
  <c r="I34" i="56"/>
  <c r="H36" i="56"/>
  <c r="H34" i="56"/>
  <c r="F36" i="56"/>
  <c r="E36" i="56"/>
  <c r="C36" i="56"/>
  <c r="C34" i="56" s="1"/>
  <c r="B36" i="56"/>
  <c r="B34" i="56" s="1"/>
  <c r="C40" i="29"/>
  <c r="D40" i="29"/>
  <c r="F40" i="29"/>
  <c r="G40" i="29"/>
  <c r="I40" i="29"/>
  <c r="J40" i="29"/>
  <c r="L40" i="29"/>
  <c r="M40" i="29"/>
  <c r="N40" i="29"/>
  <c r="O40" i="29"/>
  <c r="P40" i="29"/>
  <c r="Q40" i="29"/>
  <c r="R40" i="29"/>
  <c r="S40" i="29"/>
  <c r="T40" i="29"/>
  <c r="B40" i="29"/>
  <c r="K45" i="29"/>
  <c r="K44" i="29"/>
  <c r="K43" i="29"/>
  <c r="K40" i="29" s="1"/>
  <c r="K42" i="29"/>
  <c r="H45" i="29"/>
  <c r="H44" i="29"/>
  <c r="H43" i="29"/>
  <c r="H42" i="29"/>
  <c r="E42" i="29"/>
  <c r="E43" i="29"/>
  <c r="E44" i="29"/>
  <c r="E41" i="29" s="1"/>
  <c r="E45" i="29"/>
  <c r="C57" i="45"/>
  <c r="D57" i="45"/>
  <c r="E57" i="45"/>
  <c r="F57" i="45"/>
  <c r="G57" i="45"/>
  <c r="H57" i="45"/>
  <c r="I57" i="45"/>
  <c r="J57" i="45"/>
  <c r="K57" i="45"/>
  <c r="L57" i="45"/>
  <c r="M57" i="45"/>
  <c r="N57" i="45"/>
  <c r="O57" i="45"/>
  <c r="Q57" i="45"/>
  <c r="R57" i="45"/>
  <c r="R55" i="45" s="1"/>
  <c r="S57" i="45"/>
  <c r="B57" i="45"/>
  <c r="C70" i="45"/>
  <c r="D70" i="45"/>
  <c r="F70" i="45"/>
  <c r="G70" i="45"/>
  <c r="I70" i="45"/>
  <c r="J70" i="45"/>
  <c r="L70" i="45"/>
  <c r="M70" i="45"/>
  <c r="N70" i="45"/>
  <c r="O70" i="45"/>
  <c r="Q70" i="45"/>
  <c r="R70" i="45"/>
  <c r="S70" i="45"/>
  <c r="B70" i="45"/>
  <c r="K72" i="45"/>
  <c r="K69" i="45"/>
  <c r="H72" i="45"/>
  <c r="H69" i="45"/>
  <c r="E72" i="45"/>
  <c r="E69" i="45"/>
  <c r="B45" i="46"/>
  <c r="R34" i="56"/>
  <c r="E34" i="56"/>
  <c r="D36" i="56"/>
  <c r="D34" i="56"/>
  <c r="G34" i="56"/>
  <c r="E70" i="45"/>
  <c r="H70" i="45"/>
  <c r="K70" i="45"/>
  <c r="P34" i="56"/>
  <c r="B54" i="30"/>
  <c r="B53" i="30"/>
  <c r="B52" i="30"/>
  <c r="B51" i="30"/>
  <c r="B50" i="30"/>
  <c r="B49" i="30"/>
  <c r="B48" i="30"/>
  <c r="B47" i="30"/>
  <c r="B46" i="30"/>
  <c r="G45" i="30"/>
  <c r="B45" i="30"/>
  <c r="X32" i="53"/>
  <c r="W32" i="53"/>
  <c r="V32" i="53"/>
  <c r="U32" i="53"/>
  <c r="T32" i="53"/>
  <c r="S32" i="53"/>
  <c r="R32" i="53"/>
  <c r="Q32" i="53"/>
  <c r="P32" i="53"/>
  <c r="X19" i="53"/>
  <c r="W19" i="53"/>
  <c r="V19" i="53"/>
  <c r="U19" i="53"/>
  <c r="T19" i="53"/>
  <c r="S19" i="53"/>
  <c r="R19" i="53"/>
  <c r="Q19" i="53"/>
  <c r="P19" i="53"/>
  <c r="O32" i="53"/>
  <c r="O19" i="53"/>
  <c r="P13" i="1"/>
  <c r="P12" i="1"/>
  <c r="H29" i="48"/>
  <c r="P16" i="48"/>
  <c r="O16" i="48"/>
  <c r="N16" i="48"/>
  <c r="M16" i="48"/>
  <c r="L16" i="48"/>
  <c r="K16" i="48"/>
  <c r="J16" i="48"/>
  <c r="I16" i="48"/>
  <c r="G16" i="48"/>
  <c r="F16" i="48"/>
  <c r="E16" i="48"/>
  <c r="D16" i="48"/>
  <c r="C16" i="48"/>
  <c r="B16" i="48"/>
  <c r="B29" i="30"/>
  <c r="B28" i="30"/>
  <c r="B27" i="30"/>
  <c r="B26" i="30"/>
  <c r="B25" i="30"/>
  <c r="B24" i="30"/>
  <c r="B23" i="30"/>
  <c r="B22" i="30"/>
  <c r="B21" i="30"/>
  <c r="G20" i="30"/>
  <c r="B20" i="30"/>
  <c r="J18" i="30"/>
  <c r="I18" i="30"/>
  <c r="H18" i="30"/>
  <c r="G18" i="30"/>
  <c r="B32" i="41"/>
  <c r="C32" i="41"/>
  <c r="B33" i="41"/>
  <c r="C33" i="41"/>
  <c r="B34" i="41"/>
  <c r="C34" i="41"/>
  <c r="B35" i="41"/>
  <c r="C35" i="41"/>
  <c r="B36" i="41"/>
  <c r="C36" i="41"/>
  <c r="B37" i="41"/>
  <c r="C37" i="41"/>
  <c r="B38" i="41"/>
  <c r="C38" i="41"/>
  <c r="B39" i="41"/>
  <c r="C39" i="41"/>
  <c r="B40" i="41"/>
  <c r="C40" i="41"/>
  <c r="C31" i="41"/>
  <c r="B31" i="41"/>
  <c r="O29" i="41"/>
  <c r="N29" i="41"/>
  <c r="M16" i="41"/>
  <c r="L16" i="41"/>
  <c r="K16" i="41"/>
  <c r="J16" i="41"/>
  <c r="I16" i="41"/>
  <c r="H16" i="41"/>
  <c r="G16" i="41"/>
  <c r="F16" i="41"/>
  <c r="E16" i="41"/>
  <c r="C16" i="41" s="1"/>
  <c r="D16" i="41"/>
  <c r="B28" i="54"/>
  <c r="B27" i="54"/>
  <c r="B26" i="54"/>
  <c r="B25" i="54"/>
  <c r="B24" i="54"/>
  <c r="B23" i="54"/>
  <c r="B22" i="54"/>
  <c r="B21" i="54"/>
  <c r="B20" i="54"/>
  <c r="B19" i="54"/>
  <c r="B17" i="54" s="1"/>
  <c r="S17" i="54"/>
  <c r="R17" i="54"/>
  <c r="Q17" i="54"/>
  <c r="P17" i="54"/>
  <c r="O17" i="54"/>
  <c r="N17" i="54"/>
  <c r="M17" i="54"/>
  <c r="L17" i="54"/>
  <c r="K17" i="54"/>
  <c r="J17" i="54"/>
  <c r="I17" i="54"/>
  <c r="H17" i="54"/>
  <c r="G17" i="54"/>
  <c r="F17" i="54"/>
  <c r="E17" i="54"/>
  <c r="D17" i="54"/>
  <c r="C17" i="54"/>
  <c r="B30" i="53"/>
  <c r="B29" i="53"/>
  <c r="B28" i="53"/>
  <c r="B27" i="53"/>
  <c r="B26" i="53"/>
  <c r="B25" i="53"/>
  <c r="B24" i="53"/>
  <c r="B19" i="53" s="1"/>
  <c r="B23" i="53"/>
  <c r="B22" i="53"/>
  <c r="N19" i="53"/>
  <c r="M19" i="53"/>
  <c r="L19" i="53"/>
  <c r="K19" i="53"/>
  <c r="I19" i="53"/>
  <c r="H19" i="53"/>
  <c r="G19" i="53"/>
  <c r="F19" i="53"/>
  <c r="E19" i="53"/>
  <c r="D19" i="53"/>
  <c r="C19" i="53"/>
  <c r="G30" i="38"/>
  <c r="B33" i="47"/>
  <c r="B37" i="47"/>
  <c r="C32" i="47"/>
  <c r="C33" i="47"/>
  <c r="C34" i="47"/>
  <c r="C35" i="47"/>
  <c r="C36" i="47"/>
  <c r="C37" i="47"/>
  <c r="C38" i="47"/>
  <c r="C39" i="47"/>
  <c r="B39" i="47" s="1"/>
  <c r="C40" i="47"/>
  <c r="C31" i="47"/>
  <c r="P29" i="47"/>
  <c r="O29" i="47"/>
  <c r="O16" i="47"/>
  <c r="B17" i="38"/>
  <c r="C17" i="38"/>
  <c r="D17" i="38"/>
  <c r="E17" i="38"/>
  <c r="F17" i="38"/>
  <c r="H17" i="38"/>
  <c r="J17" i="38"/>
  <c r="K17" i="38"/>
  <c r="L17" i="38"/>
  <c r="M17" i="38"/>
  <c r="J26" i="37"/>
  <c r="B26" i="37" s="1"/>
  <c r="C26" i="37"/>
  <c r="J25" i="37"/>
  <c r="C25" i="37"/>
  <c r="B25" i="37" s="1"/>
  <c r="J24" i="37"/>
  <c r="C24" i="37"/>
  <c r="J23" i="37"/>
  <c r="C23" i="37"/>
  <c r="B23" i="37" s="1"/>
  <c r="J22" i="37"/>
  <c r="B22" i="37" s="1"/>
  <c r="C22" i="37"/>
  <c r="J21" i="37"/>
  <c r="C21" i="37"/>
  <c r="B21" i="37" s="1"/>
  <c r="J20" i="37"/>
  <c r="C20" i="37"/>
  <c r="J19" i="37"/>
  <c r="C19" i="37"/>
  <c r="B19" i="37" s="1"/>
  <c r="J18" i="37"/>
  <c r="B18" i="37" s="1"/>
  <c r="C18" i="37"/>
  <c r="J17" i="37"/>
  <c r="C17" i="37"/>
  <c r="B17" i="37" s="1"/>
  <c r="B31" i="47"/>
  <c r="B38" i="47"/>
  <c r="B34" i="47"/>
  <c r="B40" i="47"/>
  <c r="B36" i="47"/>
  <c r="B32" i="47"/>
  <c r="M26" i="42"/>
  <c r="C26" i="42"/>
  <c r="D26" i="42"/>
  <c r="E26" i="42"/>
  <c r="F26" i="42"/>
  <c r="G26" i="42"/>
  <c r="H26" i="42"/>
  <c r="I26" i="42"/>
  <c r="J26" i="42"/>
  <c r="B26" i="42"/>
  <c r="M21" i="42"/>
  <c r="C21" i="42"/>
  <c r="D21" i="42"/>
  <c r="E21" i="42"/>
  <c r="F21" i="42"/>
  <c r="G21" i="42"/>
  <c r="H21" i="42"/>
  <c r="I21" i="42"/>
  <c r="J21" i="42"/>
  <c r="B21" i="42"/>
  <c r="C16" i="42"/>
  <c r="D16" i="42"/>
  <c r="E16" i="42"/>
  <c r="F16" i="42"/>
  <c r="G16" i="42"/>
  <c r="H16" i="42"/>
  <c r="I16" i="42"/>
  <c r="J16" i="42"/>
  <c r="M16" i="42"/>
  <c r="B16" i="42"/>
  <c r="L26" i="42"/>
  <c r="K26" i="42"/>
  <c r="T29" i="47"/>
  <c r="U29" i="47"/>
  <c r="S29" i="47"/>
  <c r="R29" i="47"/>
  <c r="Q29" i="47"/>
  <c r="N29" i="47"/>
  <c r="M29" i="47"/>
  <c r="K29" i="47"/>
  <c r="I29" i="47"/>
  <c r="G29" i="47"/>
  <c r="F29" i="47"/>
  <c r="E29" i="47"/>
  <c r="D29" i="47"/>
  <c r="Z34" i="46"/>
  <c r="Z35" i="46"/>
  <c r="Z36" i="46"/>
  <c r="Z37" i="46"/>
  <c r="Z38" i="46"/>
  <c r="Z39" i="46"/>
  <c r="N39" i="46" s="1"/>
  <c r="Z40" i="46"/>
  <c r="Z41" i="46"/>
  <c r="Z42" i="46"/>
  <c r="W34" i="46"/>
  <c r="N34" i="46" s="1"/>
  <c r="W35" i="46"/>
  <c r="W36" i="46"/>
  <c r="W37" i="46"/>
  <c r="W38" i="46"/>
  <c r="N38" i="46" s="1"/>
  <c r="W39" i="46"/>
  <c r="W40" i="46"/>
  <c r="W41" i="46"/>
  <c r="W42" i="46"/>
  <c r="N42" i="46" s="1"/>
  <c r="T34" i="46"/>
  <c r="T35" i="46"/>
  <c r="T36" i="46"/>
  <c r="T37" i="46"/>
  <c r="T38" i="46"/>
  <c r="T39" i="46"/>
  <c r="T40" i="46"/>
  <c r="T41" i="46"/>
  <c r="N41" i="46" s="1"/>
  <c r="T42" i="46"/>
  <c r="Q34" i="46"/>
  <c r="Q35" i="46"/>
  <c r="Q36" i="46"/>
  <c r="Q37" i="46"/>
  <c r="Q38" i="46"/>
  <c r="Q39" i="46"/>
  <c r="Q40" i="46"/>
  <c r="N40" i="46" s="1"/>
  <c r="Q41" i="46"/>
  <c r="Q42" i="46"/>
  <c r="Z33" i="46"/>
  <c r="W33" i="46"/>
  <c r="N33" i="46" s="1"/>
  <c r="T33" i="46"/>
  <c r="Q33" i="46"/>
  <c r="O34" i="46"/>
  <c r="P34" i="46"/>
  <c r="O35" i="46"/>
  <c r="P35" i="46"/>
  <c r="O36" i="46"/>
  <c r="P36" i="46"/>
  <c r="O37" i="46"/>
  <c r="P37" i="46"/>
  <c r="O38" i="46"/>
  <c r="P38" i="46"/>
  <c r="O39" i="46"/>
  <c r="P39" i="46"/>
  <c r="O40" i="46"/>
  <c r="P40" i="46"/>
  <c r="O41" i="46"/>
  <c r="P41" i="46"/>
  <c r="O42" i="46"/>
  <c r="P42" i="46"/>
  <c r="O33" i="46"/>
  <c r="P33" i="46"/>
  <c r="K34" i="46"/>
  <c r="B34" i="46"/>
  <c r="K35" i="46"/>
  <c r="K36" i="46"/>
  <c r="K37" i="46"/>
  <c r="K38" i="46"/>
  <c r="B38" i="46" s="1"/>
  <c r="K39" i="46"/>
  <c r="K40" i="46"/>
  <c r="K41" i="46"/>
  <c r="K42" i="46"/>
  <c r="H34" i="46"/>
  <c r="H35" i="46"/>
  <c r="H36" i="46"/>
  <c r="H37" i="46"/>
  <c r="H38" i="46"/>
  <c r="H39" i="46"/>
  <c r="H40" i="46"/>
  <c r="H41" i="46"/>
  <c r="B41" i="46" s="1"/>
  <c r="H42" i="46"/>
  <c r="E34" i="46"/>
  <c r="E35" i="46"/>
  <c r="E36" i="46"/>
  <c r="B36" i="46" s="1"/>
  <c r="E37" i="46"/>
  <c r="E38" i="46"/>
  <c r="E39" i="46"/>
  <c r="B39" i="46"/>
  <c r="E40" i="46"/>
  <c r="E41" i="46"/>
  <c r="E42" i="46"/>
  <c r="K33" i="46"/>
  <c r="H33" i="46"/>
  <c r="E33" i="46"/>
  <c r="C41" i="46"/>
  <c r="D41" i="46"/>
  <c r="C42" i="46"/>
  <c r="D42" i="46"/>
  <c r="C34" i="46"/>
  <c r="D34" i="46"/>
  <c r="C35" i="46"/>
  <c r="D35" i="46"/>
  <c r="C36" i="46"/>
  <c r="D36" i="46"/>
  <c r="C37" i="46"/>
  <c r="D37" i="46"/>
  <c r="C38" i="46"/>
  <c r="D38" i="46"/>
  <c r="C39" i="46"/>
  <c r="D39" i="46"/>
  <c r="C40" i="46"/>
  <c r="D40" i="46"/>
  <c r="D33" i="46"/>
  <c r="C33" i="46"/>
  <c r="AB31" i="46"/>
  <c r="AA31" i="46"/>
  <c r="Y31" i="46"/>
  <c r="X31" i="46"/>
  <c r="V31" i="46"/>
  <c r="U31" i="46"/>
  <c r="S31" i="46"/>
  <c r="R31" i="46"/>
  <c r="M31" i="46"/>
  <c r="L31" i="46"/>
  <c r="J31" i="46"/>
  <c r="I31" i="46"/>
  <c r="G31" i="46"/>
  <c r="F31" i="46"/>
  <c r="D33" i="56"/>
  <c r="G33" i="56"/>
  <c r="G32" i="56"/>
  <c r="J33" i="56"/>
  <c r="J32" i="56" s="1"/>
  <c r="J26" i="56" s="1"/>
  <c r="S32" i="56"/>
  <c r="R32" i="56"/>
  <c r="Q32" i="56"/>
  <c r="P32" i="56"/>
  <c r="O32" i="56"/>
  <c r="N32" i="56"/>
  <c r="M32" i="56"/>
  <c r="M26" i="56" s="1"/>
  <c r="L32" i="56"/>
  <c r="K32" i="56"/>
  <c r="I32" i="56"/>
  <c r="H32" i="56"/>
  <c r="H26" i="56" s="1"/>
  <c r="F32" i="56"/>
  <c r="E32" i="56"/>
  <c r="D32" i="56"/>
  <c r="C32" i="56"/>
  <c r="C26" i="56" s="1"/>
  <c r="B32" i="56"/>
  <c r="J30" i="56"/>
  <c r="G30" i="56"/>
  <c r="D30" i="56"/>
  <c r="D28" i="56" s="1"/>
  <c r="D26" i="56" s="1"/>
  <c r="Q28" i="56"/>
  <c r="J29" i="56"/>
  <c r="J28" i="56"/>
  <c r="G29" i="56"/>
  <c r="G28" i="56" s="1"/>
  <c r="G26" i="56" s="1"/>
  <c r="D29" i="56"/>
  <c r="S28" i="56"/>
  <c r="S26" i="56" s="1"/>
  <c r="R28" i="56"/>
  <c r="P28" i="56"/>
  <c r="O28" i="56"/>
  <c r="O26" i="56" s="1"/>
  <c r="N28" i="56"/>
  <c r="M28" i="56"/>
  <c r="L28" i="56"/>
  <c r="K28" i="56"/>
  <c r="K26" i="56" s="1"/>
  <c r="I28" i="56"/>
  <c r="H28" i="56"/>
  <c r="F28" i="56"/>
  <c r="E28" i="56"/>
  <c r="E26" i="56" s="1"/>
  <c r="C28" i="56"/>
  <c r="B28" i="56"/>
  <c r="K33" i="29"/>
  <c r="K34" i="29"/>
  <c r="K31" i="29" s="1"/>
  <c r="K29" i="29" s="1"/>
  <c r="K35" i="29"/>
  <c r="K32" i="29"/>
  <c r="H33" i="29"/>
  <c r="H34" i="29"/>
  <c r="H35" i="29"/>
  <c r="L31" i="29"/>
  <c r="L29" i="29"/>
  <c r="H32" i="29"/>
  <c r="H31" i="29" s="1"/>
  <c r="H29" i="29" s="1"/>
  <c r="E33" i="29"/>
  <c r="E34" i="29"/>
  <c r="E35" i="29"/>
  <c r="E32" i="29"/>
  <c r="E31" i="29" s="1"/>
  <c r="T31" i="29"/>
  <c r="T29" i="29"/>
  <c r="S31" i="29"/>
  <c r="S29" i="29"/>
  <c r="R31" i="29"/>
  <c r="R29" i="29"/>
  <c r="Q31" i="29"/>
  <c r="P31" i="29"/>
  <c r="P29" i="29" s="1"/>
  <c r="O31" i="29"/>
  <c r="O29" i="29"/>
  <c r="N31" i="29"/>
  <c r="N29" i="29" s="1"/>
  <c r="M31" i="29"/>
  <c r="M29" i="29"/>
  <c r="J31" i="29"/>
  <c r="J29" i="29" s="1"/>
  <c r="I31" i="29"/>
  <c r="I29" i="29"/>
  <c r="G31" i="29"/>
  <c r="G29" i="29" s="1"/>
  <c r="F31" i="29"/>
  <c r="F29" i="29"/>
  <c r="D31" i="29"/>
  <c r="D29" i="29" s="1"/>
  <c r="C31" i="29"/>
  <c r="C29" i="29"/>
  <c r="B31" i="29"/>
  <c r="B29" i="29" s="1"/>
  <c r="Q29" i="29"/>
  <c r="K54" i="45"/>
  <c r="K53" i="45"/>
  <c r="H54" i="45"/>
  <c r="H53" i="45"/>
  <c r="E54" i="45"/>
  <c r="E53" i="45"/>
  <c r="K42" i="45"/>
  <c r="K43" i="45"/>
  <c r="K44" i="45"/>
  <c r="K45" i="45"/>
  <c r="K40" i="45" s="1"/>
  <c r="K38" i="45" s="1"/>
  <c r="K46" i="45"/>
  <c r="K47" i="45"/>
  <c r="K48" i="45"/>
  <c r="K49" i="45"/>
  <c r="K50" i="45"/>
  <c r="K41" i="45"/>
  <c r="H42" i="45"/>
  <c r="H43" i="45"/>
  <c r="H44" i="45"/>
  <c r="H45" i="45"/>
  <c r="H46" i="45"/>
  <c r="H47" i="45"/>
  <c r="H48" i="45"/>
  <c r="H49" i="45"/>
  <c r="H50" i="45"/>
  <c r="H41" i="45"/>
  <c r="H40" i="45" s="1"/>
  <c r="H38" i="45" s="1"/>
  <c r="E42" i="45"/>
  <c r="E43" i="45"/>
  <c r="E44" i="45"/>
  <c r="E45" i="45"/>
  <c r="E40" i="45" s="1"/>
  <c r="E38" i="45" s="1"/>
  <c r="E46" i="45"/>
  <c r="E47" i="45"/>
  <c r="E48" i="45"/>
  <c r="E49" i="45"/>
  <c r="E50" i="45"/>
  <c r="E41" i="45"/>
  <c r="S53" i="45"/>
  <c r="R53" i="45"/>
  <c r="Q53" i="45"/>
  <c r="O53" i="45"/>
  <c r="N53" i="45"/>
  <c r="M53" i="45"/>
  <c r="M38" i="45" s="1"/>
  <c r="L53" i="45"/>
  <c r="J53" i="45"/>
  <c r="I53" i="45"/>
  <c r="G53" i="45"/>
  <c r="F53" i="45"/>
  <c r="D53" i="45"/>
  <c r="C53" i="45"/>
  <c r="B53" i="45"/>
  <c r="S40" i="45"/>
  <c r="R40" i="45"/>
  <c r="Q40" i="45"/>
  <c r="O40" i="45"/>
  <c r="O38" i="45" s="1"/>
  <c r="N40" i="45"/>
  <c r="N38" i="45"/>
  <c r="M40" i="45"/>
  <c r="L40" i="45"/>
  <c r="L38" i="45" s="1"/>
  <c r="J40" i="45"/>
  <c r="I40" i="45"/>
  <c r="G40" i="45"/>
  <c r="G38" i="45"/>
  <c r="F40" i="45"/>
  <c r="D40" i="45"/>
  <c r="C40" i="45"/>
  <c r="B40" i="45"/>
  <c r="B38" i="45" s="1"/>
  <c r="K40" i="44"/>
  <c r="H40" i="44"/>
  <c r="E40" i="44"/>
  <c r="K39" i="44"/>
  <c r="H39" i="44"/>
  <c r="E39" i="44"/>
  <c r="K38" i="44"/>
  <c r="H38" i="44"/>
  <c r="E38" i="44"/>
  <c r="K37" i="44"/>
  <c r="H37" i="44"/>
  <c r="E37" i="44"/>
  <c r="K36" i="44"/>
  <c r="H36" i="44"/>
  <c r="E36" i="44"/>
  <c r="K35" i="44"/>
  <c r="H35" i="44"/>
  <c r="E35" i="44"/>
  <c r="K34" i="44"/>
  <c r="H34" i="44"/>
  <c r="E34" i="44"/>
  <c r="K33" i="44"/>
  <c r="H33" i="44"/>
  <c r="E33" i="44"/>
  <c r="K32" i="44"/>
  <c r="H32" i="44"/>
  <c r="E32" i="44"/>
  <c r="K31" i="44"/>
  <c r="H31" i="44"/>
  <c r="E31" i="44"/>
  <c r="S29" i="44"/>
  <c r="R29" i="44"/>
  <c r="Q29" i="44"/>
  <c r="O29" i="44"/>
  <c r="N29" i="44"/>
  <c r="M29" i="44"/>
  <c r="L29" i="44"/>
  <c r="J29" i="44"/>
  <c r="I29" i="44"/>
  <c r="G29" i="44"/>
  <c r="F29" i="44"/>
  <c r="D29" i="44"/>
  <c r="C29" i="44"/>
  <c r="B29" i="44"/>
  <c r="S39" i="43"/>
  <c r="P39" i="43"/>
  <c r="M39" i="43"/>
  <c r="J39" i="43"/>
  <c r="G39" i="43"/>
  <c r="D39" i="43"/>
  <c r="S38" i="43"/>
  <c r="P38" i="43"/>
  <c r="M38" i="43"/>
  <c r="J38" i="43"/>
  <c r="G38" i="43"/>
  <c r="D38" i="43"/>
  <c r="S37" i="43"/>
  <c r="P37" i="43"/>
  <c r="M37" i="43"/>
  <c r="J37" i="43"/>
  <c r="G37" i="43"/>
  <c r="D37" i="43"/>
  <c r="S36" i="43"/>
  <c r="P36" i="43"/>
  <c r="M36" i="43"/>
  <c r="J36" i="43"/>
  <c r="G36" i="43"/>
  <c r="D36" i="43"/>
  <c r="S35" i="43"/>
  <c r="P35" i="43"/>
  <c r="M35" i="43"/>
  <c r="J35" i="43"/>
  <c r="G35" i="43"/>
  <c r="D35" i="43"/>
  <c r="S34" i="43"/>
  <c r="P34" i="43"/>
  <c r="M34" i="43"/>
  <c r="J34" i="43"/>
  <c r="G34" i="43"/>
  <c r="D34" i="43"/>
  <c r="S33" i="43"/>
  <c r="P33" i="43"/>
  <c r="M33" i="43"/>
  <c r="J33" i="43"/>
  <c r="G33" i="43"/>
  <c r="D33" i="43"/>
  <c r="S32" i="43"/>
  <c r="P32" i="43"/>
  <c r="M32" i="43"/>
  <c r="J32" i="43"/>
  <c r="G32" i="43"/>
  <c r="G28" i="43" s="1"/>
  <c r="D32" i="43"/>
  <c r="S31" i="43"/>
  <c r="P31" i="43"/>
  <c r="M31" i="43"/>
  <c r="M28" i="43" s="1"/>
  <c r="J31" i="43"/>
  <c r="G31" i="43"/>
  <c r="D31" i="43"/>
  <c r="S30" i="43"/>
  <c r="S28" i="43" s="1"/>
  <c r="P30" i="43"/>
  <c r="M30" i="43"/>
  <c r="J30" i="43"/>
  <c r="J28" i="43"/>
  <c r="G30" i="43"/>
  <c r="D30" i="43"/>
  <c r="U28" i="43"/>
  <c r="T28" i="43"/>
  <c r="R28" i="43"/>
  <c r="Q28" i="43"/>
  <c r="O28" i="43"/>
  <c r="N28" i="43"/>
  <c r="L28" i="43"/>
  <c r="K28" i="43"/>
  <c r="I28" i="43"/>
  <c r="H28" i="43"/>
  <c r="F28" i="43"/>
  <c r="E28" i="43"/>
  <c r="C28" i="43"/>
  <c r="B28" i="43"/>
  <c r="R26" i="56"/>
  <c r="B42" i="46"/>
  <c r="B35" i="46"/>
  <c r="F26" i="56"/>
  <c r="I26" i="56"/>
  <c r="N26" i="56"/>
  <c r="Q38" i="45"/>
  <c r="C38" i="45"/>
  <c r="R38" i="45"/>
  <c r="J38" i="45"/>
  <c r="S38" i="45"/>
  <c r="F38" i="45"/>
  <c r="N36" i="46"/>
  <c r="AC36" i="46" s="1"/>
  <c r="O31" i="46"/>
  <c r="B37" i="46"/>
  <c r="B40" i="46"/>
  <c r="L26" i="56"/>
  <c r="P26" i="56"/>
  <c r="B26" i="56"/>
  <c r="D38" i="45"/>
  <c r="H29" i="44"/>
  <c r="D28" i="43"/>
  <c r="AC38" i="46"/>
  <c r="W31" i="46"/>
  <c r="N35" i="46"/>
  <c r="E31" i="46"/>
  <c r="C31" i="46"/>
  <c r="Q26" i="56"/>
  <c r="E29" i="29"/>
  <c r="I38" i="45"/>
  <c r="K29" i="44"/>
  <c r="E29" i="44"/>
  <c r="P28" i="43"/>
  <c r="B19" i="47"/>
  <c r="B20" i="47"/>
  <c r="B21" i="47"/>
  <c r="B16" i="47" s="1"/>
  <c r="B22" i="47"/>
  <c r="B23" i="47"/>
  <c r="B24" i="47"/>
  <c r="B25" i="47"/>
  <c r="B26" i="47"/>
  <c r="B27" i="47"/>
  <c r="B18" i="47"/>
  <c r="AC35" i="46"/>
  <c r="AC40" i="46"/>
  <c r="AC41" i="46"/>
  <c r="Q20" i="56"/>
  <c r="Q19" i="56"/>
  <c r="Q18" i="56" s="1"/>
  <c r="Q16" i="56" s="1"/>
  <c r="R19" i="29"/>
  <c r="R17" i="45"/>
  <c r="Q17" i="45"/>
  <c r="Q15" i="45" s="1"/>
  <c r="R16" i="44"/>
  <c r="Q27" i="44"/>
  <c r="Q26" i="44"/>
  <c r="Q25" i="44"/>
  <c r="Q24" i="44"/>
  <c r="Q23" i="44"/>
  <c r="Q19" i="44"/>
  <c r="Q18" i="44"/>
  <c r="Q16" i="44" s="1"/>
  <c r="I27" i="1"/>
  <c r="I26" i="1"/>
  <c r="I24" i="1"/>
  <c r="I23" i="1"/>
  <c r="I22" i="1" s="1"/>
  <c r="I21" i="1"/>
  <c r="I20" i="1"/>
  <c r="I19" i="1" s="1"/>
  <c r="C18" i="46"/>
  <c r="D18" i="46"/>
  <c r="E18" i="46"/>
  <c r="F18" i="46"/>
  <c r="G18" i="46"/>
  <c r="H18" i="46"/>
  <c r="I18" i="46"/>
  <c r="J18" i="46"/>
  <c r="K18" i="46"/>
  <c r="L18" i="46"/>
  <c r="M18" i="46"/>
  <c r="N18" i="46"/>
  <c r="O18" i="46"/>
  <c r="P18" i="46"/>
  <c r="Q18" i="46"/>
  <c r="R18" i="46"/>
  <c r="S18" i="46"/>
  <c r="T18" i="46"/>
  <c r="U18" i="46"/>
  <c r="V18" i="46"/>
  <c r="W18" i="46"/>
  <c r="X18" i="46"/>
  <c r="Y18" i="46"/>
  <c r="Z18" i="46"/>
  <c r="AA18" i="46"/>
  <c r="AB18" i="46"/>
  <c r="B18" i="46"/>
  <c r="AC20" i="46"/>
  <c r="AC29" i="46"/>
  <c r="AC28" i="46"/>
  <c r="AC27" i="46"/>
  <c r="AC26" i="46"/>
  <c r="AC25" i="46"/>
  <c r="AC24" i="46"/>
  <c r="AC23" i="46"/>
  <c r="AC22" i="46"/>
  <c r="AC21" i="46"/>
  <c r="C22" i="56"/>
  <c r="D22" i="56"/>
  <c r="E22" i="56"/>
  <c r="F22" i="56"/>
  <c r="F16" i="56" s="1"/>
  <c r="G22" i="56"/>
  <c r="H22" i="56"/>
  <c r="I22" i="56"/>
  <c r="J22" i="56"/>
  <c r="K22" i="56"/>
  <c r="L22" i="56"/>
  <c r="M22" i="56"/>
  <c r="N22" i="56"/>
  <c r="N16" i="56" s="1"/>
  <c r="O22" i="56"/>
  <c r="P22" i="56"/>
  <c r="Q22" i="56"/>
  <c r="R22" i="56"/>
  <c r="R16" i="56" s="1"/>
  <c r="S22" i="56"/>
  <c r="B22" i="56"/>
  <c r="S30" i="45"/>
  <c r="S17" i="45"/>
  <c r="S15" i="45" s="1"/>
  <c r="I18" i="1"/>
  <c r="I17" i="1"/>
  <c r="K29" i="48"/>
  <c r="L29" i="48"/>
  <c r="M29" i="48"/>
  <c r="N29" i="48"/>
  <c r="O29" i="48"/>
  <c r="P29" i="48"/>
  <c r="G33" i="30"/>
  <c r="B34" i="30"/>
  <c r="B35" i="30"/>
  <c r="B36" i="30"/>
  <c r="B37" i="30"/>
  <c r="B38" i="30"/>
  <c r="B39" i="30"/>
  <c r="B40" i="30"/>
  <c r="B41" i="30"/>
  <c r="B42" i="30"/>
  <c r="B33" i="30"/>
  <c r="C22" i="1"/>
  <c r="D22" i="1"/>
  <c r="E22" i="1"/>
  <c r="F22" i="1"/>
  <c r="F15" i="1" s="1"/>
  <c r="G22" i="1"/>
  <c r="H22" i="1"/>
  <c r="J22" i="1"/>
  <c r="J15" i="1" s="1"/>
  <c r="K22" i="1"/>
  <c r="L22" i="1"/>
  <c r="M22" i="1"/>
  <c r="N22" i="1"/>
  <c r="O22" i="1"/>
  <c r="B22" i="1"/>
  <c r="C19" i="1"/>
  <c r="D19" i="1"/>
  <c r="D15" i="1" s="1"/>
  <c r="E19" i="1"/>
  <c r="F19" i="1"/>
  <c r="G19" i="1"/>
  <c r="H19" i="1"/>
  <c r="H15" i="1" s="1"/>
  <c r="J19" i="1"/>
  <c r="K19" i="1"/>
  <c r="L19" i="1"/>
  <c r="L15" i="1" s="1"/>
  <c r="M19" i="1"/>
  <c r="N19" i="1"/>
  <c r="O19" i="1"/>
  <c r="B19" i="1"/>
  <c r="B15" i="1" s="1"/>
  <c r="B25" i="1"/>
  <c r="P21" i="1"/>
  <c r="P20" i="1"/>
  <c r="P27" i="1"/>
  <c r="P18" i="1"/>
  <c r="P17" i="1"/>
  <c r="P23" i="1"/>
  <c r="P26" i="1"/>
  <c r="C25" i="1"/>
  <c r="D25" i="1"/>
  <c r="E25" i="1"/>
  <c r="F25" i="1"/>
  <c r="P25" i="1" s="1"/>
  <c r="P15" i="1" s="1"/>
  <c r="G25" i="1"/>
  <c r="H25" i="1"/>
  <c r="I25" i="1"/>
  <c r="J25" i="1"/>
  <c r="K25" i="1"/>
  <c r="L25" i="1"/>
  <c r="M25" i="1"/>
  <c r="N25" i="1"/>
  <c r="O25" i="1"/>
  <c r="S18" i="43"/>
  <c r="S19" i="43"/>
  <c r="S20" i="43"/>
  <c r="S21" i="43"/>
  <c r="S22" i="43"/>
  <c r="S23" i="43"/>
  <c r="S24" i="43"/>
  <c r="S25" i="43"/>
  <c r="S26" i="43"/>
  <c r="S17" i="43"/>
  <c r="P18" i="43"/>
  <c r="P19" i="43"/>
  <c r="P20" i="43"/>
  <c r="P21" i="43"/>
  <c r="P22" i="43"/>
  <c r="P23" i="43"/>
  <c r="P24" i="43"/>
  <c r="P25" i="43"/>
  <c r="P26" i="43"/>
  <c r="P17" i="43"/>
  <c r="M18" i="43"/>
  <c r="M19" i="43"/>
  <c r="M20" i="43"/>
  <c r="M15" i="43" s="1"/>
  <c r="M21" i="43"/>
  <c r="M22" i="43"/>
  <c r="M23" i="43"/>
  <c r="M24" i="43"/>
  <c r="M25" i="43"/>
  <c r="M26" i="43"/>
  <c r="M17" i="43"/>
  <c r="J18" i="43"/>
  <c r="J15" i="43" s="1"/>
  <c r="J19" i="43"/>
  <c r="J20" i="43"/>
  <c r="J21" i="43"/>
  <c r="J22" i="43"/>
  <c r="J23" i="43"/>
  <c r="J24" i="43"/>
  <c r="J25" i="43"/>
  <c r="J26" i="43"/>
  <c r="J17" i="43"/>
  <c r="G18" i="43"/>
  <c r="G19" i="43"/>
  <c r="G20" i="43"/>
  <c r="G15" i="43" s="1"/>
  <c r="G21" i="43"/>
  <c r="G22" i="43"/>
  <c r="G23" i="43"/>
  <c r="G24" i="43"/>
  <c r="G25" i="43"/>
  <c r="G26" i="43"/>
  <c r="G17" i="43"/>
  <c r="D18" i="43"/>
  <c r="D19" i="43"/>
  <c r="D20" i="43"/>
  <c r="D21" i="43"/>
  <c r="D22" i="43"/>
  <c r="D23" i="43"/>
  <c r="D24" i="43"/>
  <c r="D25" i="43"/>
  <c r="D26" i="43"/>
  <c r="D17" i="43"/>
  <c r="E19" i="44"/>
  <c r="E20" i="44"/>
  <c r="E21" i="44"/>
  <c r="E16" i="44" s="1"/>
  <c r="E22" i="44"/>
  <c r="E23" i="44"/>
  <c r="E24" i="44"/>
  <c r="E25" i="44"/>
  <c r="E26" i="44"/>
  <c r="E27" i="44"/>
  <c r="E18" i="44"/>
  <c r="H19" i="44"/>
  <c r="H16" i="44" s="1"/>
  <c r="H20" i="44"/>
  <c r="H21" i="44"/>
  <c r="H22" i="44"/>
  <c r="H23" i="44"/>
  <c r="H24" i="44"/>
  <c r="H25" i="44"/>
  <c r="H26" i="44"/>
  <c r="H27" i="44"/>
  <c r="H18" i="44"/>
  <c r="K19" i="44"/>
  <c r="K20" i="44"/>
  <c r="K21" i="44"/>
  <c r="K22" i="44"/>
  <c r="K23" i="44"/>
  <c r="K24" i="44"/>
  <c r="K25" i="44"/>
  <c r="K26" i="44"/>
  <c r="K27" i="44"/>
  <c r="K18" i="44"/>
  <c r="N15" i="1"/>
  <c r="E15" i="1"/>
  <c r="M15" i="1"/>
  <c r="P22" i="1"/>
  <c r="P19" i="1"/>
  <c r="S15" i="43"/>
  <c r="G15" i="1"/>
  <c r="O15" i="1"/>
  <c r="K15" i="1"/>
  <c r="C15" i="1"/>
  <c r="W17" i="46"/>
  <c r="T17" i="46"/>
  <c r="Q17" i="46"/>
  <c r="K17" i="46"/>
  <c r="H17" i="46"/>
  <c r="E17" i="46"/>
  <c r="B17" i="46"/>
  <c r="L21" i="42"/>
  <c r="K21" i="42"/>
  <c r="AC18" i="46"/>
  <c r="G29" i="48"/>
  <c r="F29" i="48"/>
  <c r="E29" i="48"/>
  <c r="D29" i="48"/>
  <c r="C29" i="48"/>
  <c r="B29" i="48"/>
  <c r="J29" i="48"/>
  <c r="I29" i="48"/>
  <c r="B33" i="54"/>
  <c r="B34" i="54"/>
  <c r="B35" i="54"/>
  <c r="B30" i="54" s="1"/>
  <c r="B36" i="54"/>
  <c r="B37" i="54"/>
  <c r="B38" i="54"/>
  <c r="B39" i="54"/>
  <c r="B40" i="54"/>
  <c r="B41" i="54"/>
  <c r="B32" i="54"/>
  <c r="D30" i="54"/>
  <c r="E30" i="54"/>
  <c r="F30" i="54"/>
  <c r="G30" i="54"/>
  <c r="H30" i="54"/>
  <c r="I30" i="54"/>
  <c r="J30" i="54"/>
  <c r="K30" i="54"/>
  <c r="L30" i="54"/>
  <c r="M30" i="54"/>
  <c r="N30" i="54"/>
  <c r="O30" i="54"/>
  <c r="P30" i="54"/>
  <c r="Q30" i="54"/>
  <c r="R30" i="54"/>
  <c r="S30" i="54"/>
  <c r="C30" i="54"/>
  <c r="D32" i="53"/>
  <c r="E32" i="53"/>
  <c r="F32" i="53"/>
  <c r="G32" i="53"/>
  <c r="H32" i="53"/>
  <c r="I32" i="53"/>
  <c r="J32" i="53"/>
  <c r="K32" i="53"/>
  <c r="L32" i="53"/>
  <c r="M32" i="53"/>
  <c r="N32" i="53"/>
  <c r="C32" i="53"/>
  <c r="B35" i="53"/>
  <c r="B36" i="53"/>
  <c r="B37" i="53"/>
  <c r="B38" i="53"/>
  <c r="B32" i="53" s="1"/>
  <c r="B39" i="53"/>
  <c r="B40" i="53"/>
  <c r="B41" i="53"/>
  <c r="B42" i="53"/>
  <c r="B43" i="53"/>
  <c r="B34" i="53"/>
  <c r="C30" i="38"/>
  <c r="D30" i="38"/>
  <c r="E30" i="38"/>
  <c r="F30" i="38"/>
  <c r="H30" i="38"/>
  <c r="I30" i="38"/>
  <c r="J30" i="38"/>
  <c r="K30" i="38"/>
  <c r="L30" i="38"/>
  <c r="M30" i="38"/>
  <c r="B30" i="38"/>
  <c r="D29" i="41"/>
  <c r="E29" i="41"/>
  <c r="C29" i="41" s="1"/>
  <c r="F29" i="41"/>
  <c r="G29" i="41"/>
  <c r="H29" i="41"/>
  <c r="I29" i="41"/>
  <c r="J29" i="41"/>
  <c r="K29" i="41"/>
  <c r="L29" i="41"/>
  <c r="M29" i="41"/>
  <c r="H31" i="30"/>
  <c r="I31" i="30"/>
  <c r="J31" i="30"/>
  <c r="G31" i="30"/>
  <c r="D28" i="37"/>
  <c r="E28" i="37"/>
  <c r="F28" i="37"/>
  <c r="G28" i="37"/>
  <c r="H28" i="37"/>
  <c r="I28" i="37"/>
  <c r="J38" i="37"/>
  <c r="J31" i="37"/>
  <c r="J32" i="37"/>
  <c r="J33" i="37"/>
  <c r="J34" i="37"/>
  <c r="J35" i="37"/>
  <c r="J36" i="37"/>
  <c r="J37" i="37"/>
  <c r="J39" i="37"/>
  <c r="J30" i="37"/>
  <c r="C31" i="37"/>
  <c r="B31" i="37" s="1"/>
  <c r="C32" i="37"/>
  <c r="C33" i="37"/>
  <c r="B33" i="37" s="1"/>
  <c r="C34" i="37"/>
  <c r="C35" i="37"/>
  <c r="B35" i="37" s="1"/>
  <c r="C36" i="37"/>
  <c r="C37" i="37"/>
  <c r="B37" i="37" s="1"/>
  <c r="C38" i="37"/>
  <c r="B38" i="37" s="1"/>
  <c r="C39" i="37"/>
  <c r="B39" i="37" s="1"/>
  <c r="C30" i="37"/>
  <c r="B30" i="37" s="1"/>
  <c r="R16" i="47"/>
  <c r="S16" i="47"/>
  <c r="Q16" i="47"/>
  <c r="D16" i="47"/>
  <c r="E16" i="47"/>
  <c r="F16" i="47"/>
  <c r="G16" i="47"/>
  <c r="I16" i="47"/>
  <c r="K16" i="47"/>
  <c r="M16" i="47"/>
  <c r="N16" i="47"/>
  <c r="C18" i="56"/>
  <c r="C16" i="56"/>
  <c r="E18" i="56"/>
  <c r="E16" i="56"/>
  <c r="F18" i="56"/>
  <c r="H18" i="56"/>
  <c r="H16" i="56"/>
  <c r="I18" i="56"/>
  <c r="I16" i="56"/>
  <c r="K18" i="56"/>
  <c r="K16" i="56"/>
  <c r="L18" i="56"/>
  <c r="L16" i="56"/>
  <c r="M18" i="56"/>
  <c r="M16" i="56"/>
  <c r="N18" i="56"/>
  <c r="O18" i="56"/>
  <c r="O16" i="56"/>
  <c r="P18" i="56"/>
  <c r="P16" i="56"/>
  <c r="R18" i="56"/>
  <c r="S18" i="56"/>
  <c r="S16" i="56"/>
  <c r="J20" i="56"/>
  <c r="G20" i="56"/>
  <c r="G19" i="56"/>
  <c r="J19" i="56"/>
  <c r="J18" i="56" s="1"/>
  <c r="J16" i="56" s="1"/>
  <c r="D20" i="56"/>
  <c r="D19" i="56"/>
  <c r="C18" i="29"/>
  <c r="D18" i="29"/>
  <c r="E18" i="29"/>
  <c r="F18" i="29"/>
  <c r="G18" i="29"/>
  <c r="H18" i="29"/>
  <c r="I18" i="29"/>
  <c r="J18" i="29"/>
  <c r="K18" i="29"/>
  <c r="L18" i="29"/>
  <c r="L16" i="29" s="1"/>
  <c r="M18" i="29"/>
  <c r="N18" i="29"/>
  <c r="O18" i="29"/>
  <c r="P18" i="29"/>
  <c r="P16" i="29" s="1"/>
  <c r="Q18" i="29"/>
  <c r="R18" i="29"/>
  <c r="S18" i="29"/>
  <c r="T18" i="29"/>
  <c r="T16" i="29" s="1"/>
  <c r="B18" i="29"/>
  <c r="C30" i="45"/>
  <c r="D30" i="45"/>
  <c r="E30" i="45"/>
  <c r="F30" i="45"/>
  <c r="G30" i="45"/>
  <c r="H30" i="45"/>
  <c r="I30" i="45"/>
  <c r="J30" i="45"/>
  <c r="K30" i="45"/>
  <c r="L30" i="45"/>
  <c r="M30" i="45"/>
  <c r="N30" i="45"/>
  <c r="O30" i="45"/>
  <c r="Q30" i="45"/>
  <c r="R30" i="45"/>
  <c r="R15" i="45" s="1"/>
  <c r="B30" i="45"/>
  <c r="C17" i="45"/>
  <c r="D17" i="45"/>
  <c r="E17" i="45"/>
  <c r="E15" i="45" s="1"/>
  <c r="F17" i="45"/>
  <c r="G17" i="45"/>
  <c r="H17" i="45"/>
  <c r="I17" i="45"/>
  <c r="I15" i="45" s="1"/>
  <c r="J17" i="45"/>
  <c r="K17" i="45"/>
  <c r="L17" i="45"/>
  <c r="M17" i="45"/>
  <c r="M15" i="45" s="1"/>
  <c r="N17" i="45"/>
  <c r="O17" i="45"/>
  <c r="B17" i="45"/>
  <c r="C16" i="44"/>
  <c r="D16" i="44"/>
  <c r="F16" i="44"/>
  <c r="G16" i="44"/>
  <c r="I16" i="44"/>
  <c r="J16" i="44"/>
  <c r="K16" i="44"/>
  <c r="L16" i="44"/>
  <c r="M16" i="44"/>
  <c r="N16" i="44"/>
  <c r="O16" i="44"/>
  <c r="S16" i="44"/>
  <c r="B16" i="44"/>
  <c r="C15" i="43"/>
  <c r="D15" i="43"/>
  <c r="E15" i="43"/>
  <c r="F15" i="43"/>
  <c r="H15" i="43"/>
  <c r="I15" i="43"/>
  <c r="K15" i="43"/>
  <c r="L15" i="43"/>
  <c r="N15" i="43"/>
  <c r="O15" i="43"/>
  <c r="P15" i="43"/>
  <c r="Q15" i="43"/>
  <c r="R15" i="43"/>
  <c r="T15" i="43"/>
  <c r="U15" i="43"/>
  <c r="B15" i="43"/>
  <c r="K15" i="45"/>
  <c r="G15" i="45"/>
  <c r="C16" i="29"/>
  <c r="S16" i="29"/>
  <c r="O16" i="29"/>
  <c r="K16" i="29"/>
  <c r="G16" i="29"/>
  <c r="D16" i="29"/>
  <c r="J16" i="29"/>
  <c r="O15" i="45"/>
  <c r="N15" i="45"/>
  <c r="C15" i="45"/>
  <c r="I16" i="29"/>
  <c r="B15" i="45"/>
  <c r="J15" i="45"/>
  <c r="F15" i="45"/>
  <c r="L15" i="45"/>
  <c r="H15" i="45"/>
  <c r="D15" i="45"/>
  <c r="R16" i="29"/>
  <c r="N16" i="29"/>
  <c r="B16" i="29"/>
  <c r="Q16" i="29"/>
  <c r="M16" i="29"/>
  <c r="F16" i="29"/>
  <c r="H16" i="29"/>
  <c r="E16" i="29"/>
  <c r="D18" i="56"/>
  <c r="D16" i="56"/>
  <c r="G18" i="56"/>
  <c r="G16" i="56" s="1"/>
  <c r="B18" i="56"/>
  <c r="B16" i="56"/>
  <c r="I15" i="1" l="1"/>
  <c r="B35" i="47"/>
  <c r="C29" i="47"/>
  <c r="C28" i="37"/>
  <c r="B28" i="37" s="1"/>
  <c r="B43" i="46"/>
  <c r="H40" i="29"/>
  <c r="H41" i="29"/>
  <c r="O43" i="46"/>
  <c r="N45" i="46"/>
  <c r="W43" i="46"/>
  <c r="AC53" i="46"/>
  <c r="AC54" i="46"/>
  <c r="B55" i="46"/>
  <c r="E75" i="45"/>
  <c r="H73" i="45"/>
  <c r="H75" i="45"/>
  <c r="D44" i="56"/>
  <c r="D42" i="56" s="1"/>
  <c r="W55" i="46"/>
  <c r="AC65" i="46"/>
  <c r="B29" i="47"/>
  <c r="AC66" i="46"/>
  <c r="D31" i="46"/>
  <c r="K31" i="46"/>
  <c r="B33" i="46"/>
  <c r="H31" i="46"/>
  <c r="P31" i="46"/>
  <c r="Q31" i="46"/>
  <c r="T31" i="46"/>
  <c r="N37" i="46"/>
  <c r="AC42" i="46"/>
  <c r="AC34" i="46"/>
  <c r="AC39" i="46"/>
  <c r="Z31" i="46"/>
  <c r="K41" i="29"/>
  <c r="E43" i="46"/>
  <c r="Z43" i="46"/>
  <c r="P43" i="46"/>
  <c r="AC52" i="46"/>
  <c r="B53" i="1"/>
  <c r="O53" i="1"/>
  <c r="H53" i="1"/>
  <c r="F57" i="1"/>
  <c r="F53" i="1" s="1"/>
  <c r="P58" i="1"/>
  <c r="I65" i="1"/>
  <c r="I63" i="1" s="1"/>
  <c r="J63" i="1"/>
  <c r="P65" i="1"/>
  <c r="E50" i="29"/>
  <c r="G42" i="56"/>
  <c r="E55" i="46"/>
  <c r="N61" i="46"/>
  <c r="AC61" i="46" s="1"/>
  <c r="P55" i="46"/>
  <c r="B43" i="47"/>
  <c r="B41" i="47" s="1"/>
  <c r="AC58" i="46"/>
  <c r="B36" i="37"/>
  <c r="B32" i="37"/>
  <c r="B20" i="37"/>
  <c r="B24" i="37"/>
  <c r="E40" i="29"/>
  <c r="AC49" i="46"/>
  <c r="N51" i="46"/>
  <c r="AC51" i="46" s="1"/>
  <c r="M57" i="1"/>
  <c r="M53" i="1" s="1"/>
  <c r="N53" i="1"/>
  <c r="J53" i="1"/>
  <c r="I56" i="1"/>
  <c r="M63" i="1"/>
  <c r="D52" i="43"/>
  <c r="E53" i="44"/>
  <c r="O55" i="46"/>
  <c r="D55" i="46"/>
  <c r="AC59" i="46"/>
  <c r="B54" i="54"/>
  <c r="P61" i="1"/>
  <c r="F63" i="1"/>
  <c r="P63" i="1" s="1"/>
  <c r="I53" i="1" l="1"/>
  <c r="AC37" i="46"/>
  <c r="N31" i="46"/>
  <c r="P53" i="1"/>
  <c r="AC33" i="46"/>
  <c r="B31" i="46"/>
  <c r="N55" i="46"/>
  <c r="N43" i="46"/>
  <c r="AC45" i="46"/>
  <c r="AC31" i="46" l="1"/>
</calcChain>
</file>

<file path=xl/sharedStrings.xml><?xml version="1.0" encoding="utf-8"?>
<sst xmlns="http://schemas.openxmlformats.org/spreadsheetml/2006/main" count="1600" uniqueCount="568">
  <si>
    <t xml:space="preserve">   . 교육 및 문화</t>
  </si>
  <si>
    <t xml:space="preserve"> Education and Culture</t>
  </si>
  <si>
    <t>1. 학  교  총  개  황</t>
  </si>
  <si>
    <t>Summary of Schools</t>
  </si>
  <si>
    <t>Unit : number, person</t>
  </si>
  <si>
    <r>
      <t>연    별</t>
    </r>
    <r>
      <rPr>
        <sz val="10"/>
        <rFont val="Arial Narrow"/>
        <family val="2"/>
      </rPr>
      <t/>
    </r>
  </si>
  <si>
    <t>학  교  수</t>
  </si>
  <si>
    <t>학  급  및</t>
  </si>
  <si>
    <t>보  통</t>
  </si>
  <si>
    <t>학  생  수          
Students</t>
  </si>
  <si>
    <t>교 직 원 수            Teachers and staffs</t>
  </si>
  <si>
    <t>교원1인당</t>
  </si>
  <si>
    <t>학  과  수</t>
  </si>
  <si>
    <t>교실수</t>
  </si>
  <si>
    <t>계</t>
  </si>
  <si>
    <t>남</t>
  </si>
  <si>
    <t>여</t>
  </si>
  <si>
    <t>교 원 수      Teachers</t>
  </si>
  <si>
    <t>사무직원  Clerical staffs</t>
  </si>
  <si>
    <t>학생수</t>
  </si>
  <si>
    <t xml:space="preserve">Number of </t>
  </si>
  <si>
    <t>No.of classes</t>
  </si>
  <si>
    <t xml:space="preserve">No. of </t>
  </si>
  <si>
    <t>소계</t>
  </si>
  <si>
    <t>No. of students</t>
  </si>
  <si>
    <t>학 교 별</t>
  </si>
  <si>
    <t>schools</t>
  </si>
  <si>
    <t>&amp; departments</t>
  </si>
  <si>
    <t>classrooms</t>
  </si>
  <si>
    <t>Total</t>
  </si>
  <si>
    <t>Male</t>
  </si>
  <si>
    <t>Female</t>
  </si>
  <si>
    <t>Subtotal</t>
  </si>
  <si>
    <t>per teacher</t>
  </si>
  <si>
    <t>2011. 4. 1</t>
  </si>
  <si>
    <t>2013. 4. 1</t>
  </si>
  <si>
    <t>2014. 4. 1</t>
  </si>
  <si>
    <t>2015. 4. 1</t>
  </si>
  <si>
    <t>2016. 4. 1</t>
  </si>
  <si>
    <t>유치원</t>
  </si>
  <si>
    <t>초등학교</t>
  </si>
  <si>
    <t>중학교</t>
  </si>
  <si>
    <t>(국   공   립)</t>
  </si>
  <si>
    <t>(사           립)</t>
  </si>
  <si>
    <t>일반계고등학교</t>
  </si>
  <si>
    <t>특성화고등학교</t>
  </si>
  <si>
    <t>전문대학</t>
  </si>
  <si>
    <t>교육대학</t>
  </si>
  <si>
    <t>대학교</t>
  </si>
  <si>
    <t>대학원</t>
  </si>
  <si>
    <r>
      <t>기타학교</t>
    </r>
    <r>
      <rPr>
        <vertAlign val="superscript"/>
        <sz val="10"/>
        <color theme="1"/>
        <rFont val="맑은 고딕"/>
        <family val="3"/>
        <charset val="129"/>
        <scheme val="major"/>
      </rPr>
      <t>2)</t>
    </r>
  </si>
  <si>
    <t>2017. 4. 1</t>
  </si>
  <si>
    <t>2018. 4. 1</t>
  </si>
  <si>
    <r>
      <t>기타학교</t>
    </r>
    <r>
      <rPr>
        <vertAlign val="superscript"/>
        <sz val="10"/>
        <color theme="1"/>
        <rFont val="맑은 고딕"/>
        <family val="3"/>
        <charset val="129"/>
        <scheme val="major"/>
      </rPr>
      <t>2)</t>
    </r>
  </si>
  <si>
    <t>2019. 4. 1</t>
  </si>
  <si>
    <t xml:space="preserve">  주 : 1) ( )는 분교장수로 전체학교수에 미포함.</t>
  </si>
  <si>
    <t xml:space="preserve">       2) 기타학교는 특수학교, 방송통신고를 포함.</t>
  </si>
  <si>
    <t>자료 : 강원도 홍천교육지원청</t>
  </si>
  <si>
    <t>2. 유   치   원</t>
  </si>
  <si>
    <r>
      <t>연  별</t>
    </r>
    <r>
      <rPr>
        <sz val="10"/>
        <rFont val="Arial Narrow"/>
        <family val="2"/>
      </rPr>
      <t/>
    </r>
  </si>
  <si>
    <t>원 수</t>
  </si>
  <si>
    <t>학급수</t>
  </si>
  <si>
    <t>원 아 수</t>
  </si>
  <si>
    <t>교 원 수</t>
  </si>
  <si>
    <t>직 원 수</t>
  </si>
  <si>
    <t>재 취 원 자 수</t>
  </si>
  <si>
    <t>졸업원아수
(Children Graduated)</t>
  </si>
  <si>
    <t>교     실     수</t>
  </si>
  <si>
    <t>신 입 원 아 수</t>
  </si>
  <si>
    <t>Children</t>
  </si>
  <si>
    <t>Teachers</t>
  </si>
  <si>
    <t>Clerical staffs</t>
  </si>
  <si>
    <t>Children readmitted</t>
  </si>
  <si>
    <t>New Entrants</t>
  </si>
  <si>
    <t>정 규</t>
  </si>
  <si>
    <t>가∙대용</t>
  </si>
  <si>
    <t>읍면별</t>
  </si>
  <si>
    <t>Number</t>
  </si>
  <si>
    <t>Classes</t>
  </si>
  <si>
    <t>Regular</t>
  </si>
  <si>
    <t>Temporary</t>
  </si>
  <si>
    <t>…</t>
  </si>
  <si>
    <t>홍천읍</t>
  </si>
  <si>
    <t>화촌면</t>
  </si>
  <si>
    <t>두촌면</t>
  </si>
  <si>
    <t>내촌면</t>
  </si>
  <si>
    <t>서석면</t>
  </si>
  <si>
    <t>동면</t>
  </si>
  <si>
    <t>남면</t>
  </si>
  <si>
    <t>서면</t>
  </si>
  <si>
    <t>북방면</t>
  </si>
  <si>
    <t>내면</t>
  </si>
  <si>
    <t>2017. 4. 1</t>
  </si>
  <si>
    <t>2019. 4. 1</t>
  </si>
  <si>
    <t>3. 초  등  학  교</t>
  </si>
  <si>
    <t>Elementary Schools</t>
  </si>
  <si>
    <t>Unit : number, person, 1,000 ㎡</t>
  </si>
  <si>
    <t>연  별</t>
  </si>
  <si>
    <t>학 교 수</t>
  </si>
  <si>
    <t>학 생 수</t>
  </si>
  <si>
    <t>직 원 수</t>
  </si>
  <si>
    <t>졸업후 상황</t>
  </si>
  <si>
    <t>입학자 1)</t>
  </si>
  <si>
    <t>교지면적</t>
  </si>
  <si>
    <t>건물면적</t>
  </si>
  <si>
    <t>교실수</t>
  </si>
  <si>
    <t>Number of schools</t>
  </si>
  <si>
    <t>Students</t>
  </si>
  <si>
    <t>Staffs</t>
  </si>
  <si>
    <t>The situation after Graduating</t>
  </si>
  <si>
    <t>본 교</t>
  </si>
  <si>
    <t>분 교</t>
  </si>
  <si>
    <t>졸업자수</t>
  </si>
  <si>
    <t>진학자</t>
  </si>
  <si>
    <t>No. of</t>
  </si>
  <si>
    <t>Advancement into
Higher Schooling</t>
  </si>
  <si>
    <t>New</t>
  </si>
  <si>
    <t>School land</t>
  </si>
  <si>
    <t>Building</t>
  </si>
  <si>
    <t>School</t>
  </si>
  <si>
    <t>Branch</t>
  </si>
  <si>
    <t>classes</t>
  </si>
  <si>
    <t>Graduates</t>
  </si>
  <si>
    <t>Entrants</t>
  </si>
  <si>
    <t>area</t>
  </si>
  <si>
    <t>Classrooms</t>
  </si>
  <si>
    <t xml:space="preserve">  </t>
  </si>
  <si>
    <t>2017. 4. 1</t>
  </si>
  <si>
    <t>2018. 4. 1</t>
  </si>
  <si>
    <t>(소계)</t>
  </si>
  <si>
    <t>주 : 1) 신규항목 추가 : 입학자</t>
  </si>
  <si>
    <t>4. 중   학   교</t>
  </si>
  <si>
    <t>Middle Schools</t>
  </si>
  <si>
    <t>학교수</t>
  </si>
  <si>
    <t>사 무 직 원 수</t>
  </si>
  <si>
    <t>졸업후 상황</t>
  </si>
  <si>
    <t>입학상황</t>
  </si>
  <si>
    <t xml:space="preserve">교지면적 </t>
  </si>
  <si>
    <t>건물면적</t>
  </si>
  <si>
    <t>교실수</t>
  </si>
  <si>
    <t>본교</t>
  </si>
  <si>
    <t>분교</t>
  </si>
  <si>
    <t>Admission of
Freshman</t>
  </si>
  <si>
    <t>Advancement into</t>
  </si>
  <si>
    <t>land</t>
  </si>
  <si>
    <t>Schools</t>
  </si>
  <si>
    <t xml:space="preserve"> Higher Schooling</t>
  </si>
  <si>
    <t>(국 공 립)</t>
  </si>
  <si>
    <t>홍천중</t>
  </si>
  <si>
    <t>홍천여중</t>
  </si>
  <si>
    <t>화촌중</t>
  </si>
  <si>
    <t>두촌중</t>
  </si>
  <si>
    <t>내촌중</t>
  </si>
  <si>
    <t>서석중</t>
  </si>
  <si>
    <t>동화중</t>
  </si>
  <si>
    <t>양덕중</t>
  </si>
  <si>
    <t>한서중</t>
  </si>
  <si>
    <t>내면중</t>
  </si>
  <si>
    <t>(사립)</t>
  </si>
  <si>
    <t>팔렬중</t>
  </si>
  <si>
    <t>2018. 4. 1</t>
  </si>
  <si>
    <t>해밀학교</t>
  </si>
  <si>
    <t>2019. 4. 1</t>
  </si>
  <si>
    <t xml:space="preserve"> </t>
  </si>
  <si>
    <t>5. 일반계 고등학교</t>
  </si>
  <si>
    <t>General High Schools</t>
  </si>
  <si>
    <t>직 원 수</t>
  </si>
  <si>
    <t>졸업후상황</t>
  </si>
  <si>
    <t>입학상황</t>
  </si>
  <si>
    <t>교지면적</t>
  </si>
  <si>
    <t>건물면적</t>
  </si>
  <si>
    <t>Admission of
Freshman</t>
  </si>
  <si>
    <t>진학자</t>
  </si>
  <si>
    <r>
      <t>입학정원</t>
    </r>
    <r>
      <rPr>
        <vertAlign val="superscript"/>
        <sz val="10"/>
        <rFont val="맑은 고딕"/>
        <family val="3"/>
        <charset val="129"/>
        <scheme val="major"/>
      </rPr>
      <t xml:space="preserve"> </t>
    </r>
  </si>
  <si>
    <t>입학자수</t>
  </si>
  <si>
    <t>Admission</t>
  </si>
  <si>
    <t>quota</t>
  </si>
  <si>
    <t>2015. 4. 1</t>
  </si>
  <si>
    <t>홍천고</t>
  </si>
  <si>
    <t>홍천여고</t>
  </si>
  <si>
    <t>서석고</t>
  </si>
  <si>
    <t>내면고</t>
  </si>
  <si>
    <t>2018. 4. 1</t>
  </si>
  <si>
    <t>2019. 4. 1</t>
  </si>
  <si>
    <t>6. 특성화 고등학교</t>
  </si>
  <si>
    <t>Specialized High Schools</t>
  </si>
  <si>
    <t>학 교 수
Number of schools</t>
  </si>
  <si>
    <t>학급수</t>
  </si>
  <si>
    <t>직 원 수</t>
  </si>
  <si>
    <t>교실수</t>
  </si>
  <si>
    <t>2016. 4. 1</t>
  </si>
  <si>
    <t xml:space="preserve">
(국 공 립)</t>
  </si>
  <si>
    <t>홍천농고</t>
  </si>
  <si>
    <t>강원생활과학고</t>
  </si>
  <si>
    <t>팔렬고등학교</t>
  </si>
  <si>
    <t>2017. 4. 1</t>
  </si>
  <si>
    <t>2018. 4. 1</t>
  </si>
  <si>
    <t>2019. 4. 1</t>
  </si>
  <si>
    <t>-</t>
  </si>
  <si>
    <t>※ 통계표 신설(2012년)</t>
  </si>
  <si>
    <t>7. 적 령 아 동 취 학</t>
  </si>
  <si>
    <t>Enrollments of Children at the Right Age for Compulsory Education</t>
  </si>
  <si>
    <t>단위 : 명, %</t>
  </si>
  <si>
    <t>Unit : person, %</t>
  </si>
  <si>
    <t>취 학 대 상 자</t>
  </si>
  <si>
    <t>취학률</t>
  </si>
  <si>
    <t xml:space="preserve">Target children </t>
  </si>
  <si>
    <t>Enrollments of children</t>
  </si>
  <si>
    <t>적령아동</t>
  </si>
  <si>
    <t>유예 및 과령아</t>
  </si>
  <si>
    <t>조기입학 신청자</t>
  </si>
  <si>
    <t>기타</t>
  </si>
  <si>
    <t xml:space="preserve">Children of </t>
  </si>
  <si>
    <t>children over the</t>
  </si>
  <si>
    <t>children under the</t>
  </si>
  <si>
    <t>others</t>
  </si>
  <si>
    <t>schooling</t>
  </si>
  <si>
    <t>schooling age</t>
  </si>
  <si>
    <t>Percentage</t>
  </si>
  <si>
    <t>of</t>
  </si>
  <si>
    <t>enrollment</t>
  </si>
  <si>
    <t>…</t>
  </si>
  <si>
    <t>…</t>
  </si>
  <si>
    <t>…</t>
  </si>
  <si>
    <t>…</t>
  </si>
  <si>
    <t>…</t>
  </si>
  <si>
    <t>…</t>
  </si>
  <si>
    <t>…</t>
  </si>
  <si>
    <t>2017. 4. 1</t>
  </si>
  <si>
    <t xml:space="preserve">8. 사 설 학 원  및  독 서 실 </t>
  </si>
  <si>
    <t xml:space="preserve">8. 사 설 학 원  및  독 서 실(속) </t>
  </si>
  <si>
    <t>Private  Institute and Reading Room</t>
  </si>
  <si>
    <t>Private  Institute and Reading Room(Cont'd)</t>
  </si>
  <si>
    <t>사    설    학    원       Private Institute</t>
  </si>
  <si>
    <t>사  설   학  원   Private Institute</t>
  </si>
  <si>
    <t>독서실  Reading Room</t>
  </si>
  <si>
    <t>학     원     수     Number of institutions</t>
  </si>
  <si>
    <t>학  원  수     Number of institutions</t>
  </si>
  <si>
    <t xml:space="preserve">수강자수  </t>
  </si>
  <si>
    <t>강사수</t>
  </si>
  <si>
    <t>강의실</t>
  </si>
  <si>
    <t>독서실수</t>
  </si>
  <si>
    <t>열람실수</t>
  </si>
  <si>
    <t>학교교과 교습학원</t>
  </si>
  <si>
    <t>평생직업 교육학원</t>
  </si>
  <si>
    <t>Tutoring school curriculum</t>
  </si>
  <si>
    <t>Continuing Education</t>
  </si>
  <si>
    <t>소계</t>
  </si>
  <si>
    <t>입시검정
및 보습</t>
  </si>
  <si>
    <t>국제화</t>
  </si>
  <si>
    <t>예능</t>
  </si>
  <si>
    <t>특수
교육</t>
  </si>
  <si>
    <t>직업기술</t>
  </si>
  <si>
    <t>인문사회</t>
  </si>
  <si>
    <t>기예</t>
  </si>
  <si>
    <t>종합</t>
  </si>
  <si>
    <t>Subtotal</t>
  </si>
  <si>
    <t xml:space="preserve">
Admission&amp;
Supplemental
course</t>
  </si>
  <si>
    <t>International</t>
  </si>
  <si>
    <t>Arts</t>
  </si>
  <si>
    <t>Special</t>
  </si>
  <si>
    <t>Synthesis</t>
  </si>
  <si>
    <t>Others</t>
  </si>
  <si>
    <t>Subtotal</t>
  </si>
  <si>
    <t>Occupational 
skills</t>
  </si>
  <si>
    <t>Interna-
tional</t>
  </si>
  <si>
    <t>Liberal arts &amp;
social sciences</t>
  </si>
  <si>
    <t>Crafts</t>
  </si>
  <si>
    <t>Attendants</t>
  </si>
  <si>
    <t>Instructors</t>
  </si>
  <si>
    <t>Reading
rooms</t>
  </si>
  <si>
    <t>Rooms</t>
  </si>
  <si>
    <t>2017. 4. 1</t>
  </si>
  <si>
    <t>2016. 4. 1</t>
  </si>
  <si>
    <t>2018. 4. 1</t>
  </si>
  <si>
    <t>2019. 4. 1</t>
  </si>
  <si>
    <t>9. 공 공 도 서 관</t>
  </si>
  <si>
    <t>Public Libraries</t>
  </si>
  <si>
    <t>Unit : number, person, volume, 1,000 won</t>
  </si>
  <si>
    <t>연    별</t>
  </si>
  <si>
    <t>도서관수</t>
  </si>
  <si>
    <t>좌석수</t>
  </si>
  <si>
    <t>자료수  Number of data</t>
  </si>
  <si>
    <t>도서관</t>
  </si>
  <si>
    <t>자료실</t>
  </si>
  <si>
    <t>연         간</t>
  </si>
  <si>
    <t>직원수</t>
  </si>
  <si>
    <t>예      산</t>
  </si>
  <si>
    <t>도서</t>
  </si>
  <si>
    <t>비도서</t>
  </si>
  <si>
    <t>연속</t>
  </si>
  <si>
    <t>방문자수</t>
  </si>
  <si>
    <t>이용자수</t>
  </si>
  <si>
    <t>대출책수</t>
  </si>
  <si>
    <t>Staffs</t>
  </si>
  <si>
    <t>Number of</t>
  </si>
  <si>
    <t>간행물(종)</t>
  </si>
  <si>
    <t>Annual</t>
  </si>
  <si>
    <t>Reference</t>
  </si>
  <si>
    <t>도서관별</t>
  </si>
  <si>
    <t>libraries</t>
  </si>
  <si>
    <t>Seats</t>
  </si>
  <si>
    <t>Book</t>
  </si>
  <si>
    <t>Non-book</t>
  </si>
  <si>
    <t>periodical</t>
  </si>
  <si>
    <t>users</t>
  </si>
  <si>
    <t xml:space="preserve"> library users</t>
  </si>
  <si>
    <t>books lent</t>
  </si>
  <si>
    <t>Budget</t>
  </si>
  <si>
    <t>…</t>
  </si>
  <si>
    <t>홍천교육
도서관</t>
  </si>
  <si>
    <t>…</t>
  </si>
  <si>
    <t>홍천군립도서관</t>
  </si>
  <si>
    <t>…</t>
  </si>
  <si>
    <t>…</t>
  </si>
  <si>
    <t>…</t>
  </si>
  <si>
    <t>…</t>
  </si>
  <si>
    <t>…</t>
  </si>
  <si>
    <t>자료 : 강원도 홍천교육도서관, 홍천군 문화체육과</t>
  </si>
  <si>
    <t>10. 문   화   재</t>
  </si>
  <si>
    <t>Cultural Properties</t>
  </si>
  <si>
    <t>단위 : 개</t>
  </si>
  <si>
    <t>총  계</t>
  </si>
  <si>
    <t xml:space="preserve">                                                 지          정           문           화           재                                                                               Designated cultural properties</t>
  </si>
  <si>
    <t>등록문화재</t>
  </si>
  <si>
    <t>국 가 지 정 문 화 재              National designated</t>
  </si>
  <si>
    <t>지 방 지 정 문 화 재           Local designated</t>
  </si>
  <si>
    <t>문화재자료</t>
  </si>
  <si>
    <t>국  보</t>
  </si>
  <si>
    <t>보  물</t>
  </si>
  <si>
    <t>사적 및 명승</t>
  </si>
  <si>
    <t>천연기념물</t>
  </si>
  <si>
    <t>국가무형문화재</t>
  </si>
  <si>
    <t>국가민속문화재</t>
  </si>
  <si>
    <t>시도유형문화재</t>
  </si>
  <si>
    <t>시도무형문화재</t>
  </si>
  <si>
    <t>시도기념물</t>
  </si>
  <si>
    <t>시도민속문화재</t>
  </si>
  <si>
    <t>Cultural</t>
  </si>
  <si>
    <t>Registerered</t>
  </si>
  <si>
    <t>National</t>
  </si>
  <si>
    <t xml:space="preserve">Historic </t>
  </si>
  <si>
    <t>Natural</t>
  </si>
  <si>
    <t>National Intangible</t>
  </si>
  <si>
    <t>National Folklore</t>
  </si>
  <si>
    <t>Tangible</t>
  </si>
  <si>
    <t>Intangible</t>
  </si>
  <si>
    <t xml:space="preserve">Folklore </t>
  </si>
  <si>
    <t>property</t>
  </si>
  <si>
    <t>cultural</t>
  </si>
  <si>
    <t>treasures</t>
  </si>
  <si>
    <t>Treasures</t>
  </si>
  <si>
    <t>areas</t>
  </si>
  <si>
    <t>monuments</t>
  </si>
  <si>
    <t>cultural heritage</t>
  </si>
  <si>
    <t>Monument</t>
  </si>
  <si>
    <t>materials</t>
  </si>
  <si>
    <t>properties</t>
  </si>
  <si>
    <t>자료 : 문화체육과</t>
  </si>
  <si>
    <t>자료 : 문화체육과</t>
  </si>
  <si>
    <t>11. 문  화  공  간</t>
  </si>
  <si>
    <t>Cultural Facilities</t>
  </si>
  <si>
    <t>단위 : 개소</t>
  </si>
  <si>
    <t>Unit : place</t>
  </si>
  <si>
    <t>공     연     시     설</t>
  </si>
  <si>
    <t>전 시 실</t>
  </si>
  <si>
    <t>지 역 문 화 복 지 시 설</t>
  </si>
  <si>
    <t>기    타    시    설</t>
  </si>
  <si>
    <t>Perfoming facilities</t>
  </si>
  <si>
    <t>Exhibition facilities</t>
  </si>
  <si>
    <t>Local culture and welfare facilities</t>
  </si>
  <si>
    <t>공공공연장</t>
  </si>
  <si>
    <t>민간공연장</t>
  </si>
  <si>
    <t>영화관</t>
  </si>
  <si>
    <t>화랑</t>
  </si>
  <si>
    <t>군민회관</t>
  </si>
  <si>
    <t>종합사회복지회관</t>
  </si>
  <si>
    <t>청소년회관</t>
  </si>
  <si>
    <t>문화원</t>
  </si>
  <si>
    <t>국악원</t>
  </si>
  <si>
    <t>전수회관</t>
  </si>
  <si>
    <t>Movie</t>
  </si>
  <si>
    <t>스크린수</t>
  </si>
  <si>
    <t>Gun</t>
  </si>
  <si>
    <t>General Welfare</t>
  </si>
  <si>
    <t>Youth</t>
  </si>
  <si>
    <t>Traditional</t>
  </si>
  <si>
    <t>Initiation</t>
  </si>
  <si>
    <t>Public</t>
  </si>
  <si>
    <t>Private</t>
  </si>
  <si>
    <t>theater</t>
  </si>
  <si>
    <t>No.of screens</t>
  </si>
  <si>
    <t>Museum
(Art museum)</t>
  </si>
  <si>
    <t>Gallery</t>
  </si>
  <si>
    <t>public center</t>
  </si>
  <si>
    <t>center</t>
  </si>
  <si>
    <t>perfoming arts center</t>
  </si>
  <si>
    <t xml:space="preserve">  주 : 1) 국공립 및 등록사립박물관(미술관) 자료임</t>
  </si>
  <si>
    <t>자료 : 교육과, 행복나눔과, 문화체육과</t>
  </si>
  <si>
    <t xml:space="preserve">12. 체  육  시  설   </t>
  </si>
  <si>
    <t>12. 체  육  시  설   (속)</t>
  </si>
  <si>
    <t>가. 공공체육시설     Public sports facilities</t>
  </si>
  <si>
    <t>가. 공공체육시설      Public sports facilities</t>
  </si>
  <si>
    <t xml:space="preserve">공 공 체 육 시 설                                    public sports facilities                 </t>
  </si>
  <si>
    <t>합계</t>
  </si>
  <si>
    <t>육상경기장</t>
  </si>
  <si>
    <t>축구장</t>
  </si>
  <si>
    <t>하키장</t>
  </si>
  <si>
    <t>야구장</t>
  </si>
  <si>
    <t>싸이클
경기장</t>
  </si>
  <si>
    <t>테니스장</t>
  </si>
  <si>
    <t>씨름장</t>
  </si>
  <si>
    <t>간이운동장</t>
  </si>
  <si>
    <t>체육관  Gym</t>
  </si>
  <si>
    <t>수영장</t>
  </si>
  <si>
    <t>국궁장</t>
  </si>
  <si>
    <t>양궁장</t>
  </si>
  <si>
    <t>승마장</t>
  </si>
  <si>
    <t>골프연습장</t>
  </si>
  <si>
    <t>조정카누장</t>
  </si>
  <si>
    <t>요트장</t>
  </si>
  <si>
    <t>빙상장</t>
  </si>
  <si>
    <t>전천후
게이트볼장</t>
  </si>
  <si>
    <t>롤러
스케이트장</t>
  </si>
  <si>
    <t>사격장</t>
  </si>
  <si>
    <t>Stadium</t>
  </si>
  <si>
    <t>Football field</t>
  </si>
  <si>
    <t>hockey ground</t>
  </si>
  <si>
    <t>baseball fiedl</t>
  </si>
  <si>
    <t>Cycle field</t>
  </si>
  <si>
    <t>tennis court</t>
  </si>
  <si>
    <t>Ssireum field</t>
  </si>
  <si>
    <t>(동네체육시설)</t>
  </si>
  <si>
    <t>구기체육관
Ball game</t>
  </si>
  <si>
    <t>투기체육관
match</t>
  </si>
  <si>
    <t>생활체육관
sport for all</t>
  </si>
  <si>
    <t>Swimming Pools</t>
  </si>
  <si>
    <t>archery field</t>
  </si>
  <si>
    <t>Western-style
archery field</t>
  </si>
  <si>
    <t>Equestrian field</t>
  </si>
  <si>
    <t>Golf practice
 range</t>
  </si>
  <si>
    <t>Canoeing center</t>
  </si>
  <si>
    <t>Marina</t>
  </si>
  <si>
    <t>Ice rink</t>
  </si>
  <si>
    <t>자료 : 문화체육과</t>
  </si>
  <si>
    <t>체  육  시  설(속)</t>
  </si>
  <si>
    <t>나. 신고·등록 체육시설업</t>
  </si>
  <si>
    <t>Unit : place, ㎡</t>
  </si>
  <si>
    <t xml:space="preserve">                신고체육시설                                                                    Reported sports facilities</t>
  </si>
  <si>
    <t xml:space="preserve"> 등록체육시설  Registered sports facilities </t>
  </si>
  <si>
    <t>조정장</t>
  </si>
  <si>
    <t>카누장</t>
  </si>
  <si>
    <t>종합체육시설</t>
  </si>
  <si>
    <t>체육도장</t>
  </si>
  <si>
    <t>체력단련장</t>
  </si>
  <si>
    <t>당구장</t>
  </si>
  <si>
    <t>썰매장</t>
  </si>
  <si>
    <t>무도장</t>
  </si>
  <si>
    <t>무도학원</t>
  </si>
  <si>
    <t>골프장</t>
  </si>
  <si>
    <t>스키장</t>
  </si>
  <si>
    <t>자동차경주장</t>
  </si>
  <si>
    <t xml:space="preserve">Marina </t>
  </si>
  <si>
    <t xml:space="preserve">Regatta </t>
  </si>
  <si>
    <t>Canoeing 
center</t>
  </si>
  <si>
    <t xml:space="preserve">Ice  rink </t>
  </si>
  <si>
    <t xml:space="preserve">Equestrian
field </t>
  </si>
  <si>
    <t>Sports
 complex</t>
  </si>
  <si>
    <t xml:space="preserve">Swimming 
pools </t>
  </si>
  <si>
    <t>Exercise 
hall</t>
  </si>
  <si>
    <t xml:space="preserve">Golf practice
range </t>
  </si>
  <si>
    <t>Physical
training center</t>
  </si>
  <si>
    <t>Billiard room</t>
  </si>
  <si>
    <t>Area for
sledding</t>
  </si>
  <si>
    <t>Ball room</t>
  </si>
  <si>
    <t>Ballroom
dancing school</t>
  </si>
  <si>
    <t>Golf course</t>
  </si>
  <si>
    <t>Ski ground</t>
  </si>
  <si>
    <t>Car racing
track</t>
  </si>
  <si>
    <t>자료 : 문화체육과</t>
  </si>
  <si>
    <t xml:space="preserve">13. 청소년 수련시설  </t>
  </si>
  <si>
    <t xml:space="preserve"> Youth Facilities</t>
  </si>
  <si>
    <t>단위 : 개소, ㎡</t>
  </si>
  <si>
    <t xml:space="preserve">합    계     </t>
  </si>
  <si>
    <t>수련관</t>
  </si>
  <si>
    <t xml:space="preserve">문화의 집     </t>
  </si>
  <si>
    <t xml:space="preserve">수련원    </t>
  </si>
  <si>
    <r>
      <t xml:space="preserve">야영장  </t>
    </r>
    <r>
      <rPr>
        <vertAlign val="superscript"/>
        <sz val="10"/>
        <rFont val="맑은 고딕"/>
        <family val="3"/>
        <charset val="129"/>
        <scheme val="major"/>
      </rPr>
      <t>1)</t>
    </r>
    <r>
      <rPr>
        <sz val="10"/>
        <rFont val="맑은 고딕"/>
        <family val="3"/>
        <charset val="129"/>
        <scheme val="major"/>
      </rPr>
      <t xml:space="preserve">   </t>
    </r>
  </si>
  <si>
    <t xml:space="preserve">유스호스텔    </t>
  </si>
  <si>
    <t>특화시설</t>
  </si>
  <si>
    <t>Training institution</t>
  </si>
  <si>
    <t>Cultural house</t>
  </si>
  <si>
    <t>Training  center</t>
  </si>
  <si>
    <t>Camp</t>
  </si>
  <si>
    <t>Youth hotel</t>
  </si>
  <si>
    <t>Specialized facilities</t>
  </si>
  <si>
    <t>개  소</t>
  </si>
  <si>
    <r>
      <t>면적</t>
    </r>
    <r>
      <rPr>
        <vertAlign val="superscript"/>
        <sz val="10"/>
        <rFont val="맑은 고딕"/>
        <family val="3"/>
        <charset val="129"/>
        <scheme val="major"/>
      </rPr>
      <t>1)</t>
    </r>
  </si>
  <si>
    <t>개 소</t>
  </si>
  <si>
    <t>면적</t>
  </si>
  <si>
    <t>Places</t>
  </si>
  <si>
    <t>Area</t>
  </si>
  <si>
    <t xml:space="preserve">  주 : 1) 건물연면적</t>
  </si>
  <si>
    <t>자료 : 문화체육과</t>
  </si>
  <si>
    <t>14. 언  론  매  체</t>
  </si>
  <si>
    <t>Mass Media</t>
  </si>
  <si>
    <t xml:space="preserve">방송사  Broadcasting </t>
  </si>
  <si>
    <t>신문사   Newspaper publishers</t>
  </si>
  <si>
    <t>지상파방송</t>
  </si>
  <si>
    <t>케이블 TV</t>
  </si>
  <si>
    <t>라디오</t>
  </si>
  <si>
    <r>
      <t xml:space="preserve">일 간 </t>
    </r>
    <r>
      <rPr>
        <vertAlign val="superscript"/>
        <sz val="10"/>
        <color theme="1"/>
        <rFont val="맑은 고딕"/>
        <family val="3"/>
        <charset val="129"/>
        <scheme val="major"/>
      </rPr>
      <t>1)</t>
    </r>
  </si>
  <si>
    <t>주 간</t>
  </si>
  <si>
    <t>인터넷신문</t>
  </si>
  <si>
    <t>Broadcasting</t>
  </si>
  <si>
    <t>Cable TV</t>
  </si>
  <si>
    <t>Radio</t>
  </si>
  <si>
    <t>Daily</t>
  </si>
  <si>
    <t>Weekly</t>
  </si>
  <si>
    <t>Internet</t>
  </si>
  <si>
    <t xml:space="preserve">  주 : 1) 종합일간지임.</t>
  </si>
  <si>
    <t>자료 : 기획예산담당관</t>
  </si>
  <si>
    <t>15. 출판,인쇄 및 기록매체 복제업 현황</t>
  </si>
  <si>
    <t xml:space="preserve">Publishing , Printing and Reproduction of Recorded media </t>
  </si>
  <si>
    <t>(산업세분류별)</t>
  </si>
  <si>
    <t xml:space="preserve"> (by Industrial classes)</t>
  </si>
  <si>
    <t>Unit : number,Person</t>
  </si>
  <si>
    <t>서적출판업</t>
  </si>
  <si>
    <t>신문, 잡지 및 정기간행물 출판업</t>
  </si>
  <si>
    <t>오디오물 출판 및</t>
  </si>
  <si>
    <t>기타 인쇄물 출판업</t>
  </si>
  <si>
    <t>인쇄업</t>
  </si>
  <si>
    <t>인쇄관련산업</t>
  </si>
  <si>
    <t>기록매체복제업</t>
  </si>
  <si>
    <t>Publishing of books</t>
  </si>
  <si>
    <t xml:space="preserve">Publishing of newspapers, </t>
  </si>
  <si>
    <t>원판 녹음업</t>
  </si>
  <si>
    <t>Service activities</t>
  </si>
  <si>
    <t>Reproduction of</t>
  </si>
  <si>
    <t xml:space="preserve"> magazines and periodicals</t>
  </si>
  <si>
    <t>Audio publishing and 
original master recordings</t>
  </si>
  <si>
    <t>Other Publishing of prints</t>
  </si>
  <si>
    <t>Printing</t>
  </si>
  <si>
    <t>related to printing</t>
  </si>
  <si>
    <t>recorded media</t>
  </si>
  <si>
    <t>사업체수</t>
  </si>
  <si>
    <t>종사자수</t>
  </si>
  <si>
    <t>Estblishments</t>
  </si>
  <si>
    <t>Employees</t>
  </si>
  <si>
    <t>동  면</t>
  </si>
  <si>
    <t>남  면</t>
  </si>
  <si>
    <t>서  면</t>
  </si>
  <si>
    <t>내  면</t>
  </si>
  <si>
    <t>취     학    자</t>
    <phoneticPr fontId="249" type="noConversion"/>
  </si>
  <si>
    <t>No. of</t>
    <phoneticPr fontId="249" type="noConversion"/>
  </si>
  <si>
    <t>Classrooms</t>
    <phoneticPr fontId="249" type="noConversion"/>
  </si>
  <si>
    <t>No. of Classrooms</t>
    <phoneticPr fontId="249" type="noConversion"/>
  </si>
  <si>
    <t>자료 : 강원도 홍천교육지원청</t>
    <phoneticPr fontId="249" type="noConversion"/>
  </si>
  <si>
    <r>
      <t>종합</t>
    </r>
    <r>
      <rPr>
        <sz val="8"/>
        <rFont val="맑은 고딕"/>
        <family val="3"/>
        <charset val="129"/>
        <scheme val="major"/>
      </rPr>
      <t xml:space="preserve"> </t>
    </r>
    <phoneticPr fontId="249" type="noConversion"/>
  </si>
  <si>
    <r>
      <t>미술관</t>
    </r>
    <r>
      <rPr>
        <vertAlign val="superscript"/>
        <sz val="9"/>
        <rFont val="맑은 고딕"/>
        <family val="3"/>
        <charset val="129"/>
        <scheme val="major"/>
      </rPr>
      <t xml:space="preserve"> 1)</t>
    </r>
  </si>
  <si>
    <t>단위 : 개소, 명</t>
    <phoneticPr fontId="249" type="noConversion"/>
  </si>
  <si>
    <t>단위 : 개소, 명, 천㎡</t>
    <phoneticPr fontId="249" type="noConversion"/>
  </si>
  <si>
    <t>Unit : number, person, 1,000 ㎡</t>
    <phoneticPr fontId="249" type="noConversion"/>
  </si>
  <si>
    <t>단위 : 개소, 명, 권, 천원</t>
    <phoneticPr fontId="249" type="noConversion"/>
  </si>
  <si>
    <t>Unit : each</t>
    <phoneticPr fontId="249" type="noConversion"/>
  </si>
  <si>
    <t>단위 : 개소</t>
    <phoneticPr fontId="249" type="noConversion"/>
  </si>
  <si>
    <t>Unit : place</t>
    <phoneticPr fontId="249" type="noConversion"/>
  </si>
  <si>
    <t>Sub
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</si>
</sst>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4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\(#,##0\)"/>
    <numFmt numFmtId="178" formatCode="0_);[Red]\(0\)"/>
    <numFmt numFmtId="179" formatCode="_ * #,##0.0_ ;_ * \-#,##0.0_ ;_ * &quot;-&quot;_ ;_ @_ "/>
    <numFmt numFmtId="180" formatCode="#,##0.0_ "/>
    <numFmt numFmtId="181" formatCode="\(General\)"/>
    <numFmt numFmtId="182" formatCode="_-* #,##0_-;\-* #,##0_-;_-* &quot;-&quot;??_-;_-@_-"/>
    <numFmt numFmtId="183" formatCode="#,##0_ "/>
    <numFmt numFmtId="184" formatCode="#,##0_);[Red]\(#,##0\)"/>
    <numFmt numFmtId="185" formatCode="_-* #,##0.0_-;\-* #,##0.0_-;_-* &quot;-&quot;??_-;_-@_-"/>
    <numFmt numFmtId="186" formatCode="#,##0&quot;도서관&quot;"/>
    <numFmt numFmtId="187" formatCode="0_ "/>
    <numFmt numFmtId="188" formatCode="_ * #,##0.000_ ;_ * \-#,##0.000_ ;_ * &quot;-&quot;_ ;_ @_ "/>
    <numFmt numFmtId="189" formatCode="&quot;₩&quot;#,##0.00;[Red]&quot;₩&quot;\-#,##0.00"/>
    <numFmt numFmtId="190" formatCode="_ &quot;₩&quot;* #,##0_ ;_ &quot;₩&quot;* \-#,##0_ ;_ &quot;₩&quot;* &quot;-&quot;_ ;_ @_ "/>
    <numFmt numFmtId="191" formatCode="&quot;$&quot;#,##0_);[Red]\(&quot;$&quot;#,##0\)"/>
    <numFmt numFmtId="192" formatCode="&quot;₩&quot;#,##0;[Red]&quot;₩&quot;\-#,##0"/>
    <numFmt numFmtId="193" formatCode="_ &quot;₩&quot;* #,##0.00_ ;_ &quot;₩&quot;* \-#,##0.00_ ;_ &quot;₩&quot;* &quot;-&quot;??_ ;_ @_ "/>
    <numFmt numFmtId="194" formatCode="&quot;$&quot;#,##0.00_);[Red]\(&quot;$&quot;#,##0.00\)"/>
    <numFmt numFmtId="195" formatCode="#,##0;[Red]&quot;-&quot;#,##0"/>
    <numFmt numFmtId="196" formatCode="#,##0.00;[Red]&quot;-&quot;#,##0.00"/>
    <numFmt numFmtId="197" formatCode="_ * #,##0.00_ ;_ * \-#,##0.00_ ;_ * &quot;-&quot;??_ ;_ @_ "/>
    <numFmt numFmtId="198" formatCode="#,##0;&quot;₩&quot;&quot;₩&quot;&quot;₩&quot;&quot;₩&quot;\(#,##0&quot;₩&quot;&quot;₩&quot;&quot;₩&quot;&quot;₩&quot;\)"/>
    <numFmt numFmtId="199" formatCode="_(&quot;$&quot;* #,##0_);_(&quot;$&quot;* \(#,##0\);_(&quot;$&quot;* &quot;-&quot;_);_(@_)"/>
    <numFmt numFmtId="200" formatCode="_(&quot;$&quot;* #,##0.00_);_(&quot;$&quot;* \(#,##0.00\);_(&quot;$&quot;* &quot;-&quot;??_);_(@_)"/>
    <numFmt numFmtId="201" formatCode="&quot;₩&quot;&quot;₩&quot;&quot;₩&quot;&quot;₩&quot;\$#,##0.00;&quot;₩&quot;&quot;₩&quot;&quot;₩&quot;&quot;₩&quot;\(&quot;₩&quot;&quot;₩&quot;&quot;₩&quot;&quot;₩&quot;\$#,##0.00&quot;₩&quot;&quot;₩&quot;&quot;₩&quot;&quot;₩&quot;\)"/>
    <numFmt numFmtId="202" formatCode="_-* #,##0\ _D_M_-;\-* #,##0\ _D_M_-;_-* &quot;-&quot;\ _D_M_-;_-@_-"/>
    <numFmt numFmtId="203" formatCode="_-* #,##0.00\ _D_M_-;\-* #,##0.00\ _D_M_-;_-* &quot;-&quot;??\ _D_M_-;_-@_-"/>
    <numFmt numFmtId="204" formatCode="&quot;₩&quot;&quot;₩&quot;&quot;₩&quot;&quot;₩&quot;\$#,##0;&quot;₩&quot;&quot;₩&quot;&quot;₩&quot;&quot;₩&quot;\(&quot;₩&quot;&quot;₩&quot;&quot;₩&quot;&quot;₩&quot;\$#,##0&quot;₩&quot;&quot;₩&quot;&quot;₩&quot;&quot;₩&quot;\)"/>
    <numFmt numFmtId="205" formatCode="_(* #,##0_);_(* \(#,##0\);_(* &quot;-&quot;_);_(@_)"/>
    <numFmt numFmtId="206" formatCode="_(* #,##0.00_);_(* \(#,##0.00\);_(* &quot;-&quot;??_);_(@_)"/>
    <numFmt numFmtId="207" formatCode="#,##0.000_);&quot;₩&quot;&quot;₩&quot;&quot;₩&quot;&quot;₩&quot;\(#,##0.000&quot;₩&quot;&quot;₩&quot;&quot;₩&quot;&quot;₩&quot;\)"/>
    <numFmt numFmtId="208" formatCode="_-* #,##0\ &quot;DM&quot;_-;\-* #,##0\ &quot;DM&quot;_-;_-* &quot;-&quot;\ &quot;DM&quot;_-;_-@_-"/>
    <numFmt numFmtId="209" formatCode="_-* #,##0.00\ &quot;DM&quot;_-;\-* #,##0.00\ &quot;DM&quot;_-;_-* &quot;-&quot;??\ &quot;DM&quot;_-;_-@_-"/>
    <numFmt numFmtId="210" formatCode="_-* #,##0.0_-;\-* #,##0.0_-;_-* &quot;-&quot;?_-;_-@_-"/>
    <numFmt numFmtId="211" formatCode="#,##0.0"/>
    <numFmt numFmtId="212" formatCode="_ * #,##0.00_ ;_ * \-#,##0.00_ ;_ * &quot;-&quot;_ ;_ @_ "/>
    <numFmt numFmtId="213" formatCode="_ * #,##0.0_ ;_ * \-#,##0.0_ ;_ * &quot;-&quot;??_ ;_ @_ "/>
    <numFmt numFmtId="214" formatCode="_-* #,##0.00_-;\-* #,##0.00_-;_-* &quot;-&quot;?_-;_-@_-"/>
    <numFmt numFmtId="215" formatCode="0.00000"/>
    <numFmt numFmtId="216" formatCode="0.000000"/>
  </numFmts>
  <fonts count="256">
    <font>
      <sz val="10"/>
      <name val="바탕체"/>
      <family val="1"/>
      <charset val="129"/>
    </font>
    <font>
      <sz val="10"/>
      <color theme="1"/>
      <name val="맑은 고딕"/>
      <family val="3"/>
      <charset val="129"/>
      <scheme val="major"/>
    </font>
    <font>
      <sz val="20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sz val="20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b/>
      <sz val="10"/>
      <color rgb="FF0000FF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sz val="9"/>
      <color indexed="8"/>
      <name val="맑은 고딕"/>
      <family val="3"/>
      <charset val="129"/>
      <scheme val="major"/>
    </font>
    <font>
      <b/>
      <sz val="9"/>
      <color theme="1"/>
      <name val="맑은 고딕"/>
      <family val="3"/>
      <charset val="129"/>
      <scheme val="major"/>
    </font>
    <font>
      <sz val="10"/>
      <color indexed="8"/>
      <name val="맑은 고딕"/>
      <family val="3"/>
      <charset val="129"/>
      <scheme val="major"/>
    </font>
    <font>
      <sz val="20"/>
      <color indexed="8"/>
      <name val="맑은 고딕"/>
      <family val="3"/>
      <charset val="129"/>
      <scheme val="major"/>
    </font>
    <font>
      <sz val="11"/>
      <color indexed="8"/>
      <name val="맑은 고딕"/>
      <family val="3"/>
      <charset val="129"/>
      <scheme val="major"/>
    </font>
    <font>
      <b/>
      <sz val="10"/>
      <color indexed="8"/>
      <name val="맑은 고딕"/>
      <family val="3"/>
      <charset val="129"/>
      <scheme val="major"/>
    </font>
    <font>
      <sz val="18"/>
      <name val="맑은 고딕"/>
      <family val="3"/>
      <charset val="129"/>
      <scheme val="major"/>
    </font>
    <font>
      <sz val="12"/>
      <name val="맑은 고딕"/>
      <family val="3"/>
      <charset val="129"/>
      <scheme val="major"/>
    </font>
    <font>
      <b/>
      <sz val="26"/>
      <color indexed="8"/>
      <name val="맑은 고딕"/>
      <family val="3"/>
      <charset val="129"/>
      <scheme val="major"/>
    </font>
    <font>
      <b/>
      <sz val="20"/>
      <color theme="1"/>
      <name val="맑은 고딕"/>
      <family val="3"/>
      <charset val="129"/>
      <scheme val="major"/>
    </font>
    <font>
      <b/>
      <sz val="20"/>
      <name val="맑은 고딕"/>
      <family val="3"/>
      <charset val="129"/>
      <scheme val="major"/>
    </font>
    <font>
      <sz val="10"/>
      <color rgb="FF0000FF"/>
      <name val="맑은 고딕"/>
      <family val="3"/>
      <charset val="129"/>
      <scheme val="major"/>
    </font>
    <font>
      <sz val="9"/>
      <color rgb="FFFF0000"/>
      <name val="맑은 고딕"/>
      <family val="3"/>
      <charset val="129"/>
      <scheme val="major"/>
    </font>
    <font>
      <b/>
      <sz val="18"/>
      <name val="맑은 고딕"/>
      <family val="3"/>
      <charset val="129"/>
      <scheme val="major"/>
    </font>
    <font>
      <sz val="11"/>
      <color rgb="FF000000"/>
      <name val="맑은 고딕"/>
      <family val="3"/>
      <charset val="129"/>
      <scheme val="major"/>
    </font>
    <font>
      <sz val="10"/>
      <color rgb="FFFF0000"/>
      <name val="맑은 고딕"/>
      <family val="3"/>
      <charset val="129"/>
      <scheme val="major"/>
    </font>
    <font>
      <sz val="18"/>
      <color theme="1"/>
      <name val="맑은 고딕"/>
      <family val="3"/>
      <charset val="129"/>
      <scheme val="major"/>
    </font>
    <font>
      <sz val="12"/>
      <color theme="1"/>
      <name val="맑은 고딕"/>
      <family val="3"/>
      <charset val="129"/>
      <scheme val="major"/>
    </font>
    <font>
      <b/>
      <sz val="18"/>
      <color theme="1"/>
      <name val="맑은 고딕"/>
      <family val="3"/>
      <charset val="129"/>
      <scheme val="major"/>
    </font>
    <font>
      <sz val="19.5"/>
      <color theme="1"/>
      <name val="맑은 고딕"/>
      <family val="3"/>
      <charset val="129"/>
      <scheme val="major"/>
    </font>
    <font>
      <sz val="9"/>
      <name val="Arial Narrow"/>
      <family val="2"/>
    </font>
    <font>
      <b/>
      <sz val="10"/>
      <color rgb="FFFF0000"/>
      <name val="맑은 고딕"/>
      <family val="3"/>
      <charset val="129"/>
      <scheme val="major"/>
    </font>
    <font>
      <sz val="10"/>
      <color indexed="12"/>
      <name val="맑은 고딕"/>
      <family val="3"/>
      <charset val="129"/>
      <scheme val="major"/>
    </font>
    <font>
      <sz val="11"/>
      <color indexed="12"/>
      <name val="맑은 고딕"/>
      <family val="3"/>
      <charset val="129"/>
      <scheme val="major"/>
    </font>
    <font>
      <sz val="11"/>
      <color indexed="10"/>
      <name val="맑은 고딕"/>
      <family val="3"/>
      <charset val="129"/>
      <scheme val="major"/>
    </font>
    <font>
      <b/>
      <sz val="20"/>
      <color indexed="8"/>
      <name val="맑은 고딕"/>
      <family val="3"/>
      <charset val="129"/>
      <scheme val="major"/>
    </font>
    <font>
      <b/>
      <sz val="18"/>
      <color indexed="8"/>
      <name val="맑은 고딕"/>
      <family val="3"/>
      <charset val="129"/>
      <scheme val="major"/>
    </font>
    <font>
      <sz val="10"/>
      <color indexed="10"/>
      <name val="맑은 고딕"/>
      <family val="3"/>
      <charset val="129"/>
      <scheme val="major"/>
    </font>
    <font>
      <b/>
      <sz val="10"/>
      <color indexed="10"/>
      <name val="맑은 고딕"/>
      <family val="3"/>
      <charset val="129"/>
      <scheme val="major"/>
    </font>
    <font>
      <sz val="8.5"/>
      <name val="맑은 고딕"/>
      <family val="3"/>
      <charset val="129"/>
      <scheme val="major"/>
    </font>
    <font>
      <sz val="12"/>
      <name val="바탕체"/>
      <family val="1"/>
      <charset val="129"/>
    </font>
    <font>
      <sz val="10"/>
      <color rgb="FF000000"/>
      <name val="바탕체"/>
      <family val="1"/>
      <charset val="129"/>
    </font>
    <font>
      <sz val="11"/>
      <color indexed="8"/>
      <name val="맑은 고딕"/>
      <family val="3"/>
      <charset val="129"/>
    </font>
    <font>
      <sz val="12"/>
      <color rgb="FF000000"/>
      <name val="바탕체"/>
      <family val="1"/>
      <charset val="129"/>
    </font>
    <font>
      <sz val="12"/>
      <name val="???"/>
      <family val="1"/>
    </font>
    <font>
      <sz val="11"/>
      <color rgb="FF000000"/>
      <name val="맑은 고딕"/>
      <family val="3"/>
      <charset val="129"/>
    </font>
    <font>
      <sz val="11"/>
      <color indexed="8"/>
      <name val="맑은 고딕"/>
      <family val="3"/>
    </font>
    <font>
      <sz val="11"/>
      <color theme="1"/>
      <name val="맑은 고딕"/>
      <family val="3"/>
      <charset val="129"/>
      <scheme val="minor"/>
    </font>
    <font>
      <sz val="9"/>
      <color rgb="FF000000"/>
      <name val="맑은 고딕"/>
      <family val="3"/>
      <charset val="129"/>
    </font>
    <font>
      <sz val="9"/>
      <color theme="1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9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indexed="9"/>
      <name val="맑은 고딕"/>
      <family val="3"/>
    </font>
    <font>
      <sz val="11"/>
      <color theme="0"/>
      <name val="맑은 고딕"/>
      <family val="3"/>
      <charset val="129"/>
      <scheme val="minor"/>
    </font>
    <font>
      <sz val="9"/>
      <color rgb="FFFFFFFF"/>
      <name val="맑은 고딕"/>
      <family val="3"/>
      <charset val="129"/>
    </font>
    <font>
      <sz val="9"/>
      <color theme="0"/>
      <name val="맑은 고딕"/>
      <family val="3"/>
      <charset val="129"/>
    </font>
    <font>
      <sz val="9"/>
      <color indexed="9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2"/>
      <color rgb="FF000000"/>
      <name val="한컴바탕"/>
      <family val="1"/>
      <charset val="129"/>
    </font>
    <font>
      <sz val="10"/>
      <name val="Geneva"/>
    </font>
    <font>
      <sz val="10"/>
      <color rgb="FF000000"/>
      <name val="한컴바탕"/>
      <family val="1"/>
      <charset val="129"/>
    </font>
    <font>
      <sz val="11"/>
      <color indexed="20"/>
      <name val="맑은 고딕"/>
      <family val="3"/>
      <charset val="129"/>
    </font>
    <font>
      <sz val="11"/>
      <color rgb="FF800080"/>
      <name val="맑은 고딕"/>
      <family val="3"/>
      <charset val="129"/>
    </font>
    <font>
      <sz val="11"/>
      <color indexed="20"/>
      <name val="맑은 고딕"/>
      <family val="3"/>
    </font>
    <font>
      <sz val="11"/>
      <name val="μ¸¿o"/>
      <family val="3"/>
      <charset val="129"/>
    </font>
    <font>
      <sz val="11"/>
      <color rgb="FF000000"/>
      <name val="한컴바탕"/>
      <family val="1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1"/>
      <name val="돋움"/>
      <family val="3"/>
      <charset val="129"/>
    </font>
    <font>
      <sz val="11"/>
      <color rgb="FF000000"/>
      <name val="돋움"/>
      <family val="3"/>
      <charset val="129"/>
    </font>
    <font>
      <b/>
      <sz val="11"/>
      <color indexed="52"/>
      <name val="맑은 고딕"/>
      <family val="3"/>
      <charset val="129"/>
    </font>
    <font>
      <b/>
      <sz val="11"/>
      <color indexed="13"/>
      <name val="맑은 고딕"/>
      <family val="3"/>
      <charset val="129"/>
    </font>
    <font>
      <b/>
      <sz val="11"/>
      <color rgb="FFFF9900"/>
      <name val="맑은 고딕"/>
      <family val="3"/>
      <charset val="129"/>
    </font>
    <font>
      <b/>
      <sz val="11"/>
      <color indexed="52"/>
      <name val="맑은 고딕"/>
      <family val="3"/>
    </font>
    <font>
      <b/>
      <sz val="10"/>
      <name val="Helv"/>
    </font>
    <font>
      <b/>
      <sz val="10"/>
      <color rgb="FF000000"/>
      <name val="한컴바탕"/>
      <family val="1"/>
      <charset val="129"/>
    </font>
    <font>
      <b/>
      <sz val="11"/>
      <color indexed="9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b/>
      <sz val="11"/>
      <color indexed="9"/>
      <name val="맑은 고딕"/>
      <family val="3"/>
    </font>
    <font>
      <sz val="10"/>
      <name val="Arial"/>
      <family val="2"/>
    </font>
    <font>
      <sz val="10"/>
      <name val="Times New Roman"/>
      <family val="1"/>
    </font>
    <font>
      <sz val="10"/>
      <color rgb="FF000000"/>
      <name val="Times New Roman"/>
      <family val="1"/>
    </font>
    <font>
      <sz val="10"/>
      <name val="MS Serif"/>
      <family val="1"/>
    </font>
    <font>
      <sz val="12"/>
      <name val="Arial"/>
      <family val="2"/>
    </font>
    <font>
      <sz val="12"/>
      <color rgb="FF000000"/>
      <name val="Arial"/>
      <family val="2"/>
    </font>
    <font>
      <sz val="10"/>
      <color indexed="16"/>
      <name val="MS Serif"/>
      <family val="1"/>
    </font>
    <font>
      <sz val="10"/>
      <color rgb="FF800000"/>
      <name val="한컴바탕"/>
      <family val="1"/>
      <charset val="129"/>
    </font>
    <font>
      <i/>
      <sz val="11"/>
      <color indexed="23"/>
      <name val="맑은 고딕"/>
      <family val="3"/>
      <charset val="129"/>
    </font>
    <font>
      <i/>
      <sz val="11"/>
      <color rgb="FF808080"/>
      <name val="맑은 고딕"/>
      <family val="3"/>
      <charset val="129"/>
    </font>
    <font>
      <i/>
      <sz val="11"/>
      <color indexed="23"/>
      <name val="맑은 고딕"/>
      <family val="3"/>
    </font>
    <font>
      <sz val="11"/>
      <color indexed="17"/>
      <name val="맑은 고딕"/>
      <family val="3"/>
      <charset val="129"/>
    </font>
    <font>
      <sz val="11"/>
      <color rgb="FF008000"/>
      <name val="맑은 고딕"/>
      <family val="3"/>
      <charset val="129"/>
    </font>
    <font>
      <sz val="11"/>
      <color indexed="17"/>
      <name val="맑은 고딕"/>
      <family val="3"/>
    </font>
    <font>
      <sz val="8"/>
      <name val="Arial"/>
      <family val="2"/>
    </font>
    <font>
      <sz val="8"/>
      <color rgb="FF000000"/>
      <name val="Arial"/>
      <family val="2"/>
    </font>
    <font>
      <b/>
      <sz val="12"/>
      <name val="Helv"/>
    </font>
    <font>
      <b/>
      <sz val="12"/>
      <color rgb="FF000000"/>
      <name val="한컴바탕"/>
      <family val="1"/>
      <charset val="129"/>
    </font>
    <font>
      <b/>
      <sz val="12"/>
      <name val="Arial"/>
      <family val="2"/>
    </font>
    <font>
      <b/>
      <sz val="12"/>
      <color rgb="FF000000"/>
      <name val="Arial"/>
      <family val="2"/>
    </font>
    <font>
      <b/>
      <sz val="15"/>
      <color indexed="56"/>
      <name val="맑은 고딕"/>
      <family val="3"/>
      <charset val="129"/>
    </font>
    <font>
      <b/>
      <sz val="15"/>
      <color indexed="18"/>
      <name val="맑은 고딕"/>
      <family val="3"/>
      <charset val="129"/>
    </font>
    <font>
      <b/>
      <sz val="15"/>
      <color rgb="FF003366"/>
      <name val="맑은 고딕"/>
      <family val="3"/>
      <charset val="129"/>
    </font>
    <font>
      <b/>
      <sz val="15"/>
      <color indexed="56"/>
      <name val="맑은 고딕"/>
      <family val="3"/>
    </font>
    <font>
      <b/>
      <sz val="13"/>
      <color indexed="56"/>
      <name val="맑은 고딕"/>
      <family val="3"/>
      <charset val="129"/>
    </font>
    <font>
      <b/>
      <sz val="13"/>
      <color indexed="18"/>
      <name val="맑은 고딕"/>
      <family val="3"/>
      <charset val="129"/>
    </font>
    <font>
      <b/>
      <sz val="13"/>
      <color rgb="FF003366"/>
      <name val="맑은 고딕"/>
      <family val="3"/>
      <charset val="129"/>
    </font>
    <font>
      <b/>
      <sz val="13"/>
      <color indexed="56"/>
      <name val="맑은 고딕"/>
      <family val="3"/>
    </font>
    <font>
      <b/>
      <sz val="11"/>
      <color indexed="56"/>
      <name val="맑은 고딕"/>
      <family val="3"/>
      <charset val="129"/>
    </font>
    <font>
      <b/>
      <sz val="11"/>
      <color indexed="18"/>
      <name val="맑은 고딕"/>
      <family val="3"/>
      <charset val="129"/>
    </font>
    <font>
      <b/>
      <sz val="11"/>
      <color rgb="FF003366"/>
      <name val="맑은 고딕"/>
      <family val="3"/>
      <charset val="129"/>
    </font>
    <font>
      <b/>
      <sz val="11"/>
      <color indexed="56"/>
      <name val="맑은 고딕"/>
      <family val="3"/>
    </font>
    <font>
      <b/>
      <sz val="18"/>
      <name val="Arial"/>
      <family val="2"/>
    </font>
    <font>
      <b/>
      <sz val="18"/>
      <color rgb="FF000000"/>
      <name val="Arial"/>
      <family val="2"/>
    </font>
    <font>
      <sz val="11"/>
      <color indexed="62"/>
      <name val="맑은 고딕"/>
      <family val="3"/>
      <charset val="129"/>
    </font>
    <font>
      <sz val="11"/>
      <color rgb="FF333399"/>
      <name val="맑은 고딕"/>
      <family val="3"/>
      <charset val="129"/>
    </font>
    <font>
      <sz val="11"/>
      <color indexed="62"/>
      <name val="맑은 고딕"/>
      <family val="3"/>
    </font>
    <font>
      <sz val="11"/>
      <color indexed="52"/>
      <name val="맑은 고딕"/>
      <family val="3"/>
      <charset val="129"/>
    </font>
    <font>
      <sz val="11"/>
      <color indexed="13"/>
      <name val="맑은 고딕"/>
      <family val="3"/>
      <charset val="129"/>
    </font>
    <font>
      <sz val="11"/>
      <color rgb="FFFF9900"/>
      <name val="맑은 고딕"/>
      <family val="3"/>
      <charset val="129"/>
    </font>
    <font>
      <sz val="11"/>
      <color indexed="52"/>
      <name val="맑은 고딕"/>
      <family val="3"/>
    </font>
    <font>
      <b/>
      <sz val="11"/>
      <name val="Helv"/>
    </font>
    <font>
      <b/>
      <sz val="11"/>
      <color rgb="FF000000"/>
      <name val="한컴바탕"/>
      <family val="1"/>
      <charset val="129"/>
    </font>
    <font>
      <sz val="11"/>
      <color indexed="60"/>
      <name val="맑은 고딕"/>
      <family val="3"/>
      <charset val="129"/>
    </font>
    <font>
      <sz val="11"/>
      <color indexed="16"/>
      <name val="맑은 고딕"/>
      <family val="3"/>
      <charset val="129"/>
    </font>
    <font>
      <sz val="11"/>
      <color rgb="FF993300"/>
      <name val="맑은 고딕"/>
      <family val="3"/>
      <charset val="129"/>
    </font>
    <font>
      <sz val="11"/>
      <color indexed="60"/>
      <name val="맑은 고딕"/>
      <family val="3"/>
    </font>
    <font>
      <b/>
      <sz val="11"/>
      <color indexed="63"/>
      <name val="맑은 고딕"/>
      <family val="3"/>
      <charset val="129"/>
    </font>
    <font>
      <b/>
      <sz val="11"/>
      <color rgb="FF333333"/>
      <name val="맑은 고딕"/>
      <family val="3"/>
      <charset val="129"/>
    </font>
    <font>
      <b/>
      <sz val="11"/>
      <color indexed="63"/>
      <name val="맑은 고딕"/>
      <family val="3"/>
    </font>
    <font>
      <sz val="10"/>
      <color rgb="FF000000"/>
      <name val="Arial"/>
      <family val="2"/>
    </font>
    <font>
      <b/>
      <sz val="18"/>
      <color indexed="56"/>
      <name val="맑은 고딕"/>
      <family val="3"/>
      <charset val="129"/>
    </font>
    <font>
      <b/>
      <sz val="18"/>
      <color indexed="18"/>
      <name val="맑은 고딕"/>
      <family val="3"/>
      <charset val="129"/>
    </font>
    <font>
      <b/>
      <sz val="18"/>
      <color rgb="FF003366"/>
      <name val="맑은 고딕"/>
      <family val="3"/>
      <charset val="129"/>
    </font>
    <font>
      <b/>
      <sz val="18"/>
      <color indexed="56"/>
      <name val="맑은 고딕"/>
      <family val="3"/>
    </font>
    <font>
      <b/>
      <sz val="11"/>
      <color indexed="8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indexed="8"/>
      <name val="맑은 고딕"/>
      <family val="3"/>
    </font>
    <font>
      <sz val="11"/>
      <color indexed="10"/>
      <name val="맑은 고딕"/>
      <family val="3"/>
      <charset val="129"/>
    </font>
    <font>
      <sz val="11"/>
      <color rgb="FFFF0000"/>
      <name val="맑은 고딕"/>
      <family val="3"/>
      <charset val="129"/>
    </font>
    <font>
      <sz val="11"/>
      <color indexed="10"/>
      <name val="맑은 고딕"/>
      <family val="3"/>
    </font>
    <font>
      <sz val="11"/>
      <color rgb="FFFF0000"/>
      <name val="맑은 고딕"/>
      <family val="3"/>
      <charset val="129"/>
      <scheme val="minor"/>
    </font>
    <font>
      <sz val="9"/>
      <color rgb="FFFF0000"/>
      <name val="맑은 고딕"/>
      <family val="3"/>
      <charset val="129"/>
    </font>
    <font>
      <b/>
      <sz val="11"/>
      <color indexed="10"/>
      <name val="맑은 고딕"/>
      <family val="3"/>
      <charset val="129"/>
    </font>
    <font>
      <b/>
      <sz val="11"/>
      <color indexed="1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</font>
    <font>
      <b/>
      <sz val="11"/>
      <color rgb="FFFA7D00"/>
      <name val="맑은 고딕"/>
      <family val="3"/>
      <charset val="129"/>
      <scheme val="minor"/>
    </font>
    <font>
      <b/>
      <sz val="9"/>
      <color indexed="10"/>
      <name val="맑은 고딕"/>
      <family val="3"/>
      <charset val="129"/>
    </font>
    <font>
      <b/>
      <sz val="9"/>
      <color rgb="FFFA7D00"/>
      <name val="맑은 고딕"/>
      <family val="3"/>
      <charset val="129"/>
    </font>
    <font>
      <b/>
      <sz val="1"/>
      <color indexed="8"/>
      <name val="Courier"/>
      <family val="3"/>
    </font>
    <font>
      <b/>
      <sz val="1"/>
      <color rgb="FF000000"/>
      <name val="한컴바탕"/>
      <family val="1"/>
      <charset val="129"/>
    </font>
    <font>
      <sz val="11"/>
      <name val="HY신명조"/>
      <family val="1"/>
      <charset val="129"/>
    </font>
    <font>
      <sz val="11"/>
      <color rgb="FF9C0006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</font>
    <font>
      <sz val="9"/>
      <color rgb="FF9C0006"/>
      <name val="맑은 고딕"/>
      <family val="3"/>
      <charset val="129"/>
    </font>
    <font>
      <sz val="9"/>
      <color indexed="20"/>
      <name val="맑은 고딕"/>
      <family val="3"/>
      <charset val="129"/>
    </font>
    <font>
      <sz val="1"/>
      <color indexed="8"/>
      <name val="Courier"/>
      <family val="3"/>
    </font>
    <font>
      <sz val="1"/>
      <color rgb="FF000000"/>
      <name val="한컴바탕"/>
      <family val="1"/>
      <charset val="129"/>
    </font>
    <font>
      <sz val="11"/>
      <color indexed="19"/>
      <name val="맑은 고딕"/>
      <family val="3"/>
      <charset val="129"/>
    </font>
    <font>
      <sz val="11"/>
      <color indexed="19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</font>
    <font>
      <sz val="11"/>
      <color rgb="FF9C6500"/>
      <name val="맑은 고딕"/>
      <family val="3"/>
      <charset val="129"/>
      <scheme val="minor"/>
    </font>
    <font>
      <sz val="9"/>
      <color indexed="19"/>
      <name val="맑은 고딕"/>
      <family val="3"/>
      <charset val="129"/>
    </font>
    <font>
      <sz val="9"/>
      <color rgb="FF9C6500"/>
      <name val="맑은 고딕"/>
      <family val="3"/>
      <charset val="129"/>
    </font>
    <font>
      <sz val="11"/>
      <name val="뼻뮝"/>
      <family val="3"/>
      <charset val="129"/>
    </font>
    <font>
      <i/>
      <sz val="11"/>
      <color rgb="FF7F7F7F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</font>
    <font>
      <i/>
      <sz val="9"/>
      <color rgb="FF7F7F7F"/>
      <name val="맑은 고딕"/>
      <family val="3"/>
      <charset val="129"/>
    </font>
    <font>
      <b/>
      <sz val="11"/>
      <color theme="0"/>
      <name val="맑은 고딕"/>
      <family val="3"/>
      <charset val="129"/>
      <scheme val="minor"/>
    </font>
    <font>
      <b/>
      <sz val="9"/>
      <color rgb="FFFFFFFF"/>
      <name val="맑은 고딕"/>
      <family val="3"/>
      <charset val="129"/>
    </font>
    <font>
      <b/>
      <sz val="9"/>
      <color theme="0"/>
      <name val="맑은 고딕"/>
      <family val="3"/>
      <charset val="129"/>
    </font>
    <font>
      <b/>
      <sz val="9"/>
      <color indexed="9"/>
      <name val="맑은 고딕"/>
      <family val="3"/>
      <charset val="129"/>
    </font>
    <font>
      <sz val="11"/>
      <color indexed="8"/>
      <name val="돋움"/>
      <family val="3"/>
      <charset val="129"/>
    </font>
    <font>
      <sz val="11"/>
      <color theme="1"/>
      <name val="돋움"/>
      <family val="3"/>
      <charset val="129"/>
    </font>
    <font>
      <sz val="12"/>
      <color indexed="8"/>
      <name val="바탕체"/>
      <family val="1"/>
      <charset val="129"/>
    </font>
    <font>
      <sz val="11"/>
      <color indexed="1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</font>
    <font>
      <sz val="11"/>
      <color rgb="FFFA7D00"/>
      <name val="맑은 고딕"/>
      <family val="3"/>
      <charset val="129"/>
      <scheme val="minor"/>
    </font>
    <font>
      <sz val="9"/>
      <color indexed="10"/>
      <name val="맑은 고딕"/>
      <family val="3"/>
      <charset val="129"/>
    </font>
    <font>
      <sz val="9"/>
      <color rgb="FFFA7D00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9"/>
      <color rgb="FF000000"/>
      <name val="맑은 고딕"/>
      <family val="3"/>
      <charset val="129"/>
    </font>
    <font>
      <b/>
      <sz val="9"/>
      <color theme="1"/>
      <name val="맑은 고딕"/>
      <family val="3"/>
      <charset val="129"/>
    </font>
    <font>
      <b/>
      <sz val="9"/>
      <color indexed="8"/>
      <name val="맑은 고딕"/>
      <family val="3"/>
      <charset val="129"/>
    </font>
    <font>
      <sz val="11"/>
      <color rgb="FF3F3F76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</font>
    <font>
      <sz val="9"/>
      <color rgb="FF3F3F76"/>
      <name val="맑은 고딕"/>
      <family val="3"/>
      <charset val="129"/>
    </font>
    <font>
      <sz val="9"/>
      <color indexed="62"/>
      <name val="맑은 고딕"/>
      <family val="3"/>
      <charset val="129"/>
    </font>
    <font>
      <b/>
      <sz val="15"/>
      <color indexed="62"/>
      <name val="맑은 고딕"/>
      <family val="3"/>
      <charset val="129"/>
    </font>
    <font>
      <b/>
      <sz val="15"/>
      <color indexed="62"/>
      <name val="맑은 고딕"/>
      <family val="3"/>
      <charset val="129"/>
      <scheme val="minor"/>
    </font>
    <font>
      <b/>
      <sz val="15"/>
      <color rgb="FF1F497D"/>
      <name val="맑은 고딕"/>
      <family val="3"/>
      <charset val="129"/>
    </font>
    <font>
      <b/>
      <sz val="15"/>
      <color theme="3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</font>
    <font>
      <b/>
      <sz val="13"/>
      <color indexed="62"/>
      <name val="맑은 고딕"/>
      <family val="3"/>
      <charset val="129"/>
    </font>
    <font>
      <b/>
      <sz val="13"/>
      <color indexed="62"/>
      <name val="맑은 고딕"/>
      <family val="3"/>
      <charset val="129"/>
      <scheme val="minor"/>
    </font>
    <font>
      <b/>
      <sz val="13"/>
      <color rgb="FF1F497D"/>
      <name val="맑은 고딕"/>
      <family val="3"/>
      <charset val="129"/>
    </font>
    <font>
      <b/>
      <sz val="13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</font>
    <font>
      <b/>
      <sz val="11"/>
      <color indexed="62"/>
      <name val="맑은 고딕"/>
      <family val="3"/>
      <charset val="129"/>
    </font>
    <font>
      <b/>
      <sz val="11"/>
      <color indexed="62"/>
      <name val="맑은 고딕"/>
      <family val="3"/>
      <charset val="129"/>
      <scheme val="minor"/>
    </font>
    <font>
      <b/>
      <sz val="11"/>
      <color rgb="FF1F497D"/>
      <name val="맑은 고딕"/>
      <family val="3"/>
      <charset val="129"/>
    </font>
    <font>
      <b/>
      <sz val="11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</font>
    <font>
      <b/>
      <sz val="18"/>
      <color indexed="62"/>
      <name val="맑은 고딕"/>
      <family val="3"/>
      <charset val="129"/>
    </font>
    <font>
      <b/>
      <sz val="18"/>
      <color rgb="FF1F497D"/>
      <name val="맑은 고딕"/>
      <family val="3"/>
      <charset val="129"/>
    </font>
    <font>
      <b/>
      <sz val="18"/>
      <color indexed="62"/>
      <name val="맑은 고딕"/>
      <family val="3"/>
      <charset val="129"/>
      <scheme val="maj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</font>
    <font>
      <sz val="9"/>
      <color rgb="FF006100"/>
      <name val="맑은 고딕"/>
      <family val="3"/>
      <charset val="129"/>
    </font>
    <font>
      <sz val="9"/>
      <color indexed="17"/>
      <name val="맑은 고딕"/>
      <family val="3"/>
      <charset val="129"/>
    </font>
    <font>
      <sz val="13"/>
      <name val="견고딕"/>
      <family val="1"/>
      <charset val="129"/>
    </font>
    <font>
      <sz val="13"/>
      <color rgb="FF000000"/>
      <name val="한컴바탕"/>
      <family val="1"/>
      <charset val="129"/>
    </font>
    <font>
      <b/>
      <sz val="11"/>
      <color rgb="FF3F3F3F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</font>
    <font>
      <b/>
      <sz val="9"/>
      <color rgb="FF3F3F3F"/>
      <name val="맑은 고딕"/>
      <family val="3"/>
      <charset val="129"/>
    </font>
    <font>
      <b/>
      <sz val="9"/>
      <color indexed="63"/>
      <name val="맑은 고딕"/>
      <family val="3"/>
      <charset val="129"/>
    </font>
    <font>
      <sz val="10"/>
      <name val="굴림체"/>
      <family val="3"/>
      <charset val="129"/>
    </font>
    <font>
      <sz val="12"/>
      <name val="굴림체"/>
      <family val="3"/>
      <charset val="129"/>
    </font>
    <font>
      <sz val="12"/>
      <color rgb="FF000000"/>
      <name val="굴림체"/>
      <family val="3"/>
      <charset val="129"/>
    </font>
    <font>
      <sz val="11"/>
      <name val="돋움"/>
      <family val="3"/>
    </font>
    <font>
      <sz val="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10"/>
      <name val="Arial Narrow"/>
      <family val="2"/>
    </font>
    <font>
      <sz val="11"/>
      <color indexed="9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sz val="11"/>
      <color indexed="20"/>
      <name val="돋움"/>
      <family val="3"/>
      <charset val="129"/>
    </font>
    <font>
      <sz val="11"/>
      <color indexed="60"/>
      <name val="돋움"/>
      <family val="3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10"/>
      <name val="바탕체"/>
      <family val="1"/>
      <charset val="129"/>
    </font>
    <font>
      <vertAlign val="superscript"/>
      <sz val="10"/>
      <color theme="1"/>
      <name val="맑은 고딕"/>
      <family val="3"/>
      <charset val="129"/>
      <scheme val="major"/>
    </font>
    <font>
      <vertAlign val="superscript"/>
      <sz val="10"/>
      <name val="맑은 고딕"/>
      <family val="3"/>
      <charset val="129"/>
      <scheme val="major"/>
    </font>
    <font>
      <sz val="8"/>
      <name val="바탕체"/>
      <family val="1"/>
      <charset val="129"/>
    </font>
    <font>
      <sz val="8"/>
      <name val="맑은 고딕"/>
      <family val="3"/>
      <charset val="129"/>
      <scheme val="major"/>
    </font>
    <font>
      <vertAlign val="superscript"/>
      <sz val="9"/>
      <name val="맑은 고딕"/>
      <family val="3"/>
      <charset val="129"/>
      <scheme val="major"/>
    </font>
    <font>
      <b/>
      <sz val="10"/>
      <color rgb="FFFF0000"/>
      <name val="맑은 고딕"/>
      <family val="3"/>
      <charset val="129"/>
    </font>
    <font>
      <sz val="10"/>
      <color rgb="FF000000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sz val="10"/>
      <color rgb="FFFF0000"/>
      <name val="맑은 고딕"/>
      <family val="3"/>
      <charset val="129"/>
    </font>
  </fonts>
  <fills count="1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indexed="31"/>
      </patternFill>
    </fill>
    <fill>
      <patternFill patternType="solid">
        <fgColor rgb="FFCCCCFF"/>
        <bgColor indexed="64"/>
      </patternFill>
    </fill>
    <fill>
      <patternFill patternType="solid">
        <fgColor indexed="45"/>
      </patternFill>
    </fill>
    <fill>
      <patternFill patternType="solid">
        <fgColor indexed="46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indexed="42"/>
      </patternFill>
    </fill>
    <fill>
      <patternFill patternType="solid">
        <fgColor rgb="FFCCFFCC"/>
        <bgColor indexed="64"/>
      </patternFill>
    </fill>
    <fill>
      <patternFill patternType="solid">
        <fgColor indexed="46"/>
      </patternFill>
    </fill>
    <fill>
      <patternFill patternType="solid">
        <fgColor rgb="FFCC99FF"/>
        <bgColor indexed="64"/>
      </patternFill>
    </fill>
    <fill>
      <patternFill patternType="solid">
        <fgColor indexed="27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7"/>
      </patternFill>
    </fill>
    <fill>
      <patternFill patternType="solid">
        <fgColor rgb="FFFFCC99"/>
        <bgColor indexed="64"/>
      </patternFill>
    </fill>
    <fill>
      <patternFill patternType="solid">
        <fgColor indexed="44"/>
      </patternFill>
    </fill>
    <fill>
      <patternFill patternType="solid">
        <fgColor indexed="44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theme="4" tint="0.79995117038483843"/>
        <bgColor indexed="65"/>
      </patternFill>
    </fill>
    <fill>
      <patternFill patternType="solid">
        <fgColor indexed="29"/>
      </patternFill>
    </fill>
    <fill>
      <patternFill patternType="solid">
        <fgColor indexed="29"/>
        <bgColor indexed="64"/>
      </patternFill>
    </fill>
    <fill>
      <patternFill patternType="solid">
        <fgColor rgb="FFF3DCDB"/>
        <bgColor indexed="64"/>
      </patternFill>
    </fill>
    <fill>
      <patternFill patternType="solid">
        <fgColor theme="5" tint="0.79995117038483843"/>
        <bgColor indexed="65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6" tint="0.79995117038483843"/>
        <bgColor indexed="65"/>
      </patternFill>
    </fill>
    <fill>
      <patternFill patternType="solid">
        <fgColor indexed="47"/>
        <bgColor indexed="64"/>
      </patternFill>
    </fill>
    <fill>
      <patternFill patternType="solid">
        <fgColor rgb="FFE6E0ED"/>
        <bgColor indexed="64"/>
      </patternFill>
    </fill>
    <fill>
      <patternFill patternType="solid">
        <fgColor theme="7" tint="0.79995117038483843"/>
        <bgColor indexed="65"/>
      </patternFill>
    </fill>
    <fill>
      <patternFill patternType="solid">
        <fgColor theme="8" tint="0.79995117038483843"/>
        <bgColor indexed="65"/>
      </patternFill>
    </fill>
    <fill>
      <patternFill patternType="solid">
        <fgColor rgb="FFDBEEF3"/>
        <bgColor indexed="64"/>
      </patternFill>
    </fill>
    <fill>
      <patternFill patternType="solid">
        <fgColor rgb="FFFDEADB"/>
        <bgColor indexed="64"/>
      </patternFill>
    </fill>
    <fill>
      <patternFill patternType="solid">
        <fgColor theme="9" tint="0.79995117038483843"/>
        <bgColor indexed="65"/>
      </patternFill>
    </fill>
    <fill>
      <patternFill patternType="solid">
        <fgColor indexed="2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indexed="11"/>
      </patternFill>
    </fill>
    <fill>
      <patternFill patternType="solid">
        <fgColor rgb="FF00FF00"/>
        <bgColor indexed="64"/>
      </patternFill>
    </fill>
    <fill>
      <patternFill patternType="solid">
        <fgColor indexed="51"/>
      </patternFill>
    </fill>
    <fill>
      <patternFill patternType="solid">
        <fgColor indexed="13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B8CCE5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E6B8B7"/>
        <bgColor indexed="64"/>
      </patternFill>
    </fill>
    <fill>
      <patternFill patternType="solid">
        <fgColor indexed="43"/>
      </patternFill>
    </fill>
    <fill>
      <patternFill patternType="solid">
        <fgColor rgb="FFD7E4BC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indexed="45"/>
        <bgColor indexed="64"/>
      </patternFill>
    </fill>
    <fill>
      <patternFill patternType="solid">
        <fgColor rgb="FFCCC1DA"/>
        <bgColor indexed="64"/>
      </patternFill>
    </fill>
    <fill>
      <patternFill patternType="solid">
        <fgColor theme="7" tint="0.59999389629810485"/>
        <bgColor indexed="65"/>
      </patternFill>
    </fill>
    <fill>
      <patternFill patternType="solid">
        <fgColor rgb="FFB7DEE8"/>
        <bgColor indexed="64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FCD5B5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0"/>
      </patternFill>
    </fill>
    <fill>
      <patternFill patternType="solid">
        <fgColor rgb="FF0066CC"/>
        <bgColor indexed="64"/>
      </patternFill>
    </fill>
    <fill>
      <patternFill patternType="solid">
        <fgColor indexed="36"/>
      </patternFill>
    </fill>
    <fill>
      <patternFill patternType="solid">
        <fgColor rgb="FF800080"/>
        <bgColor indexed="64"/>
      </patternFill>
    </fill>
    <fill>
      <patternFill patternType="solid">
        <fgColor indexed="49"/>
      </patternFill>
    </fill>
    <fill>
      <patternFill patternType="solid">
        <fgColor rgb="FF33CCCC"/>
        <bgColor indexed="64"/>
      </patternFill>
    </fill>
    <fill>
      <patternFill patternType="solid">
        <fgColor indexed="52"/>
      </patternFill>
    </fill>
    <fill>
      <patternFill patternType="solid">
        <fgColor rgb="FFFF9900"/>
        <bgColor indexed="64"/>
      </patternFill>
    </fill>
    <fill>
      <patternFill patternType="solid">
        <fgColor rgb="FF96B3D7"/>
        <bgColor indexed="64"/>
      </patternFill>
    </fill>
    <fill>
      <patternFill patternType="solid">
        <fgColor theme="4" tint="0.39994506668294322"/>
        <bgColor indexed="65"/>
      </patternFill>
    </fill>
    <fill>
      <patternFill patternType="solid">
        <fgColor indexed="53"/>
      </patternFill>
    </fill>
    <fill>
      <patternFill patternType="solid">
        <fgColor indexed="53"/>
        <bgColor indexed="64"/>
      </patternFill>
    </fill>
    <fill>
      <patternFill patternType="solid">
        <fgColor rgb="FFD99694"/>
        <bgColor indexed="64"/>
      </patternFill>
    </fill>
    <fill>
      <patternFill patternType="solid">
        <fgColor theme="5" tint="0.39994506668294322"/>
        <bgColor indexed="65"/>
      </patternFill>
    </fill>
    <fill>
      <patternFill patternType="solid">
        <fgColor indexed="51"/>
        <bgColor indexed="64"/>
      </patternFill>
    </fill>
    <fill>
      <patternFill patternType="solid">
        <fgColor rgb="FFC3D69B"/>
        <bgColor indexed="64"/>
      </patternFill>
    </fill>
    <fill>
      <patternFill patternType="solid">
        <fgColor theme="6" tint="0.39994506668294322"/>
        <bgColor indexed="65"/>
      </patternFill>
    </fill>
    <fill>
      <patternFill patternType="solid">
        <fgColor rgb="FFB3A2C7"/>
        <bgColor indexed="64"/>
      </patternFill>
    </fill>
    <fill>
      <patternFill patternType="solid">
        <fgColor theme="7" tint="0.39994506668294322"/>
        <bgColor indexed="65"/>
      </patternFill>
    </fill>
    <fill>
      <patternFill patternType="solid">
        <fgColor rgb="FF92CDDD"/>
        <bgColor indexed="64"/>
      </patternFill>
    </fill>
    <fill>
      <patternFill patternType="solid">
        <fgColor theme="8" tint="0.39994506668294322"/>
        <bgColor indexed="65"/>
      </patternFill>
    </fill>
    <fill>
      <patternFill patternType="solid">
        <fgColor rgb="FFFAC090"/>
        <bgColor indexed="64"/>
      </patternFill>
    </fill>
    <fill>
      <patternFill patternType="solid">
        <fgColor theme="9" tint="0.39994506668294322"/>
        <bgColor indexed="65"/>
      </patternFill>
    </fill>
    <fill>
      <patternFill patternType="solid">
        <fgColor indexed="62"/>
      </patternFill>
    </fill>
    <fill>
      <patternFill patternType="solid">
        <fgColor rgb="FF333399"/>
        <bgColor indexed="64"/>
      </patternFill>
    </fill>
    <fill>
      <patternFill patternType="solid">
        <fgColor indexed="10"/>
      </patternFill>
    </fill>
    <fill>
      <patternFill patternType="solid">
        <fgColor rgb="FFFF0000"/>
        <bgColor indexed="64"/>
      </patternFill>
    </fill>
    <fill>
      <patternFill patternType="solid">
        <fgColor indexed="57"/>
      </patternFill>
    </fill>
    <fill>
      <patternFill patternType="solid">
        <fgColor indexed="50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indexed="22"/>
      </patternFill>
    </fill>
    <fill>
      <patternFill patternType="solid">
        <fgColor rgb="FFC0C0C0"/>
        <bgColor indexed="64"/>
      </patternFill>
    </fill>
    <fill>
      <patternFill patternType="solid">
        <fgColor indexed="55"/>
      </patternFill>
    </fill>
    <fill>
      <patternFill patternType="solid">
        <fgColor rgb="FF96969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56"/>
      </patternFill>
    </fill>
    <fill>
      <patternFill patternType="solid">
        <fgColor indexed="56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theme="4"/>
      </patternFill>
    </fill>
    <fill>
      <patternFill patternType="solid">
        <fgColor rgb="FFC0504D"/>
        <bgColor indexed="64"/>
      </patternFill>
    </fill>
    <fill>
      <patternFill patternType="solid">
        <fgColor theme="5"/>
      </patternFill>
    </fill>
    <fill>
      <patternFill patternType="solid">
        <fgColor rgb="FF9BBB59"/>
        <bgColor indexed="64"/>
      </patternFill>
    </fill>
    <fill>
      <patternFill patternType="solid">
        <fgColor theme="6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theme="9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2F2F2"/>
      </patternFill>
    </fill>
    <fill>
      <patternFill patternType="solid">
        <fgColor rgb="FFFFC7CE"/>
        <bgColor indexed="64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FFEB9C"/>
        <bgColor indexed="64"/>
      </patternFill>
    </fill>
    <fill>
      <patternFill patternType="solid">
        <fgColor rgb="FFA5A5A5"/>
      </patternFill>
    </fill>
    <fill>
      <patternFill patternType="solid">
        <fgColor rgb="FFA5A5A5"/>
        <bgColor indexed="64"/>
      </patternFill>
    </fill>
    <fill>
      <patternFill patternType="solid">
        <fgColor rgb="FFFFCC99"/>
      </patternFill>
    </fill>
    <fill>
      <patternFill patternType="solid">
        <fgColor rgb="FFC6EFCE"/>
        <bgColor indexed="64"/>
      </patternFill>
    </fill>
    <fill>
      <patternFill patternType="solid">
        <fgColor rgb="FFC6EFCE"/>
      </patternFill>
    </fill>
  </fills>
  <borders count="6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rgb="FF0066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3"/>
      </bottom>
      <diagonal/>
    </border>
    <border>
      <left/>
      <right/>
      <top/>
      <bottom style="double">
        <color rgb="FFFF990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rgb="FF96B3D7"/>
      </bottom>
      <diagonal/>
    </border>
    <border>
      <left/>
      <right/>
      <top/>
      <bottom style="medium">
        <color theme="4" tint="0.3999450666829432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double">
        <color indexed="64"/>
      </top>
      <bottom/>
      <diagonal/>
    </border>
  </borders>
  <cellStyleXfs count="2983">
    <xf numFmtId="0" fontId="0" fillId="0" borderId="0"/>
    <xf numFmtId="176" fontId="246" fillId="0" borderId="0" applyFont="0" applyFill="0" applyBorder="0" applyAlignment="0" applyProtection="0"/>
    <xf numFmtId="0" fontId="246" fillId="0" borderId="0"/>
    <xf numFmtId="0" fontId="246" fillId="0" borderId="0"/>
    <xf numFmtId="0" fontId="42" fillId="0" borderId="0"/>
    <xf numFmtId="0" fontId="246" fillId="0" borderId="0"/>
    <xf numFmtId="0" fontId="43" fillId="0" borderId="0"/>
    <xf numFmtId="0" fontId="44" fillId="0" borderId="0">
      <alignment vertical="center"/>
    </xf>
    <xf numFmtId="41" fontId="44" fillId="0" borderId="0" applyFont="0" applyFill="0" applyBorder="0" applyAlignment="0" applyProtection="0">
      <alignment vertical="center"/>
    </xf>
    <xf numFmtId="176" fontId="246" fillId="0" borderId="0" applyFont="0" applyFill="0" applyBorder="0" applyAlignment="0" applyProtection="0"/>
    <xf numFmtId="0" fontId="42" fillId="0" borderId="0"/>
    <xf numFmtId="176" fontId="246" fillId="0" borderId="0" applyFont="0" applyFill="0" applyBorder="0" applyAlignment="0" applyProtection="0"/>
    <xf numFmtId="0" fontId="246" fillId="0" borderId="0"/>
    <xf numFmtId="0" fontId="246" fillId="0" borderId="0"/>
    <xf numFmtId="0" fontId="42" fillId="0" borderId="0"/>
    <xf numFmtId="0" fontId="45" fillId="0" borderId="0"/>
    <xf numFmtId="0" fontId="46" fillId="0" borderId="0"/>
    <xf numFmtId="0" fontId="44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7" fillId="10" borderId="0">
      <alignment vertical="center"/>
    </xf>
    <xf numFmtId="0" fontId="47" fillId="10" borderId="0">
      <alignment vertical="center"/>
    </xf>
    <xf numFmtId="0" fontId="48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7" fillId="12" borderId="0">
      <alignment vertical="center"/>
    </xf>
    <xf numFmtId="0" fontId="47" fillId="13" borderId="0">
      <alignment vertical="center"/>
    </xf>
    <xf numFmtId="0" fontId="47" fillId="12" borderId="0">
      <alignment vertical="center"/>
    </xf>
    <xf numFmtId="0" fontId="47" fillId="13" borderId="0">
      <alignment vertical="center"/>
    </xf>
    <xf numFmtId="0" fontId="48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7" fillId="15" borderId="0">
      <alignment vertical="center"/>
    </xf>
    <xf numFmtId="0" fontId="47" fillId="15" borderId="0">
      <alignment vertical="center"/>
    </xf>
    <xf numFmtId="0" fontId="48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7" fillId="17" borderId="0">
      <alignment vertical="center"/>
    </xf>
    <xf numFmtId="0" fontId="47" fillId="17" borderId="0">
      <alignment vertical="center"/>
    </xf>
    <xf numFmtId="0" fontId="48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7" fillId="19" borderId="0">
      <alignment vertical="center"/>
    </xf>
    <xf numFmtId="0" fontId="47" fillId="20" borderId="0">
      <alignment vertical="center"/>
    </xf>
    <xf numFmtId="0" fontId="47" fillId="19" borderId="0">
      <alignment vertical="center"/>
    </xf>
    <xf numFmtId="0" fontId="47" fillId="20" borderId="0">
      <alignment vertical="center"/>
    </xf>
    <xf numFmtId="0" fontId="48" fillId="18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7" fillId="2" borderId="0">
      <alignment vertical="center"/>
    </xf>
    <xf numFmtId="0" fontId="47" fillId="22" borderId="0">
      <alignment vertical="center"/>
    </xf>
    <xf numFmtId="0" fontId="47" fillId="2" borderId="0">
      <alignment vertical="center"/>
    </xf>
    <xf numFmtId="0" fontId="47" fillId="22" borderId="0">
      <alignment vertical="center"/>
    </xf>
    <xf numFmtId="0" fontId="48" fillId="21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7" fillId="24" borderId="0">
      <alignment vertical="center"/>
    </xf>
    <xf numFmtId="0" fontId="47" fillId="25" borderId="0">
      <alignment vertical="center"/>
    </xf>
    <xf numFmtId="0" fontId="49" fillId="26" borderId="0" applyNumberFormat="0" applyBorder="0" applyAlignment="0" applyProtection="0">
      <alignment vertical="center"/>
    </xf>
    <xf numFmtId="0" fontId="50" fillId="24" borderId="0">
      <alignment vertical="center"/>
    </xf>
    <xf numFmtId="0" fontId="50" fillId="25" borderId="0">
      <alignment vertical="center"/>
    </xf>
    <xf numFmtId="0" fontId="51" fillId="23" borderId="0" applyNumberFormat="0" applyBorder="0" applyAlignment="0" applyProtection="0">
      <alignment vertical="center"/>
    </xf>
    <xf numFmtId="0" fontId="51" fillId="26" borderId="0" applyNumberFormat="0" applyBorder="0" applyAlignment="0" applyProtection="0">
      <alignment vertical="center"/>
    </xf>
    <xf numFmtId="0" fontId="52" fillId="23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7" fillId="24" borderId="0">
      <alignment vertical="center"/>
    </xf>
    <xf numFmtId="0" fontId="47" fillId="25" borderId="0">
      <alignment vertical="center"/>
    </xf>
    <xf numFmtId="0" fontId="49" fillId="26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53" fillId="26" borderId="0" applyNumberFormat="0" applyBorder="0" applyAlignment="0" applyProtection="0">
      <alignment vertical="center"/>
    </xf>
    <xf numFmtId="0" fontId="53" fillId="26" borderId="0" applyNumberFormat="0" applyBorder="0" applyAlignment="0" applyProtection="0">
      <alignment vertical="center"/>
    </xf>
    <xf numFmtId="0" fontId="53" fillId="26" borderId="0" applyNumberFormat="0" applyBorder="0" applyAlignment="0" applyProtection="0">
      <alignment vertical="center"/>
    </xf>
    <xf numFmtId="0" fontId="53" fillId="26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9" fillId="27" borderId="0" applyNumberFormat="0" applyBorder="0" applyAlignment="0" applyProtection="0">
      <alignment vertical="center"/>
    </xf>
    <xf numFmtId="0" fontId="47" fillId="28" borderId="0">
      <alignment vertical="center"/>
    </xf>
    <xf numFmtId="0" fontId="47" fillId="29" borderId="0">
      <alignment vertical="center"/>
    </xf>
    <xf numFmtId="0" fontId="49" fillId="30" borderId="0" applyNumberFormat="0" applyBorder="0" applyAlignment="0" applyProtection="0">
      <alignment vertical="center"/>
    </xf>
    <xf numFmtId="0" fontId="50" fillId="28" borderId="0">
      <alignment vertical="center"/>
    </xf>
    <xf numFmtId="0" fontId="50" fillId="29" borderId="0">
      <alignment vertical="center"/>
    </xf>
    <xf numFmtId="0" fontId="51" fillId="27" borderId="0" applyNumberFormat="0" applyBorder="0" applyAlignment="0" applyProtection="0">
      <alignment vertical="center"/>
    </xf>
    <xf numFmtId="0" fontId="51" fillId="30" borderId="0" applyNumberFormat="0" applyBorder="0" applyAlignment="0" applyProtection="0">
      <alignment vertical="center"/>
    </xf>
    <xf numFmtId="0" fontId="52" fillId="27" borderId="0" applyNumberFormat="0" applyBorder="0" applyAlignment="0" applyProtection="0">
      <alignment vertical="center"/>
    </xf>
    <xf numFmtId="0" fontId="49" fillId="27" borderId="0" applyNumberFormat="0" applyBorder="0" applyAlignment="0" applyProtection="0">
      <alignment vertical="center"/>
    </xf>
    <xf numFmtId="0" fontId="47" fillId="28" borderId="0">
      <alignment vertical="center"/>
    </xf>
    <xf numFmtId="0" fontId="47" fillId="29" borderId="0">
      <alignment vertical="center"/>
    </xf>
    <xf numFmtId="0" fontId="49" fillId="30" borderId="0" applyNumberFormat="0" applyBorder="0" applyAlignment="0" applyProtection="0">
      <alignment vertical="center"/>
    </xf>
    <xf numFmtId="0" fontId="49" fillId="27" borderId="0" applyNumberFormat="0" applyBorder="0" applyAlignment="0" applyProtection="0">
      <alignment vertical="center"/>
    </xf>
    <xf numFmtId="0" fontId="53" fillId="30" borderId="0" applyNumberFormat="0" applyBorder="0" applyAlignment="0" applyProtection="0">
      <alignment vertical="center"/>
    </xf>
    <xf numFmtId="0" fontId="53" fillId="30" borderId="0" applyNumberFormat="0" applyBorder="0" applyAlignment="0" applyProtection="0">
      <alignment vertical="center"/>
    </xf>
    <xf numFmtId="0" fontId="53" fillId="30" borderId="0" applyNumberFormat="0" applyBorder="0" applyAlignment="0" applyProtection="0">
      <alignment vertical="center"/>
    </xf>
    <xf numFmtId="0" fontId="53" fillId="30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7" fillId="32" borderId="0">
      <alignment vertical="center"/>
    </xf>
    <xf numFmtId="0" fontId="47" fillId="33" borderId="0">
      <alignment vertical="center"/>
    </xf>
    <xf numFmtId="0" fontId="49" fillId="34" borderId="0" applyNumberFormat="0" applyBorder="0" applyAlignment="0" applyProtection="0">
      <alignment vertical="center"/>
    </xf>
    <xf numFmtId="0" fontId="50" fillId="32" borderId="0">
      <alignment vertical="center"/>
    </xf>
    <xf numFmtId="0" fontId="50" fillId="33" borderId="0">
      <alignment vertical="center"/>
    </xf>
    <xf numFmtId="0" fontId="51" fillId="31" borderId="0" applyNumberFormat="0" applyBorder="0" applyAlignment="0" applyProtection="0">
      <alignment vertical="center"/>
    </xf>
    <xf numFmtId="0" fontId="51" fillId="34" borderId="0" applyNumberFormat="0" applyBorder="0" applyAlignment="0" applyProtection="0">
      <alignment vertical="center"/>
    </xf>
    <xf numFmtId="0" fontId="52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7" fillId="32" borderId="0">
      <alignment vertical="center"/>
    </xf>
    <xf numFmtId="0" fontId="47" fillId="33" borderId="0">
      <alignment vertical="center"/>
    </xf>
    <xf numFmtId="0" fontId="49" fillId="34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53" fillId="34" borderId="0" applyNumberFormat="0" applyBorder="0" applyAlignment="0" applyProtection="0">
      <alignment vertical="center"/>
    </xf>
    <xf numFmtId="0" fontId="53" fillId="34" borderId="0" applyNumberFormat="0" applyBorder="0" applyAlignment="0" applyProtection="0">
      <alignment vertical="center"/>
    </xf>
    <xf numFmtId="0" fontId="53" fillId="34" borderId="0" applyNumberFormat="0" applyBorder="0" applyAlignment="0" applyProtection="0">
      <alignment vertical="center"/>
    </xf>
    <xf numFmtId="0" fontId="53" fillId="34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9" fillId="21" borderId="0" applyNumberFormat="0" applyBorder="0" applyAlignment="0" applyProtection="0">
      <alignment vertical="center"/>
    </xf>
    <xf numFmtId="0" fontId="47" fillId="35" borderId="0">
      <alignment vertical="center"/>
    </xf>
    <xf numFmtId="0" fontId="47" fillId="36" borderId="0">
      <alignment vertical="center"/>
    </xf>
    <xf numFmtId="0" fontId="49" fillId="37" borderId="0" applyNumberFormat="0" applyBorder="0" applyAlignment="0" applyProtection="0">
      <alignment vertical="center"/>
    </xf>
    <xf numFmtId="0" fontId="50" fillId="35" borderId="0">
      <alignment vertical="center"/>
    </xf>
    <xf numFmtId="0" fontId="50" fillId="36" borderId="0">
      <alignment vertical="center"/>
    </xf>
    <xf numFmtId="0" fontId="51" fillId="21" borderId="0" applyNumberFormat="0" applyBorder="0" applyAlignment="0" applyProtection="0">
      <alignment vertical="center"/>
    </xf>
    <xf numFmtId="0" fontId="51" fillId="37" borderId="0" applyNumberFormat="0" applyBorder="0" applyAlignment="0" applyProtection="0">
      <alignment vertical="center"/>
    </xf>
    <xf numFmtId="0" fontId="52" fillId="21" borderId="0" applyNumberFormat="0" applyBorder="0" applyAlignment="0" applyProtection="0">
      <alignment vertical="center"/>
    </xf>
    <xf numFmtId="0" fontId="49" fillId="21" borderId="0" applyNumberFormat="0" applyBorder="0" applyAlignment="0" applyProtection="0">
      <alignment vertical="center"/>
    </xf>
    <xf numFmtId="0" fontId="47" fillId="35" borderId="0">
      <alignment vertical="center"/>
    </xf>
    <xf numFmtId="0" fontId="47" fillId="36" borderId="0">
      <alignment vertical="center"/>
    </xf>
    <xf numFmtId="0" fontId="49" fillId="37" borderId="0" applyNumberFormat="0" applyBorder="0" applyAlignment="0" applyProtection="0">
      <alignment vertical="center"/>
    </xf>
    <xf numFmtId="0" fontId="49" fillId="21" borderId="0" applyNumberFormat="0" applyBorder="0" applyAlignment="0" applyProtection="0">
      <alignment vertical="center"/>
    </xf>
    <xf numFmtId="0" fontId="53" fillId="37" borderId="0" applyNumberFormat="0" applyBorder="0" applyAlignment="0" applyProtection="0">
      <alignment vertical="center"/>
    </xf>
    <xf numFmtId="0" fontId="53" fillId="37" borderId="0" applyNumberFormat="0" applyBorder="0" applyAlignment="0" applyProtection="0">
      <alignment vertical="center"/>
    </xf>
    <xf numFmtId="0" fontId="53" fillId="37" borderId="0" applyNumberFormat="0" applyBorder="0" applyAlignment="0" applyProtection="0">
      <alignment vertical="center"/>
    </xf>
    <xf numFmtId="0" fontId="53" fillId="37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9" fillId="38" borderId="0" applyNumberFormat="0" applyBorder="0" applyAlignment="0" applyProtection="0">
      <alignment vertical="center"/>
    </xf>
    <xf numFmtId="0" fontId="47" fillId="39" borderId="0">
      <alignment vertical="center"/>
    </xf>
    <xf numFmtId="0" fontId="50" fillId="39" borderId="0">
      <alignment vertical="center"/>
    </xf>
    <xf numFmtId="0" fontId="51" fillId="38" borderId="0" applyNumberFormat="0" applyBorder="0" applyAlignment="0" applyProtection="0">
      <alignment vertical="center"/>
    </xf>
    <xf numFmtId="0" fontId="52" fillId="18" borderId="0" applyNumberFormat="0" applyBorder="0" applyAlignment="0" applyProtection="0">
      <alignment vertical="center"/>
    </xf>
    <xf numFmtId="0" fontId="49" fillId="38" borderId="0" applyNumberFormat="0" applyBorder="0" applyAlignment="0" applyProtection="0">
      <alignment vertical="center"/>
    </xf>
    <xf numFmtId="0" fontId="47" fillId="39" borderId="0">
      <alignment vertical="center"/>
    </xf>
    <xf numFmtId="0" fontId="49" fillId="38" borderId="0" applyNumberFormat="0" applyBorder="0" applyAlignment="0" applyProtection="0">
      <alignment vertical="center"/>
    </xf>
    <xf numFmtId="0" fontId="53" fillId="38" borderId="0" applyNumberFormat="0" applyBorder="0" applyAlignment="0" applyProtection="0">
      <alignment vertical="center"/>
    </xf>
    <xf numFmtId="0" fontId="53" fillId="38" borderId="0" applyNumberFormat="0" applyBorder="0" applyAlignment="0" applyProtection="0">
      <alignment vertical="center"/>
    </xf>
    <xf numFmtId="0" fontId="53" fillId="38" borderId="0" applyNumberFormat="0" applyBorder="0" applyAlignment="0" applyProtection="0">
      <alignment vertical="center"/>
    </xf>
    <xf numFmtId="0" fontId="53" fillId="38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7" fillId="32" borderId="0">
      <alignment vertical="center"/>
    </xf>
    <xf numFmtId="0" fontId="47" fillId="40" borderId="0">
      <alignment vertical="center"/>
    </xf>
    <xf numFmtId="0" fontId="49" fillId="41" borderId="0" applyNumberFormat="0" applyBorder="0" applyAlignment="0" applyProtection="0">
      <alignment vertical="center"/>
    </xf>
    <xf numFmtId="0" fontId="50" fillId="32" borderId="0">
      <alignment vertical="center"/>
    </xf>
    <xf numFmtId="0" fontId="50" fillId="40" borderId="0">
      <alignment vertical="center"/>
    </xf>
    <xf numFmtId="0" fontId="51" fillId="31" borderId="0" applyNumberFormat="0" applyBorder="0" applyAlignment="0" applyProtection="0">
      <alignment vertical="center"/>
    </xf>
    <xf numFmtId="0" fontId="51" fillId="41" borderId="0" applyNumberFormat="0" applyBorder="0" applyAlignment="0" applyProtection="0">
      <alignment vertical="center"/>
    </xf>
    <xf numFmtId="0" fontId="52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7" fillId="32" borderId="0">
      <alignment vertical="center"/>
    </xf>
    <xf numFmtId="0" fontId="47" fillId="40" borderId="0">
      <alignment vertical="center"/>
    </xf>
    <xf numFmtId="0" fontId="49" fillId="4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53" fillId="41" borderId="0" applyNumberFormat="0" applyBorder="0" applyAlignment="0" applyProtection="0">
      <alignment vertical="center"/>
    </xf>
    <xf numFmtId="0" fontId="53" fillId="41" borderId="0" applyNumberFormat="0" applyBorder="0" applyAlignment="0" applyProtection="0">
      <alignment vertical="center"/>
    </xf>
    <xf numFmtId="0" fontId="53" fillId="41" borderId="0" applyNumberFormat="0" applyBorder="0" applyAlignment="0" applyProtection="0">
      <alignment vertical="center"/>
    </xf>
    <xf numFmtId="0" fontId="53" fillId="41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7" fillId="42" borderId="0">
      <alignment vertical="center"/>
    </xf>
    <xf numFmtId="0" fontId="47" fillId="43" borderId="0">
      <alignment vertical="center"/>
    </xf>
    <xf numFmtId="0" fontId="47" fillId="42" borderId="0">
      <alignment vertical="center"/>
    </xf>
    <xf numFmtId="0" fontId="47" fillId="43" borderId="0">
      <alignment vertical="center"/>
    </xf>
    <xf numFmtId="0" fontId="48" fillId="23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7" fillId="44" borderId="0">
      <alignment vertical="center"/>
    </xf>
    <xf numFmtId="0" fontId="47" fillId="44" borderId="0">
      <alignment vertical="center"/>
    </xf>
    <xf numFmtId="0" fontId="48" fillId="27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4" fillId="45" borderId="0" applyNumberFormat="0" applyBorder="0" applyAlignment="0" applyProtection="0">
      <alignment vertical="center"/>
    </xf>
    <xf numFmtId="0" fontId="44" fillId="45" borderId="0" applyNumberFormat="0" applyBorder="0" applyAlignment="0" applyProtection="0">
      <alignment vertical="center"/>
    </xf>
    <xf numFmtId="0" fontId="47" fillId="46" borderId="0">
      <alignment vertical="center"/>
    </xf>
    <xf numFmtId="0" fontId="47" fillId="46" borderId="0">
      <alignment vertical="center"/>
    </xf>
    <xf numFmtId="0" fontId="48" fillId="45" borderId="0" applyNumberFormat="0" applyBorder="0" applyAlignment="0" applyProtection="0">
      <alignment vertical="center"/>
    </xf>
    <xf numFmtId="0" fontId="44" fillId="45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7" fillId="17" borderId="0">
      <alignment vertical="center"/>
    </xf>
    <xf numFmtId="0" fontId="47" fillId="17" borderId="0">
      <alignment vertical="center"/>
    </xf>
    <xf numFmtId="0" fontId="48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7" fillId="42" borderId="0">
      <alignment vertical="center"/>
    </xf>
    <xf numFmtId="0" fontId="47" fillId="43" borderId="0">
      <alignment vertical="center"/>
    </xf>
    <xf numFmtId="0" fontId="47" fillId="42" borderId="0">
      <alignment vertical="center"/>
    </xf>
    <xf numFmtId="0" fontId="47" fillId="43" borderId="0">
      <alignment vertical="center"/>
    </xf>
    <xf numFmtId="0" fontId="48" fillId="23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4" fillId="47" borderId="0" applyNumberFormat="0" applyBorder="0" applyAlignment="0" applyProtection="0">
      <alignment vertical="center"/>
    </xf>
    <xf numFmtId="0" fontId="44" fillId="47" borderId="0" applyNumberFormat="0" applyBorder="0" applyAlignment="0" applyProtection="0">
      <alignment vertical="center"/>
    </xf>
    <xf numFmtId="0" fontId="47" fillId="48" borderId="0">
      <alignment vertical="center"/>
    </xf>
    <xf numFmtId="0" fontId="47" fillId="49" borderId="0">
      <alignment vertical="center"/>
    </xf>
    <xf numFmtId="0" fontId="47" fillId="48" borderId="0">
      <alignment vertical="center"/>
    </xf>
    <xf numFmtId="0" fontId="47" fillId="49" borderId="0">
      <alignment vertical="center"/>
    </xf>
    <xf numFmtId="0" fontId="48" fillId="47" borderId="0" applyNumberFormat="0" applyBorder="0" applyAlignment="0" applyProtection="0">
      <alignment vertical="center"/>
    </xf>
    <xf numFmtId="0" fontId="44" fillId="47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9" fillId="18" borderId="0" applyNumberFormat="0" applyBorder="0" applyAlignment="0" applyProtection="0">
      <alignment vertical="center"/>
    </xf>
    <xf numFmtId="0" fontId="47" fillId="50" borderId="0">
      <alignment vertical="center"/>
    </xf>
    <xf numFmtId="0" fontId="47" fillId="51" borderId="0">
      <alignment vertical="center"/>
    </xf>
    <xf numFmtId="0" fontId="49" fillId="52" borderId="0" applyNumberFormat="0" applyBorder="0" applyAlignment="0" applyProtection="0">
      <alignment vertical="center"/>
    </xf>
    <xf numFmtId="0" fontId="50" fillId="50" borderId="0">
      <alignment vertical="center"/>
    </xf>
    <xf numFmtId="0" fontId="50" fillId="51" borderId="0">
      <alignment vertical="center"/>
    </xf>
    <xf numFmtId="0" fontId="51" fillId="18" borderId="0" applyNumberFormat="0" applyBorder="0" applyAlignment="0" applyProtection="0">
      <alignment vertical="center"/>
    </xf>
    <xf numFmtId="0" fontId="51" fillId="52" borderId="0" applyNumberFormat="0" applyBorder="0" applyAlignment="0" applyProtection="0">
      <alignment vertical="center"/>
    </xf>
    <xf numFmtId="0" fontId="52" fillId="18" borderId="0" applyNumberFormat="0" applyBorder="0" applyAlignment="0" applyProtection="0">
      <alignment vertical="center"/>
    </xf>
    <xf numFmtId="0" fontId="49" fillId="18" borderId="0" applyNumberFormat="0" applyBorder="0" applyAlignment="0" applyProtection="0">
      <alignment vertical="center"/>
    </xf>
    <xf numFmtId="0" fontId="47" fillId="50" borderId="0">
      <alignment vertical="center"/>
    </xf>
    <xf numFmtId="0" fontId="47" fillId="51" borderId="0">
      <alignment vertical="center"/>
    </xf>
    <xf numFmtId="0" fontId="49" fillId="52" borderId="0" applyNumberFormat="0" applyBorder="0" applyAlignment="0" applyProtection="0">
      <alignment vertical="center"/>
    </xf>
    <xf numFmtId="0" fontId="49" fillId="18" borderId="0" applyNumberFormat="0" applyBorder="0" applyAlignment="0" applyProtection="0">
      <alignment vertical="center"/>
    </xf>
    <xf numFmtId="0" fontId="53" fillId="52" borderId="0" applyNumberFormat="0" applyBorder="0" applyAlignment="0" applyProtection="0">
      <alignment vertical="center"/>
    </xf>
    <xf numFmtId="0" fontId="53" fillId="52" borderId="0" applyNumberFormat="0" applyBorder="0" applyAlignment="0" applyProtection="0">
      <alignment vertical="center"/>
    </xf>
    <xf numFmtId="0" fontId="53" fillId="52" borderId="0" applyNumberFormat="0" applyBorder="0" applyAlignment="0" applyProtection="0">
      <alignment vertical="center"/>
    </xf>
    <xf numFmtId="0" fontId="53" fillId="52" borderId="0" applyNumberFormat="0" applyBorder="0" applyAlignment="0" applyProtection="0">
      <alignment vertical="center"/>
    </xf>
    <xf numFmtId="0" fontId="49" fillId="53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49" fillId="53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9" fillId="53" borderId="0" applyNumberFormat="0" applyBorder="0" applyAlignment="0" applyProtection="0">
      <alignment vertical="center"/>
    </xf>
    <xf numFmtId="0" fontId="47" fillId="54" borderId="0">
      <alignment vertical="center"/>
    </xf>
    <xf numFmtId="0" fontId="50" fillId="54" borderId="0">
      <alignment vertical="center"/>
    </xf>
    <xf numFmtId="0" fontId="51" fillId="53" borderId="0" applyNumberFormat="0" applyBorder="0" applyAlignment="0" applyProtection="0">
      <alignment vertical="center"/>
    </xf>
    <xf numFmtId="0" fontId="52" fillId="27" borderId="0" applyNumberFormat="0" applyBorder="0" applyAlignment="0" applyProtection="0">
      <alignment vertical="center"/>
    </xf>
    <xf numFmtId="0" fontId="49" fillId="53" borderId="0" applyNumberFormat="0" applyBorder="0" applyAlignment="0" applyProtection="0">
      <alignment vertical="center"/>
    </xf>
    <xf numFmtId="0" fontId="47" fillId="54" borderId="0">
      <alignment vertical="center"/>
    </xf>
    <xf numFmtId="0" fontId="49" fillId="53" borderId="0" applyNumberFormat="0" applyBorder="0" applyAlignment="0" applyProtection="0">
      <alignment vertical="center"/>
    </xf>
    <xf numFmtId="0" fontId="49" fillId="53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49" fillId="53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49" fillId="53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49" fillId="53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49" fillId="53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44" fillId="55" borderId="0" applyNumberFormat="0" applyBorder="0" applyAlignment="0" applyProtection="0">
      <alignment vertical="center"/>
    </xf>
    <xf numFmtId="0" fontId="49" fillId="55" borderId="0" applyNumberFormat="0" applyBorder="0" applyAlignment="0" applyProtection="0">
      <alignment vertical="center"/>
    </xf>
    <xf numFmtId="0" fontId="47" fillId="56" borderId="0">
      <alignment vertical="center"/>
    </xf>
    <xf numFmtId="0" fontId="49" fillId="57" borderId="0" applyNumberFormat="0" applyBorder="0" applyAlignment="0" applyProtection="0">
      <alignment vertical="center"/>
    </xf>
    <xf numFmtId="0" fontId="50" fillId="56" borderId="0">
      <alignment vertical="center"/>
    </xf>
    <xf numFmtId="0" fontId="51" fillId="55" borderId="0" applyNumberFormat="0" applyBorder="0" applyAlignment="0" applyProtection="0">
      <alignment vertical="center"/>
    </xf>
    <xf numFmtId="0" fontId="51" fillId="57" borderId="0" applyNumberFormat="0" applyBorder="0" applyAlignment="0" applyProtection="0">
      <alignment vertical="center"/>
    </xf>
    <xf numFmtId="0" fontId="52" fillId="55" borderId="0" applyNumberFormat="0" applyBorder="0" applyAlignment="0" applyProtection="0">
      <alignment vertical="center"/>
    </xf>
    <xf numFmtId="0" fontId="49" fillId="55" borderId="0" applyNumberFormat="0" applyBorder="0" applyAlignment="0" applyProtection="0">
      <alignment vertical="center"/>
    </xf>
    <xf numFmtId="0" fontId="47" fillId="56" borderId="0">
      <alignment vertical="center"/>
    </xf>
    <xf numFmtId="0" fontId="49" fillId="57" borderId="0" applyNumberFormat="0" applyBorder="0" applyAlignment="0" applyProtection="0">
      <alignment vertical="center"/>
    </xf>
    <xf numFmtId="0" fontId="49" fillId="55" borderId="0" applyNumberFormat="0" applyBorder="0" applyAlignment="0" applyProtection="0">
      <alignment vertical="center"/>
    </xf>
    <xf numFmtId="0" fontId="53" fillId="57" borderId="0" applyNumberFormat="0" applyBorder="0" applyAlignment="0" applyProtection="0">
      <alignment vertical="center"/>
    </xf>
    <xf numFmtId="0" fontId="53" fillId="57" borderId="0" applyNumberFormat="0" applyBorder="0" applyAlignment="0" applyProtection="0">
      <alignment vertical="center"/>
    </xf>
    <xf numFmtId="0" fontId="53" fillId="57" borderId="0" applyNumberFormat="0" applyBorder="0" applyAlignment="0" applyProtection="0">
      <alignment vertical="center"/>
    </xf>
    <xf numFmtId="0" fontId="53" fillId="57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9" fillId="11" borderId="0" applyNumberFormat="0" applyBorder="0" applyAlignment="0" applyProtection="0">
      <alignment vertical="center"/>
    </xf>
    <xf numFmtId="0" fontId="47" fillId="58" borderId="0">
      <alignment vertical="center"/>
    </xf>
    <xf numFmtId="0" fontId="47" fillId="59" borderId="0">
      <alignment vertical="center"/>
    </xf>
    <xf numFmtId="0" fontId="49" fillId="60" borderId="0" applyNumberFormat="0" applyBorder="0" applyAlignment="0" applyProtection="0">
      <alignment vertical="center"/>
    </xf>
    <xf numFmtId="0" fontId="50" fillId="58" borderId="0">
      <alignment vertical="center"/>
    </xf>
    <xf numFmtId="0" fontId="50" fillId="59" borderId="0">
      <alignment vertical="center"/>
    </xf>
    <xf numFmtId="0" fontId="51" fillId="11" borderId="0" applyNumberFormat="0" applyBorder="0" applyAlignment="0" applyProtection="0">
      <alignment vertical="center"/>
    </xf>
    <xf numFmtId="0" fontId="51" fillId="60" borderId="0" applyNumberFormat="0" applyBorder="0" applyAlignment="0" applyProtection="0">
      <alignment vertical="center"/>
    </xf>
    <xf numFmtId="0" fontId="52" fillId="11" borderId="0" applyNumberFormat="0" applyBorder="0" applyAlignment="0" applyProtection="0">
      <alignment vertical="center"/>
    </xf>
    <xf numFmtId="0" fontId="49" fillId="11" borderId="0" applyNumberFormat="0" applyBorder="0" applyAlignment="0" applyProtection="0">
      <alignment vertical="center"/>
    </xf>
    <xf numFmtId="0" fontId="47" fillId="58" borderId="0">
      <alignment vertical="center"/>
    </xf>
    <xf numFmtId="0" fontId="47" fillId="59" borderId="0">
      <alignment vertical="center"/>
    </xf>
    <xf numFmtId="0" fontId="49" fillId="60" borderId="0" applyNumberFormat="0" applyBorder="0" applyAlignment="0" applyProtection="0">
      <alignment vertical="center"/>
    </xf>
    <xf numFmtId="0" fontId="49" fillId="11" borderId="0" applyNumberFormat="0" applyBorder="0" applyAlignment="0" applyProtection="0">
      <alignment vertical="center"/>
    </xf>
    <xf numFmtId="0" fontId="53" fillId="60" borderId="0" applyNumberFormat="0" applyBorder="0" applyAlignment="0" applyProtection="0">
      <alignment vertical="center"/>
    </xf>
    <xf numFmtId="0" fontId="53" fillId="60" borderId="0" applyNumberFormat="0" applyBorder="0" applyAlignment="0" applyProtection="0">
      <alignment vertical="center"/>
    </xf>
    <xf numFmtId="0" fontId="53" fillId="60" borderId="0" applyNumberFormat="0" applyBorder="0" applyAlignment="0" applyProtection="0">
      <alignment vertical="center"/>
    </xf>
    <xf numFmtId="0" fontId="53" fillId="60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9" fillId="18" borderId="0" applyNumberFormat="0" applyBorder="0" applyAlignment="0" applyProtection="0">
      <alignment vertical="center"/>
    </xf>
    <xf numFmtId="0" fontId="47" fillId="50" borderId="0">
      <alignment vertical="center"/>
    </xf>
    <xf numFmtId="0" fontId="47" fillId="61" borderId="0">
      <alignment vertical="center"/>
    </xf>
    <xf numFmtId="0" fontId="49" fillId="62" borderId="0" applyNumberFormat="0" applyBorder="0" applyAlignment="0" applyProtection="0">
      <alignment vertical="center"/>
    </xf>
    <xf numFmtId="0" fontId="50" fillId="50" borderId="0">
      <alignment vertical="center"/>
    </xf>
    <xf numFmtId="0" fontId="50" fillId="61" borderId="0">
      <alignment vertical="center"/>
    </xf>
    <xf numFmtId="0" fontId="51" fillId="18" borderId="0" applyNumberFormat="0" applyBorder="0" applyAlignment="0" applyProtection="0">
      <alignment vertical="center"/>
    </xf>
    <xf numFmtId="0" fontId="51" fillId="62" borderId="0" applyNumberFormat="0" applyBorder="0" applyAlignment="0" applyProtection="0">
      <alignment vertical="center"/>
    </xf>
    <xf numFmtId="0" fontId="52" fillId="18" borderId="0" applyNumberFormat="0" applyBorder="0" applyAlignment="0" applyProtection="0">
      <alignment vertical="center"/>
    </xf>
    <xf numFmtId="0" fontId="49" fillId="18" borderId="0" applyNumberFormat="0" applyBorder="0" applyAlignment="0" applyProtection="0">
      <alignment vertical="center"/>
    </xf>
    <xf numFmtId="0" fontId="47" fillId="50" borderId="0">
      <alignment vertical="center"/>
    </xf>
    <xf numFmtId="0" fontId="47" fillId="61" borderId="0">
      <alignment vertical="center"/>
    </xf>
    <xf numFmtId="0" fontId="49" fillId="62" borderId="0" applyNumberFormat="0" applyBorder="0" applyAlignment="0" applyProtection="0">
      <alignment vertical="center"/>
    </xf>
    <xf numFmtId="0" fontId="49" fillId="18" borderId="0" applyNumberFormat="0" applyBorder="0" applyAlignment="0" applyProtection="0">
      <alignment vertical="center"/>
    </xf>
    <xf numFmtId="0" fontId="53" fillId="62" borderId="0" applyNumberFormat="0" applyBorder="0" applyAlignment="0" applyProtection="0">
      <alignment vertical="center"/>
    </xf>
    <xf numFmtId="0" fontId="53" fillId="62" borderId="0" applyNumberFormat="0" applyBorder="0" applyAlignment="0" applyProtection="0">
      <alignment vertical="center"/>
    </xf>
    <xf numFmtId="0" fontId="53" fillId="62" borderId="0" applyNumberFormat="0" applyBorder="0" applyAlignment="0" applyProtection="0">
      <alignment vertical="center"/>
    </xf>
    <xf numFmtId="0" fontId="53" fillId="62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7" fillId="32" borderId="0">
      <alignment vertical="center"/>
    </xf>
    <xf numFmtId="0" fontId="47" fillId="63" borderId="0">
      <alignment vertical="center"/>
    </xf>
    <xf numFmtId="0" fontId="49" fillId="64" borderId="0" applyNumberFormat="0" applyBorder="0" applyAlignment="0" applyProtection="0">
      <alignment vertical="center"/>
    </xf>
    <xf numFmtId="0" fontId="50" fillId="32" borderId="0">
      <alignment vertical="center"/>
    </xf>
    <xf numFmtId="0" fontId="50" fillId="63" borderId="0">
      <alignment vertical="center"/>
    </xf>
    <xf numFmtId="0" fontId="51" fillId="31" borderId="0" applyNumberFormat="0" applyBorder="0" applyAlignment="0" applyProtection="0">
      <alignment vertical="center"/>
    </xf>
    <xf numFmtId="0" fontId="51" fillId="64" borderId="0" applyNumberFormat="0" applyBorder="0" applyAlignment="0" applyProtection="0">
      <alignment vertical="center"/>
    </xf>
    <xf numFmtId="0" fontId="52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7" fillId="32" borderId="0">
      <alignment vertical="center"/>
    </xf>
    <xf numFmtId="0" fontId="47" fillId="63" borderId="0">
      <alignment vertical="center"/>
    </xf>
    <xf numFmtId="0" fontId="49" fillId="64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53" fillId="64" borderId="0" applyNumberFormat="0" applyBorder="0" applyAlignment="0" applyProtection="0">
      <alignment vertical="center"/>
    </xf>
    <xf numFmtId="0" fontId="53" fillId="64" borderId="0" applyNumberFormat="0" applyBorder="0" applyAlignment="0" applyProtection="0">
      <alignment vertical="center"/>
    </xf>
    <xf numFmtId="0" fontId="53" fillId="64" borderId="0" applyNumberFormat="0" applyBorder="0" applyAlignment="0" applyProtection="0">
      <alignment vertical="center"/>
    </xf>
    <xf numFmtId="0" fontId="53" fillId="64" borderId="0" applyNumberFormat="0" applyBorder="0" applyAlignment="0" applyProtection="0">
      <alignment vertical="center"/>
    </xf>
    <xf numFmtId="0" fontId="54" fillId="65" borderId="0" applyNumberFormat="0" applyBorder="0" applyAlignment="0" applyProtection="0">
      <alignment vertical="center"/>
    </xf>
    <xf numFmtId="0" fontId="54" fillId="65" borderId="0" applyNumberFormat="0" applyBorder="0" applyAlignment="0" applyProtection="0">
      <alignment vertical="center"/>
    </xf>
    <xf numFmtId="0" fontId="55" fillId="66" borderId="0">
      <alignment vertical="center"/>
    </xf>
    <xf numFmtId="0" fontId="55" fillId="66" borderId="0">
      <alignment vertical="center"/>
    </xf>
    <xf numFmtId="0" fontId="56" fillId="65" borderId="0" applyNumberFormat="0" applyBorder="0" applyAlignment="0" applyProtection="0">
      <alignment vertical="center"/>
    </xf>
    <xf numFmtId="0" fontId="54" fillId="65" borderId="0" applyNumberFormat="0" applyBorder="0" applyAlignment="0" applyProtection="0">
      <alignment vertical="center"/>
    </xf>
    <xf numFmtId="0" fontId="54" fillId="27" borderId="0" applyNumberFormat="0" applyBorder="0" applyAlignment="0" applyProtection="0">
      <alignment vertical="center"/>
    </xf>
    <xf numFmtId="0" fontId="54" fillId="27" borderId="0" applyNumberFormat="0" applyBorder="0" applyAlignment="0" applyProtection="0">
      <alignment vertical="center"/>
    </xf>
    <xf numFmtId="0" fontId="55" fillId="44" borderId="0">
      <alignment vertical="center"/>
    </xf>
    <xf numFmtId="0" fontId="55" fillId="44" borderId="0">
      <alignment vertical="center"/>
    </xf>
    <xf numFmtId="0" fontId="56" fillId="27" borderId="0" applyNumberFormat="0" applyBorder="0" applyAlignment="0" applyProtection="0">
      <alignment vertical="center"/>
    </xf>
    <xf numFmtId="0" fontId="54" fillId="27" borderId="0" applyNumberFormat="0" applyBorder="0" applyAlignment="0" applyProtection="0">
      <alignment vertical="center"/>
    </xf>
    <xf numFmtId="0" fontId="54" fillId="45" borderId="0" applyNumberFormat="0" applyBorder="0" applyAlignment="0" applyProtection="0">
      <alignment vertical="center"/>
    </xf>
    <xf numFmtId="0" fontId="54" fillId="45" borderId="0" applyNumberFormat="0" applyBorder="0" applyAlignment="0" applyProtection="0">
      <alignment vertical="center"/>
    </xf>
    <xf numFmtId="0" fontId="55" fillId="46" borderId="0">
      <alignment vertical="center"/>
    </xf>
    <xf numFmtId="0" fontId="55" fillId="46" borderId="0">
      <alignment vertical="center"/>
    </xf>
    <xf numFmtId="0" fontId="56" fillId="45" borderId="0" applyNumberFormat="0" applyBorder="0" applyAlignment="0" applyProtection="0">
      <alignment vertical="center"/>
    </xf>
    <xf numFmtId="0" fontId="54" fillId="45" borderId="0" applyNumberFormat="0" applyBorder="0" applyAlignment="0" applyProtection="0">
      <alignment vertical="center"/>
    </xf>
    <xf numFmtId="0" fontId="54" fillId="67" borderId="0" applyNumberFormat="0" applyBorder="0" applyAlignment="0" applyProtection="0">
      <alignment vertical="center"/>
    </xf>
    <xf numFmtId="0" fontId="54" fillId="67" borderId="0" applyNumberFormat="0" applyBorder="0" applyAlignment="0" applyProtection="0">
      <alignment vertical="center"/>
    </xf>
    <xf numFmtId="0" fontId="55" fillId="68" borderId="0">
      <alignment vertical="center"/>
    </xf>
    <xf numFmtId="0" fontId="55" fillId="68" borderId="0">
      <alignment vertical="center"/>
    </xf>
    <xf numFmtId="0" fontId="56" fillId="67" borderId="0" applyNumberFormat="0" applyBorder="0" applyAlignment="0" applyProtection="0">
      <alignment vertical="center"/>
    </xf>
    <xf numFmtId="0" fontId="54" fillId="67" borderId="0" applyNumberFormat="0" applyBorder="0" applyAlignment="0" applyProtection="0">
      <alignment vertical="center"/>
    </xf>
    <xf numFmtId="0" fontId="54" fillId="69" borderId="0" applyNumberFormat="0" applyBorder="0" applyAlignment="0" applyProtection="0">
      <alignment vertical="center"/>
    </xf>
    <xf numFmtId="0" fontId="54" fillId="69" borderId="0" applyNumberFormat="0" applyBorder="0" applyAlignment="0" applyProtection="0">
      <alignment vertical="center"/>
    </xf>
    <xf numFmtId="0" fontId="55" fillId="70" borderId="0">
      <alignment vertical="center"/>
    </xf>
    <xf numFmtId="0" fontId="55" fillId="70" borderId="0">
      <alignment vertical="center"/>
    </xf>
    <xf numFmtId="0" fontId="56" fillId="69" borderId="0" applyNumberFormat="0" applyBorder="0" applyAlignment="0" applyProtection="0">
      <alignment vertical="center"/>
    </xf>
    <xf numFmtId="0" fontId="54" fillId="69" borderId="0" applyNumberFormat="0" applyBorder="0" applyAlignment="0" applyProtection="0">
      <alignment vertical="center"/>
    </xf>
    <xf numFmtId="0" fontId="54" fillId="71" borderId="0" applyNumberFormat="0" applyBorder="0" applyAlignment="0" applyProtection="0">
      <alignment vertical="center"/>
    </xf>
    <xf numFmtId="0" fontId="54" fillId="71" borderId="0" applyNumberFormat="0" applyBorder="0" applyAlignment="0" applyProtection="0">
      <alignment vertical="center"/>
    </xf>
    <xf numFmtId="0" fontId="55" fillId="48" borderId="0">
      <alignment vertical="center"/>
    </xf>
    <xf numFmtId="0" fontId="55" fillId="72" borderId="0">
      <alignment vertical="center"/>
    </xf>
    <xf numFmtId="0" fontId="55" fillId="48" borderId="0">
      <alignment vertical="center"/>
    </xf>
    <xf numFmtId="0" fontId="55" fillId="72" borderId="0">
      <alignment vertical="center"/>
    </xf>
    <xf numFmtId="0" fontId="56" fillId="71" borderId="0" applyNumberFormat="0" applyBorder="0" applyAlignment="0" applyProtection="0">
      <alignment vertical="center"/>
    </xf>
    <xf numFmtId="0" fontId="54" fillId="71" borderId="0" applyNumberFormat="0" applyBorder="0" applyAlignment="0" applyProtection="0">
      <alignment vertical="center"/>
    </xf>
    <xf numFmtId="0" fontId="54" fillId="18" borderId="0" applyNumberFormat="0" applyBorder="0" applyAlignment="0" applyProtection="0">
      <alignment vertical="center"/>
    </xf>
    <xf numFmtId="0" fontId="57" fillId="18" borderId="0" applyNumberFormat="0" applyBorder="0" applyAlignment="0" applyProtection="0">
      <alignment vertical="center"/>
    </xf>
    <xf numFmtId="0" fontId="55" fillId="50" borderId="0">
      <alignment vertical="center"/>
    </xf>
    <xf numFmtId="0" fontId="55" fillId="73" borderId="0">
      <alignment vertical="center"/>
    </xf>
    <xf numFmtId="0" fontId="57" fillId="74" borderId="0" applyNumberFormat="0" applyBorder="0" applyAlignment="0" applyProtection="0">
      <alignment vertical="center"/>
    </xf>
    <xf numFmtId="0" fontId="58" fillId="50" borderId="0">
      <alignment vertical="center"/>
    </xf>
    <xf numFmtId="0" fontId="58" fillId="73" borderId="0">
      <alignment vertical="center"/>
    </xf>
    <xf numFmtId="0" fontId="59" fillId="18" borderId="0" applyNumberFormat="0" applyBorder="0" applyAlignment="0" applyProtection="0">
      <alignment vertical="center"/>
    </xf>
    <xf numFmtId="0" fontId="59" fillId="74" borderId="0" applyNumberFormat="0" applyBorder="0" applyAlignment="0" applyProtection="0">
      <alignment vertical="center"/>
    </xf>
    <xf numFmtId="0" fontId="60" fillId="18" borderId="0" applyNumberFormat="0" applyBorder="0" applyAlignment="0" applyProtection="0">
      <alignment vertical="center"/>
    </xf>
    <xf numFmtId="0" fontId="57" fillId="18" borderId="0" applyNumberFormat="0" applyBorder="0" applyAlignment="0" applyProtection="0">
      <alignment vertical="center"/>
    </xf>
    <xf numFmtId="0" fontId="55" fillId="50" borderId="0">
      <alignment vertical="center"/>
    </xf>
    <xf numFmtId="0" fontId="55" fillId="73" borderId="0">
      <alignment vertical="center"/>
    </xf>
    <xf numFmtId="0" fontId="57" fillId="74" borderId="0" applyNumberFormat="0" applyBorder="0" applyAlignment="0" applyProtection="0">
      <alignment vertical="center"/>
    </xf>
    <xf numFmtId="0" fontId="54" fillId="75" borderId="0" applyNumberFormat="0" applyBorder="0" applyAlignment="0" applyProtection="0">
      <alignment vertical="center"/>
    </xf>
    <xf numFmtId="0" fontId="57" fillId="75" borderId="0" applyNumberFormat="0" applyBorder="0" applyAlignment="0" applyProtection="0">
      <alignment vertical="center"/>
    </xf>
    <xf numFmtId="0" fontId="55" fillId="76" borderId="0">
      <alignment vertical="center"/>
    </xf>
    <xf numFmtId="0" fontId="55" fillId="77" borderId="0">
      <alignment vertical="center"/>
    </xf>
    <xf numFmtId="0" fontId="57" fillId="78" borderId="0" applyNumberFormat="0" applyBorder="0" applyAlignment="0" applyProtection="0">
      <alignment vertical="center"/>
    </xf>
    <xf numFmtId="0" fontId="58" fillId="76" borderId="0">
      <alignment vertical="center"/>
    </xf>
    <xf numFmtId="0" fontId="58" fillId="77" borderId="0">
      <alignment vertical="center"/>
    </xf>
    <xf numFmtId="0" fontId="59" fillId="75" borderId="0" applyNumberFormat="0" applyBorder="0" applyAlignment="0" applyProtection="0">
      <alignment vertical="center"/>
    </xf>
    <xf numFmtId="0" fontId="59" fillId="78" borderId="0" applyNumberFormat="0" applyBorder="0" applyAlignment="0" applyProtection="0">
      <alignment vertical="center"/>
    </xf>
    <xf numFmtId="0" fontId="60" fillId="75" borderId="0" applyNumberFormat="0" applyBorder="0" applyAlignment="0" applyProtection="0">
      <alignment vertical="center"/>
    </xf>
    <xf numFmtId="0" fontId="57" fillId="75" borderId="0" applyNumberFormat="0" applyBorder="0" applyAlignment="0" applyProtection="0">
      <alignment vertical="center"/>
    </xf>
    <xf numFmtId="0" fontId="55" fillId="76" borderId="0">
      <alignment vertical="center"/>
    </xf>
    <xf numFmtId="0" fontId="55" fillId="77" borderId="0">
      <alignment vertical="center"/>
    </xf>
    <xf numFmtId="0" fontId="57" fillId="78" borderId="0" applyNumberFormat="0" applyBorder="0" applyAlignment="0" applyProtection="0">
      <alignment vertical="center"/>
    </xf>
    <xf numFmtId="0" fontId="54" fillId="47" borderId="0" applyNumberFormat="0" applyBorder="0" applyAlignment="0" applyProtection="0">
      <alignment vertical="center"/>
    </xf>
    <xf numFmtId="0" fontId="57" fillId="47" borderId="0" applyNumberFormat="0" applyBorder="0" applyAlignment="0" applyProtection="0">
      <alignment vertical="center"/>
    </xf>
    <xf numFmtId="0" fontId="55" fillId="79" borderId="0">
      <alignment vertical="center"/>
    </xf>
    <xf numFmtId="0" fontId="55" fillId="80" borderId="0">
      <alignment vertical="center"/>
    </xf>
    <xf numFmtId="0" fontId="57" fillId="81" borderId="0" applyNumberFormat="0" applyBorder="0" applyAlignment="0" applyProtection="0">
      <alignment vertical="center"/>
    </xf>
    <xf numFmtId="0" fontId="58" fillId="79" borderId="0">
      <alignment vertical="center"/>
    </xf>
    <xf numFmtId="0" fontId="58" fillId="80" borderId="0">
      <alignment vertical="center"/>
    </xf>
    <xf numFmtId="0" fontId="59" fillId="47" borderId="0" applyNumberFormat="0" applyBorder="0" applyAlignment="0" applyProtection="0">
      <alignment vertical="center"/>
    </xf>
    <xf numFmtId="0" fontId="59" fillId="81" borderId="0" applyNumberFormat="0" applyBorder="0" applyAlignment="0" applyProtection="0">
      <alignment vertical="center"/>
    </xf>
    <xf numFmtId="0" fontId="60" fillId="47" borderId="0" applyNumberFormat="0" applyBorder="0" applyAlignment="0" applyProtection="0">
      <alignment vertical="center"/>
    </xf>
    <xf numFmtId="0" fontId="57" fillId="47" borderId="0" applyNumberFormat="0" applyBorder="0" applyAlignment="0" applyProtection="0">
      <alignment vertical="center"/>
    </xf>
    <xf numFmtId="0" fontId="55" fillId="79" borderId="0">
      <alignment vertical="center"/>
    </xf>
    <xf numFmtId="0" fontId="55" fillId="80" borderId="0">
      <alignment vertical="center"/>
    </xf>
    <xf numFmtId="0" fontId="57" fillId="81" borderId="0" applyNumberFormat="0" applyBorder="0" applyAlignment="0" applyProtection="0">
      <alignment vertical="center"/>
    </xf>
    <xf numFmtId="0" fontId="54" fillId="11" borderId="0" applyNumberFormat="0" applyBorder="0" applyAlignment="0" applyProtection="0">
      <alignment vertical="center"/>
    </xf>
    <xf numFmtId="0" fontId="57" fillId="11" borderId="0" applyNumberFormat="0" applyBorder="0" applyAlignment="0" applyProtection="0">
      <alignment vertical="center"/>
    </xf>
    <xf numFmtId="0" fontId="55" fillId="58" borderId="0">
      <alignment vertical="center"/>
    </xf>
    <xf numFmtId="0" fontId="55" fillId="82" borderId="0">
      <alignment vertical="center"/>
    </xf>
    <xf numFmtId="0" fontId="57" fillId="83" borderId="0" applyNumberFormat="0" applyBorder="0" applyAlignment="0" applyProtection="0">
      <alignment vertical="center"/>
    </xf>
    <xf numFmtId="0" fontId="58" fillId="58" borderId="0">
      <alignment vertical="center"/>
    </xf>
    <xf numFmtId="0" fontId="58" fillId="82" borderId="0">
      <alignment vertical="center"/>
    </xf>
    <xf numFmtId="0" fontId="59" fillId="11" borderId="0" applyNumberFormat="0" applyBorder="0" applyAlignment="0" applyProtection="0">
      <alignment vertical="center"/>
    </xf>
    <xf numFmtId="0" fontId="59" fillId="83" borderId="0" applyNumberFormat="0" applyBorder="0" applyAlignment="0" applyProtection="0">
      <alignment vertical="center"/>
    </xf>
    <xf numFmtId="0" fontId="60" fillId="11" borderId="0" applyNumberFormat="0" applyBorder="0" applyAlignment="0" applyProtection="0">
      <alignment vertical="center"/>
    </xf>
    <xf numFmtId="0" fontId="57" fillId="11" borderId="0" applyNumberFormat="0" applyBorder="0" applyAlignment="0" applyProtection="0">
      <alignment vertical="center"/>
    </xf>
    <xf numFmtId="0" fontId="55" fillId="58" borderId="0">
      <alignment vertical="center"/>
    </xf>
    <xf numFmtId="0" fontId="55" fillId="82" borderId="0">
      <alignment vertical="center"/>
    </xf>
    <xf numFmtId="0" fontId="57" fillId="83" borderId="0" applyNumberFormat="0" applyBorder="0" applyAlignment="0" applyProtection="0">
      <alignment vertical="center"/>
    </xf>
    <xf numFmtId="0" fontId="54" fillId="18" borderId="0" applyNumberFormat="0" applyBorder="0" applyAlignment="0" applyProtection="0">
      <alignment vertical="center"/>
    </xf>
    <xf numFmtId="0" fontId="57" fillId="18" borderId="0" applyNumberFormat="0" applyBorder="0" applyAlignment="0" applyProtection="0">
      <alignment vertical="center"/>
    </xf>
    <xf numFmtId="0" fontId="55" fillId="50" borderId="0">
      <alignment vertical="center"/>
    </xf>
    <xf numFmtId="0" fontId="55" fillId="84" borderId="0">
      <alignment vertical="center"/>
    </xf>
    <xf numFmtId="0" fontId="57" fillId="85" borderId="0" applyNumberFormat="0" applyBorder="0" applyAlignment="0" applyProtection="0">
      <alignment vertical="center"/>
    </xf>
    <xf numFmtId="0" fontId="58" fillId="50" borderId="0">
      <alignment vertical="center"/>
    </xf>
    <xf numFmtId="0" fontId="58" fillId="84" borderId="0">
      <alignment vertical="center"/>
    </xf>
    <xf numFmtId="0" fontId="59" fillId="18" borderId="0" applyNumberFormat="0" applyBorder="0" applyAlignment="0" applyProtection="0">
      <alignment vertical="center"/>
    </xf>
    <xf numFmtId="0" fontId="59" fillId="85" borderId="0" applyNumberFormat="0" applyBorder="0" applyAlignment="0" applyProtection="0">
      <alignment vertical="center"/>
    </xf>
    <xf numFmtId="0" fontId="60" fillId="18" borderId="0" applyNumberFormat="0" applyBorder="0" applyAlignment="0" applyProtection="0">
      <alignment vertical="center"/>
    </xf>
    <xf numFmtId="0" fontId="57" fillId="18" borderId="0" applyNumberFormat="0" applyBorder="0" applyAlignment="0" applyProtection="0">
      <alignment vertical="center"/>
    </xf>
    <xf numFmtId="0" fontId="55" fillId="50" borderId="0">
      <alignment vertical="center"/>
    </xf>
    <xf numFmtId="0" fontId="55" fillId="84" borderId="0">
      <alignment vertical="center"/>
    </xf>
    <xf numFmtId="0" fontId="57" fillId="85" borderId="0" applyNumberFormat="0" applyBorder="0" applyAlignment="0" applyProtection="0">
      <alignment vertical="center"/>
    </xf>
    <xf numFmtId="0" fontId="54" fillId="27" borderId="0" applyNumberFormat="0" applyBorder="0" applyAlignment="0" applyProtection="0">
      <alignment vertical="center"/>
    </xf>
    <xf numFmtId="0" fontId="57" fillId="27" borderId="0" applyNumberFormat="0" applyBorder="0" applyAlignment="0" applyProtection="0">
      <alignment vertical="center"/>
    </xf>
    <xf numFmtId="0" fontId="55" fillId="28" borderId="0">
      <alignment vertical="center"/>
    </xf>
    <xf numFmtId="0" fontId="55" fillId="86" borderId="0">
      <alignment vertical="center"/>
    </xf>
    <xf numFmtId="0" fontId="57" fillId="87" borderId="0" applyNumberFormat="0" applyBorder="0" applyAlignment="0" applyProtection="0">
      <alignment vertical="center"/>
    </xf>
    <xf numFmtId="0" fontId="58" fillId="28" borderId="0">
      <alignment vertical="center"/>
    </xf>
    <xf numFmtId="0" fontId="58" fillId="86" borderId="0">
      <alignment vertical="center"/>
    </xf>
    <xf numFmtId="0" fontId="59" fillId="27" borderId="0" applyNumberFormat="0" applyBorder="0" applyAlignment="0" applyProtection="0">
      <alignment vertical="center"/>
    </xf>
    <xf numFmtId="0" fontId="59" fillId="87" borderId="0" applyNumberFormat="0" applyBorder="0" applyAlignment="0" applyProtection="0">
      <alignment vertical="center"/>
    </xf>
    <xf numFmtId="0" fontId="60" fillId="27" borderId="0" applyNumberFormat="0" applyBorder="0" applyAlignment="0" applyProtection="0">
      <alignment vertical="center"/>
    </xf>
    <xf numFmtId="0" fontId="57" fillId="27" borderId="0" applyNumberFormat="0" applyBorder="0" applyAlignment="0" applyProtection="0">
      <alignment vertical="center"/>
    </xf>
    <xf numFmtId="0" fontId="55" fillId="28" borderId="0">
      <alignment vertical="center"/>
    </xf>
    <xf numFmtId="0" fontId="55" fillId="86" borderId="0">
      <alignment vertical="center"/>
    </xf>
    <xf numFmtId="0" fontId="57" fillId="87" borderId="0" applyNumberFormat="0" applyBorder="0" applyAlignment="0" applyProtection="0">
      <alignment vertical="center"/>
    </xf>
    <xf numFmtId="0" fontId="54" fillId="88" borderId="0" applyNumberFormat="0" applyBorder="0" applyAlignment="0" applyProtection="0">
      <alignment vertical="center"/>
    </xf>
    <xf numFmtId="0" fontId="54" fillId="88" borderId="0" applyNumberFormat="0" applyBorder="0" applyAlignment="0" applyProtection="0">
      <alignment vertical="center"/>
    </xf>
    <xf numFmtId="0" fontId="55" fillId="89" borderId="0">
      <alignment vertical="center"/>
    </xf>
    <xf numFmtId="0" fontId="55" fillId="89" borderId="0">
      <alignment vertical="center"/>
    </xf>
    <xf numFmtId="0" fontId="56" fillId="88" borderId="0" applyNumberFormat="0" applyBorder="0" applyAlignment="0" applyProtection="0">
      <alignment vertical="center"/>
    </xf>
    <xf numFmtId="0" fontId="54" fillId="88" borderId="0" applyNumberFormat="0" applyBorder="0" applyAlignment="0" applyProtection="0">
      <alignment vertical="center"/>
    </xf>
    <xf numFmtId="0" fontId="54" fillId="90" borderId="0" applyNumberFormat="0" applyBorder="0" applyAlignment="0" applyProtection="0">
      <alignment vertical="center"/>
    </xf>
    <xf numFmtId="0" fontId="54" fillId="90" borderId="0" applyNumberFormat="0" applyBorder="0" applyAlignment="0" applyProtection="0">
      <alignment vertical="center"/>
    </xf>
    <xf numFmtId="0" fontId="55" fillId="91" borderId="0">
      <alignment vertical="center"/>
    </xf>
    <xf numFmtId="0" fontId="55" fillId="91" borderId="0">
      <alignment vertical="center"/>
    </xf>
    <xf numFmtId="0" fontId="56" fillId="90" borderId="0" applyNumberFormat="0" applyBorder="0" applyAlignment="0" applyProtection="0">
      <alignment vertical="center"/>
    </xf>
    <xf numFmtId="0" fontId="54" fillId="90" borderId="0" applyNumberFormat="0" applyBorder="0" applyAlignment="0" applyProtection="0">
      <alignment vertical="center"/>
    </xf>
    <xf numFmtId="0" fontId="54" fillId="92" borderId="0" applyNumberFormat="0" applyBorder="0" applyAlignment="0" applyProtection="0">
      <alignment vertical="center"/>
    </xf>
    <xf numFmtId="0" fontId="54" fillId="92" borderId="0" applyNumberFormat="0" applyBorder="0" applyAlignment="0" applyProtection="0">
      <alignment vertical="center"/>
    </xf>
    <xf numFmtId="0" fontId="55" fillId="93" borderId="0">
      <alignment vertical="center"/>
    </xf>
    <xf numFmtId="0" fontId="55" fillId="94" borderId="0">
      <alignment vertical="center"/>
    </xf>
    <xf numFmtId="0" fontId="55" fillId="93" borderId="0">
      <alignment vertical="center"/>
    </xf>
    <xf numFmtId="0" fontId="55" fillId="94" borderId="0">
      <alignment vertical="center"/>
    </xf>
    <xf numFmtId="0" fontId="56" fillId="92" borderId="0" applyNumberFormat="0" applyBorder="0" applyAlignment="0" applyProtection="0">
      <alignment vertical="center"/>
    </xf>
    <xf numFmtId="0" fontId="54" fillId="92" borderId="0" applyNumberFormat="0" applyBorder="0" applyAlignment="0" applyProtection="0">
      <alignment vertical="center"/>
    </xf>
    <xf numFmtId="0" fontId="54" fillId="67" borderId="0" applyNumberFormat="0" applyBorder="0" applyAlignment="0" applyProtection="0">
      <alignment vertical="center"/>
    </xf>
    <xf numFmtId="0" fontId="54" fillId="67" borderId="0" applyNumberFormat="0" applyBorder="0" applyAlignment="0" applyProtection="0">
      <alignment vertical="center"/>
    </xf>
    <xf numFmtId="0" fontId="55" fillId="68" borderId="0">
      <alignment vertical="center"/>
    </xf>
    <xf numFmtId="0" fontId="55" fillId="68" borderId="0">
      <alignment vertical="center"/>
    </xf>
    <xf numFmtId="0" fontId="56" fillId="67" borderId="0" applyNumberFormat="0" applyBorder="0" applyAlignment="0" applyProtection="0">
      <alignment vertical="center"/>
    </xf>
    <xf numFmtId="0" fontId="54" fillId="67" borderId="0" applyNumberFormat="0" applyBorder="0" applyAlignment="0" applyProtection="0">
      <alignment vertical="center"/>
    </xf>
    <xf numFmtId="0" fontId="54" fillId="69" borderId="0" applyNumberFormat="0" applyBorder="0" applyAlignment="0" applyProtection="0">
      <alignment vertical="center"/>
    </xf>
    <xf numFmtId="0" fontId="54" fillId="69" borderId="0" applyNumberFormat="0" applyBorder="0" applyAlignment="0" applyProtection="0">
      <alignment vertical="center"/>
    </xf>
    <xf numFmtId="0" fontId="55" fillId="70" borderId="0">
      <alignment vertical="center"/>
    </xf>
    <xf numFmtId="0" fontId="55" fillId="70" borderId="0">
      <alignment vertical="center"/>
    </xf>
    <xf numFmtId="0" fontId="56" fillId="69" borderId="0" applyNumberFormat="0" applyBorder="0" applyAlignment="0" applyProtection="0">
      <alignment vertical="center"/>
    </xf>
    <xf numFmtId="0" fontId="54" fillId="69" borderId="0" applyNumberFormat="0" applyBorder="0" applyAlignment="0" applyProtection="0">
      <alignment vertical="center"/>
    </xf>
    <xf numFmtId="0" fontId="54" fillId="75" borderId="0" applyNumberFormat="0" applyBorder="0" applyAlignment="0" applyProtection="0">
      <alignment vertical="center"/>
    </xf>
    <xf numFmtId="0" fontId="54" fillId="75" borderId="0" applyNumberFormat="0" applyBorder="0" applyAlignment="0" applyProtection="0">
      <alignment vertical="center"/>
    </xf>
    <xf numFmtId="0" fontId="55" fillId="95" borderId="0">
      <alignment vertical="center"/>
    </xf>
    <xf numFmtId="0" fontId="55" fillId="96" borderId="0">
      <alignment vertical="center"/>
    </xf>
    <xf numFmtId="0" fontId="55" fillId="95" borderId="0">
      <alignment vertical="center"/>
    </xf>
    <xf numFmtId="0" fontId="55" fillId="96" borderId="0">
      <alignment vertical="center"/>
    </xf>
    <xf numFmtId="0" fontId="56" fillId="75" borderId="0" applyNumberFormat="0" applyBorder="0" applyAlignment="0" applyProtection="0">
      <alignment vertical="center"/>
    </xf>
    <xf numFmtId="0" fontId="54" fillId="75" borderId="0" applyNumberFormat="0" applyBorder="0" applyAlignment="0" applyProtection="0">
      <alignment vertical="center"/>
    </xf>
    <xf numFmtId="189" fontId="61" fillId="0" borderId="0" applyFont="0" applyFill="0" applyBorder="0" applyAlignment="0" applyProtection="0"/>
    <xf numFmtId="189" fontId="62" fillId="0" borderId="0" applyFont="0" applyFill="0" applyBorder="0" applyAlignment="0" applyProtection="0"/>
    <xf numFmtId="190" fontId="63" fillId="0" borderId="0" applyFont="0" applyFill="0" applyBorder="0" applyAlignment="0" applyProtection="0"/>
    <xf numFmtId="189" fontId="62" fillId="0" borderId="0" applyFont="0" applyFill="0" applyBorder="0" applyAlignment="0" applyProtection="0"/>
    <xf numFmtId="190" fontId="63" fillId="0" borderId="0" applyFont="0" applyFill="0" applyBorder="0" applyAlignment="0" applyProtection="0"/>
    <xf numFmtId="189" fontId="64" fillId="0" borderId="0" applyFont="0" applyFill="0" applyBorder="0" applyAlignment="0" applyProtection="0"/>
    <xf numFmtId="189" fontId="65" fillId="0" borderId="0" applyFont="0" applyFill="0" applyBorder="0" applyAlignment="0" applyProtection="0"/>
    <xf numFmtId="189" fontId="66" fillId="0" borderId="0"/>
    <xf numFmtId="189" fontId="66" fillId="0" borderId="0"/>
    <xf numFmtId="189" fontId="66" fillId="0" borderId="0"/>
    <xf numFmtId="189" fontId="66" fillId="0" borderId="0"/>
    <xf numFmtId="191" fontId="67" fillId="0" borderId="0" applyFont="0" applyFill="0" applyBorder="0" applyAlignment="0" applyProtection="0"/>
    <xf numFmtId="191" fontId="67" fillId="0" borderId="0" applyFont="0" applyFill="0" applyBorder="0" applyAlignment="0" applyProtection="0"/>
    <xf numFmtId="191" fontId="68" fillId="0" borderId="0"/>
    <xf numFmtId="191" fontId="68" fillId="0" borderId="0"/>
    <xf numFmtId="191" fontId="68" fillId="0" borderId="0"/>
    <xf numFmtId="191" fontId="68" fillId="0" borderId="0"/>
    <xf numFmtId="191" fontId="67" fillId="0" borderId="0" applyFont="0" applyFill="0" applyBorder="0" applyAlignment="0" applyProtection="0"/>
    <xf numFmtId="191" fontId="67" fillId="0" borderId="0" applyFont="0" applyFill="0" applyBorder="0" applyAlignment="0" applyProtection="0"/>
    <xf numFmtId="191" fontId="68" fillId="0" borderId="0"/>
    <xf numFmtId="191" fontId="68" fillId="0" borderId="0"/>
    <xf numFmtId="191" fontId="68" fillId="0" borderId="0"/>
    <xf numFmtId="191" fontId="68" fillId="0" borderId="0"/>
    <xf numFmtId="0" fontId="67" fillId="0" borderId="0" applyFont="0" applyFill="0" applyBorder="0" applyAlignment="0" applyProtection="0"/>
    <xf numFmtId="0" fontId="67" fillId="0" borderId="0" applyFont="0" applyFill="0" applyBorder="0" applyAlignment="0" applyProtection="0"/>
    <xf numFmtId="0" fontId="68" fillId="0" borderId="0"/>
    <xf numFmtId="0" fontId="68" fillId="0" borderId="0"/>
    <xf numFmtId="0" fontId="68" fillId="0" borderId="0"/>
    <xf numFmtId="0" fontId="68" fillId="0" borderId="0"/>
    <xf numFmtId="190" fontId="64" fillId="0" borderId="0" applyFont="0" applyFill="0" applyBorder="0" applyAlignment="0" applyProtection="0"/>
    <xf numFmtId="190" fontId="65" fillId="0" borderId="0" applyFont="0" applyFill="0" applyBorder="0" applyAlignment="0" applyProtection="0"/>
    <xf numFmtId="190" fontId="66" fillId="0" borderId="0"/>
    <xf numFmtId="190" fontId="66" fillId="0" borderId="0"/>
    <xf numFmtId="190" fontId="66" fillId="0" borderId="0"/>
    <xf numFmtId="190" fontId="66" fillId="0" borderId="0"/>
    <xf numFmtId="192" fontId="61" fillId="0" borderId="0" applyFont="0" applyFill="0" applyBorder="0" applyAlignment="0" applyProtection="0"/>
    <xf numFmtId="192" fontId="62" fillId="0" borderId="0" applyFont="0" applyFill="0" applyBorder="0" applyAlignment="0" applyProtection="0"/>
    <xf numFmtId="193" fontId="63" fillId="0" borderId="0" applyFont="0" applyFill="0" applyBorder="0" applyAlignment="0" applyProtection="0"/>
    <xf numFmtId="192" fontId="62" fillId="0" borderId="0" applyFont="0" applyFill="0" applyBorder="0" applyAlignment="0" applyProtection="0"/>
    <xf numFmtId="193" fontId="63" fillId="0" borderId="0" applyFont="0" applyFill="0" applyBorder="0" applyAlignment="0" applyProtection="0"/>
    <xf numFmtId="192" fontId="64" fillId="0" borderId="0" applyFont="0" applyFill="0" applyBorder="0" applyAlignment="0" applyProtection="0"/>
    <xf numFmtId="192" fontId="65" fillId="0" borderId="0" applyFont="0" applyFill="0" applyBorder="0" applyAlignment="0" applyProtection="0"/>
    <xf numFmtId="192" fontId="66" fillId="0" borderId="0"/>
    <xf numFmtId="192" fontId="66" fillId="0" borderId="0"/>
    <xf numFmtId="192" fontId="66" fillId="0" borderId="0"/>
    <xf numFmtId="192" fontId="66" fillId="0" borderId="0"/>
    <xf numFmtId="194" fontId="67" fillId="0" borderId="0" applyFont="0" applyFill="0" applyBorder="0" applyAlignment="0" applyProtection="0"/>
    <xf numFmtId="194" fontId="67" fillId="0" borderId="0" applyFont="0" applyFill="0" applyBorder="0" applyAlignment="0" applyProtection="0"/>
    <xf numFmtId="194" fontId="68" fillId="0" borderId="0"/>
    <xf numFmtId="194" fontId="68" fillId="0" borderId="0"/>
    <xf numFmtId="194" fontId="68" fillId="0" borderId="0"/>
    <xf numFmtId="194" fontId="68" fillId="0" borderId="0"/>
    <xf numFmtId="194" fontId="67" fillId="0" borderId="0" applyFont="0" applyFill="0" applyBorder="0" applyAlignment="0" applyProtection="0"/>
    <xf numFmtId="194" fontId="67" fillId="0" borderId="0" applyFont="0" applyFill="0" applyBorder="0" applyAlignment="0" applyProtection="0"/>
    <xf numFmtId="194" fontId="68" fillId="0" borderId="0"/>
    <xf numFmtId="194" fontId="68" fillId="0" borderId="0"/>
    <xf numFmtId="194" fontId="68" fillId="0" borderId="0"/>
    <xf numFmtId="194" fontId="68" fillId="0" borderId="0"/>
    <xf numFmtId="0" fontId="67" fillId="0" borderId="0" applyFont="0" applyFill="0" applyBorder="0" applyAlignment="0" applyProtection="0"/>
    <xf numFmtId="0" fontId="67" fillId="0" borderId="0" applyFont="0" applyFill="0" applyBorder="0" applyAlignment="0" applyProtection="0"/>
    <xf numFmtId="0" fontId="68" fillId="0" borderId="0"/>
    <xf numFmtId="0" fontId="68" fillId="0" borderId="0"/>
    <xf numFmtId="0" fontId="68" fillId="0" borderId="0"/>
    <xf numFmtId="0" fontId="68" fillId="0" borderId="0"/>
    <xf numFmtId="193" fontId="64" fillId="0" borderId="0" applyFont="0" applyFill="0" applyBorder="0" applyAlignment="0" applyProtection="0"/>
    <xf numFmtId="193" fontId="65" fillId="0" borderId="0" applyFont="0" applyFill="0" applyBorder="0" applyAlignment="0" applyProtection="0"/>
    <xf numFmtId="193" fontId="66" fillId="0" borderId="0"/>
    <xf numFmtId="193" fontId="66" fillId="0" borderId="0"/>
    <xf numFmtId="193" fontId="66" fillId="0" borderId="0"/>
    <xf numFmtId="193" fontId="66" fillId="0" borderId="0"/>
    <xf numFmtId="193" fontId="64" fillId="0" borderId="0" applyFont="0" applyFill="0" applyBorder="0" applyAlignment="0" applyProtection="0"/>
    <xf numFmtId="193" fontId="65" fillId="0" borderId="0" applyFont="0" applyFill="0" applyBorder="0" applyAlignment="0" applyProtection="0"/>
    <xf numFmtId="193" fontId="66" fillId="0" borderId="0"/>
    <xf numFmtId="193" fontId="66" fillId="0" borderId="0"/>
    <xf numFmtId="193" fontId="66" fillId="0" borderId="0"/>
    <xf numFmtId="193" fontId="66" fillId="0" borderId="0"/>
    <xf numFmtId="0" fontId="64" fillId="0" borderId="0" applyFont="0" applyFill="0" applyBorder="0" applyAlignment="0" applyProtection="0"/>
    <xf numFmtId="0" fontId="65" fillId="0" borderId="0" applyFont="0" applyFill="0" applyBorder="0" applyAlignment="0" applyProtection="0"/>
    <xf numFmtId="0" fontId="66" fillId="0" borderId="0"/>
    <xf numFmtId="0" fontId="66" fillId="0" borderId="0"/>
    <xf numFmtId="0" fontId="66" fillId="0" borderId="0"/>
    <xf numFmtId="0" fontId="66" fillId="0" borderId="0"/>
    <xf numFmtId="195" fontId="61" fillId="0" borderId="0" applyFont="0" applyFill="0" applyBorder="0" applyAlignment="0" applyProtection="0"/>
    <xf numFmtId="195" fontId="62" fillId="0" borderId="0" applyFont="0" applyFill="0" applyBorder="0" applyAlignment="0" applyProtection="0"/>
    <xf numFmtId="176" fontId="63" fillId="0" borderId="0" applyFont="0" applyFill="0" applyBorder="0" applyAlignment="0" applyProtection="0"/>
    <xf numFmtId="195" fontId="62" fillId="0" borderId="0" applyFont="0" applyFill="0" applyBorder="0" applyAlignment="0" applyProtection="0"/>
    <xf numFmtId="176" fontId="63" fillId="0" borderId="0" applyFont="0" applyFill="0" applyBorder="0" applyAlignment="0" applyProtection="0"/>
    <xf numFmtId="38" fontId="64" fillId="0" borderId="0" applyFont="0" applyFill="0" applyBorder="0" applyAlignment="0" applyProtection="0"/>
    <xf numFmtId="38" fontId="65" fillId="0" borderId="0" applyFont="0" applyFill="0" applyBorder="0" applyAlignment="0" applyProtection="0"/>
    <xf numFmtId="38" fontId="66" fillId="0" borderId="0"/>
    <xf numFmtId="38" fontId="66" fillId="0" borderId="0"/>
    <xf numFmtId="38" fontId="66" fillId="0" borderId="0"/>
    <xf numFmtId="38" fontId="66" fillId="0" borderId="0"/>
    <xf numFmtId="176" fontId="64" fillId="0" borderId="0" applyFont="0" applyFill="0" applyBorder="0" applyAlignment="0" applyProtection="0"/>
    <xf numFmtId="176" fontId="65" fillId="0" borderId="0" applyFont="0" applyFill="0" applyBorder="0" applyAlignment="0" applyProtection="0"/>
    <xf numFmtId="176" fontId="66" fillId="0" borderId="0"/>
    <xf numFmtId="176" fontId="66" fillId="0" borderId="0"/>
    <xf numFmtId="176" fontId="66" fillId="0" borderId="0"/>
    <xf numFmtId="176" fontId="66" fillId="0" borderId="0"/>
    <xf numFmtId="196" fontId="61" fillId="0" borderId="0" applyFont="0" applyFill="0" applyBorder="0" applyAlignment="0" applyProtection="0"/>
    <xf numFmtId="196" fontId="62" fillId="0" borderId="0" applyFont="0" applyFill="0" applyBorder="0" applyAlignment="0" applyProtection="0"/>
    <xf numFmtId="197" fontId="63" fillId="0" borderId="0" applyFont="0" applyFill="0" applyBorder="0" applyAlignment="0" applyProtection="0"/>
    <xf numFmtId="196" fontId="62" fillId="0" borderId="0" applyFont="0" applyFill="0" applyBorder="0" applyAlignment="0" applyProtection="0"/>
    <xf numFmtId="197" fontId="63" fillId="0" borderId="0" applyFont="0" applyFill="0" applyBorder="0" applyAlignment="0" applyProtection="0"/>
    <xf numFmtId="40" fontId="64" fillId="0" borderId="0" applyFont="0" applyFill="0" applyBorder="0" applyAlignment="0" applyProtection="0"/>
    <xf numFmtId="40" fontId="65" fillId="0" borderId="0" applyFont="0" applyFill="0" applyBorder="0" applyAlignment="0" applyProtection="0"/>
    <xf numFmtId="40" fontId="66" fillId="0" borderId="0"/>
    <xf numFmtId="40" fontId="66" fillId="0" borderId="0"/>
    <xf numFmtId="40" fontId="66" fillId="0" borderId="0"/>
    <xf numFmtId="40" fontId="66" fillId="0" borderId="0"/>
    <xf numFmtId="197" fontId="64" fillId="0" borderId="0" applyFont="0" applyFill="0" applyBorder="0" applyAlignment="0" applyProtection="0"/>
    <xf numFmtId="197" fontId="65" fillId="0" borderId="0" applyFont="0" applyFill="0" applyBorder="0" applyAlignment="0" applyProtection="0"/>
    <xf numFmtId="197" fontId="66" fillId="0" borderId="0"/>
    <xf numFmtId="197" fontId="66" fillId="0" borderId="0"/>
    <xf numFmtId="197" fontId="66" fillId="0" borderId="0"/>
    <xf numFmtId="197" fontId="66" fillId="0" borderId="0"/>
    <xf numFmtId="197" fontId="64" fillId="0" borderId="0" applyFont="0" applyFill="0" applyBorder="0" applyAlignment="0" applyProtection="0"/>
    <xf numFmtId="197" fontId="65" fillId="0" borderId="0" applyFont="0" applyFill="0" applyBorder="0" applyAlignment="0" applyProtection="0"/>
    <xf numFmtId="197" fontId="66" fillId="0" borderId="0"/>
    <xf numFmtId="197" fontId="66" fillId="0" borderId="0"/>
    <xf numFmtId="197" fontId="66" fillId="0" borderId="0"/>
    <xf numFmtId="197" fontId="66" fillId="0" borderId="0"/>
    <xf numFmtId="0" fontId="64" fillId="0" borderId="0" applyFont="0" applyFill="0" applyBorder="0" applyAlignment="0" applyProtection="0"/>
    <xf numFmtId="0" fontId="65" fillId="0" borderId="0" applyFont="0" applyFill="0" applyBorder="0" applyAlignment="0" applyProtection="0"/>
    <xf numFmtId="0" fontId="66" fillId="0" borderId="0"/>
    <xf numFmtId="0" fontId="66" fillId="0" borderId="0"/>
    <xf numFmtId="0" fontId="66" fillId="0" borderId="0"/>
    <xf numFmtId="0" fontId="66" fillId="0" borderId="0"/>
    <xf numFmtId="0" fontId="69" fillId="11" borderId="0" applyNumberFormat="0" applyBorder="0" applyAlignment="0" applyProtection="0">
      <alignment vertical="center"/>
    </xf>
    <xf numFmtId="0" fontId="69" fillId="11" borderId="0" applyNumberFormat="0" applyBorder="0" applyAlignment="0" applyProtection="0">
      <alignment vertical="center"/>
    </xf>
    <xf numFmtId="0" fontId="70" fillId="12" borderId="0">
      <alignment vertical="center"/>
    </xf>
    <xf numFmtId="0" fontId="70" fillId="13" borderId="0">
      <alignment vertical="center"/>
    </xf>
    <xf numFmtId="0" fontId="70" fillId="12" borderId="0">
      <alignment vertical="center"/>
    </xf>
    <xf numFmtId="0" fontId="70" fillId="13" borderId="0">
      <alignment vertical="center"/>
    </xf>
    <xf numFmtId="0" fontId="71" fillId="11" borderId="0" applyNumberFormat="0" applyBorder="0" applyAlignment="0" applyProtection="0">
      <alignment vertical="center"/>
    </xf>
    <xf numFmtId="0" fontId="69" fillId="11" borderId="0" applyNumberFormat="0" applyBorder="0" applyAlignment="0" applyProtection="0">
      <alignment vertical="center"/>
    </xf>
    <xf numFmtId="0" fontId="64" fillId="0" borderId="0"/>
    <xf numFmtId="0" fontId="61" fillId="0" borderId="0"/>
    <xf numFmtId="0" fontId="62" fillId="0" borderId="0"/>
    <xf numFmtId="0" fontId="63" fillId="0" borderId="0"/>
    <xf numFmtId="0" fontId="62" fillId="0" borderId="0"/>
    <xf numFmtId="0" fontId="65" fillId="0" borderId="0"/>
    <xf numFmtId="0" fontId="72" fillId="0" borderId="0"/>
    <xf numFmtId="0" fontId="6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64" fillId="0" borderId="0"/>
    <xf numFmtId="0" fontId="65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4" fillId="0" borderId="0"/>
    <xf numFmtId="0" fontId="65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72" fillId="0" borderId="0"/>
    <xf numFmtId="0" fontId="6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4" fillId="0" borderId="0"/>
    <xf numFmtId="0" fontId="75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7" fillId="0" borderId="0"/>
    <xf numFmtId="0" fontId="67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74" fillId="0" borderId="0"/>
    <xf numFmtId="0" fontId="75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4" fillId="0" borderId="0"/>
    <xf numFmtId="0" fontId="65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76" fillId="0" borderId="0" applyFill="0" applyBorder="0" applyAlignment="0"/>
    <xf numFmtId="0" fontId="77" fillId="0" borderId="0"/>
    <xf numFmtId="0" fontId="78" fillId="97" borderId="24" applyNumberFormat="0" applyAlignment="0" applyProtection="0">
      <alignment vertical="center"/>
    </xf>
    <xf numFmtId="0" fontId="78" fillId="97" borderId="24" applyNumberFormat="0" applyAlignment="0" applyProtection="0">
      <alignment vertical="center"/>
    </xf>
    <xf numFmtId="0" fontId="79" fillId="98" borderId="25">
      <alignment vertical="center"/>
    </xf>
    <xf numFmtId="0" fontId="80" fillId="98" borderId="25">
      <alignment vertical="center"/>
    </xf>
    <xf numFmtId="0" fontId="78" fillId="97" borderId="24" applyNumberFormat="0" applyAlignment="0" applyProtection="0">
      <alignment vertical="center"/>
    </xf>
    <xf numFmtId="0" fontId="79" fillId="98" borderId="25">
      <alignment vertical="center"/>
    </xf>
    <xf numFmtId="0" fontId="80" fillId="98" borderId="25">
      <alignment vertical="center"/>
    </xf>
    <xf numFmtId="0" fontId="81" fillId="97" borderId="24" applyNumberFormat="0" applyAlignment="0" applyProtection="0">
      <alignment vertical="center"/>
    </xf>
    <xf numFmtId="0" fontId="78" fillId="97" borderId="24" applyNumberFormat="0" applyAlignment="0" applyProtection="0">
      <alignment vertical="center"/>
    </xf>
    <xf numFmtId="0" fontId="82" fillId="0" borderId="0"/>
    <xf numFmtId="0" fontId="83" fillId="0" borderId="0"/>
    <xf numFmtId="0" fontId="84" fillId="99" borderId="26" applyNumberFormat="0" applyAlignment="0" applyProtection="0">
      <alignment vertical="center"/>
    </xf>
    <xf numFmtId="0" fontId="84" fillId="99" borderId="26" applyNumberFormat="0" applyAlignment="0" applyProtection="0">
      <alignment vertical="center"/>
    </xf>
    <xf numFmtId="0" fontId="85" fillId="100" borderId="27">
      <alignment vertical="center"/>
    </xf>
    <xf numFmtId="0" fontId="85" fillId="100" borderId="27">
      <alignment vertical="center"/>
    </xf>
    <xf numFmtId="0" fontId="86" fillId="99" borderId="26" applyNumberFormat="0" applyAlignment="0" applyProtection="0">
      <alignment vertical="center"/>
    </xf>
    <xf numFmtId="0" fontId="84" fillId="99" borderId="26" applyNumberFormat="0" applyAlignment="0" applyProtection="0">
      <alignment vertical="center"/>
    </xf>
    <xf numFmtId="176" fontId="87" fillId="0" borderId="0" applyFont="0" applyFill="0" applyBorder="0" applyAlignment="0" applyProtection="0"/>
    <xf numFmtId="198" fontId="88" fillId="0" borderId="0"/>
    <xf numFmtId="198" fontId="89" fillId="0" borderId="0"/>
    <xf numFmtId="197" fontId="87" fillId="0" borderId="0" applyFont="0" applyFill="0" applyBorder="0" applyAlignment="0" applyProtection="0"/>
    <xf numFmtId="0" fontId="90" fillId="0" borderId="0" applyNumberFormat="0" applyAlignment="0">
      <alignment horizontal="left"/>
    </xf>
    <xf numFmtId="0" fontId="68" fillId="0" borderId="0">
      <alignment horizontal="left"/>
    </xf>
    <xf numFmtId="199" fontId="87" fillId="0" borderId="0" applyFont="0" applyFill="0" applyBorder="0" applyAlignment="0" applyProtection="0"/>
    <xf numFmtId="200" fontId="87" fillId="0" borderId="0" applyFont="0" applyFill="0" applyBorder="0" applyAlignment="0" applyProtection="0"/>
    <xf numFmtId="201" fontId="88" fillId="0" borderId="0"/>
    <xf numFmtId="201" fontId="89" fillId="0" borderId="0"/>
    <xf numFmtId="0" fontId="91" fillId="0" borderId="0" applyFill="0" applyBorder="0" applyAlignment="0" applyProtection="0"/>
    <xf numFmtId="0" fontId="92" fillId="0" borderId="0"/>
    <xf numFmtId="202" fontId="87" fillId="0" borderId="0" applyFont="0" applyFill="0" applyBorder="0" applyAlignment="0" applyProtection="0"/>
    <xf numFmtId="203" fontId="87" fillId="0" borderId="0" applyFont="0" applyFill="0" applyBorder="0" applyAlignment="0" applyProtection="0"/>
    <xf numFmtId="204" fontId="88" fillId="0" borderId="0"/>
    <xf numFmtId="204" fontId="89" fillId="0" borderId="0"/>
    <xf numFmtId="0" fontId="93" fillId="0" borderId="0" applyNumberFormat="0" applyAlignment="0">
      <alignment horizontal="left"/>
    </xf>
    <xf numFmtId="0" fontId="94" fillId="0" borderId="0">
      <alignment horizontal="left"/>
    </xf>
    <xf numFmtId="0" fontId="95" fillId="0" borderId="0" applyNumberFormat="0" applyFill="0" applyBorder="0" applyAlignment="0" applyProtection="0">
      <alignment vertical="center"/>
    </xf>
    <xf numFmtId="0" fontId="95" fillId="0" borderId="0" applyNumberFormat="0" applyFill="0" applyBorder="0" applyAlignment="0" applyProtection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7" fillId="0" borderId="0" applyNumberFormat="0" applyFill="0" applyBorder="0" applyAlignment="0" applyProtection="0">
      <alignment vertical="center"/>
    </xf>
    <xf numFmtId="0" fontId="95" fillId="0" borderId="0" applyNumberFormat="0" applyFill="0" applyBorder="0" applyAlignment="0" applyProtection="0">
      <alignment vertical="center"/>
    </xf>
    <xf numFmtId="2" fontId="91" fillId="0" borderId="0" applyFill="0" applyBorder="0" applyAlignment="0" applyProtection="0"/>
    <xf numFmtId="2" fontId="92" fillId="0" borderId="0"/>
    <xf numFmtId="0" fontId="98" fillId="14" borderId="0" applyNumberFormat="0" applyBorder="0" applyAlignment="0" applyProtection="0">
      <alignment vertical="center"/>
    </xf>
    <xf numFmtId="0" fontId="98" fillId="14" borderId="0" applyNumberFormat="0" applyBorder="0" applyAlignment="0" applyProtection="0">
      <alignment vertical="center"/>
    </xf>
    <xf numFmtId="0" fontId="99" fillId="15" borderId="0">
      <alignment vertical="center"/>
    </xf>
    <xf numFmtId="0" fontId="99" fillId="15" borderId="0">
      <alignment vertical="center"/>
    </xf>
    <xf numFmtId="0" fontId="100" fillId="14" borderId="0" applyNumberFormat="0" applyBorder="0" applyAlignment="0" applyProtection="0">
      <alignment vertical="center"/>
    </xf>
    <xf numFmtId="0" fontId="98" fillId="14" borderId="0" applyNumberFormat="0" applyBorder="0" applyAlignment="0" applyProtection="0">
      <alignment vertical="center"/>
    </xf>
    <xf numFmtId="38" fontId="101" fillId="101" borderId="0" applyNumberFormat="0" applyBorder="0" applyAlignment="0" applyProtection="0"/>
    <xf numFmtId="38" fontId="102" fillId="98" borderId="0"/>
    <xf numFmtId="0" fontId="103" fillId="0" borderId="0">
      <alignment horizontal="left"/>
    </xf>
    <xf numFmtId="0" fontId="104" fillId="0" borderId="0">
      <alignment horizontal="left"/>
    </xf>
    <xf numFmtId="0" fontId="105" fillId="0" borderId="28" applyNumberFormat="0" applyAlignment="0" applyProtection="0">
      <alignment horizontal="left" vertical="center"/>
    </xf>
    <xf numFmtId="0" fontId="106" fillId="0" borderId="28">
      <alignment horizontal="left" vertical="center"/>
    </xf>
    <xf numFmtId="0" fontId="105" fillId="0" borderId="12">
      <alignment horizontal="left" vertical="center"/>
    </xf>
    <xf numFmtId="0" fontId="106" fillId="0" borderId="12">
      <alignment horizontal="left" vertical="center"/>
    </xf>
    <xf numFmtId="0" fontId="107" fillId="0" borderId="29" applyNumberFormat="0" applyFill="0" applyAlignment="0" applyProtection="0">
      <alignment vertical="center"/>
    </xf>
    <xf numFmtId="0" fontId="107" fillId="0" borderId="29" applyNumberFormat="0" applyFill="0" applyAlignment="0" applyProtection="0">
      <alignment vertical="center"/>
    </xf>
    <xf numFmtId="0" fontId="108" fillId="0" borderId="30">
      <alignment vertical="center"/>
    </xf>
    <xf numFmtId="0" fontId="109" fillId="0" borderId="30">
      <alignment vertical="center"/>
    </xf>
    <xf numFmtId="0" fontId="107" fillId="0" borderId="29" applyNumberFormat="0" applyFill="0" applyAlignment="0" applyProtection="0">
      <alignment vertical="center"/>
    </xf>
    <xf numFmtId="0" fontId="108" fillId="0" borderId="30">
      <alignment vertical="center"/>
    </xf>
    <xf numFmtId="0" fontId="109" fillId="0" borderId="30">
      <alignment vertical="center"/>
    </xf>
    <xf numFmtId="0" fontId="110" fillId="0" borderId="29" applyNumberFormat="0" applyFill="0" applyAlignment="0" applyProtection="0">
      <alignment vertical="center"/>
    </xf>
    <xf numFmtId="0" fontId="107" fillId="0" borderId="29" applyNumberFormat="0" applyFill="0" applyAlignment="0" applyProtection="0">
      <alignment vertical="center"/>
    </xf>
    <xf numFmtId="0" fontId="111" fillId="0" borderId="31" applyNumberFormat="0" applyFill="0" applyAlignment="0" applyProtection="0">
      <alignment vertical="center"/>
    </xf>
    <xf numFmtId="0" fontId="111" fillId="0" borderId="31" applyNumberFormat="0" applyFill="0" applyAlignment="0" applyProtection="0">
      <alignment vertical="center"/>
    </xf>
    <xf numFmtId="0" fontId="112" fillId="0" borderId="32">
      <alignment vertical="center"/>
    </xf>
    <xf numFmtId="0" fontId="113" fillId="0" borderId="32">
      <alignment vertical="center"/>
    </xf>
    <xf numFmtId="0" fontId="111" fillId="0" borderId="31" applyNumberFormat="0" applyFill="0" applyAlignment="0" applyProtection="0">
      <alignment vertical="center"/>
    </xf>
    <xf numFmtId="0" fontId="112" fillId="0" borderId="32">
      <alignment vertical="center"/>
    </xf>
    <xf numFmtId="0" fontId="113" fillId="0" borderId="32">
      <alignment vertical="center"/>
    </xf>
    <xf numFmtId="0" fontId="114" fillId="0" borderId="31" applyNumberFormat="0" applyFill="0" applyAlignment="0" applyProtection="0">
      <alignment vertical="center"/>
    </xf>
    <xf numFmtId="0" fontId="111" fillId="0" borderId="31" applyNumberFormat="0" applyFill="0" applyAlignment="0" applyProtection="0">
      <alignment vertical="center"/>
    </xf>
    <xf numFmtId="0" fontId="115" fillId="0" borderId="33" applyNumberFormat="0" applyFill="0" applyAlignment="0" applyProtection="0">
      <alignment vertical="center"/>
    </xf>
    <xf numFmtId="0" fontId="115" fillId="0" borderId="33" applyNumberFormat="0" applyFill="0" applyAlignment="0" applyProtection="0">
      <alignment vertical="center"/>
    </xf>
    <xf numFmtId="0" fontId="116" fillId="0" borderId="34">
      <alignment vertical="center"/>
    </xf>
    <xf numFmtId="0" fontId="117" fillId="0" borderId="34">
      <alignment vertical="center"/>
    </xf>
    <xf numFmtId="0" fontId="115" fillId="0" borderId="33" applyNumberFormat="0" applyFill="0" applyAlignment="0" applyProtection="0">
      <alignment vertical="center"/>
    </xf>
    <xf numFmtId="0" fontId="116" fillId="0" borderId="34">
      <alignment vertical="center"/>
    </xf>
    <xf numFmtId="0" fontId="117" fillId="0" borderId="34">
      <alignment vertical="center"/>
    </xf>
    <xf numFmtId="0" fontId="118" fillId="0" borderId="33" applyNumberFormat="0" applyFill="0" applyAlignment="0" applyProtection="0">
      <alignment vertical="center"/>
    </xf>
    <xf numFmtId="0" fontId="115" fillId="0" borderId="33" applyNumberFormat="0" applyFill="0" applyAlignment="0" applyProtection="0">
      <alignment vertical="center"/>
    </xf>
    <xf numFmtId="0" fontId="115" fillId="0" borderId="0" applyNumberFormat="0" applyFill="0" applyBorder="0" applyAlignment="0" applyProtection="0">
      <alignment vertical="center"/>
    </xf>
    <xf numFmtId="0" fontId="115" fillId="0" borderId="0" applyNumberFormat="0" applyFill="0" applyBorder="0" applyAlignment="0" applyProtection="0">
      <alignment vertical="center"/>
    </xf>
    <xf numFmtId="0" fontId="116" fillId="0" borderId="0">
      <alignment vertical="center"/>
    </xf>
    <xf numFmtId="0" fontId="117" fillId="0" borderId="0">
      <alignment vertical="center"/>
    </xf>
    <xf numFmtId="0" fontId="115" fillId="0" borderId="0" applyNumberFormat="0" applyFill="0" applyBorder="0" applyAlignment="0" applyProtection="0">
      <alignment vertical="center"/>
    </xf>
    <xf numFmtId="0" fontId="116" fillId="0" borderId="0">
      <alignment vertical="center"/>
    </xf>
    <xf numFmtId="0" fontId="117" fillId="0" borderId="0">
      <alignment vertical="center"/>
    </xf>
    <xf numFmtId="0" fontId="118" fillId="0" borderId="0" applyNumberFormat="0" applyFill="0" applyBorder="0" applyAlignment="0" applyProtection="0">
      <alignment vertical="center"/>
    </xf>
    <xf numFmtId="0" fontId="115" fillId="0" borderId="0" applyNumberFormat="0" applyFill="0" applyBorder="0" applyAlignment="0" applyProtection="0">
      <alignment vertical="center"/>
    </xf>
    <xf numFmtId="0" fontId="119" fillId="0" borderId="0" applyNumberFormat="0" applyFill="0" applyBorder="0" applyAlignment="0" applyProtection="0"/>
    <xf numFmtId="0" fontId="120" fillId="0" borderId="0"/>
    <xf numFmtId="0" fontId="105" fillId="0" borderId="0" applyNumberFormat="0" applyFill="0" applyBorder="0" applyAlignment="0" applyProtection="0"/>
    <xf numFmtId="0" fontId="106" fillId="0" borderId="0"/>
    <xf numFmtId="0" fontId="121" fillId="21" borderId="24" applyNumberFormat="0" applyAlignment="0" applyProtection="0">
      <alignment vertical="center"/>
    </xf>
    <xf numFmtId="10" fontId="101" fillId="32" borderId="35" applyNumberFormat="0" applyBorder="0" applyAlignment="0" applyProtection="0"/>
    <xf numFmtId="10" fontId="102" fillId="102" borderId="35"/>
    <xf numFmtId="0" fontId="121" fillId="21" borderId="24" applyNumberFormat="0" applyAlignment="0" applyProtection="0">
      <alignment vertical="center"/>
    </xf>
    <xf numFmtId="0" fontId="122" fillId="2" borderId="25">
      <alignment vertical="center"/>
    </xf>
    <xf numFmtId="0" fontId="122" fillId="22" borderId="25">
      <alignment vertical="center"/>
    </xf>
    <xf numFmtId="0" fontId="121" fillId="21" borderId="24" applyNumberFormat="0" applyAlignment="0" applyProtection="0">
      <alignment vertical="center"/>
    </xf>
    <xf numFmtId="0" fontId="122" fillId="2" borderId="25">
      <alignment vertical="center"/>
    </xf>
    <xf numFmtId="0" fontId="122" fillId="22" borderId="25">
      <alignment vertical="center"/>
    </xf>
    <xf numFmtId="0" fontId="121" fillId="21" borderId="24" applyNumberFormat="0" applyAlignment="0" applyProtection="0">
      <alignment vertical="center"/>
    </xf>
    <xf numFmtId="0" fontId="122" fillId="2" borderId="25">
      <alignment vertical="center"/>
    </xf>
    <xf numFmtId="0" fontId="122" fillId="22" borderId="25">
      <alignment vertical="center"/>
    </xf>
    <xf numFmtId="0" fontId="122" fillId="2" borderId="25">
      <alignment vertical="center"/>
    </xf>
    <xf numFmtId="0" fontId="122" fillId="22" borderId="25">
      <alignment vertical="center"/>
    </xf>
    <xf numFmtId="0" fontId="122" fillId="2" borderId="25">
      <alignment vertical="center"/>
    </xf>
    <xf numFmtId="0" fontId="122" fillId="22" borderId="25">
      <alignment vertical="center"/>
    </xf>
    <xf numFmtId="0" fontId="123" fillId="21" borderId="24" applyNumberFormat="0" applyAlignment="0" applyProtection="0">
      <alignment vertical="center"/>
    </xf>
    <xf numFmtId="0" fontId="123" fillId="21" borderId="24" applyNumberFormat="0" applyAlignment="0" applyProtection="0">
      <alignment vertical="center"/>
    </xf>
    <xf numFmtId="0" fontId="123" fillId="21" borderId="24" applyNumberFormat="0" applyAlignment="0" applyProtection="0">
      <alignment vertical="center"/>
    </xf>
    <xf numFmtId="0" fontId="123" fillId="21" borderId="24" applyNumberFormat="0" applyAlignment="0" applyProtection="0">
      <alignment vertical="center"/>
    </xf>
    <xf numFmtId="0" fontId="123" fillId="21" borderId="24" applyNumberFormat="0" applyAlignment="0" applyProtection="0">
      <alignment vertical="center"/>
    </xf>
    <xf numFmtId="0" fontId="121" fillId="21" borderId="24" applyNumberFormat="0" applyAlignment="0" applyProtection="0">
      <alignment vertical="center"/>
    </xf>
    <xf numFmtId="0" fontId="122" fillId="2" borderId="25">
      <alignment vertical="center"/>
    </xf>
    <xf numFmtId="0" fontId="122" fillId="22" borderId="25">
      <alignment vertical="center"/>
    </xf>
    <xf numFmtId="0" fontId="123" fillId="21" borderId="24" applyNumberFormat="0" applyAlignment="0" applyProtection="0">
      <alignment vertical="center"/>
    </xf>
    <xf numFmtId="0" fontId="123" fillId="21" borderId="24" applyNumberFormat="0" applyAlignment="0" applyProtection="0">
      <alignment vertical="center"/>
    </xf>
    <xf numFmtId="0" fontId="123" fillId="21" borderId="24" applyNumberFormat="0" applyAlignment="0" applyProtection="0">
      <alignment vertical="center"/>
    </xf>
    <xf numFmtId="0" fontId="123" fillId="21" borderId="24" applyNumberFormat="0" applyAlignment="0" applyProtection="0">
      <alignment vertical="center"/>
    </xf>
    <xf numFmtId="0" fontId="123" fillId="21" borderId="24" applyNumberFormat="0" applyAlignment="0" applyProtection="0">
      <alignment vertical="center"/>
    </xf>
    <xf numFmtId="0" fontId="121" fillId="21" borderId="24" applyNumberFormat="0" applyAlignment="0" applyProtection="0">
      <alignment vertical="center"/>
    </xf>
    <xf numFmtId="0" fontId="121" fillId="21" borderId="24" applyNumberFormat="0" applyAlignment="0" applyProtection="0">
      <alignment vertical="center"/>
    </xf>
    <xf numFmtId="0" fontId="121" fillId="21" borderId="24" applyNumberFormat="0" applyAlignment="0" applyProtection="0">
      <alignment vertical="center"/>
    </xf>
    <xf numFmtId="0" fontId="121" fillId="21" borderId="24" applyNumberFormat="0" applyAlignment="0" applyProtection="0">
      <alignment vertical="center"/>
    </xf>
    <xf numFmtId="0" fontId="122" fillId="2" borderId="25">
      <alignment vertical="center"/>
    </xf>
    <xf numFmtId="0" fontId="122" fillId="22" borderId="25">
      <alignment vertical="center"/>
    </xf>
    <xf numFmtId="0" fontId="121" fillId="21" borderId="24" applyNumberFormat="0" applyAlignment="0" applyProtection="0">
      <alignment vertical="center"/>
    </xf>
    <xf numFmtId="0" fontId="122" fillId="2" borderId="25">
      <alignment vertical="center"/>
    </xf>
    <xf numFmtId="0" fontId="122" fillId="22" borderId="25">
      <alignment vertical="center"/>
    </xf>
    <xf numFmtId="0" fontId="121" fillId="21" borderId="24" applyNumberFormat="0" applyAlignment="0" applyProtection="0">
      <alignment vertical="center"/>
    </xf>
    <xf numFmtId="0" fontId="122" fillId="2" borderId="25">
      <alignment vertical="center"/>
    </xf>
    <xf numFmtId="0" fontId="122" fillId="22" borderId="25">
      <alignment vertical="center"/>
    </xf>
    <xf numFmtId="0" fontId="121" fillId="21" borderId="24" applyNumberFormat="0" applyAlignment="0" applyProtection="0">
      <alignment vertical="center"/>
    </xf>
    <xf numFmtId="0" fontId="122" fillId="2" borderId="25">
      <alignment vertical="center"/>
    </xf>
    <xf numFmtId="0" fontId="122" fillId="22" borderId="25">
      <alignment vertical="center"/>
    </xf>
    <xf numFmtId="0" fontId="121" fillId="21" borderId="24" applyNumberFormat="0" applyAlignment="0" applyProtection="0">
      <alignment vertical="center"/>
    </xf>
    <xf numFmtId="0" fontId="122" fillId="2" borderId="25">
      <alignment vertical="center"/>
    </xf>
    <xf numFmtId="0" fontId="122" fillId="22" borderId="25">
      <alignment vertical="center"/>
    </xf>
    <xf numFmtId="0" fontId="121" fillId="21" borderId="24" applyNumberFormat="0" applyAlignment="0" applyProtection="0">
      <alignment vertical="center"/>
    </xf>
    <xf numFmtId="0" fontId="122" fillId="2" borderId="25">
      <alignment vertical="center"/>
    </xf>
    <xf numFmtId="0" fontId="122" fillId="22" borderId="25">
      <alignment vertical="center"/>
    </xf>
    <xf numFmtId="0" fontId="121" fillId="21" borderId="24" applyNumberFormat="0" applyAlignment="0" applyProtection="0">
      <alignment vertical="center"/>
    </xf>
    <xf numFmtId="0" fontId="122" fillId="2" borderId="25">
      <alignment vertical="center"/>
    </xf>
    <xf numFmtId="0" fontId="122" fillId="22" borderId="25">
      <alignment vertical="center"/>
    </xf>
    <xf numFmtId="0" fontId="121" fillId="21" borderId="24" applyNumberFormat="0" applyAlignment="0" applyProtection="0">
      <alignment vertical="center"/>
    </xf>
    <xf numFmtId="0" fontId="124" fillId="0" borderId="36" applyNumberFormat="0" applyFill="0" applyAlignment="0" applyProtection="0">
      <alignment vertical="center"/>
    </xf>
    <xf numFmtId="0" fontId="124" fillId="0" borderId="36" applyNumberFormat="0" applyFill="0" applyAlignment="0" applyProtection="0">
      <alignment vertical="center"/>
    </xf>
    <xf numFmtId="0" fontId="125" fillId="0" borderId="37">
      <alignment vertical="center"/>
    </xf>
    <xf numFmtId="0" fontId="126" fillId="0" borderId="38">
      <alignment vertical="center"/>
    </xf>
    <xf numFmtId="0" fontId="124" fillId="0" borderId="36" applyNumberFormat="0" applyFill="0" applyAlignment="0" applyProtection="0">
      <alignment vertical="center"/>
    </xf>
    <xf numFmtId="0" fontId="125" fillId="0" borderId="37">
      <alignment vertical="center"/>
    </xf>
    <xf numFmtId="0" fontId="126" fillId="0" borderId="38">
      <alignment vertical="center"/>
    </xf>
    <xf numFmtId="0" fontId="127" fillId="0" borderId="36" applyNumberFormat="0" applyFill="0" applyAlignment="0" applyProtection="0">
      <alignment vertical="center"/>
    </xf>
    <xf numFmtId="0" fontId="124" fillId="0" borderId="36" applyNumberFormat="0" applyFill="0" applyAlignment="0" applyProtection="0">
      <alignment vertical="center"/>
    </xf>
    <xf numFmtId="205" fontId="87" fillId="0" borderId="0" applyFont="0" applyFill="0" applyBorder="0" applyAlignment="0" applyProtection="0"/>
    <xf numFmtId="206" fontId="87" fillId="0" borderId="0" applyFont="0" applyFill="0" applyBorder="0" applyAlignment="0" applyProtection="0"/>
    <xf numFmtId="0" fontId="128" fillId="0" borderId="1"/>
    <xf numFmtId="0" fontId="129" fillId="0" borderId="1"/>
    <xf numFmtId="0" fontId="87" fillId="0" borderId="0" applyFont="0" applyFill="0" applyBorder="0" applyAlignment="0" applyProtection="0"/>
    <xf numFmtId="0" fontId="87" fillId="0" borderId="0" applyFont="0" applyFill="0" applyBorder="0" applyAlignment="0" applyProtection="0"/>
    <xf numFmtId="0" fontId="130" fillId="55" borderId="0" applyNumberFormat="0" applyBorder="0" applyAlignment="0" applyProtection="0">
      <alignment vertical="center"/>
    </xf>
    <xf numFmtId="0" fontId="130" fillId="55" borderId="0" applyNumberFormat="0" applyBorder="0" applyAlignment="0" applyProtection="0">
      <alignment vertical="center"/>
    </xf>
    <xf numFmtId="0" fontId="131" fillId="103" borderId="0">
      <alignment vertical="center"/>
    </xf>
    <xf numFmtId="0" fontId="132" fillId="103" borderId="0">
      <alignment vertical="center"/>
    </xf>
    <xf numFmtId="0" fontId="130" fillId="55" borderId="0" applyNumberFormat="0" applyBorder="0" applyAlignment="0" applyProtection="0">
      <alignment vertical="center"/>
    </xf>
    <xf numFmtId="0" fontId="131" fillId="103" borderId="0">
      <alignment vertical="center"/>
    </xf>
    <xf numFmtId="0" fontId="132" fillId="103" borderId="0">
      <alignment vertical="center"/>
    </xf>
    <xf numFmtId="0" fontId="133" fillId="55" borderId="0" applyNumberFormat="0" applyBorder="0" applyAlignment="0" applyProtection="0">
      <alignment vertical="center"/>
    </xf>
    <xf numFmtId="0" fontId="130" fillId="55" borderId="0" applyNumberFormat="0" applyBorder="0" applyAlignment="0" applyProtection="0">
      <alignment vertical="center"/>
    </xf>
    <xf numFmtId="207" fontId="76" fillId="0" borderId="0"/>
    <xf numFmtId="207" fontId="77" fillId="0" borderId="0"/>
    <xf numFmtId="0" fontId="87" fillId="0" borderId="0"/>
    <xf numFmtId="0" fontId="76" fillId="31" borderId="39" applyNumberFormat="0" applyFont="0" applyAlignment="0" applyProtection="0">
      <alignment vertical="center"/>
    </xf>
    <xf numFmtId="0" fontId="77" fillId="102" borderId="40">
      <alignment vertical="center"/>
    </xf>
    <xf numFmtId="0" fontId="134" fillId="97" borderId="41" applyNumberFormat="0" applyAlignment="0" applyProtection="0">
      <alignment vertical="center"/>
    </xf>
    <xf numFmtId="0" fontId="134" fillId="97" borderId="41" applyNumberFormat="0" applyAlignment="0" applyProtection="0">
      <alignment vertical="center"/>
    </xf>
    <xf numFmtId="0" fontId="135" fillId="98" borderId="42">
      <alignment vertical="center"/>
    </xf>
    <xf numFmtId="0" fontId="135" fillId="98" borderId="42">
      <alignment vertical="center"/>
    </xf>
    <xf numFmtId="0" fontId="136" fillId="97" borderId="41" applyNumberFormat="0" applyAlignment="0" applyProtection="0">
      <alignment vertical="center"/>
    </xf>
    <xf numFmtId="0" fontId="134" fillId="97" borderId="41" applyNumberFormat="0" applyAlignment="0" applyProtection="0">
      <alignment vertical="center"/>
    </xf>
    <xf numFmtId="10" fontId="87" fillId="0" borderId="0" applyFont="0" applyFill="0" applyBorder="0" applyAlignment="0" applyProtection="0"/>
    <xf numFmtId="10" fontId="137" fillId="0" borderId="0"/>
    <xf numFmtId="0" fontId="87" fillId="0" borderId="0"/>
    <xf numFmtId="0" fontId="128" fillId="0" borderId="0"/>
    <xf numFmtId="0" fontId="129" fillId="0" borderId="0"/>
    <xf numFmtId="0" fontId="138" fillId="0" borderId="0" applyNumberFormat="0" applyFill="0" applyBorder="0" applyAlignment="0" applyProtection="0">
      <alignment vertical="center"/>
    </xf>
    <xf numFmtId="0" fontId="138" fillId="0" borderId="0" applyNumberFormat="0" applyFill="0" applyBorder="0" applyAlignment="0" applyProtection="0">
      <alignment vertical="center"/>
    </xf>
    <xf numFmtId="0" fontId="139" fillId="0" borderId="0">
      <alignment vertical="center"/>
    </xf>
    <xf numFmtId="0" fontId="140" fillId="0" borderId="0">
      <alignment vertical="center"/>
    </xf>
    <xf numFmtId="0" fontId="139" fillId="0" borderId="0">
      <alignment vertical="center"/>
    </xf>
    <xf numFmtId="0" fontId="140" fillId="0" borderId="0">
      <alignment vertical="center"/>
    </xf>
    <xf numFmtId="0" fontId="141" fillId="0" borderId="0" applyNumberFormat="0" applyFill="0" applyBorder="0" applyAlignment="0" applyProtection="0">
      <alignment vertical="center"/>
    </xf>
    <xf numFmtId="0" fontId="138" fillId="0" borderId="0" applyNumberFormat="0" applyFill="0" applyBorder="0" applyAlignment="0" applyProtection="0">
      <alignment vertical="center"/>
    </xf>
    <xf numFmtId="0" fontId="142" fillId="0" borderId="43" applyNumberFormat="0" applyFill="0" applyAlignment="0" applyProtection="0">
      <alignment vertical="center"/>
    </xf>
    <xf numFmtId="0" fontId="142" fillId="0" borderId="43" applyNumberFormat="0" applyFill="0" applyAlignment="0" applyProtection="0">
      <alignment vertical="center"/>
    </xf>
    <xf numFmtId="0" fontId="143" fillId="0" borderId="44">
      <alignment vertical="center"/>
    </xf>
    <xf numFmtId="0" fontId="143" fillId="0" borderId="44">
      <alignment vertical="center"/>
    </xf>
    <xf numFmtId="0" fontId="144" fillId="0" borderId="43" applyNumberFormat="0" applyFill="0" applyAlignment="0" applyProtection="0">
      <alignment vertical="center"/>
    </xf>
    <xf numFmtId="0" fontId="142" fillId="0" borderId="43" applyNumberFormat="0" applyFill="0" applyAlignment="0" applyProtection="0">
      <alignment vertical="center"/>
    </xf>
    <xf numFmtId="208" fontId="87" fillId="0" borderId="0" applyFont="0" applyFill="0" applyBorder="0" applyAlignment="0" applyProtection="0"/>
    <xf numFmtId="209" fontId="87" fillId="0" borderId="0" applyFont="0" applyFill="0" applyBorder="0" applyAlignment="0" applyProtection="0"/>
    <xf numFmtId="0" fontId="145" fillId="0" borderId="0" applyNumberFormat="0" applyFill="0" applyBorder="0" applyAlignment="0" applyProtection="0">
      <alignment vertical="center"/>
    </xf>
    <xf numFmtId="0" fontId="145" fillId="0" borderId="0" applyNumberFormat="0" applyFill="0" applyBorder="0" applyAlignment="0" applyProtection="0">
      <alignment vertical="center"/>
    </xf>
    <xf numFmtId="0" fontId="146" fillId="0" borderId="0">
      <alignment vertical="center"/>
    </xf>
    <xf numFmtId="0" fontId="146" fillId="0" borderId="0">
      <alignment vertical="center"/>
    </xf>
    <xf numFmtId="0" fontId="147" fillId="0" borderId="0" applyNumberFormat="0" applyFill="0" applyBorder="0" applyAlignment="0" applyProtection="0">
      <alignment vertical="center"/>
    </xf>
    <xf numFmtId="0" fontId="145" fillId="0" borderId="0" applyNumberFormat="0" applyFill="0" applyBorder="0" applyAlignment="0" applyProtection="0">
      <alignment vertical="center"/>
    </xf>
    <xf numFmtId="0" fontId="54" fillId="104" borderId="0" applyNumberFormat="0" applyBorder="0" applyAlignment="0" applyProtection="0">
      <alignment vertical="center"/>
    </xf>
    <xf numFmtId="0" fontId="57" fillId="104" borderId="0" applyNumberFormat="0" applyBorder="0" applyAlignment="0" applyProtection="0">
      <alignment vertical="center"/>
    </xf>
    <xf numFmtId="0" fontId="55" fillId="105" borderId="0">
      <alignment vertical="center"/>
    </xf>
    <xf numFmtId="0" fontId="55" fillId="106" borderId="0">
      <alignment vertical="center"/>
    </xf>
    <xf numFmtId="0" fontId="57" fillId="107" borderId="0" applyNumberFormat="0" applyBorder="0" applyAlignment="0" applyProtection="0">
      <alignment vertical="center"/>
    </xf>
    <xf numFmtId="0" fontId="58" fillId="105" borderId="0">
      <alignment vertical="center"/>
    </xf>
    <xf numFmtId="0" fontId="58" fillId="106" borderId="0">
      <alignment vertical="center"/>
    </xf>
    <xf numFmtId="0" fontId="59" fillId="104" borderId="0" applyNumberFormat="0" applyBorder="0" applyAlignment="0" applyProtection="0">
      <alignment vertical="center"/>
    </xf>
    <xf numFmtId="0" fontId="59" fillId="107" borderId="0" applyNumberFormat="0" applyBorder="0" applyAlignment="0" applyProtection="0">
      <alignment vertical="center"/>
    </xf>
    <xf numFmtId="0" fontId="60" fillId="104" borderId="0" applyNumberFormat="0" applyBorder="0" applyAlignment="0" applyProtection="0">
      <alignment vertical="center"/>
    </xf>
    <xf numFmtId="0" fontId="57" fillId="104" borderId="0" applyNumberFormat="0" applyBorder="0" applyAlignment="0" applyProtection="0">
      <alignment vertical="center"/>
    </xf>
    <xf numFmtId="0" fontId="55" fillId="105" borderId="0">
      <alignment vertical="center"/>
    </xf>
    <xf numFmtId="0" fontId="55" fillId="106" borderId="0">
      <alignment vertical="center"/>
    </xf>
    <xf numFmtId="0" fontId="57" fillId="107" borderId="0" applyNumberFormat="0" applyBorder="0" applyAlignment="0" applyProtection="0">
      <alignment vertical="center"/>
    </xf>
    <xf numFmtId="0" fontId="54" fillId="75" borderId="0" applyNumberFormat="0" applyBorder="0" applyAlignment="0" applyProtection="0">
      <alignment vertical="center"/>
    </xf>
    <xf numFmtId="0" fontId="57" fillId="75" borderId="0" applyNumberFormat="0" applyBorder="0" applyAlignment="0" applyProtection="0">
      <alignment vertical="center"/>
    </xf>
    <xf numFmtId="0" fontId="55" fillId="76" borderId="0">
      <alignment vertical="center"/>
    </xf>
    <xf numFmtId="0" fontId="55" fillId="108" borderId="0">
      <alignment vertical="center"/>
    </xf>
    <xf numFmtId="0" fontId="57" fillId="109" borderId="0" applyNumberFormat="0" applyBorder="0" applyAlignment="0" applyProtection="0">
      <alignment vertical="center"/>
    </xf>
    <xf numFmtId="0" fontId="58" fillId="76" borderId="0">
      <alignment vertical="center"/>
    </xf>
    <xf numFmtId="0" fontId="58" fillId="108" borderId="0">
      <alignment vertical="center"/>
    </xf>
    <xf numFmtId="0" fontId="59" fillId="75" borderId="0" applyNumberFormat="0" applyBorder="0" applyAlignment="0" applyProtection="0">
      <alignment vertical="center"/>
    </xf>
    <xf numFmtId="0" fontId="59" fillId="109" borderId="0" applyNumberFormat="0" applyBorder="0" applyAlignment="0" applyProtection="0">
      <alignment vertical="center"/>
    </xf>
    <xf numFmtId="0" fontId="60" fillId="75" borderId="0" applyNumberFormat="0" applyBorder="0" applyAlignment="0" applyProtection="0">
      <alignment vertical="center"/>
    </xf>
    <xf numFmtId="0" fontId="57" fillId="75" borderId="0" applyNumberFormat="0" applyBorder="0" applyAlignment="0" applyProtection="0">
      <alignment vertical="center"/>
    </xf>
    <xf numFmtId="0" fontId="55" fillId="76" borderId="0">
      <alignment vertical="center"/>
    </xf>
    <xf numFmtId="0" fontId="55" fillId="108" borderId="0">
      <alignment vertical="center"/>
    </xf>
    <xf numFmtId="0" fontId="57" fillId="109" borderId="0" applyNumberFormat="0" applyBorder="0" applyAlignment="0" applyProtection="0">
      <alignment vertical="center"/>
    </xf>
    <xf numFmtId="0" fontId="54" fillId="47" borderId="0" applyNumberFormat="0" applyBorder="0" applyAlignment="0" applyProtection="0">
      <alignment vertical="center"/>
    </xf>
    <xf numFmtId="0" fontId="57" fillId="47" borderId="0" applyNumberFormat="0" applyBorder="0" applyAlignment="0" applyProtection="0">
      <alignment vertical="center"/>
    </xf>
    <xf numFmtId="0" fontId="55" fillId="79" borderId="0">
      <alignment vertical="center"/>
    </xf>
    <xf numFmtId="0" fontId="55" fillId="110" borderId="0">
      <alignment vertical="center"/>
    </xf>
    <xf numFmtId="0" fontId="57" fillId="111" borderId="0" applyNumberFormat="0" applyBorder="0" applyAlignment="0" applyProtection="0">
      <alignment vertical="center"/>
    </xf>
    <xf numFmtId="0" fontId="58" fillId="79" borderId="0">
      <alignment vertical="center"/>
    </xf>
    <xf numFmtId="0" fontId="58" fillId="110" borderId="0">
      <alignment vertical="center"/>
    </xf>
    <xf numFmtId="0" fontId="59" fillId="47" borderId="0" applyNumberFormat="0" applyBorder="0" applyAlignment="0" applyProtection="0">
      <alignment vertical="center"/>
    </xf>
    <xf numFmtId="0" fontId="59" fillId="111" borderId="0" applyNumberFormat="0" applyBorder="0" applyAlignment="0" applyProtection="0">
      <alignment vertical="center"/>
    </xf>
    <xf numFmtId="0" fontId="60" fillId="47" borderId="0" applyNumberFormat="0" applyBorder="0" applyAlignment="0" applyProtection="0">
      <alignment vertical="center"/>
    </xf>
    <xf numFmtId="0" fontId="57" fillId="47" borderId="0" applyNumberFormat="0" applyBorder="0" applyAlignment="0" applyProtection="0">
      <alignment vertical="center"/>
    </xf>
    <xf numFmtId="0" fontId="55" fillId="79" borderId="0">
      <alignment vertical="center"/>
    </xf>
    <xf numFmtId="0" fontId="55" fillId="110" borderId="0">
      <alignment vertical="center"/>
    </xf>
    <xf numFmtId="0" fontId="57" fillId="111" borderId="0" applyNumberFormat="0" applyBorder="0" applyAlignment="0" applyProtection="0">
      <alignment vertical="center"/>
    </xf>
    <xf numFmtId="0" fontId="54" fillId="112" borderId="0" applyNumberFormat="0" applyBorder="0" applyAlignment="0" applyProtection="0">
      <alignment vertical="center"/>
    </xf>
    <xf numFmtId="0" fontId="57" fillId="112" borderId="0" applyNumberFormat="0" applyBorder="0" applyAlignment="0" applyProtection="0">
      <alignment vertical="center"/>
    </xf>
    <xf numFmtId="0" fontId="55" fillId="113" borderId="0">
      <alignment vertical="center"/>
    </xf>
    <xf numFmtId="0" fontId="55" fillId="114" borderId="0">
      <alignment vertical="center"/>
    </xf>
    <xf numFmtId="0" fontId="57" fillId="115" borderId="0" applyNumberFormat="0" applyBorder="0" applyAlignment="0" applyProtection="0">
      <alignment vertical="center"/>
    </xf>
    <xf numFmtId="0" fontId="58" fillId="113" borderId="0">
      <alignment vertical="center"/>
    </xf>
    <xf numFmtId="0" fontId="58" fillId="114" borderId="0">
      <alignment vertical="center"/>
    </xf>
    <xf numFmtId="0" fontId="59" fillId="112" borderId="0" applyNumberFormat="0" applyBorder="0" applyAlignment="0" applyProtection="0">
      <alignment vertical="center"/>
    </xf>
    <xf numFmtId="0" fontId="59" fillId="115" borderId="0" applyNumberFormat="0" applyBorder="0" applyAlignment="0" applyProtection="0">
      <alignment vertical="center"/>
    </xf>
    <xf numFmtId="0" fontId="60" fillId="112" borderId="0" applyNumberFormat="0" applyBorder="0" applyAlignment="0" applyProtection="0">
      <alignment vertical="center"/>
    </xf>
    <xf numFmtId="0" fontId="57" fillId="112" borderId="0" applyNumberFormat="0" applyBorder="0" applyAlignment="0" applyProtection="0">
      <alignment vertical="center"/>
    </xf>
    <xf numFmtId="0" fontId="55" fillId="113" borderId="0">
      <alignment vertical="center"/>
    </xf>
    <xf numFmtId="0" fontId="55" fillId="114" borderId="0">
      <alignment vertical="center"/>
    </xf>
    <xf numFmtId="0" fontId="57" fillId="115" borderId="0" applyNumberFormat="0" applyBorder="0" applyAlignment="0" applyProtection="0">
      <alignment vertical="center"/>
    </xf>
    <xf numFmtId="0" fontId="54" fillId="69" borderId="0" applyNumberFormat="0" applyBorder="0" applyAlignment="0" applyProtection="0">
      <alignment vertical="center"/>
    </xf>
    <xf numFmtId="0" fontId="57" fillId="116" borderId="0" applyNumberFormat="0" applyBorder="0" applyAlignment="0" applyProtection="0">
      <alignment vertical="center"/>
    </xf>
    <xf numFmtId="0" fontId="55" fillId="117" borderId="0">
      <alignment vertical="center"/>
    </xf>
    <xf numFmtId="0" fontId="58" fillId="117" borderId="0">
      <alignment vertical="center"/>
    </xf>
    <xf numFmtId="0" fontId="59" fillId="116" borderId="0" applyNumberFormat="0" applyBorder="0" applyAlignment="0" applyProtection="0">
      <alignment vertical="center"/>
    </xf>
    <xf numFmtId="0" fontId="57" fillId="116" borderId="0" applyNumberFormat="0" applyBorder="0" applyAlignment="0" applyProtection="0">
      <alignment vertical="center"/>
    </xf>
    <xf numFmtId="0" fontId="55" fillId="117" borderId="0">
      <alignment vertical="center"/>
    </xf>
    <xf numFmtId="0" fontId="54" fillId="90" borderId="0" applyNumberFormat="0" applyBorder="0" applyAlignment="0" applyProtection="0">
      <alignment vertical="center"/>
    </xf>
    <xf numFmtId="0" fontId="57" fillId="90" borderId="0" applyNumberFormat="0" applyBorder="0" applyAlignment="0" applyProtection="0">
      <alignment vertical="center"/>
    </xf>
    <xf numFmtId="0" fontId="55" fillId="95" borderId="0">
      <alignment vertical="center"/>
    </xf>
    <xf numFmtId="0" fontId="55" fillId="118" borderId="0">
      <alignment vertical="center"/>
    </xf>
    <xf numFmtId="0" fontId="57" fillId="119" borderId="0" applyNumberFormat="0" applyBorder="0" applyAlignment="0" applyProtection="0">
      <alignment vertical="center"/>
    </xf>
    <xf numFmtId="0" fontId="58" fillId="95" borderId="0">
      <alignment vertical="center"/>
    </xf>
    <xf numFmtId="0" fontId="58" fillId="118" borderId="0">
      <alignment vertical="center"/>
    </xf>
    <xf numFmtId="0" fontId="59" fillId="90" borderId="0" applyNumberFormat="0" applyBorder="0" applyAlignment="0" applyProtection="0">
      <alignment vertical="center"/>
    </xf>
    <xf numFmtId="0" fontId="59" fillId="119" borderId="0" applyNumberFormat="0" applyBorder="0" applyAlignment="0" applyProtection="0">
      <alignment vertical="center"/>
    </xf>
    <xf numFmtId="0" fontId="60" fillId="90" borderId="0" applyNumberFormat="0" applyBorder="0" applyAlignment="0" applyProtection="0">
      <alignment vertical="center"/>
    </xf>
    <xf numFmtId="0" fontId="57" fillId="90" borderId="0" applyNumberFormat="0" applyBorder="0" applyAlignment="0" applyProtection="0">
      <alignment vertical="center"/>
    </xf>
    <xf numFmtId="0" fontId="55" fillId="95" borderId="0">
      <alignment vertical="center"/>
    </xf>
    <xf numFmtId="0" fontId="55" fillId="118" borderId="0">
      <alignment vertical="center"/>
    </xf>
    <xf numFmtId="0" fontId="57" fillId="119" borderId="0" applyNumberFormat="0" applyBorder="0" applyAlignment="0" applyProtection="0">
      <alignment vertical="center"/>
    </xf>
    <xf numFmtId="0" fontId="145" fillId="0" borderId="0" applyNumberFormat="0" applyFill="0" applyBorder="0" applyAlignment="0" applyProtection="0">
      <alignment vertical="center"/>
    </xf>
    <xf numFmtId="0" fontId="148" fillId="0" borderId="0" applyNumberFormat="0" applyFill="0" applyBorder="0" applyAlignment="0" applyProtection="0">
      <alignment vertical="center"/>
    </xf>
    <xf numFmtId="0" fontId="146" fillId="0" borderId="0">
      <alignment vertical="center"/>
    </xf>
    <xf numFmtId="0" fontId="149" fillId="0" borderId="0">
      <alignment vertical="center"/>
    </xf>
    <xf numFmtId="0" fontId="149" fillId="0" borderId="0" applyNumberFormat="0" applyFill="0" applyBorder="0" applyAlignment="0" applyProtection="0">
      <alignment vertical="center"/>
    </xf>
    <xf numFmtId="0" fontId="148" fillId="0" borderId="0" applyNumberFormat="0" applyFill="0" applyBorder="0" applyAlignment="0" applyProtection="0">
      <alignment vertical="center"/>
    </xf>
    <xf numFmtId="0" fontId="146" fillId="0" borderId="0">
      <alignment vertical="center"/>
    </xf>
    <xf numFmtId="0" fontId="150" fillId="120" borderId="24" applyNumberFormat="0" applyAlignment="0" applyProtection="0">
      <alignment vertical="center"/>
    </xf>
    <xf numFmtId="0" fontId="151" fillId="120" borderId="45" applyNumberFormat="0" applyAlignment="0" applyProtection="0">
      <alignment vertical="center"/>
    </xf>
    <xf numFmtId="0" fontId="150" fillId="121" borderId="45">
      <alignment vertical="center"/>
    </xf>
    <xf numFmtId="0" fontId="152" fillId="122" borderId="45">
      <alignment vertical="center"/>
    </xf>
    <xf numFmtId="0" fontId="153" fillId="123" borderId="45" applyNumberFormat="0" applyAlignment="0" applyProtection="0">
      <alignment vertical="center"/>
    </xf>
    <xf numFmtId="0" fontId="154" fillId="121" borderId="45">
      <alignment vertical="center"/>
    </xf>
    <xf numFmtId="0" fontId="155" fillId="122" borderId="45">
      <alignment vertical="center"/>
    </xf>
    <xf numFmtId="0" fontId="154" fillId="120" borderId="45" applyNumberFormat="0" applyAlignment="0" applyProtection="0">
      <alignment vertical="center"/>
    </xf>
    <xf numFmtId="0" fontId="155" fillId="123" borderId="45" applyNumberFormat="0" applyAlignment="0" applyProtection="0">
      <alignment vertical="center"/>
    </xf>
    <xf numFmtId="0" fontId="154" fillId="120" borderId="24" applyNumberFormat="0" applyAlignment="0" applyProtection="0">
      <alignment vertical="center"/>
    </xf>
    <xf numFmtId="0" fontId="151" fillId="120" borderId="45" applyNumberFormat="0" applyAlignment="0" applyProtection="0">
      <alignment vertical="center"/>
    </xf>
    <xf numFmtId="0" fontId="150" fillId="121" borderId="45">
      <alignment vertical="center"/>
    </xf>
    <xf numFmtId="0" fontId="152" fillId="122" borderId="45">
      <alignment vertical="center"/>
    </xf>
    <xf numFmtId="0" fontId="153" fillId="123" borderId="45" applyNumberFormat="0" applyAlignment="0" applyProtection="0">
      <alignment vertical="center"/>
    </xf>
    <xf numFmtId="0" fontId="76" fillId="0" borderId="0">
      <protection locked="0"/>
    </xf>
    <xf numFmtId="0" fontId="77" fillId="0" borderId="0">
      <protection locked="0"/>
    </xf>
    <xf numFmtId="0" fontId="156" fillId="0" borderId="0">
      <protection locked="0"/>
    </xf>
    <xf numFmtId="0" fontId="157" fillId="0" borderId="0">
      <protection locked="0"/>
    </xf>
    <xf numFmtId="0" fontId="156" fillId="0" borderId="0">
      <protection locked="0"/>
    </xf>
    <xf numFmtId="0" fontId="157" fillId="0" borderId="0">
      <protection locked="0"/>
    </xf>
    <xf numFmtId="0" fontId="158" fillId="0" borderId="0" applyFill="0" applyBorder="0" applyProtection="0">
      <alignment horizontal="left" shrinkToFit="1"/>
    </xf>
    <xf numFmtId="0" fontId="73" fillId="0" borderId="0">
      <alignment horizontal="left" shrinkToFit="1"/>
    </xf>
    <xf numFmtId="0" fontId="69" fillId="16" borderId="0" applyNumberFormat="0" applyBorder="0" applyAlignment="0" applyProtection="0">
      <alignment vertical="center"/>
    </xf>
    <xf numFmtId="0" fontId="159" fillId="16" borderId="0" applyNumberFormat="0" applyBorder="0" applyAlignment="0" applyProtection="0">
      <alignment vertical="center"/>
    </xf>
    <xf numFmtId="0" fontId="160" fillId="12" borderId="0">
      <alignment vertical="center"/>
    </xf>
    <xf numFmtId="0" fontId="160" fillId="124" borderId="0">
      <alignment vertical="center"/>
    </xf>
    <xf numFmtId="0" fontId="159" fillId="125" borderId="0" applyNumberFormat="0" applyBorder="0" applyAlignment="0" applyProtection="0">
      <alignment vertical="center"/>
    </xf>
    <xf numFmtId="0" fontId="161" fillId="12" borderId="0">
      <alignment vertical="center"/>
    </xf>
    <xf numFmtId="0" fontId="161" fillId="124" borderId="0">
      <alignment vertical="center"/>
    </xf>
    <xf numFmtId="0" fontId="161" fillId="16" borderId="0" applyNumberFormat="0" applyBorder="0" applyAlignment="0" applyProtection="0">
      <alignment vertical="center"/>
    </xf>
    <xf numFmtId="0" fontId="161" fillId="125" borderId="0" applyNumberFormat="0" applyBorder="0" applyAlignment="0" applyProtection="0">
      <alignment vertical="center"/>
    </xf>
    <xf numFmtId="0" fontId="162" fillId="16" borderId="0" applyNumberFormat="0" applyBorder="0" applyAlignment="0" applyProtection="0">
      <alignment vertical="center"/>
    </xf>
    <xf numFmtId="0" fontId="159" fillId="16" borderId="0" applyNumberFormat="0" applyBorder="0" applyAlignment="0" applyProtection="0">
      <alignment vertical="center"/>
    </xf>
    <xf numFmtId="0" fontId="160" fillId="12" borderId="0">
      <alignment vertical="center"/>
    </xf>
    <xf numFmtId="0" fontId="160" fillId="124" borderId="0">
      <alignment vertical="center"/>
    </xf>
    <xf numFmtId="0" fontId="159" fillId="125" borderId="0" applyNumberFormat="0" applyBorder="0" applyAlignment="0" applyProtection="0">
      <alignment vertical="center"/>
    </xf>
    <xf numFmtId="0" fontId="163" fillId="0" borderId="0">
      <protection locked="0"/>
    </xf>
    <xf numFmtId="0" fontId="164" fillId="0" borderId="0">
      <protection locked="0"/>
    </xf>
    <xf numFmtId="0" fontId="163" fillId="0" borderId="0">
      <protection locked="0"/>
    </xf>
    <xf numFmtId="0" fontId="164" fillId="0" borderId="0">
      <protection locked="0"/>
    </xf>
    <xf numFmtId="0" fontId="87" fillId="0" borderId="0" applyFont="0" applyFill="0" applyBorder="0" applyAlignment="0" applyProtection="0"/>
    <xf numFmtId="0" fontId="87" fillId="0" borderId="0" applyFont="0" applyFill="0" applyBorder="0" applyAlignment="0" applyProtection="0"/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31" borderId="39" applyNumberFormat="0" applyFont="0" applyAlignment="0" applyProtection="0">
      <alignment vertical="center"/>
    </xf>
    <xf numFmtId="0" fontId="52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7" fillId="102" borderId="46">
      <alignment vertical="center"/>
    </xf>
    <xf numFmtId="0" fontId="47" fillId="102" borderId="46">
      <alignment vertical="center"/>
    </xf>
    <xf numFmtId="0" fontId="44" fillId="31" borderId="39" applyNumberFormat="0" applyFont="0" applyAlignment="0" applyProtection="0">
      <alignment vertical="center"/>
    </xf>
    <xf numFmtId="0" fontId="50" fillId="102" borderId="46">
      <alignment vertical="center"/>
    </xf>
    <xf numFmtId="0" fontId="50" fillId="102" borderId="46">
      <alignment vertical="center"/>
    </xf>
    <xf numFmtId="0" fontId="52" fillId="126" borderId="46" applyNumberFormat="0" applyFont="0" applyAlignment="0" applyProtection="0">
      <alignment vertical="center"/>
    </xf>
    <xf numFmtId="0" fontId="52" fillId="126" borderId="46" applyNumberFormat="0" applyFont="0" applyAlignment="0" applyProtection="0">
      <alignment vertical="center"/>
    </xf>
    <xf numFmtId="0" fontId="52" fillId="126" borderId="46" applyNumberFormat="0" applyFont="0" applyAlignment="0" applyProtection="0">
      <alignment vertical="center"/>
    </xf>
    <xf numFmtId="0" fontId="52" fillId="126" borderId="46" applyNumberFormat="0" applyFont="0" applyAlignment="0" applyProtection="0">
      <alignment vertical="center"/>
    </xf>
    <xf numFmtId="0" fontId="52" fillId="126" borderId="46" applyNumberFormat="0" applyFont="0" applyAlignment="0" applyProtection="0">
      <alignment vertical="center"/>
    </xf>
    <xf numFmtId="0" fontId="52" fillId="31" borderId="39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7" fillId="102" borderId="46">
      <alignment vertical="center"/>
    </xf>
    <xf numFmtId="0" fontId="47" fillId="102" borderId="46">
      <alignment vertical="center"/>
    </xf>
    <xf numFmtId="0" fontId="44" fillId="31" borderId="39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53" fillId="126" borderId="46" applyNumberFormat="0" applyFont="0" applyAlignment="0" applyProtection="0">
      <alignment vertical="center"/>
    </xf>
    <xf numFmtId="0" fontId="44" fillId="126" borderId="46" applyNumberFormat="0" applyFont="0" applyAlignment="0" applyProtection="0">
      <alignment vertical="center"/>
    </xf>
    <xf numFmtId="0" fontId="87" fillId="0" borderId="0" applyFont="0" applyFill="0" applyBorder="0" applyAlignment="0" applyProtection="0"/>
    <xf numFmtId="0" fontId="87" fillId="0" borderId="0" applyFont="0" applyFill="0" applyBorder="0" applyAlignment="0" applyProtection="0"/>
    <xf numFmtId="9" fontId="246" fillId="0" borderId="0" applyFont="0" applyFill="0" applyBorder="0" applyAlignment="0" applyProtection="0"/>
    <xf numFmtId="9" fontId="76" fillId="0" borderId="0" applyFont="0" applyFill="0" applyBorder="0" applyAlignment="0" applyProtection="0">
      <alignment vertical="center"/>
    </xf>
    <xf numFmtId="9" fontId="77" fillId="0" borderId="0">
      <alignment vertical="center"/>
    </xf>
    <xf numFmtId="9" fontId="43" fillId="0" borderId="0"/>
    <xf numFmtId="9" fontId="42" fillId="0" borderId="0" applyFont="0" applyFill="0" applyBorder="0" applyAlignment="0" applyProtection="0"/>
    <xf numFmtId="9" fontId="45" fillId="0" borderId="0"/>
    <xf numFmtId="9" fontId="47" fillId="0" borderId="0">
      <alignment vertical="center"/>
    </xf>
    <xf numFmtId="0" fontId="165" fillId="55" borderId="0" applyNumberFormat="0" applyBorder="0" applyAlignment="0" applyProtection="0">
      <alignment vertical="center"/>
    </xf>
    <xf numFmtId="0" fontId="166" fillId="127" borderId="0" applyNumberFormat="0" applyBorder="0" applyAlignment="0" applyProtection="0">
      <alignment vertical="center"/>
    </xf>
    <xf numFmtId="0" fontId="165" fillId="128" borderId="0">
      <alignment vertical="center"/>
    </xf>
    <xf numFmtId="0" fontId="167" fillId="128" borderId="0">
      <alignment vertical="center"/>
    </xf>
    <xf numFmtId="0" fontId="168" fillId="127" borderId="0" applyNumberFormat="0" applyBorder="0" applyAlignment="0" applyProtection="0">
      <alignment vertical="center"/>
    </xf>
    <xf numFmtId="0" fontId="169" fillId="128" borderId="0">
      <alignment vertical="center"/>
    </xf>
    <xf numFmtId="0" fontId="170" fillId="128" borderId="0">
      <alignment vertical="center"/>
    </xf>
    <xf numFmtId="0" fontId="169" fillId="127" borderId="0" applyNumberFormat="0" applyBorder="0" applyAlignment="0" applyProtection="0">
      <alignment vertical="center"/>
    </xf>
    <xf numFmtId="0" fontId="170" fillId="127" borderId="0" applyNumberFormat="0" applyBorder="0" applyAlignment="0" applyProtection="0">
      <alignment vertical="center"/>
    </xf>
    <xf numFmtId="0" fontId="169" fillId="55" borderId="0" applyNumberFormat="0" applyBorder="0" applyAlignment="0" applyProtection="0">
      <alignment vertical="center"/>
    </xf>
    <xf numFmtId="0" fontId="166" fillId="127" borderId="0" applyNumberFormat="0" applyBorder="0" applyAlignment="0" applyProtection="0">
      <alignment vertical="center"/>
    </xf>
    <xf numFmtId="0" fontId="165" fillId="128" borderId="0">
      <alignment vertical="center"/>
    </xf>
    <xf numFmtId="0" fontId="167" fillId="128" borderId="0">
      <alignment vertical="center"/>
    </xf>
    <xf numFmtId="0" fontId="168" fillId="127" borderId="0" applyNumberFormat="0" applyBorder="0" applyAlignment="0" applyProtection="0">
      <alignment vertical="center"/>
    </xf>
    <xf numFmtId="0" fontId="171" fillId="0" borderId="0"/>
    <xf numFmtId="0" fontId="95" fillId="0" borderId="0" applyNumberFormat="0" applyFill="0" applyBorder="0" applyAlignment="0" applyProtection="0">
      <alignment vertical="center"/>
    </xf>
    <xf numFmtId="0" fontId="172" fillId="0" borderId="0" applyNumberFormat="0" applyFill="0" applyBorder="0" applyAlignment="0" applyProtection="0">
      <alignment vertical="center"/>
    </xf>
    <xf numFmtId="0" fontId="173" fillId="0" borderId="0">
      <alignment vertical="center"/>
    </xf>
    <xf numFmtId="0" fontId="174" fillId="0" borderId="0">
      <alignment vertical="center"/>
    </xf>
    <xf numFmtId="0" fontId="174" fillId="0" borderId="0" applyNumberFormat="0" applyFill="0" applyBorder="0" applyAlignment="0" applyProtection="0">
      <alignment vertical="center"/>
    </xf>
    <xf numFmtId="0" fontId="172" fillId="0" borderId="0" applyNumberFormat="0" applyFill="0" applyBorder="0" applyAlignment="0" applyProtection="0">
      <alignment vertical="center"/>
    </xf>
    <xf numFmtId="0" fontId="173" fillId="0" borderId="0">
      <alignment vertical="center"/>
    </xf>
    <xf numFmtId="0" fontId="84" fillId="99" borderId="26" applyNumberFormat="0" applyAlignment="0" applyProtection="0">
      <alignment vertical="center"/>
    </xf>
    <xf numFmtId="0" fontId="175" fillId="129" borderId="47" applyNumberFormat="0" applyAlignment="0" applyProtection="0">
      <alignment vertical="center"/>
    </xf>
    <xf numFmtId="0" fontId="85" fillId="130" borderId="47">
      <alignment vertical="center"/>
    </xf>
    <xf numFmtId="0" fontId="176" fillId="130" borderId="47">
      <alignment vertical="center"/>
    </xf>
    <xf numFmtId="0" fontId="177" fillId="129" borderId="47" applyNumberFormat="0" applyAlignment="0" applyProtection="0">
      <alignment vertical="center"/>
    </xf>
    <xf numFmtId="0" fontId="178" fillId="99" borderId="26" applyNumberFormat="0" applyAlignment="0" applyProtection="0">
      <alignment vertical="center"/>
    </xf>
    <xf numFmtId="0" fontId="175" fillId="129" borderId="47" applyNumberFormat="0" applyAlignment="0" applyProtection="0">
      <alignment vertical="center"/>
    </xf>
    <xf numFmtId="0" fontId="85" fillId="130" borderId="47">
      <alignment vertical="center"/>
    </xf>
    <xf numFmtId="0" fontId="76" fillId="0" borderId="0">
      <alignment vertical="center"/>
    </xf>
    <xf numFmtId="0" fontId="77" fillId="0" borderId="0">
      <alignment vertical="center"/>
    </xf>
    <xf numFmtId="210" fontId="246" fillId="0" borderId="0" applyFont="0" applyFill="0" applyBorder="0" applyAlignment="0" applyProtection="0"/>
    <xf numFmtId="0" fontId="246" fillId="0" borderId="0" applyFont="0" applyFill="0" applyBorder="0" applyAlignment="0" applyProtection="0"/>
    <xf numFmtId="0" fontId="43" fillId="0" borderId="0"/>
    <xf numFmtId="41" fontId="76" fillId="0" borderId="0" applyFont="0" applyFill="0" applyBorder="0" applyAlignment="0" applyProtection="0"/>
    <xf numFmtId="41" fontId="77" fillId="0" borderId="0"/>
    <xf numFmtId="210" fontId="43" fillId="0" borderId="0"/>
    <xf numFmtId="210" fontId="246" fillId="0" borderId="0" applyFont="0" applyFill="0" applyBorder="0" applyAlignment="0" applyProtection="0"/>
    <xf numFmtId="210" fontId="43" fillId="0" borderId="0"/>
    <xf numFmtId="210" fontId="246" fillId="0" borderId="0" applyFont="0" applyFill="0" applyBorder="0" applyAlignment="0" applyProtection="0"/>
    <xf numFmtId="210" fontId="43" fillId="0" borderId="0"/>
    <xf numFmtId="176" fontId="246" fillId="0" borderId="0" applyFont="0" applyFill="0" applyBorder="0" applyAlignment="0" applyProtection="0"/>
    <xf numFmtId="179" fontId="246" fillId="0" borderId="0" applyFont="0" applyFill="0" applyBorder="0" applyAlignment="0" applyProtection="0"/>
    <xf numFmtId="179" fontId="43" fillId="0" borderId="0"/>
    <xf numFmtId="176" fontId="246" fillId="0" borderId="0" applyFont="0" applyFill="0" applyBorder="0" applyAlignment="0" applyProtection="0"/>
    <xf numFmtId="176" fontId="43" fillId="0" borderId="0"/>
    <xf numFmtId="41" fontId="44" fillId="0" borderId="0" applyFont="0" applyFill="0" applyBorder="0" applyAlignment="0" applyProtection="0">
      <alignment vertical="center"/>
    </xf>
    <xf numFmtId="41" fontId="47" fillId="0" borderId="0">
      <alignment vertical="center"/>
    </xf>
    <xf numFmtId="176" fontId="43" fillId="0" borderId="0"/>
    <xf numFmtId="179" fontId="246" fillId="0" borderId="0" applyFont="0" applyFill="0" applyBorder="0" applyAlignment="0" applyProtection="0"/>
    <xf numFmtId="179" fontId="246" fillId="0" borderId="0" applyFont="0" applyFill="0" applyBorder="0" applyAlignment="0" applyProtection="0"/>
    <xf numFmtId="179" fontId="246" fillId="0" borderId="0" applyFont="0" applyFill="0" applyBorder="0" applyAlignment="0" applyProtection="0"/>
    <xf numFmtId="179" fontId="43" fillId="0" borderId="0"/>
    <xf numFmtId="179" fontId="246" fillId="0" borderId="0" applyFont="0" applyFill="0" applyBorder="0" applyAlignment="0" applyProtection="0"/>
    <xf numFmtId="179" fontId="43" fillId="0" borderId="0"/>
    <xf numFmtId="179" fontId="246" fillId="0" borderId="0" applyFont="0" applyFill="0" applyBorder="0" applyAlignment="0" applyProtection="0"/>
    <xf numFmtId="179" fontId="43" fillId="0" borderId="0"/>
    <xf numFmtId="179" fontId="246" fillId="0" borderId="0" applyFont="0" applyFill="0" applyBorder="0" applyAlignment="0" applyProtection="0"/>
    <xf numFmtId="179" fontId="43" fillId="0" borderId="0"/>
    <xf numFmtId="176" fontId="90" fillId="0" borderId="0" applyFont="0" applyFill="0" applyBorder="0" applyAlignment="0" applyProtection="0"/>
    <xf numFmtId="176" fontId="42" fillId="0" borderId="0" applyFont="0" applyFill="0" applyBorder="0" applyAlignment="0" applyProtection="0"/>
    <xf numFmtId="176" fontId="45" fillId="0" borderId="0"/>
    <xf numFmtId="176" fontId="68" fillId="0" borderId="0"/>
    <xf numFmtId="41" fontId="76" fillId="0" borderId="0" applyFont="0" applyFill="0" applyBorder="0" applyAlignment="0" applyProtection="0"/>
    <xf numFmtId="41" fontId="77" fillId="0" borderId="0"/>
    <xf numFmtId="41" fontId="76" fillId="0" borderId="0" applyFont="0" applyFill="0" applyBorder="0" applyAlignment="0" applyProtection="0"/>
    <xf numFmtId="41" fontId="77" fillId="0" borderId="0"/>
    <xf numFmtId="41" fontId="76" fillId="0" borderId="0" applyFont="0" applyFill="0" applyBorder="0" applyAlignment="0" applyProtection="0"/>
    <xf numFmtId="41" fontId="77" fillId="0" borderId="0"/>
    <xf numFmtId="41" fontId="76" fillId="0" borderId="0" applyFont="0" applyFill="0" applyBorder="0" applyAlignment="0" applyProtection="0"/>
    <xf numFmtId="41" fontId="77" fillId="0" borderId="0"/>
    <xf numFmtId="41" fontId="76" fillId="0" borderId="0" applyFont="0" applyFill="0" applyBorder="0" applyAlignment="0" applyProtection="0"/>
    <xf numFmtId="41" fontId="77" fillId="0" borderId="0"/>
    <xf numFmtId="41" fontId="44" fillId="0" borderId="0" applyFont="0" applyFill="0" applyBorder="0" applyAlignment="0" applyProtection="0">
      <alignment vertical="center"/>
    </xf>
    <xf numFmtId="41" fontId="44" fillId="0" borderId="0" applyFont="0" applyFill="0" applyBorder="0" applyAlignment="0" applyProtection="0">
      <alignment vertical="center"/>
    </xf>
    <xf numFmtId="41" fontId="47" fillId="0" borderId="0">
      <alignment vertical="center"/>
    </xf>
    <xf numFmtId="41" fontId="47" fillId="0" borderId="0">
      <alignment vertical="center"/>
    </xf>
    <xf numFmtId="41" fontId="49" fillId="0" borderId="0" applyFont="0" applyFill="0" applyBorder="0" applyAlignment="0" applyProtection="0">
      <alignment vertical="center"/>
    </xf>
    <xf numFmtId="41" fontId="137" fillId="0" borderId="0"/>
    <xf numFmtId="211" fontId="43" fillId="0" borderId="0"/>
    <xf numFmtId="211" fontId="246" fillId="0" borderId="0" applyFont="0" applyFill="0" applyBorder="0" applyAlignment="0" applyProtection="0"/>
    <xf numFmtId="0" fontId="42" fillId="0" borderId="0" applyFont="0" applyFill="0" applyBorder="0" applyAlignment="0" applyProtection="0"/>
    <xf numFmtId="211" fontId="246" fillId="0" borderId="0" applyFont="0" applyFill="0" applyBorder="0" applyAlignment="0" applyProtection="0"/>
    <xf numFmtId="176" fontId="42" fillId="0" borderId="0" applyFont="0" applyFill="0" applyBorder="0" applyAlignment="0" applyProtection="0"/>
    <xf numFmtId="176" fontId="45" fillId="0" borderId="0"/>
    <xf numFmtId="0" fontId="42" fillId="0" borderId="0" applyFont="0" applyFill="0" applyBorder="0" applyAlignment="0" applyProtection="0"/>
    <xf numFmtId="0" fontId="45" fillId="0" borderId="0"/>
    <xf numFmtId="211" fontId="43" fillId="0" borderId="0"/>
    <xf numFmtId="210" fontId="246" fillId="0" borderId="0" applyFont="0" applyFill="0" applyBorder="0" applyAlignment="0" applyProtection="0"/>
    <xf numFmtId="210" fontId="43" fillId="0" borderId="0"/>
    <xf numFmtId="179" fontId="246" fillId="0" borderId="0" applyFont="0" applyFill="0" applyBorder="0" applyAlignment="0" applyProtection="0"/>
    <xf numFmtId="179" fontId="43" fillId="0" borderId="0"/>
    <xf numFmtId="41" fontId="44" fillId="0" borderId="0" applyFont="0" applyFill="0" applyBorder="0" applyAlignment="0" applyProtection="0">
      <alignment vertical="center"/>
    </xf>
    <xf numFmtId="41" fontId="47" fillId="0" borderId="0">
      <alignment vertical="center"/>
    </xf>
    <xf numFmtId="0" fontId="45" fillId="0" borderId="0"/>
    <xf numFmtId="179" fontId="246" fillId="0" borderId="0" applyFont="0" applyFill="0" applyBorder="0" applyAlignment="0" applyProtection="0"/>
    <xf numFmtId="0" fontId="246" fillId="0" borderId="0" applyFont="0" applyFill="0" applyBorder="0" applyAlignment="0" applyProtection="0"/>
    <xf numFmtId="179" fontId="42" fillId="0" borderId="0" applyFont="0" applyFill="0" applyBorder="0" applyAlignment="0" applyProtection="0"/>
    <xf numFmtId="179" fontId="45" fillId="0" borderId="0"/>
    <xf numFmtId="0" fontId="43" fillId="0" borderId="0"/>
    <xf numFmtId="179" fontId="42" fillId="0" borderId="0" applyFont="0" applyFill="0" applyBorder="0" applyAlignment="0" applyProtection="0"/>
    <xf numFmtId="176" fontId="246" fillId="0" borderId="0" applyFont="0" applyFill="0" applyBorder="0" applyAlignment="0" applyProtection="0"/>
    <xf numFmtId="212" fontId="42" fillId="0" borderId="0" applyFont="0" applyFill="0" applyBorder="0" applyAlignment="0" applyProtection="0"/>
    <xf numFmtId="212" fontId="45" fillId="0" borderId="0"/>
    <xf numFmtId="41" fontId="76" fillId="0" borderId="0" applyFont="0" applyFill="0" applyBorder="0" applyAlignment="0" applyProtection="0"/>
    <xf numFmtId="41" fontId="77" fillId="0" borderId="0"/>
    <xf numFmtId="176" fontId="43" fillId="0" borderId="0"/>
    <xf numFmtId="179" fontId="90" fillId="0" borderId="0" applyFont="0" applyFill="0" applyBorder="0" applyAlignment="0" applyProtection="0"/>
    <xf numFmtId="213" fontId="68" fillId="0" borderId="0"/>
    <xf numFmtId="179" fontId="68" fillId="0" borderId="0"/>
    <xf numFmtId="41" fontId="44" fillId="0" borderId="0" applyFont="0" applyFill="0" applyBorder="0" applyAlignment="0" applyProtection="0">
      <alignment vertical="center"/>
    </xf>
    <xf numFmtId="41" fontId="47" fillId="0" borderId="0">
      <alignment vertical="center"/>
    </xf>
    <xf numFmtId="41" fontId="76" fillId="0" borderId="0" applyFont="0" applyFill="0" applyBorder="0" applyAlignment="0" applyProtection="0">
      <alignment vertical="center"/>
    </xf>
    <xf numFmtId="41" fontId="77" fillId="0" borderId="0">
      <alignment vertical="center"/>
    </xf>
    <xf numFmtId="205" fontId="76" fillId="0" borderId="0" applyFont="0" applyFill="0" applyBorder="0" applyAlignment="0" applyProtection="0">
      <alignment vertical="center"/>
    </xf>
    <xf numFmtId="205" fontId="77" fillId="0" borderId="0">
      <alignment vertical="center"/>
    </xf>
    <xf numFmtId="41" fontId="44" fillId="0" borderId="0" applyFont="0" applyFill="0" applyBorder="0" applyAlignment="0" applyProtection="0">
      <alignment vertical="center"/>
    </xf>
    <xf numFmtId="41" fontId="44" fillId="0" borderId="0" applyFont="0" applyFill="0" applyBorder="0" applyAlignment="0" applyProtection="0">
      <alignment vertical="center"/>
    </xf>
    <xf numFmtId="41" fontId="47" fillId="0" borderId="0">
      <alignment vertical="center"/>
    </xf>
    <xf numFmtId="41" fontId="47" fillId="0" borderId="0">
      <alignment vertical="center"/>
    </xf>
    <xf numFmtId="41" fontId="49" fillId="0" borderId="0" applyFont="0" applyFill="0" applyBorder="0" applyAlignment="0" applyProtection="0">
      <alignment vertical="center"/>
    </xf>
    <xf numFmtId="176" fontId="246" fillId="0" borderId="0" applyFont="0" applyFill="0" applyBorder="0" applyAlignment="0" applyProtection="0"/>
    <xf numFmtId="41" fontId="76" fillId="0" borderId="0" applyFont="0" applyFill="0" applyBorder="0" applyAlignment="0" applyProtection="0"/>
    <xf numFmtId="41" fontId="77" fillId="0" borderId="0"/>
    <xf numFmtId="41" fontId="76" fillId="0" borderId="0" applyFont="0" applyFill="0" applyBorder="0" applyAlignment="0" applyProtection="0"/>
    <xf numFmtId="41" fontId="77" fillId="0" borderId="0"/>
    <xf numFmtId="41" fontId="76" fillId="0" borderId="0" applyFont="0" applyFill="0" applyBorder="0" applyAlignment="0" applyProtection="0"/>
    <xf numFmtId="41" fontId="77" fillId="0" borderId="0"/>
    <xf numFmtId="41" fontId="76" fillId="0" borderId="0" applyFont="0" applyFill="0" applyBorder="0" applyAlignment="0" applyProtection="0"/>
    <xf numFmtId="41" fontId="77" fillId="0" borderId="0"/>
    <xf numFmtId="41" fontId="76" fillId="0" borderId="0" applyFont="0" applyFill="0" applyBorder="0" applyAlignment="0" applyProtection="0"/>
    <xf numFmtId="41" fontId="77" fillId="0" borderId="0"/>
    <xf numFmtId="41" fontId="76" fillId="0" borderId="0" applyFont="0" applyFill="0" applyBorder="0" applyAlignment="0" applyProtection="0"/>
    <xf numFmtId="41" fontId="77" fillId="0" borderId="0"/>
    <xf numFmtId="41" fontId="76" fillId="0" borderId="0" applyFont="0" applyFill="0" applyBorder="0" applyAlignment="0" applyProtection="0"/>
    <xf numFmtId="41" fontId="77" fillId="0" borderId="0"/>
    <xf numFmtId="41" fontId="76" fillId="0" borderId="0" applyFont="0" applyFill="0" applyBorder="0" applyAlignment="0" applyProtection="0"/>
    <xf numFmtId="41" fontId="77" fillId="0" borderId="0"/>
    <xf numFmtId="41" fontId="76" fillId="0" borderId="0" applyFont="0" applyFill="0" applyBorder="0" applyAlignment="0" applyProtection="0"/>
    <xf numFmtId="41" fontId="77" fillId="0" borderId="0"/>
    <xf numFmtId="41" fontId="76" fillId="0" borderId="0" applyFont="0" applyFill="0" applyBorder="0" applyAlignment="0" applyProtection="0"/>
    <xf numFmtId="41" fontId="77" fillId="0" borderId="0"/>
    <xf numFmtId="183" fontId="42" fillId="0" borderId="0" applyFont="0" applyFill="0" applyBorder="0" applyAlignment="0" applyProtection="0"/>
    <xf numFmtId="210" fontId="246" fillId="0" borderId="0" applyFont="0" applyFill="0" applyBorder="0" applyAlignment="0" applyProtection="0"/>
    <xf numFmtId="214" fontId="246" fillId="0" borderId="0" applyFont="0" applyFill="0" applyBorder="0" applyAlignment="0" applyProtection="0"/>
    <xf numFmtId="179" fontId="42" fillId="0" borderId="0" applyFont="0" applyFill="0" applyBorder="0" applyAlignment="0" applyProtection="0"/>
    <xf numFmtId="179" fontId="45" fillId="0" borderId="0"/>
    <xf numFmtId="214" fontId="43" fillId="0" borderId="0"/>
    <xf numFmtId="179" fontId="42" fillId="0" borderId="0" applyFont="0" applyFill="0" applyBorder="0" applyAlignment="0" applyProtection="0"/>
    <xf numFmtId="0" fontId="246" fillId="0" borderId="0" applyFont="0" applyFill="0" applyBorder="0" applyAlignment="0" applyProtection="0"/>
    <xf numFmtId="0" fontId="43" fillId="0" borderId="0"/>
    <xf numFmtId="210" fontId="43" fillId="0" borderId="0"/>
    <xf numFmtId="210" fontId="43" fillId="0" borderId="0"/>
    <xf numFmtId="179" fontId="90" fillId="0" borderId="0" applyFont="0" applyFill="0" applyBorder="0" applyAlignment="0" applyProtection="0"/>
    <xf numFmtId="212" fontId="42" fillId="0" borderId="0" applyFont="0" applyFill="0" applyBorder="0" applyAlignment="0" applyProtection="0"/>
    <xf numFmtId="212" fontId="45" fillId="0" borderId="0"/>
    <xf numFmtId="0" fontId="42" fillId="0" borderId="0" applyFont="0" applyFill="0" applyBorder="0" applyAlignment="0" applyProtection="0"/>
    <xf numFmtId="0" fontId="45" fillId="0" borderId="0"/>
    <xf numFmtId="179" fontId="68" fillId="0" borderId="0"/>
    <xf numFmtId="0" fontId="246" fillId="0" borderId="0" applyFont="0" applyFill="0" applyBorder="0" applyAlignment="0" applyProtection="0"/>
    <xf numFmtId="0" fontId="43" fillId="0" borderId="0"/>
    <xf numFmtId="205" fontId="76" fillId="0" borderId="0" applyFont="0" applyFill="0" applyBorder="0" applyAlignment="0" applyProtection="0"/>
    <xf numFmtId="205" fontId="77" fillId="0" borderId="0"/>
    <xf numFmtId="183" fontId="45" fillId="0" borderId="0"/>
    <xf numFmtId="183" fontId="45" fillId="0" borderId="0"/>
    <xf numFmtId="214" fontId="246" fillId="0" borderId="0" applyFont="0" applyFill="0" applyBorder="0" applyAlignment="0" applyProtection="0"/>
    <xf numFmtId="41" fontId="76" fillId="0" borderId="0" applyFont="0" applyFill="0" applyBorder="0" applyAlignment="0" applyProtection="0"/>
    <xf numFmtId="41" fontId="77" fillId="0" borderId="0"/>
    <xf numFmtId="41" fontId="76" fillId="0" borderId="0" applyFont="0" applyFill="0" applyBorder="0" applyAlignment="0" applyProtection="0"/>
    <xf numFmtId="41" fontId="77" fillId="0" borderId="0"/>
    <xf numFmtId="41" fontId="76" fillId="0" borderId="0" applyFont="0" applyFill="0" applyBorder="0" applyAlignment="0" applyProtection="0"/>
    <xf numFmtId="41" fontId="77" fillId="0" borderId="0"/>
    <xf numFmtId="41" fontId="44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44" fillId="0" borderId="0" applyFont="0" applyFill="0" applyBorder="0" applyAlignment="0" applyProtection="0">
      <alignment vertical="center"/>
    </xf>
    <xf numFmtId="41" fontId="47" fillId="0" borderId="0">
      <alignment vertical="center"/>
    </xf>
    <xf numFmtId="41" fontId="44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44" fillId="0" borderId="0" applyFont="0" applyFill="0" applyBorder="0" applyAlignment="0" applyProtection="0">
      <alignment vertical="center"/>
    </xf>
    <xf numFmtId="41" fontId="44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44" fillId="0" borderId="0" applyFont="0" applyFill="0" applyBorder="0" applyAlignment="0" applyProtection="0">
      <alignment vertical="center"/>
    </xf>
    <xf numFmtId="41" fontId="44" fillId="0" borderId="0" applyFont="0" applyFill="0" applyBorder="0" applyAlignment="0" applyProtection="0">
      <alignment vertical="center"/>
    </xf>
    <xf numFmtId="41" fontId="44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44" fillId="0" borderId="0" applyFont="0" applyFill="0" applyBorder="0" applyAlignment="0" applyProtection="0">
      <alignment vertical="center"/>
    </xf>
    <xf numFmtId="41" fontId="44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44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44" fillId="0" borderId="0" applyFont="0" applyFill="0" applyBorder="0" applyAlignment="0" applyProtection="0">
      <alignment vertical="center"/>
    </xf>
    <xf numFmtId="41" fontId="44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44" fillId="0" borderId="0" applyFont="0" applyFill="0" applyBorder="0" applyAlignment="0" applyProtection="0">
      <alignment vertical="center"/>
    </xf>
    <xf numFmtId="41" fontId="44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44" fillId="0" borderId="0" applyFont="0" applyFill="0" applyBorder="0" applyAlignment="0" applyProtection="0">
      <alignment vertical="center"/>
    </xf>
    <xf numFmtId="41" fontId="44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44" fillId="0" borderId="0" applyFont="0" applyFill="0" applyBorder="0" applyAlignment="0" applyProtection="0">
      <alignment vertical="center"/>
    </xf>
    <xf numFmtId="41" fontId="44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44" fillId="0" borderId="0" applyFont="0" applyFill="0" applyBorder="0" applyAlignment="0" applyProtection="0">
      <alignment vertical="center"/>
    </xf>
    <xf numFmtId="41" fontId="44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44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53" fillId="0" borderId="0" applyFont="0" applyFill="0" applyBorder="0" applyAlignment="0" applyProtection="0">
      <alignment vertical="center"/>
    </xf>
    <xf numFmtId="41" fontId="47" fillId="0" borderId="0">
      <alignment vertical="center"/>
    </xf>
    <xf numFmtId="41" fontId="179" fillId="0" borderId="0" applyFont="0" applyFill="0" applyBorder="0" applyAlignment="0" applyProtection="0">
      <alignment vertical="center"/>
    </xf>
    <xf numFmtId="41" fontId="180" fillId="0" borderId="0" applyFont="0" applyFill="0" applyBorder="0" applyAlignment="0" applyProtection="0">
      <alignment vertical="center"/>
    </xf>
    <xf numFmtId="41" fontId="179" fillId="0" borderId="0" applyFont="0" applyFill="0" applyBorder="0" applyAlignment="0" applyProtection="0">
      <alignment vertical="center"/>
    </xf>
    <xf numFmtId="41" fontId="181" fillId="0" borderId="0" applyFont="0" applyFill="0" applyBorder="0" applyAlignment="0" applyProtection="0">
      <alignment vertical="center"/>
    </xf>
    <xf numFmtId="41" fontId="45" fillId="0" borderId="0">
      <alignment vertical="center"/>
    </xf>
    <xf numFmtId="41" fontId="45" fillId="0" borderId="0" applyFont="0" applyFill="0" applyBorder="0" applyAlignment="0" applyProtection="0">
      <alignment vertical="center"/>
    </xf>
    <xf numFmtId="183" fontId="246" fillId="0" borderId="0" applyFont="0" applyFill="0" applyBorder="0" applyAlignment="0" applyProtection="0"/>
    <xf numFmtId="210" fontId="246" fillId="0" borderId="0" applyFont="0" applyFill="0" applyBorder="0" applyAlignment="0" applyProtection="0"/>
    <xf numFmtId="179" fontId="42" fillId="0" borderId="0" applyFont="0" applyFill="0" applyBorder="0" applyAlignment="0" applyProtection="0"/>
    <xf numFmtId="179" fontId="45" fillId="0" borderId="0"/>
    <xf numFmtId="210" fontId="43" fillId="0" borderId="0"/>
    <xf numFmtId="179" fontId="246" fillId="0" borderId="0" applyFont="0" applyFill="0" applyBorder="0" applyAlignment="0" applyProtection="0"/>
    <xf numFmtId="212" fontId="42" fillId="0" borderId="0" applyFont="0" applyFill="0" applyBorder="0" applyAlignment="0" applyProtection="0"/>
    <xf numFmtId="212" fontId="45" fillId="0" borderId="0"/>
    <xf numFmtId="214" fontId="246" fillId="0" borderId="0" applyFont="0" applyFill="0" applyBorder="0" applyAlignment="0" applyProtection="0"/>
    <xf numFmtId="214" fontId="43" fillId="0" borderId="0"/>
    <xf numFmtId="179" fontId="43" fillId="0" borderId="0"/>
    <xf numFmtId="179" fontId="246" fillId="0" borderId="0" applyFont="0" applyFill="0" applyBorder="0" applyAlignment="0" applyProtection="0"/>
    <xf numFmtId="179" fontId="43" fillId="0" borderId="0"/>
    <xf numFmtId="179" fontId="246" fillId="0" borderId="0" applyFont="0" applyFill="0" applyBorder="0" applyAlignment="0" applyProtection="0"/>
    <xf numFmtId="179" fontId="43" fillId="0" borderId="0"/>
    <xf numFmtId="0" fontId="246" fillId="0" borderId="0" applyFont="0" applyFill="0" applyBorder="0" applyAlignment="0" applyProtection="0"/>
    <xf numFmtId="0" fontId="43" fillId="0" borderId="0"/>
    <xf numFmtId="0" fontId="42" fillId="0" borderId="0" applyFont="0" applyFill="0" applyBorder="0" applyAlignment="0" applyProtection="0"/>
    <xf numFmtId="0" fontId="45" fillId="0" borderId="0"/>
    <xf numFmtId="183" fontId="43" fillId="0" borderId="0"/>
    <xf numFmtId="214" fontId="246" fillId="0" borderId="0" applyFont="0" applyFill="0" applyBorder="0" applyAlignment="0" applyProtection="0"/>
    <xf numFmtId="183" fontId="246" fillId="0" borderId="0" applyFont="0" applyFill="0" applyBorder="0" applyAlignment="0" applyProtection="0"/>
    <xf numFmtId="0" fontId="42" fillId="0" borderId="0" applyFont="0" applyFill="0" applyBorder="0" applyAlignment="0" applyProtection="0"/>
    <xf numFmtId="210" fontId="246" fillId="0" borderId="0" applyFont="0" applyFill="0" applyBorder="0" applyAlignment="0" applyProtection="0"/>
    <xf numFmtId="179" fontId="42" fillId="0" borderId="0" applyFont="0" applyFill="0" applyBorder="0" applyAlignment="0" applyProtection="0"/>
    <xf numFmtId="179" fontId="45" fillId="0" borderId="0"/>
    <xf numFmtId="210" fontId="43" fillId="0" borderId="0"/>
    <xf numFmtId="179" fontId="42" fillId="0" borderId="0" applyFont="0" applyFill="0" applyBorder="0" applyAlignment="0" applyProtection="0"/>
    <xf numFmtId="0" fontId="45" fillId="0" borderId="0"/>
    <xf numFmtId="0" fontId="45" fillId="0" borderId="0"/>
    <xf numFmtId="210" fontId="246" fillId="0" borderId="0" applyFont="0" applyFill="0" applyBorder="0" applyAlignment="0" applyProtection="0"/>
    <xf numFmtId="211" fontId="246" fillId="0" borderId="0" applyFont="0" applyFill="0" applyBorder="0" applyAlignment="0" applyProtection="0"/>
    <xf numFmtId="212" fontId="42" fillId="0" borderId="0" applyFont="0" applyFill="0" applyBorder="0" applyAlignment="0" applyProtection="0"/>
    <xf numFmtId="212" fontId="45" fillId="0" borderId="0"/>
    <xf numFmtId="211" fontId="43" fillId="0" borderId="0"/>
    <xf numFmtId="0" fontId="246" fillId="0" borderId="0" applyFont="0" applyFill="0" applyBorder="0" applyAlignment="0" applyProtection="0"/>
    <xf numFmtId="0" fontId="43" fillId="0" borderId="0"/>
    <xf numFmtId="41" fontId="76" fillId="0" borderId="0" applyFont="0" applyFill="0" applyBorder="0" applyAlignment="0" applyProtection="0">
      <alignment vertical="center"/>
    </xf>
    <xf numFmtId="41" fontId="77" fillId="0" borderId="0">
      <alignment vertical="center"/>
    </xf>
    <xf numFmtId="183" fontId="43" fillId="0" borderId="0"/>
    <xf numFmtId="183" fontId="43" fillId="0" borderId="0"/>
    <xf numFmtId="212" fontId="42" fillId="0" borderId="0" applyFont="0" applyFill="0" applyBorder="0" applyAlignment="0" applyProtection="0"/>
    <xf numFmtId="210" fontId="246" fillId="0" borderId="0" applyFont="0" applyFill="0" applyBorder="0" applyAlignment="0" applyProtection="0"/>
    <xf numFmtId="210" fontId="246" fillId="0" borderId="0" applyFont="0" applyFill="0" applyBorder="0" applyAlignment="0" applyProtection="0"/>
    <xf numFmtId="179" fontId="42" fillId="0" borderId="0" applyFont="0" applyFill="0" applyBorder="0" applyAlignment="0" applyProtection="0"/>
    <xf numFmtId="179" fontId="45" fillId="0" borderId="0"/>
    <xf numFmtId="210" fontId="43" fillId="0" borderId="0"/>
    <xf numFmtId="0" fontId="246" fillId="0" borderId="0" applyFont="0" applyFill="0" applyBorder="0" applyAlignment="0" applyProtection="0"/>
    <xf numFmtId="0" fontId="43" fillId="0" borderId="0"/>
    <xf numFmtId="0" fontId="42" fillId="0" borderId="0" applyFont="0" applyFill="0" applyBorder="0" applyAlignment="0" applyProtection="0"/>
    <xf numFmtId="0" fontId="45" fillId="0" borderId="0"/>
    <xf numFmtId="210" fontId="43" fillId="0" borderId="0"/>
    <xf numFmtId="179" fontId="42" fillId="0" borderId="0" applyFont="0" applyFill="0" applyBorder="0" applyAlignment="0" applyProtection="0"/>
    <xf numFmtId="210" fontId="246" fillId="0" borderId="0" applyFont="0" applyFill="0" applyBorder="0" applyAlignment="0" applyProtection="0"/>
    <xf numFmtId="176" fontId="246" fillId="0" borderId="0" applyFont="0" applyFill="0" applyBorder="0" applyAlignment="0" applyProtection="0"/>
    <xf numFmtId="176" fontId="43" fillId="0" borderId="0"/>
    <xf numFmtId="210" fontId="43" fillId="0" borderId="0"/>
    <xf numFmtId="210" fontId="246" fillId="0" borderId="0" applyFont="0" applyFill="0" applyBorder="0" applyAlignment="0" applyProtection="0"/>
    <xf numFmtId="210" fontId="43" fillId="0" borderId="0"/>
    <xf numFmtId="210" fontId="246" fillId="0" borderId="0" applyFont="0" applyFill="0" applyBorder="0" applyAlignment="0" applyProtection="0"/>
    <xf numFmtId="210" fontId="43" fillId="0" borderId="0"/>
    <xf numFmtId="0" fontId="145" fillId="0" borderId="48" applyNumberFormat="0" applyFill="0" applyAlignment="0" applyProtection="0">
      <alignment vertical="center"/>
    </xf>
    <xf numFmtId="0" fontId="182" fillId="0" borderId="48" applyNumberFormat="0" applyFill="0" applyAlignment="0" applyProtection="0">
      <alignment vertical="center"/>
    </xf>
    <xf numFmtId="0" fontId="145" fillId="0" borderId="48">
      <alignment vertical="center"/>
    </xf>
    <xf numFmtId="0" fontId="183" fillId="0" borderId="49">
      <alignment vertical="center"/>
    </xf>
    <xf numFmtId="0" fontId="184" fillId="0" borderId="49" applyNumberFormat="0" applyFill="0" applyAlignment="0" applyProtection="0">
      <alignment vertical="center"/>
    </xf>
    <xf numFmtId="0" fontId="185" fillId="0" borderId="48">
      <alignment vertical="center"/>
    </xf>
    <xf numFmtId="0" fontId="186" fillId="0" borderId="49">
      <alignment vertical="center"/>
    </xf>
    <xf numFmtId="0" fontId="185" fillId="0" borderId="48" applyNumberFormat="0" applyFill="0" applyAlignment="0" applyProtection="0">
      <alignment vertical="center"/>
    </xf>
    <xf numFmtId="0" fontId="186" fillId="0" borderId="49" applyNumberFormat="0" applyFill="0" applyAlignment="0" applyProtection="0">
      <alignment vertical="center"/>
    </xf>
    <xf numFmtId="0" fontId="185" fillId="0" borderId="48" applyNumberFormat="0" applyFill="0" applyAlignment="0" applyProtection="0">
      <alignment vertical="center"/>
    </xf>
    <xf numFmtId="0" fontId="182" fillId="0" borderId="48" applyNumberFormat="0" applyFill="0" applyAlignment="0" applyProtection="0">
      <alignment vertical="center"/>
    </xf>
    <xf numFmtId="0" fontId="145" fillId="0" borderId="48">
      <alignment vertical="center"/>
    </xf>
    <xf numFmtId="0" fontId="183" fillId="0" borderId="49">
      <alignment vertical="center"/>
    </xf>
    <xf numFmtId="0" fontId="184" fillId="0" borderId="49" applyNumberFormat="0" applyFill="0" applyAlignment="0" applyProtection="0">
      <alignment vertical="center"/>
    </xf>
    <xf numFmtId="0" fontId="142" fillId="0" borderId="50" applyNumberFormat="0" applyFill="0" applyAlignment="0" applyProtection="0">
      <alignment vertical="center"/>
    </xf>
    <xf numFmtId="0" fontId="187" fillId="0" borderId="50" applyNumberFormat="0" applyFill="0" applyAlignment="0" applyProtection="0">
      <alignment vertical="center"/>
    </xf>
    <xf numFmtId="0" fontId="143" fillId="0" borderId="50">
      <alignment vertical="center"/>
    </xf>
    <xf numFmtId="0" fontId="143" fillId="0" borderId="51">
      <alignment vertical="center"/>
    </xf>
    <xf numFmtId="0" fontId="187" fillId="0" borderId="52" applyNumberFormat="0" applyFill="0" applyAlignment="0" applyProtection="0">
      <alignment vertical="center"/>
    </xf>
    <xf numFmtId="0" fontId="188" fillId="0" borderId="50">
      <alignment vertical="center"/>
    </xf>
    <xf numFmtId="0" fontId="188" fillId="0" borderId="51">
      <alignment vertical="center"/>
    </xf>
    <xf numFmtId="0" fontId="189" fillId="0" borderId="50" applyNumberFormat="0" applyFill="0" applyAlignment="0" applyProtection="0">
      <alignment vertical="center"/>
    </xf>
    <xf numFmtId="0" fontId="189" fillId="0" borderId="52" applyNumberFormat="0" applyFill="0" applyAlignment="0" applyProtection="0">
      <alignment vertical="center"/>
    </xf>
    <xf numFmtId="0" fontId="190" fillId="0" borderId="50" applyNumberFormat="0" applyFill="0" applyAlignment="0" applyProtection="0">
      <alignment vertical="center"/>
    </xf>
    <xf numFmtId="0" fontId="187" fillId="0" borderId="50" applyNumberFormat="0" applyFill="0" applyAlignment="0" applyProtection="0">
      <alignment vertical="center"/>
    </xf>
    <xf numFmtId="0" fontId="143" fillId="0" borderId="50">
      <alignment vertical="center"/>
    </xf>
    <xf numFmtId="0" fontId="143" fillId="0" borderId="51">
      <alignment vertical="center"/>
    </xf>
    <xf numFmtId="0" fontId="187" fillId="0" borderId="52" applyNumberFormat="0" applyFill="0" applyAlignment="0" applyProtection="0">
      <alignment vertical="center"/>
    </xf>
    <xf numFmtId="0" fontId="121" fillId="55" borderId="24" applyNumberFormat="0" applyAlignment="0" applyProtection="0">
      <alignment vertical="center"/>
    </xf>
    <xf numFmtId="0" fontId="191" fillId="55" borderId="45" applyNumberFormat="0" applyAlignment="0" applyProtection="0">
      <alignment vertical="center"/>
    </xf>
    <xf numFmtId="0" fontId="192" fillId="2" borderId="45">
      <alignment vertical="center"/>
    </xf>
    <xf numFmtId="0" fontId="192" fillId="22" borderId="45">
      <alignment vertical="center"/>
    </xf>
    <xf numFmtId="0" fontId="191" fillId="131" borderId="45" applyNumberFormat="0" applyAlignment="0" applyProtection="0">
      <alignment vertical="center"/>
    </xf>
    <xf numFmtId="0" fontId="193" fillId="2" borderId="45">
      <alignment vertical="center"/>
    </xf>
    <xf numFmtId="0" fontId="193" fillId="22" borderId="45">
      <alignment vertical="center"/>
    </xf>
    <xf numFmtId="0" fontId="193" fillId="55" borderId="45" applyNumberFormat="0" applyAlignment="0" applyProtection="0">
      <alignment vertical="center"/>
    </xf>
    <xf numFmtId="0" fontId="193" fillId="131" borderId="45" applyNumberFormat="0" applyAlignment="0" applyProtection="0">
      <alignment vertical="center"/>
    </xf>
    <xf numFmtId="0" fontId="194" fillId="55" borderId="24" applyNumberFormat="0" applyAlignment="0" applyProtection="0">
      <alignment vertical="center"/>
    </xf>
    <xf numFmtId="0" fontId="191" fillId="55" borderId="45" applyNumberFormat="0" applyAlignment="0" applyProtection="0">
      <alignment vertical="center"/>
    </xf>
    <xf numFmtId="0" fontId="192" fillId="2" borderId="45">
      <alignment vertical="center"/>
    </xf>
    <xf numFmtId="0" fontId="192" fillId="22" borderId="45">
      <alignment vertical="center"/>
    </xf>
    <xf numFmtId="0" fontId="191" fillId="131" borderId="45" applyNumberFormat="0" applyAlignment="0" applyProtection="0">
      <alignment vertical="center"/>
    </xf>
    <xf numFmtId="4" fontId="163" fillId="0" borderId="0">
      <protection locked="0"/>
    </xf>
    <xf numFmtId="4" fontId="164" fillId="0" borderId="0">
      <protection locked="0"/>
    </xf>
    <xf numFmtId="0" fontId="76" fillId="0" borderId="0">
      <protection locked="0"/>
    </xf>
    <xf numFmtId="0" fontId="77" fillId="0" borderId="0">
      <protection locked="0"/>
    </xf>
    <xf numFmtId="0" fontId="195" fillId="0" borderId="53" applyNumberFormat="0" applyFill="0" applyAlignment="0" applyProtection="0">
      <alignment vertical="center"/>
    </xf>
    <xf numFmtId="0" fontId="196" fillId="0" borderId="53" applyNumberFormat="0" applyFill="0" applyAlignment="0" applyProtection="0">
      <alignment vertical="center"/>
    </xf>
    <xf numFmtId="0" fontId="195" fillId="0" borderId="53">
      <alignment vertical="center"/>
    </xf>
    <xf numFmtId="0" fontId="197" fillId="0" borderId="54">
      <alignment vertical="center"/>
    </xf>
    <xf numFmtId="0" fontId="198" fillId="0" borderId="55" applyNumberFormat="0" applyFill="0" applyAlignment="0" applyProtection="0">
      <alignment vertical="center"/>
    </xf>
    <xf numFmtId="0" fontId="195" fillId="0" borderId="53">
      <alignment vertical="center"/>
    </xf>
    <xf numFmtId="0" fontId="197" fillId="0" borderId="54">
      <alignment vertical="center"/>
    </xf>
    <xf numFmtId="0" fontId="195" fillId="0" borderId="53" applyNumberFormat="0" applyFill="0" applyAlignment="0" applyProtection="0">
      <alignment vertical="center"/>
    </xf>
    <xf numFmtId="0" fontId="199" fillId="0" borderId="55" applyNumberFormat="0" applyFill="0" applyAlignment="0" applyProtection="0">
      <alignment vertical="center"/>
    </xf>
    <xf numFmtId="0" fontId="195" fillId="0" borderId="53" applyNumberFormat="0" applyFill="0" applyAlignment="0" applyProtection="0">
      <alignment vertical="center"/>
    </xf>
    <xf numFmtId="0" fontId="196" fillId="0" borderId="53" applyNumberFormat="0" applyFill="0" applyAlignment="0" applyProtection="0">
      <alignment vertical="center"/>
    </xf>
    <xf numFmtId="0" fontId="195" fillId="0" borderId="53">
      <alignment vertical="center"/>
    </xf>
    <xf numFmtId="0" fontId="197" fillId="0" borderId="54">
      <alignment vertical="center"/>
    </xf>
    <xf numFmtId="0" fontId="198" fillId="0" borderId="55" applyNumberFormat="0" applyFill="0" applyAlignment="0" applyProtection="0">
      <alignment vertical="center"/>
    </xf>
    <xf numFmtId="0" fontId="200" fillId="0" borderId="56" applyNumberFormat="0" applyFill="0" applyAlignment="0" applyProtection="0">
      <alignment vertical="center"/>
    </xf>
    <xf numFmtId="0" fontId="201" fillId="0" borderId="56" applyNumberFormat="0" applyFill="0" applyAlignment="0" applyProtection="0">
      <alignment vertical="center"/>
    </xf>
    <xf numFmtId="0" fontId="200" fillId="0" borderId="56">
      <alignment vertical="center"/>
    </xf>
    <xf numFmtId="0" fontId="202" fillId="0" borderId="57">
      <alignment vertical="center"/>
    </xf>
    <xf numFmtId="0" fontId="203" fillId="0" borderId="58" applyNumberFormat="0" applyFill="0" applyAlignment="0" applyProtection="0">
      <alignment vertical="center"/>
    </xf>
    <xf numFmtId="0" fontId="200" fillId="0" borderId="56">
      <alignment vertical="center"/>
    </xf>
    <xf numFmtId="0" fontId="202" fillId="0" borderId="57">
      <alignment vertical="center"/>
    </xf>
    <xf numFmtId="0" fontId="200" fillId="0" borderId="56" applyNumberFormat="0" applyFill="0" applyAlignment="0" applyProtection="0">
      <alignment vertical="center"/>
    </xf>
    <xf numFmtId="0" fontId="204" fillId="0" borderId="58" applyNumberFormat="0" applyFill="0" applyAlignment="0" applyProtection="0">
      <alignment vertical="center"/>
    </xf>
    <xf numFmtId="0" fontId="200" fillId="0" borderId="56" applyNumberFormat="0" applyFill="0" applyAlignment="0" applyProtection="0">
      <alignment vertical="center"/>
    </xf>
    <xf numFmtId="0" fontId="201" fillId="0" borderId="56" applyNumberFormat="0" applyFill="0" applyAlignment="0" applyProtection="0">
      <alignment vertical="center"/>
    </xf>
    <xf numFmtId="0" fontId="200" fillId="0" borderId="56">
      <alignment vertical="center"/>
    </xf>
    <xf numFmtId="0" fontId="202" fillId="0" borderId="57">
      <alignment vertical="center"/>
    </xf>
    <xf numFmtId="0" fontId="203" fillId="0" borderId="58" applyNumberFormat="0" applyFill="0" applyAlignment="0" applyProtection="0">
      <alignment vertical="center"/>
    </xf>
    <xf numFmtId="0" fontId="205" fillId="0" borderId="59" applyNumberFormat="0" applyFill="0" applyAlignment="0" applyProtection="0">
      <alignment vertical="center"/>
    </xf>
    <xf numFmtId="0" fontId="206" fillId="0" borderId="59" applyNumberFormat="0" applyFill="0" applyAlignment="0" applyProtection="0">
      <alignment vertical="center"/>
    </xf>
    <xf numFmtId="0" fontId="205" fillId="0" borderId="59">
      <alignment vertical="center"/>
    </xf>
    <xf numFmtId="0" fontId="207" fillId="0" borderId="60">
      <alignment vertical="center"/>
    </xf>
    <xf numFmtId="0" fontId="208" fillId="0" borderId="61" applyNumberFormat="0" applyFill="0" applyAlignment="0" applyProtection="0">
      <alignment vertical="center"/>
    </xf>
    <xf numFmtId="0" fontId="205" fillId="0" borderId="59">
      <alignment vertical="center"/>
    </xf>
    <xf numFmtId="0" fontId="207" fillId="0" borderId="60">
      <alignment vertical="center"/>
    </xf>
    <xf numFmtId="0" fontId="205" fillId="0" borderId="59" applyNumberFormat="0" applyFill="0" applyAlignment="0" applyProtection="0">
      <alignment vertical="center"/>
    </xf>
    <xf numFmtId="0" fontId="209" fillId="0" borderId="61" applyNumberFormat="0" applyFill="0" applyAlignment="0" applyProtection="0">
      <alignment vertical="center"/>
    </xf>
    <xf numFmtId="0" fontId="205" fillId="0" borderId="59" applyNumberFormat="0" applyFill="0" applyAlignment="0" applyProtection="0">
      <alignment vertical="center"/>
    </xf>
    <xf numFmtId="0" fontId="206" fillId="0" borderId="59" applyNumberFormat="0" applyFill="0" applyAlignment="0" applyProtection="0">
      <alignment vertical="center"/>
    </xf>
    <xf numFmtId="0" fontId="205" fillId="0" borderId="59">
      <alignment vertical="center"/>
    </xf>
    <xf numFmtId="0" fontId="207" fillId="0" borderId="60">
      <alignment vertical="center"/>
    </xf>
    <xf numFmtId="0" fontId="208" fillId="0" borderId="61" applyNumberFormat="0" applyFill="0" applyAlignment="0" applyProtection="0">
      <alignment vertical="center"/>
    </xf>
    <xf numFmtId="0" fontId="205" fillId="0" borderId="0" applyNumberFormat="0" applyFill="0" applyBorder="0" applyAlignment="0" applyProtection="0">
      <alignment vertical="center"/>
    </xf>
    <xf numFmtId="0" fontId="206" fillId="0" borderId="0" applyNumberFormat="0" applyFill="0" applyBorder="0" applyAlignment="0" applyProtection="0">
      <alignment vertical="center"/>
    </xf>
    <xf numFmtId="0" fontId="205" fillId="0" borderId="0">
      <alignment vertical="center"/>
    </xf>
    <xf numFmtId="0" fontId="207" fillId="0" borderId="0">
      <alignment vertical="center"/>
    </xf>
    <xf numFmtId="0" fontId="208" fillId="0" borderId="0" applyNumberFormat="0" applyFill="0" applyBorder="0" applyAlignment="0" applyProtection="0">
      <alignment vertical="center"/>
    </xf>
    <xf numFmtId="0" fontId="205" fillId="0" borderId="0">
      <alignment vertical="center"/>
    </xf>
    <xf numFmtId="0" fontId="207" fillId="0" borderId="0">
      <alignment vertical="center"/>
    </xf>
    <xf numFmtId="0" fontId="205" fillId="0" borderId="0" applyNumberFormat="0" applyFill="0" applyBorder="0" applyAlignment="0" applyProtection="0">
      <alignment vertical="center"/>
    </xf>
    <xf numFmtId="0" fontId="209" fillId="0" borderId="0" applyNumberFormat="0" applyFill="0" applyBorder="0" applyAlignment="0" applyProtection="0">
      <alignment vertical="center"/>
    </xf>
    <xf numFmtId="0" fontId="205" fillId="0" borderId="0" applyNumberFormat="0" applyFill="0" applyBorder="0" applyAlignment="0" applyProtection="0">
      <alignment vertical="center"/>
    </xf>
    <xf numFmtId="0" fontId="206" fillId="0" borderId="0" applyNumberFormat="0" applyFill="0" applyBorder="0" applyAlignment="0" applyProtection="0">
      <alignment vertical="center"/>
    </xf>
    <xf numFmtId="0" fontId="205" fillId="0" borderId="0">
      <alignment vertical="center"/>
    </xf>
    <xf numFmtId="0" fontId="207" fillId="0" borderId="0">
      <alignment vertical="center"/>
    </xf>
    <xf numFmtId="0" fontId="208" fillId="0" borderId="0" applyNumberFormat="0" applyFill="0" applyBorder="0" applyAlignment="0" applyProtection="0">
      <alignment vertical="center"/>
    </xf>
    <xf numFmtId="0" fontId="210" fillId="0" borderId="0" applyNumberFormat="0" applyFill="0" applyBorder="0" applyAlignment="0" applyProtection="0">
      <alignment vertical="center"/>
    </xf>
    <xf numFmtId="0" fontId="210" fillId="0" borderId="0">
      <alignment vertical="center"/>
    </xf>
    <xf numFmtId="0" fontId="211" fillId="0" borderId="0">
      <alignment vertical="center"/>
    </xf>
    <xf numFmtId="0" fontId="212" fillId="0" borderId="0" applyNumberFormat="0" applyFill="0" applyBorder="0" applyAlignment="0" applyProtection="0">
      <alignment vertical="center"/>
    </xf>
    <xf numFmtId="0" fontId="213" fillId="0" borderId="0" applyNumberFormat="0" applyFill="0" applyBorder="0" applyAlignment="0" applyProtection="0">
      <alignment vertical="center"/>
    </xf>
    <xf numFmtId="0" fontId="212" fillId="0" borderId="0" applyNumberFormat="0" applyFill="0" applyBorder="0" applyAlignment="0" applyProtection="0">
      <alignment vertical="center"/>
    </xf>
    <xf numFmtId="0" fontId="210" fillId="0" borderId="0">
      <alignment vertical="center"/>
    </xf>
    <xf numFmtId="0" fontId="211" fillId="0" borderId="0">
      <alignment vertical="center"/>
    </xf>
    <xf numFmtId="0" fontId="213" fillId="0" borderId="0" applyNumberFormat="0" applyFill="0" applyBorder="0" applyAlignment="0" applyProtection="0">
      <alignment vertical="center"/>
    </xf>
    <xf numFmtId="0" fontId="98" fillId="18" borderId="0" applyNumberFormat="0" applyBorder="0" applyAlignment="0" applyProtection="0">
      <alignment vertical="center"/>
    </xf>
    <xf numFmtId="0" fontId="214" fillId="18" borderId="0" applyNumberFormat="0" applyBorder="0" applyAlignment="0" applyProtection="0">
      <alignment vertical="center"/>
    </xf>
    <xf numFmtId="0" fontId="215" fillId="50" borderId="0">
      <alignment vertical="center"/>
    </xf>
    <xf numFmtId="0" fontId="215" fillId="132" borderId="0">
      <alignment vertical="center"/>
    </xf>
    <xf numFmtId="0" fontId="214" fillId="133" borderId="0" applyNumberFormat="0" applyBorder="0" applyAlignment="0" applyProtection="0">
      <alignment vertical="center"/>
    </xf>
    <xf numFmtId="0" fontId="216" fillId="50" borderId="0">
      <alignment vertical="center"/>
    </xf>
    <xf numFmtId="0" fontId="216" fillId="132" borderId="0">
      <alignment vertical="center"/>
    </xf>
    <xf numFmtId="0" fontId="216" fillId="18" borderId="0" applyNumberFormat="0" applyBorder="0" applyAlignment="0" applyProtection="0">
      <alignment vertical="center"/>
    </xf>
    <xf numFmtId="0" fontId="216" fillId="133" borderId="0" applyNumberFormat="0" applyBorder="0" applyAlignment="0" applyProtection="0">
      <alignment vertical="center"/>
    </xf>
    <xf numFmtId="0" fontId="217" fillId="18" borderId="0" applyNumberFormat="0" applyBorder="0" applyAlignment="0" applyProtection="0">
      <alignment vertical="center"/>
    </xf>
    <xf numFmtId="0" fontId="214" fillId="18" borderId="0" applyNumberFormat="0" applyBorder="0" applyAlignment="0" applyProtection="0">
      <alignment vertical="center"/>
    </xf>
    <xf numFmtId="0" fontId="215" fillId="50" borderId="0">
      <alignment vertical="center"/>
    </xf>
    <xf numFmtId="0" fontId="215" fillId="132" borderId="0">
      <alignment vertical="center"/>
    </xf>
    <xf numFmtId="0" fontId="214" fillId="133" borderId="0" applyNumberFormat="0" applyBorder="0" applyAlignment="0" applyProtection="0">
      <alignment vertical="center"/>
    </xf>
    <xf numFmtId="0" fontId="218" fillId="0" borderId="0" applyNumberFormat="0" applyFill="0" applyBorder="0" applyProtection="0">
      <alignment horizontal="left" wrapText="1" readingOrder="1"/>
    </xf>
    <xf numFmtId="0" fontId="219" fillId="0" borderId="0">
      <alignment horizontal="left" wrapText="1"/>
    </xf>
    <xf numFmtId="0" fontId="134" fillId="120" borderId="41" applyNumberFormat="0" applyAlignment="0" applyProtection="0">
      <alignment vertical="center"/>
    </xf>
    <xf numFmtId="0" fontId="220" fillId="120" borderId="62" applyNumberFormat="0" applyAlignment="0" applyProtection="0">
      <alignment vertical="center"/>
    </xf>
    <xf numFmtId="0" fontId="221" fillId="121" borderId="62">
      <alignment vertical="center"/>
    </xf>
    <xf numFmtId="0" fontId="221" fillId="122" borderId="62">
      <alignment vertical="center"/>
    </xf>
    <xf numFmtId="0" fontId="220" fillId="123" borderId="62" applyNumberFormat="0" applyAlignment="0" applyProtection="0">
      <alignment vertical="center"/>
    </xf>
    <xf numFmtId="0" fontId="222" fillId="121" borderId="62">
      <alignment vertical="center"/>
    </xf>
    <xf numFmtId="0" fontId="222" fillId="122" borderId="62">
      <alignment vertical="center"/>
    </xf>
    <xf numFmtId="0" fontId="222" fillId="120" borderId="62" applyNumberFormat="0" applyAlignment="0" applyProtection="0">
      <alignment vertical="center"/>
    </xf>
    <xf numFmtId="0" fontId="222" fillId="123" borderId="62" applyNumberFormat="0" applyAlignment="0" applyProtection="0">
      <alignment vertical="center"/>
    </xf>
    <xf numFmtId="0" fontId="223" fillId="120" borderId="41" applyNumberFormat="0" applyAlignment="0" applyProtection="0">
      <alignment vertical="center"/>
    </xf>
    <xf numFmtId="0" fontId="220" fillId="120" borderId="62" applyNumberFormat="0" applyAlignment="0" applyProtection="0">
      <alignment vertical="center"/>
    </xf>
    <xf numFmtId="0" fontId="221" fillId="121" borderId="62">
      <alignment vertical="center"/>
    </xf>
    <xf numFmtId="0" fontId="221" fillId="122" borderId="62">
      <alignment vertical="center"/>
    </xf>
    <xf numFmtId="0" fontId="220" fillId="123" borderId="62" applyNumberFormat="0" applyAlignment="0" applyProtection="0">
      <alignment vertical="center"/>
    </xf>
    <xf numFmtId="176" fontId="224" fillId="0" borderId="0" applyFont="0" applyFill="0" applyBorder="0" applyAlignment="0" applyProtection="0"/>
    <xf numFmtId="0" fontId="76" fillId="0" borderId="0" applyFont="0" applyFill="0" applyBorder="0" applyAlignment="0" applyProtection="0"/>
    <xf numFmtId="0" fontId="246" fillId="0" borderId="0" applyFont="0" applyFill="0" applyBorder="0" applyAlignment="0" applyProtection="0"/>
    <xf numFmtId="0" fontId="43" fillId="0" borderId="0"/>
    <xf numFmtId="42" fontId="44" fillId="0" borderId="0" applyFont="0" applyFill="0" applyBorder="0" applyAlignment="0" applyProtection="0">
      <alignment vertical="center"/>
    </xf>
    <xf numFmtId="42" fontId="47" fillId="0" borderId="0">
      <alignment vertical="center"/>
    </xf>
    <xf numFmtId="42" fontId="42" fillId="0" borderId="0" applyFont="0" applyFill="0" applyBorder="0" applyAlignment="0" applyProtection="0">
      <alignment vertical="center"/>
    </xf>
    <xf numFmtId="215" fontId="225" fillId="0" borderId="0">
      <protection locked="0"/>
    </xf>
    <xf numFmtId="215" fontId="226" fillId="0" borderId="0">
      <protection locked="0"/>
    </xf>
    <xf numFmtId="0" fontId="49" fillId="0" borderId="0">
      <alignment vertical="center"/>
    </xf>
    <xf numFmtId="0" fontId="47" fillId="0" borderId="0">
      <alignment vertical="center"/>
    </xf>
    <xf numFmtId="0" fontId="87" fillId="0" borderId="0"/>
    <xf numFmtId="0" fontId="76" fillId="0" borderId="0"/>
    <xf numFmtId="0" fontId="227" fillId="0" borderId="0"/>
    <xf numFmtId="0" fontId="76" fillId="0" borderId="0"/>
    <xf numFmtId="0" fontId="49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47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49" fillId="0" borderId="0">
      <alignment vertical="center"/>
    </xf>
    <xf numFmtId="0" fontId="47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47" fillId="0" borderId="0">
      <alignment vertical="center"/>
    </xf>
    <xf numFmtId="0" fontId="49" fillId="0" borderId="0">
      <alignment vertical="center"/>
    </xf>
    <xf numFmtId="0" fontId="47" fillId="0" borderId="0">
      <alignment vertical="center"/>
    </xf>
    <xf numFmtId="0" fontId="76" fillId="0" borderId="0"/>
    <xf numFmtId="0" fontId="77" fillId="0" borderId="0"/>
    <xf numFmtId="0" fontId="76" fillId="0" borderId="0"/>
    <xf numFmtId="0" fontId="77" fillId="0" borderId="0"/>
    <xf numFmtId="0" fontId="76" fillId="0" borderId="0"/>
    <xf numFmtId="0" fontId="77" fillId="0" borderId="0"/>
    <xf numFmtId="0" fontId="76" fillId="0" borderId="0"/>
    <xf numFmtId="0" fontId="77" fillId="0" borderId="0"/>
    <xf numFmtId="0" fontId="49" fillId="0" borderId="0">
      <alignment vertical="center"/>
    </xf>
    <xf numFmtId="0" fontId="49" fillId="0" borderId="0">
      <alignment vertical="center"/>
    </xf>
    <xf numFmtId="0" fontId="47" fillId="0" borderId="0">
      <alignment vertical="center"/>
    </xf>
    <xf numFmtId="0" fontId="49" fillId="0" borderId="0">
      <alignment vertical="center"/>
    </xf>
    <xf numFmtId="0" fontId="47" fillId="0" borderId="0">
      <alignment vertical="center"/>
    </xf>
    <xf numFmtId="0" fontId="49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4" fillId="0" borderId="0">
      <alignment vertical="center"/>
    </xf>
    <xf numFmtId="0" fontId="76" fillId="0" borderId="0">
      <alignment vertical="center"/>
    </xf>
    <xf numFmtId="0" fontId="77" fillId="0" borderId="0">
      <alignment vertical="center"/>
    </xf>
    <xf numFmtId="0" fontId="76" fillId="0" borderId="0">
      <alignment vertical="center"/>
    </xf>
    <xf numFmtId="0" fontId="77" fillId="0" borderId="0">
      <alignment vertical="center"/>
    </xf>
    <xf numFmtId="0" fontId="76" fillId="0" borderId="0">
      <alignment vertical="center"/>
    </xf>
    <xf numFmtId="0" fontId="77" fillId="0" borderId="0">
      <alignment vertical="center"/>
    </xf>
    <xf numFmtId="0" fontId="76" fillId="0" borderId="0">
      <alignment vertical="center"/>
    </xf>
    <xf numFmtId="0" fontId="77" fillId="0" borderId="0">
      <alignment vertical="center"/>
    </xf>
    <xf numFmtId="0" fontId="49" fillId="0" borderId="0">
      <alignment vertical="center"/>
    </xf>
    <xf numFmtId="0" fontId="47" fillId="0" borderId="0">
      <alignment vertical="center"/>
    </xf>
    <xf numFmtId="0" fontId="137" fillId="0" borderId="0"/>
    <xf numFmtId="0" fontId="42" fillId="0" borderId="0"/>
    <xf numFmtId="0" fontId="246" fillId="0" borderId="0"/>
    <xf numFmtId="0" fontId="45" fillId="0" borderId="0"/>
    <xf numFmtId="0" fontId="246" fillId="0" borderId="0"/>
    <xf numFmtId="0" fontId="42" fillId="0" borderId="0"/>
    <xf numFmtId="0" fontId="76" fillId="0" borderId="0"/>
    <xf numFmtId="0" fontId="77" fillId="0" borderId="0"/>
    <xf numFmtId="0" fontId="45" fillId="0" borderId="0"/>
    <xf numFmtId="0" fontId="76" fillId="0" borderId="0">
      <alignment vertical="center"/>
    </xf>
    <xf numFmtId="0" fontId="77" fillId="0" borderId="0">
      <alignment vertical="center"/>
    </xf>
    <xf numFmtId="0" fontId="90" fillId="0" borderId="0"/>
    <xf numFmtId="0" fontId="76" fillId="0" borderId="0">
      <alignment vertical="center"/>
    </xf>
    <xf numFmtId="0" fontId="77" fillId="0" borderId="0">
      <alignment vertical="center"/>
    </xf>
    <xf numFmtId="0" fontId="68" fillId="0" borderId="0"/>
    <xf numFmtId="0" fontId="76" fillId="0" borderId="0"/>
    <xf numFmtId="0" fontId="77" fillId="0" borderId="0"/>
    <xf numFmtId="0" fontId="49" fillId="0" borderId="0">
      <alignment vertical="center"/>
    </xf>
    <xf numFmtId="0" fontId="47" fillId="0" borderId="0">
      <alignment vertical="center"/>
    </xf>
    <xf numFmtId="0" fontId="76" fillId="0" borderId="0"/>
    <xf numFmtId="0" fontId="77" fillId="0" borderId="0"/>
    <xf numFmtId="0" fontId="76" fillId="0" borderId="0"/>
    <xf numFmtId="0" fontId="77" fillId="0" borderId="0"/>
    <xf numFmtId="0" fontId="246" fillId="0" borderId="0"/>
    <xf numFmtId="0" fontId="49" fillId="0" borderId="0">
      <alignment vertical="center"/>
    </xf>
    <xf numFmtId="0" fontId="47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49" fillId="0" borderId="0">
      <alignment vertical="center"/>
    </xf>
    <xf numFmtId="0" fontId="47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49" fillId="0" borderId="0">
      <alignment vertical="center"/>
    </xf>
    <xf numFmtId="0" fontId="47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49" fillId="0" borderId="0">
      <alignment vertical="center"/>
    </xf>
    <xf numFmtId="0" fontId="47" fillId="0" borderId="0">
      <alignment vertical="center"/>
    </xf>
    <xf numFmtId="0" fontId="49" fillId="0" borderId="0">
      <alignment vertical="center"/>
    </xf>
    <xf numFmtId="0" fontId="47" fillId="0" borderId="0">
      <alignment vertical="center"/>
    </xf>
    <xf numFmtId="0" fontId="49" fillId="0" borderId="0">
      <alignment vertical="center"/>
    </xf>
    <xf numFmtId="0" fontId="47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42" fillId="0" borderId="0"/>
    <xf numFmtId="0" fontId="45" fillId="0" borderId="0"/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7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7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7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42" fillId="0" borderId="0"/>
    <xf numFmtId="0" fontId="45" fillId="0" borderId="0"/>
    <xf numFmtId="0" fontId="246" fillId="0" borderId="0"/>
    <xf numFmtId="0" fontId="43" fillId="0" borderId="0"/>
    <xf numFmtId="0" fontId="49" fillId="0" borderId="0">
      <alignment vertical="center"/>
    </xf>
    <xf numFmtId="0" fontId="47" fillId="0" borderId="0">
      <alignment vertical="center"/>
    </xf>
    <xf numFmtId="0" fontId="76" fillId="0" borderId="0"/>
    <xf numFmtId="0" fontId="77" fillId="0" borderId="0"/>
    <xf numFmtId="0" fontId="76" fillId="0" borderId="0"/>
    <xf numFmtId="0" fontId="77" fillId="0" borderId="0"/>
    <xf numFmtId="0" fontId="76" fillId="0" borderId="0"/>
    <xf numFmtId="0" fontId="77" fillId="0" borderId="0"/>
    <xf numFmtId="0" fontId="76" fillId="0" borderId="0"/>
    <xf numFmtId="0" fontId="77" fillId="0" borderId="0"/>
    <xf numFmtId="0" fontId="76" fillId="0" borderId="0"/>
    <xf numFmtId="0" fontId="77" fillId="0" borderId="0"/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7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4" fillId="0" borderId="0">
      <alignment vertical="center"/>
    </xf>
    <xf numFmtId="0" fontId="47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45" fillId="0" borderId="0"/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44" fillId="0" borderId="0">
      <alignment vertical="center"/>
    </xf>
    <xf numFmtId="0" fontId="47" fillId="0" borderId="0">
      <alignment vertical="center"/>
    </xf>
    <xf numFmtId="0" fontId="229" fillId="0" borderId="0">
      <alignment vertical="center"/>
    </xf>
    <xf numFmtId="0" fontId="44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87" fillId="0" borderId="0"/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87" fillId="0" borderId="0"/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87" fillId="0" borderId="0"/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87" fillId="0" borderId="0"/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87" fillId="0" borderId="0"/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87" fillId="0" borderId="0"/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87" fillId="0" borderId="0"/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49" fillId="0" borderId="0">
      <alignment vertical="center"/>
    </xf>
    <xf numFmtId="0" fontId="246" fillId="0" borderId="0"/>
    <xf numFmtId="0" fontId="43" fillId="0" borderId="0"/>
    <xf numFmtId="0" fontId="76" fillId="0" borderId="0"/>
    <xf numFmtId="0" fontId="77" fillId="0" borderId="0"/>
    <xf numFmtId="0" fontId="76" fillId="0" borderId="0"/>
    <xf numFmtId="0" fontId="77" fillId="0" borderId="0"/>
    <xf numFmtId="0" fontId="76" fillId="0" borderId="0"/>
    <xf numFmtId="0" fontId="77" fillId="0" borderId="0"/>
    <xf numFmtId="0" fontId="76" fillId="0" borderId="0"/>
    <xf numFmtId="0" fontId="77" fillId="0" borderId="0"/>
    <xf numFmtId="0" fontId="76" fillId="0" borderId="0"/>
    <xf numFmtId="0" fontId="77" fillId="0" borderId="0"/>
    <xf numFmtId="0" fontId="47" fillId="0" borderId="0">
      <alignment vertical="center"/>
    </xf>
    <xf numFmtId="0" fontId="44" fillId="0" borderId="0">
      <alignment vertical="center"/>
    </xf>
    <xf numFmtId="0" fontId="87" fillId="0" borderId="0"/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87" fillId="0" borderId="0"/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87" fillId="0" borderId="0"/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87" fillId="0" borderId="0"/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87" fillId="0" borderId="0"/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87" fillId="0" borderId="0"/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87" fillId="0" borderId="0"/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87" fillId="0" borderId="0"/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76" fillId="0" borderId="0"/>
    <xf numFmtId="0" fontId="77" fillId="0" borderId="0"/>
    <xf numFmtId="0" fontId="228" fillId="0" borderId="0">
      <alignment vertical="center"/>
    </xf>
    <xf numFmtId="0" fontId="228" fillId="0" borderId="0">
      <alignment vertical="center"/>
    </xf>
    <xf numFmtId="0" fontId="87" fillId="0" borderId="0"/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90" fillId="0" borderId="0"/>
    <xf numFmtId="0" fontId="49" fillId="0" borderId="0">
      <alignment vertical="center"/>
    </xf>
    <xf numFmtId="0" fontId="47" fillId="0" borderId="0">
      <alignment vertical="center"/>
    </xf>
    <xf numFmtId="0" fontId="76" fillId="0" borderId="0"/>
    <xf numFmtId="0" fontId="77" fillId="0" borderId="0"/>
    <xf numFmtId="0" fontId="76" fillId="0" borderId="0"/>
    <xf numFmtId="0" fontId="77" fillId="0" borderId="0"/>
    <xf numFmtId="0" fontId="76" fillId="0" borderId="0"/>
    <xf numFmtId="0" fontId="77" fillId="0" borderId="0"/>
    <xf numFmtId="0" fontId="68" fillId="0" borderId="0"/>
    <xf numFmtId="0" fontId="87" fillId="0" borderId="0"/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87" fillId="0" borderId="0"/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87" fillId="0" borderId="0"/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87" fillId="0" borderId="0"/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87" fillId="0" borderId="0"/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87" fillId="0" borderId="0"/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87" fillId="0" borderId="0"/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87" fillId="0" borderId="0"/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87" fillId="0" borderId="0"/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87" fillId="0" borderId="0"/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230" fillId="0" borderId="0">
      <alignment vertical="center"/>
    </xf>
    <xf numFmtId="0" fontId="49" fillId="0" borderId="0">
      <alignment vertical="center"/>
    </xf>
    <xf numFmtId="0" fontId="47" fillId="0" borderId="0">
      <alignment vertical="center"/>
    </xf>
    <xf numFmtId="0" fontId="68" fillId="0" borderId="0">
      <alignment vertical="center"/>
    </xf>
    <xf numFmtId="0" fontId="87" fillId="0" borderId="0"/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87" fillId="0" borderId="0"/>
    <xf numFmtId="0" fontId="228" fillId="0" borderId="0">
      <alignment vertical="center"/>
    </xf>
    <xf numFmtId="0" fontId="228" fillId="0" borderId="0">
      <alignment vertical="center"/>
    </xf>
    <xf numFmtId="0" fontId="228" fillId="0" borderId="0">
      <alignment vertical="center"/>
    </xf>
    <xf numFmtId="0" fontId="87" fillId="0" borderId="0"/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7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87" fillId="0" borderId="0"/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7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87" fillId="0" borderId="0"/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7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49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0" fontId="87" fillId="0" borderId="0"/>
    <xf numFmtId="0" fontId="87" fillId="0" borderId="0"/>
    <xf numFmtId="0" fontId="87" fillId="0" borderId="0"/>
    <xf numFmtId="0" fontId="87" fillId="0" borderId="0"/>
    <xf numFmtId="0" fontId="49" fillId="0" borderId="0">
      <alignment vertical="center"/>
    </xf>
    <xf numFmtId="0" fontId="47" fillId="0" borderId="0">
      <alignment vertical="center"/>
    </xf>
    <xf numFmtId="0" fontId="49" fillId="0" borderId="0">
      <alignment vertical="center"/>
    </xf>
    <xf numFmtId="0" fontId="76" fillId="0" borderId="0"/>
    <xf numFmtId="0" fontId="77" fillId="0" borderId="0"/>
    <xf numFmtId="0" fontId="47" fillId="0" borderId="0">
      <alignment vertical="center"/>
    </xf>
    <xf numFmtId="0" fontId="44" fillId="0" borderId="0">
      <alignment vertical="center"/>
    </xf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49" fillId="0" borderId="0">
      <alignment vertical="center"/>
    </xf>
    <xf numFmtId="0" fontId="49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4" fillId="0" borderId="0">
      <alignment vertical="center"/>
    </xf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49" fillId="0" borderId="0">
      <alignment vertical="center"/>
    </xf>
    <xf numFmtId="0" fontId="76" fillId="0" borderId="0"/>
    <xf numFmtId="0" fontId="77" fillId="0" borderId="0"/>
    <xf numFmtId="0" fontId="49" fillId="0" borderId="0">
      <alignment vertical="center"/>
    </xf>
    <xf numFmtId="0" fontId="47" fillId="0" borderId="0">
      <alignment vertical="center"/>
    </xf>
    <xf numFmtId="0" fontId="49" fillId="0" borderId="0">
      <alignment vertical="center"/>
    </xf>
    <xf numFmtId="0" fontId="47" fillId="0" borderId="0">
      <alignment vertical="center"/>
    </xf>
    <xf numFmtId="0" fontId="49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4" fillId="0" borderId="0">
      <alignment vertical="center"/>
    </xf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163" fillId="0" borderId="63">
      <protection locked="0"/>
    </xf>
    <xf numFmtId="0" fontId="164" fillId="0" borderId="63">
      <protection locked="0"/>
    </xf>
    <xf numFmtId="216" fontId="225" fillId="0" borderId="0">
      <protection locked="0"/>
    </xf>
    <xf numFmtId="216" fontId="226" fillId="0" borderId="0">
      <protection locked="0"/>
    </xf>
    <xf numFmtId="179" fontId="225" fillId="0" borderId="0">
      <protection locked="0"/>
    </xf>
    <xf numFmtId="179" fontId="226" fillId="0" borderId="0">
      <protection locked="0"/>
    </xf>
    <xf numFmtId="0" fontId="179" fillId="9" borderId="0" applyNumberFormat="0" applyBorder="0" applyAlignment="0" applyProtection="0">
      <alignment vertical="center"/>
    </xf>
    <xf numFmtId="0" fontId="179" fillId="11" borderId="0" applyNumberFormat="0" applyBorder="0" applyAlignment="0" applyProtection="0">
      <alignment vertical="center"/>
    </xf>
    <xf numFmtId="0" fontId="179" fillId="14" borderId="0" applyNumberFormat="0" applyBorder="0" applyAlignment="0" applyProtection="0">
      <alignment vertical="center"/>
    </xf>
    <xf numFmtId="0" fontId="179" fillId="16" borderId="0" applyNumberFormat="0" applyBorder="0" applyAlignment="0" applyProtection="0">
      <alignment vertical="center"/>
    </xf>
    <xf numFmtId="0" fontId="179" fillId="18" borderId="0" applyNumberFormat="0" applyBorder="0" applyAlignment="0" applyProtection="0">
      <alignment vertical="center"/>
    </xf>
    <xf numFmtId="0" fontId="179" fillId="21" borderId="0" applyNumberFormat="0" applyBorder="0" applyAlignment="0" applyProtection="0">
      <alignment vertical="center"/>
    </xf>
    <xf numFmtId="0" fontId="179" fillId="23" borderId="0" applyNumberFormat="0" applyBorder="0" applyAlignment="0" applyProtection="0">
      <alignment vertical="center"/>
    </xf>
    <xf numFmtId="0" fontId="179" fillId="27" borderId="0" applyNumberFormat="0" applyBorder="0" applyAlignment="0" applyProtection="0">
      <alignment vertical="center"/>
    </xf>
    <xf numFmtId="0" fontId="179" fillId="45" borderId="0" applyNumberFormat="0" applyBorder="0" applyAlignment="0" applyProtection="0">
      <alignment vertical="center"/>
    </xf>
    <xf numFmtId="0" fontId="179" fillId="16" borderId="0" applyNumberFormat="0" applyBorder="0" applyAlignment="0" applyProtection="0">
      <alignment vertical="center"/>
    </xf>
    <xf numFmtId="0" fontId="179" fillId="23" borderId="0" applyNumberFormat="0" applyBorder="0" applyAlignment="0" applyProtection="0">
      <alignment vertical="center"/>
    </xf>
    <xf numFmtId="0" fontId="179" fillId="47" borderId="0" applyNumberFormat="0" applyBorder="0" applyAlignment="0" applyProtection="0">
      <alignment vertical="center"/>
    </xf>
    <xf numFmtId="0" fontId="231" fillId="65" borderId="0" applyNumberFormat="0" applyBorder="0" applyAlignment="0" applyProtection="0">
      <alignment vertical="center"/>
    </xf>
    <xf numFmtId="0" fontId="231" fillId="27" borderId="0" applyNumberFormat="0" applyBorder="0" applyAlignment="0" applyProtection="0">
      <alignment vertical="center"/>
    </xf>
    <xf numFmtId="0" fontId="231" fillId="45" borderId="0" applyNumberFormat="0" applyBorder="0" applyAlignment="0" applyProtection="0">
      <alignment vertical="center"/>
    </xf>
    <xf numFmtId="0" fontId="231" fillId="67" borderId="0" applyNumberFormat="0" applyBorder="0" applyAlignment="0" applyProtection="0">
      <alignment vertical="center"/>
    </xf>
    <xf numFmtId="0" fontId="231" fillId="69" borderId="0" applyNumberFormat="0" applyBorder="0" applyAlignment="0" applyProtection="0">
      <alignment vertical="center"/>
    </xf>
    <xf numFmtId="0" fontId="231" fillId="71" borderId="0" applyNumberFormat="0" applyBorder="0" applyAlignment="0" applyProtection="0">
      <alignment vertical="center"/>
    </xf>
    <xf numFmtId="0" fontId="231" fillId="88" borderId="0" applyNumberFormat="0" applyBorder="0" applyAlignment="0" applyProtection="0">
      <alignment vertical="center"/>
    </xf>
    <xf numFmtId="0" fontId="231" fillId="90" borderId="0" applyNumberFormat="0" applyBorder="0" applyAlignment="0" applyProtection="0">
      <alignment vertical="center"/>
    </xf>
    <xf numFmtId="0" fontId="231" fillId="92" borderId="0" applyNumberFormat="0" applyBorder="0" applyAlignment="0" applyProtection="0">
      <alignment vertical="center"/>
    </xf>
    <xf numFmtId="0" fontId="231" fillId="67" borderId="0" applyNumberFormat="0" applyBorder="0" applyAlignment="0" applyProtection="0">
      <alignment vertical="center"/>
    </xf>
    <xf numFmtId="0" fontId="231" fillId="69" borderId="0" applyNumberFormat="0" applyBorder="0" applyAlignment="0" applyProtection="0">
      <alignment vertical="center"/>
    </xf>
    <xf numFmtId="0" fontId="231" fillId="75" borderId="0" applyNumberFormat="0" applyBorder="0" applyAlignment="0" applyProtection="0">
      <alignment vertical="center"/>
    </xf>
    <xf numFmtId="0" fontId="232" fillId="0" borderId="0" applyNumberFormat="0" applyFill="0" applyBorder="0" applyAlignment="0" applyProtection="0">
      <alignment vertical="center"/>
    </xf>
    <xf numFmtId="0" fontId="233" fillId="97" borderId="24" applyNumberFormat="0" applyAlignment="0" applyProtection="0">
      <alignment vertical="center"/>
    </xf>
    <xf numFmtId="0" fontId="234" fillId="11" borderId="0" applyNumberFormat="0" applyBorder="0" applyAlignment="0" applyProtection="0">
      <alignment vertical="center"/>
    </xf>
    <xf numFmtId="0" fontId="76" fillId="31" borderId="39" applyNumberFormat="0" applyFont="0" applyAlignment="0" applyProtection="0">
      <alignment vertical="center"/>
    </xf>
    <xf numFmtId="0" fontId="235" fillId="55" borderId="0" applyNumberFormat="0" applyBorder="0" applyAlignment="0" applyProtection="0">
      <alignment vertical="center"/>
    </xf>
    <xf numFmtId="0" fontId="236" fillId="0" borderId="0" applyNumberFormat="0" applyFill="0" applyBorder="0" applyAlignment="0" applyProtection="0">
      <alignment vertical="center"/>
    </xf>
    <xf numFmtId="0" fontId="237" fillId="99" borderId="26" applyNumberFormat="0" applyAlignment="0" applyProtection="0">
      <alignment vertical="center"/>
    </xf>
    <xf numFmtId="0" fontId="238" fillId="0" borderId="36" applyNumberFormat="0" applyFill="0" applyAlignment="0" applyProtection="0">
      <alignment vertical="center"/>
    </xf>
    <xf numFmtId="0" fontId="239" fillId="0" borderId="43" applyNumberFormat="0" applyFill="0" applyAlignment="0" applyProtection="0">
      <alignment vertical="center"/>
    </xf>
    <xf numFmtId="0" fontId="240" fillId="21" borderId="24" applyNumberFormat="0" applyAlignment="0" applyProtection="0">
      <alignment vertical="center"/>
    </xf>
    <xf numFmtId="0" fontId="138" fillId="0" borderId="0" applyNumberFormat="0" applyFill="0" applyBorder="0" applyAlignment="0" applyProtection="0">
      <alignment vertical="center"/>
    </xf>
    <xf numFmtId="0" fontId="241" fillId="0" borderId="29" applyNumberFormat="0" applyFill="0" applyAlignment="0" applyProtection="0">
      <alignment vertical="center"/>
    </xf>
    <xf numFmtId="0" fontId="242" fillId="0" borderId="31" applyNumberFormat="0" applyFill="0" applyAlignment="0" applyProtection="0">
      <alignment vertical="center"/>
    </xf>
    <xf numFmtId="0" fontId="243" fillId="0" borderId="33" applyNumberFormat="0" applyFill="0" applyAlignment="0" applyProtection="0">
      <alignment vertical="center"/>
    </xf>
    <xf numFmtId="0" fontId="243" fillId="0" borderId="0" applyNumberFormat="0" applyFill="0" applyBorder="0" applyAlignment="0" applyProtection="0">
      <alignment vertical="center"/>
    </xf>
    <xf numFmtId="0" fontId="244" fillId="14" borderId="0" applyNumberFormat="0" applyBorder="0" applyAlignment="0" applyProtection="0">
      <alignment vertical="center"/>
    </xf>
    <xf numFmtId="0" fontId="245" fillId="97" borderId="41" applyNumberFormat="0" applyAlignment="0" applyProtection="0">
      <alignment vertical="center"/>
    </xf>
  </cellStyleXfs>
  <cellXfs count="855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vertical="center"/>
    </xf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 applyAlignment="1"/>
    <xf numFmtId="0" fontId="4" fillId="0" borderId="0" xfId="0" applyFont="1" applyFill="1"/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vertical="center"/>
    </xf>
    <xf numFmtId="0" fontId="6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9" fillId="0" borderId="0" xfId="0" applyFont="1" applyFill="1"/>
    <xf numFmtId="0" fontId="10" fillId="0" borderId="0" xfId="0" applyFont="1" applyFill="1"/>
    <xf numFmtId="0" fontId="7" fillId="0" borderId="0" xfId="0" applyFont="1" applyFill="1" applyAlignment="1">
      <alignment vertical="center"/>
    </xf>
    <xf numFmtId="0" fontId="11" fillId="0" borderId="0" xfId="0" applyFont="1" applyFill="1"/>
    <xf numFmtId="0" fontId="12" fillId="0" borderId="0" xfId="0" applyFont="1" applyFill="1" applyProtection="1"/>
    <xf numFmtId="0" fontId="13" fillId="0" borderId="0" xfId="0" applyFont="1" applyFill="1"/>
    <xf numFmtId="0" fontId="10" fillId="0" borderId="0" xfId="0" applyFont="1" applyFill="1" applyAlignment="1">
      <alignment vertical="center"/>
    </xf>
    <xf numFmtId="0" fontId="5" fillId="0" borderId="0" xfId="0" applyFont="1" applyFill="1"/>
    <xf numFmtId="0" fontId="1" fillId="0" borderId="0" xfId="0" applyFont="1" applyFill="1"/>
    <xf numFmtId="0" fontId="14" fillId="2" borderId="0" xfId="0" applyFont="1" applyFill="1" applyAlignment="1" applyProtection="1">
      <alignment vertical="top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Protection="1"/>
    <xf numFmtId="0" fontId="16" fillId="2" borderId="0" xfId="0" applyFont="1" applyFill="1" applyProtection="1"/>
    <xf numFmtId="0" fontId="12" fillId="2" borderId="0" xfId="0" applyFont="1" applyFill="1" applyAlignment="1" applyProtection="1">
      <alignment vertical="center"/>
    </xf>
    <xf numFmtId="0" fontId="14" fillId="0" borderId="0" xfId="0" applyFont="1" applyFill="1" applyProtection="1"/>
    <xf numFmtId="0" fontId="17" fillId="0" borderId="0" xfId="0" applyFont="1" applyFill="1" applyProtection="1"/>
    <xf numFmtId="0" fontId="9" fillId="2" borderId="0" xfId="0" applyFont="1" applyFill="1" applyProtection="1"/>
    <xf numFmtId="0" fontId="16" fillId="0" borderId="0" xfId="0" applyFont="1" applyFill="1" applyProtection="1"/>
    <xf numFmtId="176" fontId="14" fillId="2" borderId="0" xfId="1" applyFont="1" applyFill="1" applyProtection="1"/>
    <xf numFmtId="0" fontId="9" fillId="0" borderId="0" xfId="0" applyFont="1" applyFill="1" applyProtection="1"/>
    <xf numFmtId="0" fontId="12" fillId="2" borderId="0" xfId="0" applyFont="1" applyFill="1" applyProtection="1"/>
    <xf numFmtId="0" fontId="5" fillId="0" borderId="0" xfId="2" applyFont="1" applyFill="1" applyAlignment="1">
      <alignment vertical="top"/>
    </xf>
    <xf numFmtId="0" fontId="5" fillId="0" borderId="0" xfId="2" applyFont="1" applyFill="1" applyAlignment="1">
      <alignment vertical="center"/>
    </xf>
    <xf numFmtId="0" fontId="6" fillId="0" borderId="0" xfId="2" applyFont="1" applyFill="1"/>
    <xf numFmtId="0" fontId="7" fillId="0" borderId="0" xfId="2" applyFont="1" applyFill="1"/>
    <xf numFmtId="0" fontId="8" fillId="0" borderId="0" xfId="2" applyFont="1" applyFill="1"/>
    <xf numFmtId="0" fontId="9" fillId="0" borderId="0" xfId="2" applyFont="1" applyFill="1"/>
    <xf numFmtId="0" fontId="4" fillId="0" borderId="0" xfId="0" applyFont="1" applyFill="1" applyAlignment="1"/>
    <xf numFmtId="0" fontId="5" fillId="2" borderId="0" xfId="3" applyFont="1" applyFill="1" applyAlignment="1">
      <alignment vertical="top"/>
    </xf>
    <xf numFmtId="0" fontId="5" fillId="2" borderId="0" xfId="3" applyFont="1" applyFill="1" applyAlignment="1">
      <alignment vertical="center"/>
    </xf>
    <xf numFmtId="0" fontId="18" fillId="2" borderId="0" xfId="3" applyFont="1" applyFill="1"/>
    <xf numFmtId="0" fontId="10" fillId="2" borderId="0" xfId="3" applyFont="1" applyFill="1"/>
    <xf numFmtId="0" fontId="7" fillId="2" borderId="0" xfId="3" applyFont="1" applyFill="1" applyAlignment="1">
      <alignment vertical="center"/>
    </xf>
    <xf numFmtId="0" fontId="5" fillId="0" borderId="0" xfId="3" applyFont="1" applyFill="1"/>
    <xf numFmtId="0" fontId="8" fillId="0" borderId="0" xfId="3" applyFont="1" applyFill="1"/>
    <xf numFmtId="0" fontId="7" fillId="2" borderId="0" xfId="3" applyFont="1" applyFill="1"/>
    <xf numFmtId="0" fontId="19" fillId="0" borderId="0" xfId="4" applyFont="1"/>
    <xf numFmtId="0" fontId="20" fillId="0" borderId="0" xfId="5" applyFont="1" applyAlignment="1">
      <alignment horizontal="centerContinuous" wrapText="1" shrinkToFit="1"/>
    </xf>
    <xf numFmtId="0" fontId="19" fillId="0" borderId="0" xfId="4" applyFont="1" applyAlignment="1">
      <alignment horizontal="centerContinuous" shrinkToFit="1"/>
    </xf>
    <xf numFmtId="0" fontId="15" fillId="0" borderId="0" xfId="5" applyFont="1" applyAlignment="1">
      <alignment horizontal="centerContinuous"/>
    </xf>
    <xf numFmtId="0" fontId="19" fillId="0" borderId="0" xfId="4" applyFont="1" applyAlignment="1">
      <alignment horizontal="centerContinuous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21" fillId="0" borderId="0" xfId="0" applyFont="1" applyFill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1" fillId="0" borderId="0" xfId="0" applyFont="1" applyFill="1" applyAlignment="1">
      <alignment horizontal="centerContinuous" vertical="center"/>
    </xf>
    <xf numFmtId="0" fontId="1" fillId="0" borderId="0" xfId="0" applyFont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Continuous" vertical="center"/>
    </xf>
    <xf numFmtId="0" fontId="1" fillId="3" borderId="6" xfId="0" applyFont="1" applyFill="1" applyBorder="1" applyAlignment="1">
      <alignment horizontal="centerContinuous" vertical="center"/>
    </xf>
    <xf numFmtId="0" fontId="3" fillId="3" borderId="3" xfId="0" applyFont="1" applyFill="1" applyBorder="1" applyAlignment="1">
      <alignment horizontal="centerContinuous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Continuous" vertical="center"/>
    </xf>
    <xf numFmtId="0" fontId="1" fillId="3" borderId="10" xfId="0" applyFont="1" applyFill="1" applyBorder="1" applyAlignment="1">
      <alignment horizontal="centerContinuous" vertical="center"/>
    </xf>
    <xf numFmtId="0" fontId="3" fillId="3" borderId="8" xfId="0" applyFont="1" applyFill="1" applyBorder="1" applyAlignment="1">
      <alignment horizontal="centerContinuous" vertical="center"/>
    </xf>
    <xf numFmtId="0" fontId="1" fillId="3" borderId="7" xfId="0" applyFont="1" applyFill="1" applyBorder="1" applyAlignment="1">
      <alignment horizontal="center" vertical="center" shrinkToFit="1"/>
    </xf>
    <xf numFmtId="0" fontId="3" fillId="3" borderId="7" xfId="0" applyFont="1" applyFill="1" applyBorder="1" applyAlignment="1">
      <alignment horizontal="center" vertical="center" shrinkToFit="1"/>
    </xf>
    <xf numFmtId="0" fontId="1" fillId="3" borderId="7" xfId="0" applyFont="1" applyFill="1" applyBorder="1" applyAlignment="1">
      <alignment horizontal="centerContinuous" vertical="center" shrinkToFit="1"/>
    </xf>
    <xf numFmtId="0" fontId="3" fillId="3" borderId="0" xfId="0" applyFont="1" applyFill="1" applyBorder="1" applyAlignment="1">
      <alignment horizontal="centerContinuous" vertical="center" shrinkToFit="1"/>
    </xf>
    <xf numFmtId="0" fontId="1" fillId="3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 shrinkToFit="1"/>
    </xf>
    <xf numFmtId="0" fontId="3" fillId="3" borderId="13" xfId="0" applyFont="1" applyFill="1" applyBorder="1" applyAlignment="1">
      <alignment horizontal="center" vertical="center" shrinkToFit="1"/>
    </xf>
    <xf numFmtId="0" fontId="3" fillId="3" borderId="14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/>
    </xf>
    <xf numFmtId="176" fontId="1" fillId="0" borderId="0" xfId="1" applyFont="1" applyFill="1" applyAlignment="1" applyProtection="1">
      <alignment horizontal="right"/>
    </xf>
    <xf numFmtId="177" fontId="1" fillId="0" borderId="0" xfId="1" applyNumberFormat="1" applyFont="1" applyFill="1" applyAlignment="1" applyProtection="1">
      <alignment horizontal="left"/>
    </xf>
    <xf numFmtId="176" fontId="1" fillId="0" borderId="0" xfId="1" applyFont="1" applyFill="1" applyBorder="1" applyAlignment="1" applyProtection="1">
      <alignment horizontal="right"/>
    </xf>
    <xf numFmtId="177" fontId="1" fillId="0" borderId="0" xfId="1" quotePrefix="1" applyNumberFormat="1" applyFont="1" applyFill="1" applyAlignment="1" applyProtection="1">
      <alignment horizontal="left"/>
    </xf>
    <xf numFmtId="0" fontId="1" fillId="0" borderId="7" xfId="0" applyFont="1" applyFill="1" applyBorder="1" applyAlignment="1">
      <alignment horizontal="center"/>
    </xf>
    <xf numFmtId="176" fontId="1" fillId="0" borderId="0" xfId="0" applyNumberFormat="1" applyFont="1" applyFill="1"/>
    <xf numFmtId="176" fontId="1" fillId="0" borderId="0" xfId="1" applyFont="1" applyFill="1" applyAlignment="1" applyProtection="1">
      <alignment horizontal="left"/>
    </xf>
    <xf numFmtId="0" fontId="1" fillId="0" borderId="7" xfId="0" applyFont="1" applyFill="1" applyBorder="1" applyAlignment="1">
      <alignment horizontal="distributed"/>
    </xf>
    <xf numFmtId="176" fontId="1" fillId="4" borderId="0" xfId="1" applyFont="1" applyFill="1" applyAlignment="1" applyProtection="1">
      <alignment horizontal="right"/>
      <protection locked="0"/>
    </xf>
    <xf numFmtId="178" fontId="1" fillId="4" borderId="0" xfId="1" applyNumberFormat="1" applyFont="1" applyFill="1" applyAlignment="1" applyProtection="1">
      <alignment horizontal="right"/>
      <protection locked="0"/>
    </xf>
    <xf numFmtId="176" fontId="1" fillId="4" borderId="0" xfId="1" applyFont="1" applyFill="1" applyAlignment="1" applyProtection="1">
      <alignment horizontal="right"/>
    </xf>
    <xf numFmtId="179" fontId="1" fillId="4" borderId="0" xfId="1" applyNumberFormat="1" applyFont="1" applyFill="1" applyBorder="1" applyAlignment="1" applyProtection="1">
      <alignment horizontal="right"/>
      <protection locked="0"/>
    </xf>
    <xf numFmtId="43" fontId="1" fillId="0" borderId="0" xfId="0" applyNumberFormat="1" applyFont="1" applyFill="1" applyAlignment="1"/>
    <xf numFmtId="176" fontId="1" fillId="5" borderId="0" xfId="1" applyFont="1" applyFill="1" applyAlignment="1" applyProtection="1">
      <alignment horizontal="right"/>
      <protection locked="0"/>
    </xf>
    <xf numFmtId="176" fontId="1" fillId="5" borderId="0" xfId="1" applyFont="1" applyFill="1" applyAlignment="1" applyProtection="1">
      <alignment horizontal="right"/>
    </xf>
    <xf numFmtId="176" fontId="1" fillId="6" borderId="0" xfId="1" applyFont="1" applyFill="1" applyAlignment="1" applyProtection="1">
      <alignment horizontal="right"/>
    </xf>
    <xf numFmtId="179" fontId="1" fillId="5" borderId="0" xfId="1" applyNumberFormat="1" applyFont="1" applyFill="1" applyBorder="1" applyAlignment="1" applyProtection="1">
      <alignment horizontal="right"/>
      <protection locked="0"/>
    </xf>
    <xf numFmtId="176" fontId="1" fillId="0" borderId="0" xfId="0" applyNumberFormat="1" applyFont="1" applyFill="1" applyAlignment="1"/>
    <xf numFmtId="0" fontId="3" fillId="0" borderId="7" xfId="0" applyFont="1" applyFill="1" applyBorder="1" applyAlignment="1">
      <alignment horizontal="distributed"/>
    </xf>
    <xf numFmtId="176" fontId="1" fillId="5" borderId="0" xfId="1" applyFont="1" applyFill="1" applyAlignment="1" applyProtection="1">
      <alignment horizontal="left"/>
      <protection locked="0"/>
    </xf>
    <xf numFmtId="179" fontId="1" fillId="4" borderId="0" xfId="1" applyNumberFormat="1" applyFont="1" applyFill="1" applyAlignment="1" applyProtection="1">
      <alignment horizontal="right"/>
    </xf>
    <xf numFmtId="0" fontId="1" fillId="0" borderId="7" xfId="0" applyFont="1" applyFill="1" applyBorder="1" applyAlignment="1">
      <alignment horizontal="distributed" vertical="center"/>
    </xf>
    <xf numFmtId="0" fontId="1" fillId="0" borderId="13" xfId="0" applyFont="1" applyFill="1" applyBorder="1" applyAlignment="1">
      <alignment horizontal="distributed" vertical="center"/>
    </xf>
    <xf numFmtId="176" fontId="1" fillId="0" borderId="0" xfId="1" applyFont="1" applyFill="1" applyAlignment="1" applyProtection="1">
      <alignment horizontal="right"/>
      <protection locked="0"/>
    </xf>
    <xf numFmtId="176" fontId="1" fillId="0" borderId="9" xfId="1" applyFont="1" applyFill="1" applyBorder="1" applyAlignment="1" applyProtection="1">
      <alignment horizontal="right"/>
      <protection locked="0"/>
    </xf>
    <xf numFmtId="176" fontId="1" fillId="0" borderId="0" xfId="1" applyFont="1" applyFill="1" applyAlignment="1" applyProtection="1">
      <alignment horizontal="center"/>
      <protection locked="0"/>
    </xf>
    <xf numFmtId="176" fontId="1" fillId="0" borderId="0" xfId="1" applyFont="1" applyFill="1" applyBorder="1" applyAlignment="1" applyProtection="1">
      <alignment horizontal="center"/>
      <protection locked="0"/>
    </xf>
    <xf numFmtId="180" fontId="1" fillId="0" borderId="0" xfId="0" applyNumberFormat="1" applyFont="1" applyFill="1"/>
    <xf numFmtId="178" fontId="1" fillId="5" borderId="0" xfId="1" applyNumberFormat="1" applyFont="1" applyFill="1" applyAlignment="1" applyProtection="1">
      <alignment horizontal="right"/>
      <protection locked="0"/>
    </xf>
    <xf numFmtId="179" fontId="1" fillId="6" borderId="0" xfId="1" applyNumberFormat="1" applyFont="1" applyFill="1" applyBorder="1" applyAlignment="1" applyProtection="1">
      <alignment horizontal="right"/>
      <protection locked="0"/>
    </xf>
    <xf numFmtId="179" fontId="1" fillId="6" borderId="0" xfId="1" applyNumberFormat="1" applyFont="1" applyFill="1" applyAlignment="1" applyProtection="1">
      <alignment horizontal="right"/>
    </xf>
    <xf numFmtId="0" fontId="4" fillId="0" borderId="7" xfId="0" applyFont="1" applyFill="1" applyBorder="1" applyAlignment="1">
      <alignment horizontal="center"/>
    </xf>
    <xf numFmtId="176" fontId="4" fillId="0" borderId="0" xfId="1" applyFont="1" applyFill="1" applyAlignment="1" applyProtection="1">
      <alignment horizontal="right"/>
    </xf>
    <xf numFmtId="181" fontId="4" fillId="0" borderId="0" xfId="1" applyNumberFormat="1" applyFont="1" applyFill="1" applyAlignment="1" applyProtection="1">
      <alignment horizontal="left"/>
    </xf>
    <xf numFmtId="180" fontId="4" fillId="0" borderId="0" xfId="0" applyNumberFormat="1" applyFont="1" applyFill="1"/>
    <xf numFmtId="176" fontId="1" fillId="4" borderId="0" xfId="1" applyFont="1" applyFill="1" applyAlignment="1" applyProtection="1">
      <alignment horizontal="left"/>
      <protection locked="0"/>
    </xf>
    <xf numFmtId="179" fontId="1" fillId="0" borderId="0" xfId="1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shrinkToFit="1"/>
    </xf>
    <xf numFmtId="176" fontId="3" fillId="0" borderId="0" xfId="1" applyFont="1" applyFill="1" applyBorder="1" applyProtection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176" fontId="3" fillId="0" borderId="0" xfId="1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left"/>
    </xf>
    <xf numFmtId="0" fontId="1" fillId="0" borderId="0" xfId="0" applyFont="1"/>
    <xf numFmtId="0" fontId="5" fillId="0" borderId="0" xfId="0" applyFont="1" applyFill="1" applyAlignment="1">
      <alignment horizontal="right" vertical="top"/>
    </xf>
    <xf numFmtId="0" fontId="6" fillId="0" borderId="0" xfId="0" applyFont="1" applyFill="1" applyAlignment="1">
      <alignment horizontal="centerContinuous"/>
    </xf>
    <xf numFmtId="0" fontId="7" fillId="0" borderId="0" xfId="6" applyNumberFormat="1" applyFont="1" applyFill="1" applyAlignment="1" applyProtection="1">
      <alignment horizontal="right"/>
      <protection locked="0"/>
    </xf>
    <xf numFmtId="0" fontId="5" fillId="3" borderId="2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Continuous" vertical="center"/>
    </xf>
    <xf numFmtId="0" fontId="5" fillId="3" borderId="16" xfId="0" applyFont="1" applyFill="1" applyBorder="1" applyAlignment="1">
      <alignment horizontal="centerContinuous" vertical="center"/>
    </xf>
    <xf numFmtId="0" fontId="23" fillId="3" borderId="16" xfId="0" applyFont="1" applyFill="1" applyBorder="1" applyAlignment="1">
      <alignment horizontal="centerContinuous" vertical="center"/>
    </xf>
    <xf numFmtId="0" fontId="5" fillId="3" borderId="3" xfId="0" applyFont="1" applyFill="1" applyBorder="1" applyAlignment="1">
      <alignment horizontal="centerContinuous" vertical="center"/>
    </xf>
    <xf numFmtId="0" fontId="5" fillId="3" borderId="2" xfId="0" applyFont="1" applyFill="1" applyBorder="1" applyAlignment="1">
      <alignment horizontal="centerContinuous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Continuous" vertical="center"/>
    </xf>
    <xf numFmtId="0" fontId="5" fillId="3" borderId="18" xfId="0" applyFont="1" applyFill="1" applyBorder="1" applyAlignment="1">
      <alignment horizontal="centerContinuous" vertical="center"/>
    </xf>
    <xf numFmtId="0" fontId="5" fillId="3" borderId="14" xfId="0" applyFont="1" applyFill="1" applyBorder="1" applyAlignment="1">
      <alignment horizontal="centerContinuous" vertical="center"/>
    </xf>
    <xf numFmtId="0" fontId="5" fillId="3" borderId="13" xfId="0" applyFont="1" applyFill="1" applyBorder="1" applyAlignment="1">
      <alignment horizontal="centerContinuous" vertical="center"/>
    </xf>
    <xf numFmtId="0" fontId="5" fillId="3" borderId="0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/>
    </xf>
    <xf numFmtId="0" fontId="5" fillId="3" borderId="8" xfId="6" applyNumberFormat="1" applyFont="1" applyFill="1" applyBorder="1" applyAlignment="1" applyProtection="1">
      <alignment horizontal="center" vertical="center"/>
      <protection locked="0"/>
    </xf>
    <xf numFmtId="0" fontId="5" fillId="3" borderId="17" xfId="6" applyNumberFormat="1" applyFont="1" applyFill="1" applyBorder="1" applyAlignment="1" applyProtection="1">
      <alignment horizontal="center" vertical="center"/>
      <protection locked="0"/>
    </xf>
    <xf numFmtId="0" fontId="5" fillId="3" borderId="7" xfId="6" applyNumberFormat="1" applyFont="1" applyFill="1" applyBorder="1" applyAlignment="1" applyProtection="1">
      <alignment horizontal="center" vertical="center"/>
      <protection locked="0"/>
    </xf>
    <xf numFmtId="0" fontId="5" fillId="3" borderId="13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14" xfId="6" applyNumberFormat="1" applyFont="1" applyFill="1" applyBorder="1" applyAlignment="1" applyProtection="1">
      <alignment horizontal="center" vertical="center"/>
      <protection locked="0"/>
    </xf>
    <xf numFmtId="0" fontId="5" fillId="3" borderId="18" xfId="6" applyNumberFormat="1" applyFont="1" applyFill="1" applyBorder="1" applyAlignment="1" applyProtection="1">
      <alignment horizontal="center" vertical="center"/>
      <protection locked="0"/>
    </xf>
    <xf numFmtId="0" fontId="5" fillId="3" borderId="13" xfId="6" applyNumberFormat="1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/>
    </xf>
    <xf numFmtId="176" fontId="5" fillId="0" borderId="0" xfId="1" applyFont="1" applyFill="1" applyBorder="1" applyAlignment="1" applyProtection="1">
      <alignment horizontal="right"/>
    </xf>
    <xf numFmtId="0" fontId="5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distributed"/>
    </xf>
    <xf numFmtId="176" fontId="5" fillId="5" borderId="0" xfId="1" applyFont="1" applyFill="1" applyBorder="1" applyAlignment="1" applyProtection="1">
      <alignment horizontal="right"/>
      <protection locked="0"/>
    </xf>
    <xf numFmtId="176" fontId="5" fillId="6" borderId="0" xfId="1" applyFont="1" applyFill="1" applyBorder="1" applyAlignment="1" applyProtection="1">
      <alignment horizontal="right"/>
    </xf>
    <xf numFmtId="0" fontId="5" fillId="0" borderId="13" xfId="0" applyFont="1" applyFill="1" applyBorder="1" applyAlignment="1">
      <alignment horizontal="center"/>
    </xf>
    <xf numFmtId="176" fontId="5" fillId="0" borderId="9" xfId="1" applyFont="1" applyFill="1" applyBorder="1" applyAlignment="1" applyProtection="1">
      <alignment horizontal="right"/>
      <protection locked="0"/>
    </xf>
    <xf numFmtId="176" fontId="5" fillId="0" borderId="9" xfId="1" applyFont="1" applyFill="1" applyBorder="1" applyAlignment="1" applyProtection="1">
      <alignment horizontal="right"/>
    </xf>
    <xf numFmtId="0" fontId="8" fillId="0" borderId="7" xfId="0" applyFont="1" applyFill="1" applyBorder="1" applyAlignment="1">
      <alignment horizontal="center"/>
    </xf>
    <xf numFmtId="176" fontId="8" fillId="0" borderId="0" xfId="1" applyFont="1" applyFill="1" applyBorder="1" applyAlignment="1" applyProtection="1">
      <alignment horizontal="right"/>
    </xf>
    <xf numFmtId="0" fontId="9" fillId="0" borderId="7" xfId="0" applyFont="1" applyFill="1" applyBorder="1" applyAlignment="1">
      <alignment horizontal="center"/>
    </xf>
    <xf numFmtId="176" fontId="9" fillId="0" borderId="0" xfId="1" applyFont="1" applyFill="1" applyBorder="1" applyAlignment="1" applyProtection="1">
      <alignment horizontal="right"/>
    </xf>
    <xf numFmtId="176" fontId="5" fillId="4" borderId="0" xfId="1" applyFont="1" applyFill="1" applyBorder="1" applyAlignment="1" applyProtection="1">
      <alignment horizontal="right"/>
      <protection locked="0"/>
    </xf>
    <xf numFmtId="0" fontId="5" fillId="0" borderId="0" xfId="0" applyFont="1" applyFill="1" applyBorder="1" applyAlignment="1">
      <alignment horizontal="center"/>
    </xf>
    <xf numFmtId="176" fontId="5" fillId="0" borderId="0" xfId="1" applyFont="1" applyFill="1" applyBorder="1" applyAlignment="1" applyProtection="1">
      <alignment horizontal="right"/>
      <protection locked="0"/>
    </xf>
    <xf numFmtId="0" fontId="24" fillId="0" borderId="0" xfId="0" applyFont="1" applyFill="1"/>
    <xf numFmtId="176" fontId="7" fillId="0" borderId="0" xfId="1" applyFont="1" applyFill="1" applyBorder="1" applyProtection="1"/>
    <xf numFmtId="0" fontId="5" fillId="0" borderId="0" xfId="0" applyFont="1" applyFill="1" applyBorder="1" applyAlignment="1" applyProtection="1">
      <alignment horizontal="left"/>
    </xf>
    <xf numFmtId="0" fontId="5" fillId="0" borderId="0" xfId="0" applyFont="1" applyFill="1" applyProtection="1"/>
    <xf numFmtId="0" fontId="2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25" fillId="0" borderId="0" xfId="0" applyFont="1" applyFill="1" applyAlignment="1">
      <alignment horizontal="centerContinuous" vertical="center"/>
    </xf>
    <xf numFmtId="0" fontId="7" fillId="0" borderId="0" xfId="6" applyNumberFormat="1" applyFont="1" applyFill="1" applyAlignment="1" applyProtection="1">
      <alignment horizontal="right"/>
    </xf>
    <xf numFmtId="0" fontId="5" fillId="3" borderId="7" xfId="0" applyFont="1" applyFill="1" applyBorder="1" applyAlignment="1">
      <alignment horizontal="centerContinuous" vertical="center"/>
    </xf>
    <xf numFmtId="176" fontId="5" fillId="0" borderId="0" xfId="1" applyFont="1" applyFill="1" applyAlignment="1" applyProtection="1">
      <alignment horizontal="right"/>
    </xf>
    <xf numFmtId="182" fontId="5" fillId="0" borderId="0" xfId="1" applyNumberFormat="1" applyFont="1" applyFill="1" applyAlignment="1" applyProtection="1">
      <alignment horizontal="right"/>
    </xf>
    <xf numFmtId="176" fontId="5" fillId="5" borderId="0" xfId="1" applyFont="1" applyFill="1" applyAlignment="1" applyProtection="1">
      <alignment horizontal="right"/>
      <protection locked="0"/>
    </xf>
    <xf numFmtId="176" fontId="5" fillId="6" borderId="0" xfId="1" applyFont="1" applyFill="1" applyAlignment="1" applyProtection="1">
      <alignment horizontal="right"/>
    </xf>
    <xf numFmtId="183" fontId="5" fillId="5" borderId="0" xfId="1" applyNumberFormat="1" applyFont="1" applyFill="1" applyAlignment="1" applyProtection="1">
      <alignment horizontal="right"/>
      <protection locked="0"/>
    </xf>
    <xf numFmtId="0" fontId="5" fillId="0" borderId="9" xfId="0" applyFont="1" applyFill="1" applyBorder="1" applyAlignment="1">
      <alignment horizontal="center"/>
    </xf>
    <xf numFmtId="176" fontId="5" fillId="0" borderId="14" xfId="1" applyFont="1" applyFill="1" applyBorder="1" applyAlignment="1" applyProtection="1">
      <alignment horizontal="right"/>
      <protection locked="0"/>
    </xf>
    <xf numFmtId="176" fontId="9" fillId="0" borderId="0" xfId="1" applyFont="1" applyFill="1" applyAlignment="1" applyProtection="1">
      <alignment horizontal="right"/>
    </xf>
    <xf numFmtId="176" fontId="5" fillId="4" borderId="0" xfId="1" applyFont="1" applyFill="1" applyAlignment="1" applyProtection="1">
      <alignment horizontal="right"/>
      <protection locked="0"/>
    </xf>
    <xf numFmtId="183" fontId="5" fillId="4" borderId="0" xfId="1" applyNumberFormat="1" applyFont="1" applyFill="1" applyAlignment="1" applyProtection="1">
      <alignment horizontal="right"/>
      <protection locked="0"/>
    </xf>
    <xf numFmtId="0" fontId="1" fillId="0" borderId="9" xfId="0" applyFont="1" applyFill="1" applyBorder="1" applyAlignment="1">
      <alignment horizontal="center"/>
    </xf>
    <xf numFmtId="176" fontId="1" fillId="0" borderId="14" xfId="1" applyFont="1" applyFill="1" applyBorder="1" applyAlignment="1" applyProtection="1">
      <alignment horizontal="right"/>
      <protection locked="0"/>
    </xf>
    <xf numFmtId="176" fontId="1" fillId="0" borderId="9" xfId="1" applyFont="1" applyFill="1" applyBorder="1" applyAlignment="1" applyProtection="1">
      <alignment horizontal="right"/>
    </xf>
    <xf numFmtId="176" fontId="5" fillId="0" borderId="0" xfId="1" applyFont="1" applyFill="1" applyBorder="1" applyProtection="1"/>
    <xf numFmtId="0" fontId="26" fillId="0" borderId="0" xfId="6" applyNumberFormat="1" applyFont="1" applyFill="1" applyAlignment="1" applyProtection="1">
      <alignment horizontal="right"/>
    </xf>
    <xf numFmtId="0" fontId="5" fillId="3" borderId="8" xfId="0" applyFont="1" applyFill="1" applyBorder="1" applyAlignment="1">
      <alignment vertical="center"/>
    </xf>
    <xf numFmtId="176" fontId="5" fillId="0" borderId="0" xfId="1" applyFont="1" applyFill="1" applyBorder="1" applyAlignment="1" applyProtection="1"/>
    <xf numFmtId="0" fontId="8" fillId="0" borderId="7" xfId="0" applyFont="1" applyFill="1" applyBorder="1" applyAlignment="1">
      <alignment horizontal="distributed"/>
    </xf>
    <xf numFmtId="176" fontId="8" fillId="6" borderId="0" xfId="1" applyFont="1" applyFill="1" applyAlignment="1" applyProtection="1">
      <alignment horizontal="right"/>
      <protection locked="0"/>
    </xf>
    <xf numFmtId="182" fontId="4" fillId="6" borderId="0" xfId="1" applyNumberFormat="1" applyFont="1" applyFill="1" applyAlignment="1" applyProtection="1">
      <alignment horizontal="right"/>
      <protection locked="0"/>
    </xf>
    <xf numFmtId="41" fontId="5" fillId="5" borderId="0" xfId="0" applyNumberFormat="1" applyFont="1" applyFill="1" applyBorder="1" applyAlignment="1">
      <alignment horizontal="right"/>
    </xf>
    <xf numFmtId="176" fontId="5" fillId="5" borderId="0" xfId="1" applyFont="1" applyFill="1" applyBorder="1" applyAlignment="1" applyProtection="1">
      <protection locked="0"/>
    </xf>
    <xf numFmtId="183" fontId="5" fillId="5" borderId="0" xfId="0" applyNumberFormat="1" applyFont="1" applyFill="1" applyBorder="1" applyAlignment="1">
      <alignment horizontal="right"/>
    </xf>
    <xf numFmtId="41" fontId="1" fillId="5" borderId="0" xfId="1" applyNumberFormat="1" applyFont="1" applyFill="1" applyAlignment="1" applyProtection="1">
      <alignment horizontal="right"/>
      <protection locked="0"/>
    </xf>
    <xf numFmtId="176" fontId="5" fillId="0" borderId="0" xfId="1" applyFont="1" applyFill="1" applyAlignment="1" applyProtection="1">
      <alignment horizontal="right"/>
      <protection locked="0"/>
    </xf>
    <xf numFmtId="183" fontId="5" fillId="0" borderId="0" xfId="0" applyNumberFormat="1" applyFont="1" applyFill="1" applyBorder="1" applyAlignment="1">
      <alignment horizontal="right"/>
    </xf>
    <xf numFmtId="176" fontId="5" fillId="0" borderId="0" xfId="1" applyFont="1" applyFill="1" applyBorder="1" applyAlignment="1" applyProtection="1">
      <protection locked="0"/>
    </xf>
    <xf numFmtId="176" fontId="4" fillId="6" borderId="0" xfId="1" applyFont="1" applyFill="1" applyAlignment="1" applyProtection="1">
      <alignment horizontal="right"/>
      <protection locked="0"/>
    </xf>
    <xf numFmtId="176" fontId="1" fillId="0" borderId="0" xfId="1" applyFont="1" applyFill="1" applyBorder="1" applyAlignment="1" applyProtection="1">
      <alignment horizontal="right"/>
      <protection locked="0"/>
    </xf>
    <xf numFmtId="0" fontId="1" fillId="0" borderId="0" xfId="0" applyFont="1" applyFill="1" applyBorder="1" applyAlignment="1">
      <alignment horizontal="right"/>
    </xf>
    <xf numFmtId="0" fontId="1" fillId="0" borderId="9" xfId="0" applyFont="1" applyFill="1" applyBorder="1" applyAlignment="1">
      <alignment horizontal="right"/>
    </xf>
    <xf numFmtId="183" fontId="5" fillId="0" borderId="9" xfId="0" applyNumberFormat="1" applyFont="1" applyFill="1" applyBorder="1" applyAlignment="1">
      <alignment horizontal="right"/>
    </xf>
    <xf numFmtId="176" fontId="5" fillId="0" borderId="9" xfId="1" applyFont="1" applyFill="1" applyBorder="1" applyAlignment="1" applyProtection="1">
      <alignment horizontal="center"/>
      <protection locked="0"/>
    </xf>
    <xf numFmtId="0" fontId="4" fillId="0" borderId="7" xfId="0" applyFont="1" applyFill="1" applyBorder="1" applyAlignment="1">
      <alignment horizontal="distributed"/>
    </xf>
    <xf numFmtId="176" fontId="1" fillId="6" borderId="0" xfId="1" applyFont="1" applyFill="1" applyAlignment="1" applyProtection="1">
      <alignment horizontal="right"/>
      <protection locked="0"/>
    </xf>
    <xf numFmtId="176" fontId="5" fillId="6" borderId="0" xfId="1" applyFont="1" applyFill="1" applyAlignment="1" applyProtection="1">
      <alignment horizontal="right"/>
      <protection locked="0"/>
    </xf>
    <xf numFmtId="176" fontId="5" fillId="0" borderId="0" xfId="0" applyNumberFormat="1" applyFont="1" applyFill="1"/>
    <xf numFmtId="176" fontId="8" fillId="0" borderId="0" xfId="1" applyFont="1" applyFill="1" applyAlignment="1" applyProtection="1">
      <alignment horizontal="right"/>
    </xf>
    <xf numFmtId="176" fontId="8" fillId="0" borderId="0" xfId="1" applyFont="1" applyFill="1" applyAlignment="1" applyProtection="1">
      <alignment horizontal="right"/>
      <protection locked="0"/>
    </xf>
    <xf numFmtId="176" fontId="4" fillId="0" borderId="0" xfId="1" applyFont="1" applyFill="1" applyAlignment="1" applyProtection="1">
      <alignment horizontal="right"/>
      <protection locked="0"/>
    </xf>
    <xf numFmtId="41" fontId="5" fillId="4" borderId="0" xfId="0" applyNumberFormat="1" applyFont="1" applyFill="1" applyBorder="1" applyAlignment="1">
      <alignment horizontal="right"/>
    </xf>
    <xf numFmtId="176" fontId="5" fillId="4" borderId="0" xfId="1" applyFont="1" applyFill="1" applyBorder="1" applyAlignment="1" applyProtection="1">
      <protection locked="0"/>
    </xf>
    <xf numFmtId="183" fontId="5" fillId="4" borderId="0" xfId="0" applyNumberFormat="1" applyFont="1" applyFill="1" applyBorder="1" applyAlignment="1">
      <alignment horizontal="right"/>
    </xf>
    <xf numFmtId="41" fontId="1" fillId="4" borderId="0" xfId="1" applyNumberFormat="1" applyFont="1" applyFill="1" applyAlignment="1" applyProtection="1">
      <alignment horizontal="right"/>
      <protection locked="0"/>
    </xf>
    <xf numFmtId="0" fontId="5" fillId="0" borderId="0" xfId="0" applyFont="1" applyFill="1" applyBorder="1" applyAlignment="1">
      <alignment horizontal="right"/>
    </xf>
    <xf numFmtId="0" fontId="5" fillId="0" borderId="9" xfId="0" applyFont="1" applyFill="1" applyBorder="1" applyAlignment="1">
      <alignment horizontal="right"/>
    </xf>
    <xf numFmtId="0" fontId="24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176" fontId="7" fillId="0" borderId="0" xfId="1" applyFont="1" applyFill="1" applyBorder="1" applyAlignment="1" applyProtection="1">
      <alignment vertical="center"/>
    </xf>
    <xf numFmtId="0" fontId="5" fillId="0" borderId="0" xfId="0" applyFont="1" applyFill="1" applyBorder="1" applyAlignment="1">
      <alignment horizontal="left"/>
    </xf>
    <xf numFmtId="0" fontId="10" fillId="0" borderId="0" xfId="6" applyNumberFormat="1" applyFont="1" applyFill="1" applyAlignment="1" applyProtection="1">
      <alignment horizontal="right"/>
    </xf>
    <xf numFmtId="176" fontId="5" fillId="7" borderId="0" xfId="1" applyFont="1" applyFill="1" applyAlignment="1" applyProtection="1">
      <alignment horizontal="right"/>
    </xf>
    <xf numFmtId="184" fontId="5" fillId="5" borderId="0" xfId="0" applyNumberFormat="1" applyFont="1" applyFill="1" applyBorder="1" applyAlignment="1">
      <alignment horizontal="right"/>
    </xf>
    <xf numFmtId="184" fontId="5" fillId="5" borderId="0" xfId="1" applyNumberFormat="1" applyFont="1" applyFill="1" applyAlignment="1" applyProtection="1">
      <alignment horizontal="right"/>
      <protection locked="0"/>
    </xf>
    <xf numFmtId="176" fontId="8" fillId="7" borderId="0" xfId="1" applyFont="1" applyFill="1" applyAlignment="1" applyProtection="1">
      <alignment horizontal="right"/>
      <protection locked="0"/>
    </xf>
    <xf numFmtId="176" fontId="5" fillId="7" borderId="0" xfId="1" applyFont="1" applyFill="1" applyBorder="1" applyAlignment="1" applyProtection="1">
      <alignment horizontal="right"/>
      <protection locked="0"/>
    </xf>
    <xf numFmtId="176" fontId="5" fillId="7" borderId="0" xfId="1" applyFont="1" applyFill="1" applyAlignment="1" applyProtection="1">
      <alignment horizontal="right"/>
      <protection locked="0"/>
    </xf>
    <xf numFmtId="176" fontId="8" fillId="6" borderId="0" xfId="1" applyFont="1" applyFill="1" applyAlignment="1" applyProtection="1">
      <alignment horizontal="right"/>
    </xf>
    <xf numFmtId="176" fontId="4" fillId="4" borderId="0" xfId="1" applyFont="1" applyFill="1" applyAlignment="1" applyProtection="1">
      <alignment horizontal="right"/>
      <protection locked="0"/>
    </xf>
    <xf numFmtId="176" fontId="8" fillId="4" borderId="0" xfId="1" applyFont="1" applyFill="1" applyAlignment="1" applyProtection="1">
      <alignment horizontal="right"/>
      <protection locked="0"/>
    </xf>
    <xf numFmtId="0" fontId="1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/>
    </xf>
    <xf numFmtId="0" fontId="28" fillId="0" borderId="0" xfId="0" applyFont="1" applyFill="1" applyAlignment="1">
      <alignment horizontal="centerContinuous" vertical="center"/>
    </xf>
    <xf numFmtId="0" fontId="1" fillId="3" borderId="15" xfId="0" applyFont="1" applyFill="1" applyBorder="1" applyAlignment="1">
      <alignment horizontal="centerContinuous" vertical="center"/>
    </xf>
    <xf numFmtId="0" fontId="1" fillId="3" borderId="2" xfId="0" applyFont="1" applyFill="1" applyBorder="1" applyAlignment="1">
      <alignment horizontal="centerContinuous" vertical="center"/>
    </xf>
    <xf numFmtId="0" fontId="1" fillId="3" borderId="13" xfId="0" applyFont="1" applyFill="1" applyBorder="1" applyAlignment="1">
      <alignment horizontal="centerContinuous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Continuous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 applyProtection="1">
      <alignment horizontal="right"/>
    </xf>
    <xf numFmtId="176" fontId="27" fillId="8" borderId="0" xfId="1" applyFont="1" applyFill="1" applyAlignment="1" applyProtection="1">
      <alignment horizontal="right"/>
    </xf>
    <xf numFmtId="176" fontId="1" fillId="0" borderId="0" xfId="0" applyNumberFormat="1" applyFont="1" applyFill="1" applyBorder="1" applyAlignment="1">
      <alignment horizontal="right"/>
    </xf>
    <xf numFmtId="0" fontId="4" fillId="0" borderId="7" xfId="0" applyFont="1" applyFill="1" applyBorder="1" applyAlignment="1">
      <alignment horizontal="distributed" wrapText="1"/>
    </xf>
    <xf numFmtId="176" fontId="1" fillId="6" borderId="0" xfId="0" applyNumberFormat="1" applyFont="1" applyFill="1" applyBorder="1" applyAlignment="1">
      <alignment horizontal="right"/>
    </xf>
    <xf numFmtId="176" fontId="1" fillId="5" borderId="0" xfId="1" applyFont="1" applyFill="1" applyBorder="1" applyAlignment="1" applyProtection="1">
      <alignment horizontal="right"/>
      <protection locked="0"/>
    </xf>
    <xf numFmtId="184" fontId="1" fillId="5" borderId="0" xfId="0" applyNumberFormat="1" applyFont="1" applyFill="1" applyBorder="1" applyAlignment="1">
      <alignment horizontal="right"/>
    </xf>
    <xf numFmtId="184" fontId="1" fillId="5" borderId="0" xfId="1" applyNumberFormat="1" applyFont="1" applyFill="1" applyAlignment="1" applyProtection="1">
      <alignment horizontal="right"/>
      <protection locked="0"/>
    </xf>
    <xf numFmtId="184" fontId="1" fillId="0" borderId="0" xfId="0" applyNumberFormat="1" applyFont="1" applyFill="1" applyBorder="1" applyAlignment="1">
      <alignment horizontal="right"/>
    </xf>
    <xf numFmtId="184" fontId="1" fillId="0" borderId="0" xfId="1" applyNumberFormat="1" applyFont="1" applyFill="1" applyAlignment="1" applyProtection="1">
      <alignment horizontal="right"/>
      <protection locked="0"/>
    </xf>
    <xf numFmtId="184" fontId="1" fillId="6" borderId="0" xfId="0" applyNumberFormat="1" applyFont="1" applyFill="1" applyBorder="1" applyAlignment="1">
      <alignment horizontal="right"/>
    </xf>
    <xf numFmtId="183" fontId="1" fillId="0" borderId="0" xfId="0" applyNumberFormat="1" applyFont="1" applyFill="1" applyBorder="1" applyAlignment="1">
      <alignment horizontal="right"/>
    </xf>
    <xf numFmtId="0" fontId="1" fillId="0" borderId="13" xfId="0" applyFont="1" applyFill="1" applyBorder="1" applyAlignment="1">
      <alignment horizontal="center"/>
    </xf>
    <xf numFmtId="176" fontId="1" fillId="0" borderId="14" xfId="0" applyNumberFormat="1" applyFont="1" applyFill="1" applyBorder="1" applyAlignment="1">
      <alignment horizontal="right"/>
    </xf>
    <xf numFmtId="183" fontId="1" fillId="0" borderId="9" xfId="0" applyNumberFormat="1" applyFont="1" applyFill="1" applyBorder="1" applyAlignment="1">
      <alignment horizontal="right"/>
    </xf>
    <xf numFmtId="176" fontId="27" fillId="8" borderId="0" xfId="0" applyNumberFormat="1" applyFont="1" applyFill="1" applyBorder="1" applyAlignment="1">
      <alignment horizontal="right"/>
    </xf>
    <xf numFmtId="176" fontId="1" fillId="5" borderId="0" xfId="0" applyNumberFormat="1" applyFont="1" applyFill="1" applyBorder="1" applyAlignment="1">
      <alignment horizontal="right"/>
    </xf>
    <xf numFmtId="176" fontId="27" fillId="8" borderId="0" xfId="1" applyFont="1" applyFill="1" applyBorder="1" applyAlignment="1" applyProtection="1">
      <alignment horizontal="right"/>
      <protection locked="0"/>
    </xf>
    <xf numFmtId="176" fontId="27" fillId="8" borderId="0" xfId="1" applyFont="1" applyFill="1" applyAlignment="1" applyProtection="1">
      <alignment horizontal="right"/>
      <protection locked="0"/>
    </xf>
    <xf numFmtId="176" fontId="4" fillId="0" borderId="0" xfId="0" applyNumberFormat="1" applyFont="1" applyFill="1" applyBorder="1" applyAlignment="1">
      <alignment horizontal="right"/>
    </xf>
    <xf numFmtId="176" fontId="9" fillId="0" borderId="0" xfId="0" applyNumberFormat="1" applyFont="1" applyFill="1" applyBorder="1" applyAlignment="1">
      <alignment horizontal="right"/>
    </xf>
    <xf numFmtId="176" fontId="1" fillId="4" borderId="0" xfId="0" applyNumberFormat="1" applyFont="1" applyFill="1" applyBorder="1" applyAlignment="1">
      <alignment horizontal="right"/>
    </xf>
    <xf numFmtId="176" fontId="1" fillId="4" borderId="0" xfId="1" applyFont="1" applyFill="1" applyBorder="1" applyAlignment="1" applyProtection="1">
      <alignment horizontal="right"/>
      <protection locked="0"/>
    </xf>
    <xf numFmtId="184" fontId="1" fillId="4" borderId="0" xfId="0" applyNumberFormat="1" applyFont="1" applyFill="1" applyBorder="1" applyAlignment="1">
      <alignment horizontal="right"/>
    </xf>
    <xf numFmtId="184" fontId="1" fillId="4" borderId="0" xfId="1" applyNumberFormat="1" applyFont="1" applyFill="1" applyAlignment="1" applyProtection="1">
      <alignment horizontal="right"/>
      <protection locked="0"/>
    </xf>
    <xf numFmtId="0" fontId="24" fillId="0" borderId="0" xfId="6" applyNumberFormat="1" applyFont="1" applyFill="1" applyBorder="1" applyAlignment="1" applyProtection="1"/>
    <xf numFmtId="176" fontId="3" fillId="0" borderId="0" xfId="1" applyFont="1" applyFill="1" applyBorder="1" applyAlignment="1" applyProtection="1">
      <alignment horizontal="right"/>
    </xf>
    <xf numFmtId="0" fontId="29" fillId="0" borderId="0" xfId="0" applyFont="1" applyFill="1" applyAlignment="1">
      <alignment vertical="top"/>
    </xf>
    <xf numFmtId="0" fontId="30" fillId="0" borderId="0" xfId="0" applyFont="1" applyFill="1" applyAlignment="1">
      <alignment horizontal="centerContinuous"/>
    </xf>
    <xf numFmtId="0" fontId="31" fillId="0" borderId="0" xfId="0" applyFont="1" applyAlignment="1">
      <alignment horizontal="centerContinuous"/>
    </xf>
    <xf numFmtId="0" fontId="1" fillId="3" borderId="16" xfId="0" applyFont="1" applyFill="1" applyBorder="1" applyAlignment="1">
      <alignment horizontal="centerContinuous" vertical="center"/>
    </xf>
    <xf numFmtId="0" fontId="1" fillId="3" borderId="18" xfId="0" applyFont="1" applyFill="1" applyBorder="1" applyAlignment="1">
      <alignment horizontal="centerContinuous" vertical="center"/>
    </xf>
    <xf numFmtId="0" fontId="1" fillId="3" borderId="0" xfId="0" applyFont="1" applyFill="1" applyBorder="1" applyAlignment="1">
      <alignment horizontal="centerContinuous" vertical="center"/>
    </xf>
    <xf numFmtId="0" fontId="1" fillId="3" borderId="19" xfId="0" applyFont="1" applyFill="1" applyBorder="1" applyAlignment="1">
      <alignment horizontal="centerContinuous" vertical="center"/>
    </xf>
    <xf numFmtId="0" fontId="1" fillId="3" borderId="20" xfId="0" applyFont="1" applyFill="1" applyBorder="1" applyAlignment="1">
      <alignment horizontal="centerContinuous" vertical="center"/>
    </xf>
    <xf numFmtId="0" fontId="1" fillId="3" borderId="0" xfId="0" applyFont="1" applyFill="1" applyBorder="1" applyAlignment="1">
      <alignment horizontal="centerContinuous" vertical="center" shrinkToFit="1"/>
    </xf>
    <xf numFmtId="0" fontId="1" fillId="3" borderId="19" xfId="0" applyFont="1" applyFill="1" applyBorder="1" applyAlignment="1">
      <alignment horizontal="centerContinuous" vertical="center" shrinkToFit="1"/>
    </xf>
    <xf numFmtId="0" fontId="1" fillId="3" borderId="22" xfId="0" applyFont="1" applyFill="1" applyBorder="1" applyAlignment="1">
      <alignment horizontal="centerContinuous" vertical="center" shrinkToFit="1"/>
    </xf>
    <xf numFmtId="0" fontId="1" fillId="3" borderId="17" xfId="0" applyFont="1" applyFill="1" applyBorder="1" applyAlignment="1">
      <alignment horizontal="centerContinuous" vertical="center"/>
    </xf>
    <xf numFmtId="0" fontId="3" fillId="3" borderId="7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Continuous" vertical="center" shrinkToFit="1"/>
    </xf>
    <xf numFmtId="0" fontId="3" fillId="3" borderId="13" xfId="0" applyFont="1" applyFill="1" applyBorder="1" applyAlignment="1">
      <alignment horizontal="center" vertical="center"/>
    </xf>
    <xf numFmtId="179" fontId="1" fillId="0" borderId="0" xfId="1" applyNumberFormat="1" applyFont="1" applyFill="1" applyBorder="1" applyAlignment="1" applyProtection="1">
      <alignment horizontal="right"/>
    </xf>
    <xf numFmtId="179" fontId="1" fillId="0" borderId="0" xfId="1" applyNumberFormat="1" applyFont="1" applyFill="1" applyAlignment="1" applyProtection="1">
      <alignment horizontal="right"/>
    </xf>
    <xf numFmtId="185" fontId="1" fillId="0" borderId="0" xfId="1" applyNumberFormat="1" applyFont="1" applyFill="1" applyAlignment="1" applyProtection="1">
      <alignment horizontal="right"/>
    </xf>
    <xf numFmtId="179" fontId="4" fillId="0" borderId="0" xfId="1" applyNumberFormat="1" applyFont="1" applyFill="1" applyBorder="1" applyAlignment="1" applyProtection="1">
      <alignment horizontal="right"/>
    </xf>
    <xf numFmtId="185" fontId="4" fillId="6" borderId="0" xfId="1" applyNumberFormat="1" applyFont="1" applyFill="1" applyAlignment="1" applyProtection="1">
      <alignment horizontal="right"/>
    </xf>
    <xf numFmtId="176" fontId="1" fillId="0" borderId="14" xfId="1" applyFont="1" applyFill="1" applyBorder="1" applyAlignment="1" applyProtection="1">
      <alignment horizontal="right"/>
    </xf>
    <xf numFmtId="179" fontId="1" fillId="0" borderId="9" xfId="1" applyNumberFormat="1" applyFont="1" applyFill="1" applyBorder="1" applyAlignment="1" applyProtection="1">
      <alignment horizontal="right"/>
    </xf>
    <xf numFmtId="185" fontId="1" fillId="6" borderId="0" xfId="1" applyNumberFormat="1" applyFont="1" applyFill="1" applyAlignment="1" applyProtection="1">
      <alignment horizontal="right"/>
    </xf>
    <xf numFmtId="180" fontId="1" fillId="0" borderId="0" xfId="1" applyNumberFormat="1" applyFont="1" applyFill="1" applyAlignment="1" applyProtection="1">
      <alignment horizontal="right"/>
    </xf>
    <xf numFmtId="180" fontId="4" fillId="0" borderId="0" xfId="1" applyNumberFormat="1" applyFont="1" applyFill="1" applyAlignment="1" applyProtection="1">
      <alignment horizontal="right"/>
    </xf>
    <xf numFmtId="185" fontId="9" fillId="0" borderId="0" xfId="1" applyNumberFormat="1" applyFont="1" applyFill="1" applyAlignment="1" applyProtection="1">
      <alignment horizontal="right"/>
    </xf>
    <xf numFmtId="0" fontId="24" fillId="0" borderId="0" xfId="0" applyFont="1" applyFill="1" applyBorder="1" applyAlignment="1"/>
    <xf numFmtId="176" fontId="24" fillId="0" borderId="0" xfId="1" applyFont="1" applyFill="1" applyBorder="1" applyProtection="1"/>
    <xf numFmtId="176" fontId="24" fillId="0" borderId="0" xfId="1" applyFont="1" applyFill="1" applyBorder="1" applyAlignment="1" applyProtection="1">
      <alignment horizontal="right"/>
    </xf>
    <xf numFmtId="0" fontId="32" fillId="0" borderId="0" xfId="6" applyNumberFormat="1" applyFont="1" applyFill="1" applyAlignment="1" applyProtection="1">
      <alignment horizontal="right"/>
    </xf>
    <xf numFmtId="0" fontId="5" fillId="3" borderId="4" xfId="0" applyFont="1" applyFill="1" applyBorder="1" applyAlignment="1" applyProtection="1">
      <alignment horizontal="centerContinuous" vertical="center"/>
    </xf>
    <xf numFmtId="0" fontId="5" fillId="3" borderId="5" xfId="0" applyFont="1" applyFill="1" applyBorder="1" applyAlignment="1" applyProtection="1">
      <alignment horizontal="centerContinuous" vertical="center"/>
    </xf>
    <xf numFmtId="0" fontId="5" fillId="3" borderId="16" xfId="0" applyFont="1" applyFill="1" applyBorder="1" applyAlignment="1" applyProtection="1">
      <alignment horizontal="centerContinuous" vertical="center"/>
    </xf>
    <xf numFmtId="0" fontId="5" fillId="3" borderId="15" xfId="0" applyFont="1" applyFill="1" applyBorder="1" applyAlignment="1" applyProtection="1">
      <alignment horizontal="centerContinuous" vertical="center"/>
    </xf>
    <xf numFmtId="0" fontId="5" fillId="3" borderId="11" xfId="0" applyFont="1" applyFill="1" applyBorder="1" applyAlignment="1" applyProtection="1">
      <alignment horizontal="centerContinuous" vertical="center"/>
    </xf>
    <xf numFmtId="0" fontId="5" fillId="3" borderId="12" xfId="0" applyFont="1" applyFill="1" applyBorder="1" applyAlignment="1" applyProtection="1">
      <alignment horizontal="centerContinuous" vertical="center"/>
    </xf>
    <xf numFmtId="0" fontId="5" fillId="3" borderId="20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/>
    </xf>
    <xf numFmtId="0" fontId="5" fillId="3" borderId="20" xfId="0" applyFont="1" applyFill="1" applyBorder="1" applyAlignment="1" applyProtection="1">
      <alignment horizontal="center" vertical="center"/>
    </xf>
    <xf numFmtId="0" fontId="5" fillId="3" borderId="21" xfId="0" applyFont="1" applyFill="1" applyBorder="1" applyAlignment="1" applyProtection="1">
      <alignment horizontal="center" vertical="center"/>
    </xf>
    <xf numFmtId="0" fontId="5" fillId="3" borderId="17" xfId="0" applyFont="1" applyFill="1" applyBorder="1" applyAlignment="1" applyProtection="1">
      <alignment horizontal="center" vertical="center"/>
    </xf>
    <xf numFmtId="0" fontId="5" fillId="3" borderId="19" xfId="0" applyFont="1" applyFill="1" applyBorder="1" applyAlignment="1" applyProtection="1">
      <alignment horizontal="centerContinuous" vertical="center"/>
    </xf>
    <xf numFmtId="0" fontId="5" fillId="3" borderId="22" xfId="0" applyFont="1" applyFill="1" applyBorder="1" applyAlignment="1" applyProtection="1">
      <alignment horizontal="centerContinuous" vertical="center"/>
    </xf>
    <xf numFmtId="0" fontId="5" fillId="3" borderId="17" xfId="0" applyFont="1" applyFill="1" applyBorder="1" applyAlignment="1" applyProtection="1">
      <alignment vertical="center"/>
    </xf>
    <xf numFmtId="0" fontId="5" fillId="3" borderId="8" xfId="0" applyFont="1" applyFill="1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centerContinuous" vertical="center"/>
    </xf>
    <xf numFmtId="0" fontId="5" fillId="3" borderId="13" xfId="0" applyFont="1" applyFill="1" applyBorder="1" applyAlignment="1" applyProtection="1">
      <alignment horizontal="centerContinuous" vertical="center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shrinkToFit="1"/>
    </xf>
    <xf numFmtId="0" fontId="5" fillId="3" borderId="18" xfId="0" applyFont="1" applyFill="1" applyBorder="1" applyAlignment="1" applyProtection="1">
      <alignment horizontal="center" vertical="center" wrapText="1" shrinkToFit="1"/>
    </xf>
    <xf numFmtId="41" fontId="5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Border="1"/>
    <xf numFmtId="176" fontId="5" fillId="0" borderId="8" xfId="1" applyFont="1" applyFill="1" applyBorder="1" applyAlignment="1" applyProtection="1">
      <alignment horizontal="right"/>
    </xf>
    <xf numFmtId="176" fontId="5" fillId="5" borderId="8" xfId="1" applyFont="1" applyFill="1" applyBorder="1" applyAlignment="1" applyProtection="1">
      <alignment horizontal="right"/>
    </xf>
    <xf numFmtId="176" fontId="5" fillId="5" borderId="0" xfId="1" applyFont="1" applyFill="1" applyBorder="1" applyAlignment="1" applyProtection="1">
      <alignment horizontal="right"/>
    </xf>
    <xf numFmtId="176" fontId="5" fillId="5" borderId="0" xfId="1" applyFont="1" applyFill="1" applyBorder="1" applyAlignment="1">
      <alignment horizontal="right" shrinkToFit="1"/>
    </xf>
    <xf numFmtId="41" fontId="5" fillId="5" borderId="0" xfId="0" applyNumberFormat="1" applyFont="1" applyFill="1" applyBorder="1" applyAlignment="1">
      <alignment horizontal="distributed"/>
    </xf>
    <xf numFmtId="0" fontId="5" fillId="5" borderId="0" xfId="0" applyFont="1" applyFill="1" applyBorder="1"/>
    <xf numFmtId="176" fontId="5" fillId="5" borderId="0" xfId="1" applyFont="1" applyFill="1" applyAlignment="1" applyProtection="1">
      <alignment horizontal="right"/>
    </xf>
    <xf numFmtId="176" fontId="5" fillId="0" borderId="14" xfId="1" applyFont="1" applyFill="1" applyBorder="1" applyAlignment="1" applyProtection="1">
      <alignment horizontal="right"/>
    </xf>
    <xf numFmtId="176" fontId="5" fillId="0" borderId="9" xfId="1" applyFont="1" applyFill="1" applyBorder="1" applyAlignment="1">
      <alignment horizontal="right" shrinkToFit="1"/>
    </xf>
    <xf numFmtId="0" fontId="5" fillId="0" borderId="9" xfId="0" applyFont="1" applyFill="1" applyBorder="1"/>
    <xf numFmtId="176" fontId="5" fillId="6" borderId="8" xfId="1" applyFont="1" applyFill="1" applyBorder="1" applyAlignment="1" applyProtection="1">
      <alignment horizontal="right"/>
    </xf>
    <xf numFmtId="176" fontId="1" fillId="6" borderId="8" xfId="1" applyFont="1" applyFill="1" applyBorder="1" applyAlignment="1" applyProtection="1">
      <alignment horizontal="right"/>
    </xf>
    <xf numFmtId="176" fontId="1" fillId="6" borderId="0" xfId="1" applyFont="1" applyFill="1" applyBorder="1" applyAlignment="1" applyProtection="1">
      <alignment horizontal="right"/>
    </xf>
    <xf numFmtId="176" fontId="1" fillId="5" borderId="0" xfId="1" applyFont="1" applyFill="1" applyBorder="1" applyAlignment="1">
      <alignment horizontal="right" shrinkToFit="1"/>
    </xf>
    <xf numFmtId="176" fontId="1" fillId="0" borderId="8" xfId="1" applyFont="1" applyFill="1" applyBorder="1" applyAlignment="1" applyProtection="1">
      <alignment horizontal="right"/>
    </xf>
    <xf numFmtId="176" fontId="1" fillId="4" borderId="0" xfId="1" applyFont="1" applyFill="1" applyBorder="1" applyAlignment="1">
      <alignment horizontal="right" shrinkToFit="1"/>
    </xf>
    <xf numFmtId="176" fontId="1" fillId="0" borderId="0" xfId="1" applyFont="1" applyFill="1" applyBorder="1" applyAlignment="1">
      <alignment horizontal="right" shrinkToFit="1"/>
    </xf>
    <xf numFmtId="41" fontId="1" fillId="4" borderId="0" xfId="0" applyNumberFormat="1" applyFont="1" applyFill="1" applyBorder="1" applyAlignment="1">
      <alignment horizontal="distributed"/>
    </xf>
    <xf numFmtId="0" fontId="5" fillId="4" borderId="0" xfId="0" applyFont="1" applyFill="1" applyBorder="1"/>
    <xf numFmtId="176" fontId="5" fillId="4" borderId="0" xfId="1" applyFont="1" applyFill="1" applyBorder="1" applyAlignment="1">
      <alignment horizontal="right" shrinkToFit="1"/>
    </xf>
    <xf numFmtId="176" fontId="4" fillId="4" borderId="0" xfId="1" applyFont="1" applyFill="1" applyAlignment="1" applyProtection="1">
      <alignment horizontal="right"/>
    </xf>
    <xf numFmtId="176" fontId="8" fillId="4" borderId="0" xfId="1" applyFont="1" applyFill="1" applyAlignment="1" applyProtection="1">
      <alignment horizontal="right"/>
    </xf>
    <xf numFmtId="176" fontId="9" fillId="0" borderId="8" xfId="1" applyFont="1" applyFill="1" applyBorder="1" applyAlignment="1" applyProtection="1">
      <alignment horizontal="right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/>
    <xf numFmtId="176" fontId="1" fillId="0" borderId="9" xfId="1" applyFont="1" applyFill="1" applyBorder="1" applyAlignment="1">
      <alignment horizontal="right" shrinkToFit="1"/>
    </xf>
    <xf numFmtId="0" fontId="1" fillId="0" borderId="14" xfId="0" applyFont="1" applyFill="1" applyBorder="1" applyAlignment="1">
      <alignment horizontal="center"/>
    </xf>
    <xf numFmtId="176" fontId="5" fillId="0" borderId="0" xfId="1" applyFont="1" applyFill="1" applyBorder="1" applyAlignment="1">
      <alignment horizontal="right" shrinkToFit="1"/>
    </xf>
    <xf numFmtId="0" fontId="7" fillId="0" borderId="0" xfId="6" applyNumberFormat="1" applyFont="1" applyFill="1" applyBorder="1" applyAlignment="1" applyProtection="1"/>
    <xf numFmtId="176" fontId="12" fillId="0" borderId="0" xfId="1" applyFont="1" applyFill="1" applyBorder="1" applyProtection="1"/>
    <xf numFmtId="0" fontId="12" fillId="0" borderId="0" xfId="0" applyFont="1" applyFill="1" applyAlignment="1" applyProtection="1"/>
    <xf numFmtId="0" fontId="5" fillId="0" borderId="0" xfId="0" applyFont="1"/>
    <xf numFmtId="0" fontId="27" fillId="0" borderId="0" xfId="0" applyFont="1" applyFill="1"/>
    <xf numFmtId="0" fontId="1" fillId="0" borderId="0" xfId="0" applyFont="1" applyAlignment="1">
      <alignment horizontal="center"/>
    </xf>
    <xf numFmtId="0" fontId="21" fillId="0" borderId="0" xfId="0" applyFont="1" applyFill="1" applyAlignment="1">
      <alignment horizontal="centerContinuous"/>
    </xf>
    <xf numFmtId="0" fontId="3" fillId="0" borderId="1" xfId="0" applyFont="1" applyFill="1" applyBorder="1"/>
    <xf numFmtId="0" fontId="1" fillId="3" borderId="2" xfId="6" applyNumberFormat="1" applyFont="1" applyFill="1" applyBorder="1" applyAlignment="1" applyProtection="1">
      <alignment horizontal="centerContinuous" vertical="center"/>
    </xf>
    <xf numFmtId="0" fontId="1" fillId="3" borderId="3" xfId="0" applyFont="1" applyFill="1" applyBorder="1" applyAlignment="1">
      <alignment horizontal="centerContinuous" vertical="center"/>
    </xf>
    <xf numFmtId="0" fontId="1" fillId="3" borderId="7" xfId="6" applyNumberFormat="1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>
      <alignment horizontal="centerContinuous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7" xfId="6" applyNumberFormat="1" applyFont="1" applyFill="1" applyBorder="1" applyAlignment="1" applyProtection="1">
      <alignment horizontal="center" vertical="center" wrapText="1"/>
    </xf>
    <xf numFmtId="0" fontId="1" fillId="3" borderId="20" xfId="0" applyFont="1" applyFill="1" applyBorder="1" applyAlignment="1">
      <alignment horizontal="center" vertical="center" shrinkToFit="1"/>
    </xf>
    <xf numFmtId="0" fontId="1" fillId="3" borderId="19" xfId="0" applyFont="1" applyFill="1" applyBorder="1" applyAlignment="1">
      <alignment horizontal="center" vertical="center" shrinkToFit="1"/>
    </xf>
    <xf numFmtId="0" fontId="1" fillId="3" borderId="18" xfId="0" applyFont="1" applyFill="1" applyBorder="1" applyAlignment="1">
      <alignment horizontal="center" vertical="center"/>
    </xf>
    <xf numFmtId="0" fontId="1" fillId="3" borderId="13" xfId="6" applyNumberFormat="1" applyFont="1" applyFill="1" applyBorder="1" applyAlignment="1" applyProtection="1">
      <alignment horizontal="center" vertical="center"/>
    </xf>
    <xf numFmtId="0" fontId="1" fillId="3" borderId="18" xfId="0" applyFont="1" applyFill="1" applyBorder="1" applyAlignment="1">
      <alignment horizontal="center" vertical="center" shrinkToFit="1"/>
    </xf>
    <xf numFmtId="0" fontId="1" fillId="3" borderId="9" xfId="0" applyFont="1" applyFill="1" applyBorder="1" applyAlignment="1">
      <alignment horizontal="center" vertical="center" shrinkToFit="1"/>
    </xf>
    <xf numFmtId="176" fontId="1" fillId="0" borderId="0" xfId="1" applyFont="1" applyFill="1" applyProtection="1"/>
    <xf numFmtId="176" fontId="1" fillId="0" borderId="0" xfId="1" applyFont="1" applyFill="1" applyBorder="1" applyProtection="1"/>
    <xf numFmtId="186" fontId="3" fillId="0" borderId="7" xfId="0" applyNumberFormat="1" applyFont="1" applyFill="1" applyBorder="1" applyAlignment="1">
      <alignment horizontal="center" wrapText="1" shrinkToFit="1"/>
    </xf>
    <xf numFmtId="176" fontId="1" fillId="4" borderId="0" xfId="1" applyFont="1" applyFill="1" applyProtection="1"/>
    <xf numFmtId="0" fontId="1" fillId="4" borderId="0" xfId="0" applyFont="1" applyFill="1"/>
    <xf numFmtId="186" fontId="1" fillId="0" borderId="13" xfId="0" applyNumberFormat="1" applyFont="1" applyFill="1" applyBorder="1" applyAlignment="1">
      <alignment horizontal="right"/>
    </xf>
    <xf numFmtId="176" fontId="1" fillId="0" borderId="9" xfId="1" applyFont="1" applyFill="1" applyBorder="1" applyProtection="1"/>
    <xf numFmtId="176" fontId="4" fillId="4" borderId="0" xfId="1" applyFont="1" applyFill="1" applyProtection="1"/>
    <xf numFmtId="186" fontId="1" fillId="0" borderId="0" xfId="0" applyNumberFormat="1" applyFont="1" applyFill="1" applyBorder="1" applyAlignment="1">
      <alignment horizontal="right"/>
    </xf>
    <xf numFmtId="0" fontId="1" fillId="0" borderId="0" xfId="0" applyFont="1" applyFill="1" applyProtection="1"/>
    <xf numFmtId="0" fontId="10" fillId="0" borderId="0" xfId="0" applyFont="1" applyFill="1" applyAlignment="1">
      <alignment horizontal="right"/>
    </xf>
    <xf numFmtId="0" fontId="5" fillId="3" borderId="11" xfId="0" applyFont="1" applyFill="1" applyBorder="1" applyAlignment="1">
      <alignment horizontal="centerContinuous" vertical="center"/>
    </xf>
    <xf numFmtId="0" fontId="5" fillId="3" borderId="12" xfId="0" applyFont="1" applyFill="1" applyBorder="1" applyAlignment="1">
      <alignment horizontal="centerContinuous" vertical="center"/>
    </xf>
    <xf numFmtId="0" fontId="5" fillId="3" borderId="12" xfId="0" applyFont="1" applyFill="1" applyBorder="1" applyAlignment="1">
      <alignment vertical="center"/>
    </xf>
    <xf numFmtId="0" fontId="5" fillId="3" borderId="10" xfId="0" applyFont="1" applyFill="1" applyBorder="1" applyAlignment="1">
      <alignment horizontal="centerContinuous" vertical="center"/>
    </xf>
    <xf numFmtId="0" fontId="5" fillId="3" borderId="22" xfId="0" applyFont="1" applyFill="1" applyBorder="1" applyAlignment="1">
      <alignment horizontal="centerContinuous" vertical="center"/>
    </xf>
    <xf numFmtId="176" fontId="5" fillId="0" borderId="0" xfId="0" applyNumberFormat="1" applyFont="1" applyFill="1" applyBorder="1" applyAlignment="1" applyProtection="1">
      <alignment horizontal="center"/>
    </xf>
    <xf numFmtId="176" fontId="5" fillId="0" borderId="0" xfId="1" applyFont="1" applyFill="1" applyProtection="1"/>
    <xf numFmtId="176" fontId="5" fillId="0" borderId="0" xfId="0" applyNumberFormat="1" applyFont="1" applyFill="1" applyBorder="1" applyAlignment="1">
      <alignment horizontal="center"/>
    </xf>
    <xf numFmtId="176" fontId="9" fillId="0" borderId="0" xfId="1" applyFont="1" applyFill="1" applyProtection="1"/>
    <xf numFmtId="176" fontId="9" fillId="0" borderId="0" xfId="1" applyFont="1" applyFill="1" applyBorder="1" applyProtection="1"/>
    <xf numFmtId="176" fontId="27" fillId="0" borderId="0" xfId="0" applyNumberFormat="1" applyFont="1" applyFill="1" applyBorder="1" applyAlignment="1">
      <alignment horizontal="center"/>
    </xf>
    <xf numFmtId="176" fontId="33" fillId="0" borderId="0" xfId="1" applyFont="1" applyFill="1" applyProtection="1"/>
    <xf numFmtId="176" fontId="33" fillId="0" borderId="0" xfId="1" applyFont="1" applyFill="1" applyBorder="1" applyProtection="1"/>
    <xf numFmtId="176" fontId="27" fillId="6" borderId="0" xfId="0" applyNumberFormat="1" applyFont="1" applyFill="1" applyBorder="1" applyAlignment="1">
      <alignment horizontal="center"/>
    </xf>
    <xf numFmtId="176" fontId="27" fillId="6" borderId="0" xfId="1" applyFont="1" applyFill="1" applyProtection="1"/>
    <xf numFmtId="176" fontId="27" fillId="5" borderId="0" xfId="1" applyFont="1" applyFill="1" applyProtection="1"/>
    <xf numFmtId="176" fontId="27" fillId="5" borderId="0" xfId="1" applyFont="1" applyFill="1" applyBorder="1" applyProtection="1"/>
    <xf numFmtId="176" fontId="27" fillId="5" borderId="0" xfId="1" applyFont="1" applyFill="1" applyProtection="1">
      <protection locked="0"/>
    </xf>
    <xf numFmtId="176" fontId="4" fillId="0" borderId="0" xfId="0" applyNumberFormat="1" applyFont="1" applyFill="1" applyBorder="1" applyAlignment="1">
      <alignment horizontal="center"/>
    </xf>
    <xf numFmtId="176" fontId="9" fillId="0" borderId="0" xfId="0" applyNumberFormat="1" applyFont="1" applyFill="1" applyBorder="1" applyAlignment="1">
      <alignment horizontal="center"/>
    </xf>
    <xf numFmtId="176" fontId="1" fillId="0" borderId="0" xfId="0" applyNumberFormat="1" applyFont="1" applyFill="1" applyBorder="1" applyAlignment="1">
      <alignment horizontal="center"/>
    </xf>
    <xf numFmtId="176" fontId="5" fillId="4" borderId="0" xfId="1" applyFont="1" applyFill="1" applyProtection="1"/>
    <xf numFmtId="176" fontId="5" fillId="4" borderId="0" xfId="1" applyFont="1" applyFill="1" applyBorder="1" applyProtection="1"/>
    <xf numFmtId="176" fontId="5" fillId="4" borderId="0" xfId="1" applyFont="1" applyFill="1" applyProtection="1">
      <protection locked="0"/>
    </xf>
    <xf numFmtId="176" fontId="1" fillId="4" borderId="0" xfId="1" applyFont="1" applyFill="1" applyProtection="1">
      <protection locked="0"/>
    </xf>
    <xf numFmtId="176" fontId="1" fillId="0" borderId="9" xfId="0" applyNumberFormat="1" applyFont="1" applyFill="1" applyBorder="1" applyAlignment="1">
      <alignment horizontal="center"/>
    </xf>
    <xf numFmtId="176" fontId="1" fillId="0" borderId="9" xfId="1" applyFont="1" applyFill="1" applyBorder="1" applyProtection="1">
      <protection locked="0"/>
    </xf>
    <xf numFmtId="176" fontId="5" fillId="0" borderId="9" xfId="1" applyFont="1" applyFill="1" applyBorder="1" applyProtection="1">
      <protection locked="0"/>
    </xf>
    <xf numFmtId="0" fontId="34" fillId="0" borderId="0" xfId="0" applyFont="1" applyFill="1"/>
    <xf numFmtId="0" fontId="5" fillId="0" borderId="0" xfId="7" applyFont="1" applyFill="1" applyAlignment="1"/>
    <xf numFmtId="0" fontId="5" fillId="0" borderId="0" xfId="7" applyFont="1" applyFill="1" applyAlignment="1">
      <alignment horizontal="right" vertical="top"/>
    </xf>
    <xf numFmtId="0" fontId="10" fillId="0" borderId="0" xfId="0" applyFont="1" applyFill="1" applyAlignment="1">
      <alignment horizontal="centerContinuous" vertical="center"/>
    </xf>
    <xf numFmtId="0" fontId="5" fillId="0" borderId="0" xfId="7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6" fillId="0" borderId="0" xfId="7" applyFont="1" applyFill="1" applyAlignment="1">
      <alignment horizontal="centerContinuous"/>
    </xf>
    <xf numFmtId="0" fontId="7" fillId="0" borderId="0" xfId="7" applyFont="1" applyFill="1" applyAlignment="1"/>
    <xf numFmtId="0" fontId="7" fillId="0" borderId="0" xfId="3" applyFont="1" applyFill="1" applyAlignment="1" applyProtection="1">
      <alignment horizontal="right"/>
    </xf>
    <xf numFmtId="0" fontId="7" fillId="3" borderId="2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Continuous" vertical="center"/>
    </xf>
    <xf numFmtId="0" fontId="7" fillId="3" borderId="2" xfId="0" applyFont="1" applyFill="1" applyBorder="1" applyAlignment="1">
      <alignment horizontal="centerContinuous" vertical="center"/>
    </xf>
    <xf numFmtId="0" fontId="7" fillId="3" borderId="16" xfId="0" applyFont="1" applyFill="1" applyBorder="1" applyAlignment="1">
      <alignment horizontal="centerContinuous" vertical="center"/>
    </xf>
    <xf numFmtId="0" fontId="7" fillId="3" borderId="15" xfId="7" applyFont="1" applyFill="1" applyBorder="1" applyAlignment="1">
      <alignment horizontal="centerContinuous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Continuous" vertical="center"/>
    </xf>
    <xf numFmtId="0" fontId="7" fillId="3" borderId="13" xfId="0" applyFont="1" applyFill="1" applyBorder="1" applyAlignment="1">
      <alignment horizontal="centerContinuous" vertical="center"/>
    </xf>
    <xf numFmtId="0" fontId="7" fillId="3" borderId="18" xfId="0" applyFont="1" applyFill="1" applyBorder="1" applyAlignment="1">
      <alignment horizontal="centerContinuous" vertical="center"/>
    </xf>
    <xf numFmtId="0" fontId="7" fillId="3" borderId="9" xfId="7" applyFont="1" applyFill="1" applyBorder="1" applyAlignment="1">
      <alignment horizontal="centerContinuous" vertical="center"/>
    </xf>
    <xf numFmtId="0" fontId="7" fillId="3" borderId="7" xfId="0" applyFont="1" applyFill="1" applyBorder="1" applyAlignment="1">
      <alignment horizontal="center" vertical="center" shrinkToFit="1"/>
    </xf>
    <xf numFmtId="0" fontId="7" fillId="3" borderId="10" xfId="0" applyFont="1" applyFill="1" applyBorder="1" applyAlignment="1">
      <alignment horizontal="centerContinuous" vertical="center" shrinkToFit="1"/>
    </xf>
    <xf numFmtId="0" fontId="7" fillId="3" borderId="0" xfId="0" applyFont="1" applyFill="1" applyBorder="1" applyAlignment="1">
      <alignment horizontal="center" vertical="center" shrinkToFit="1"/>
    </xf>
    <xf numFmtId="0" fontId="7" fillId="3" borderId="7" xfId="7" applyFont="1" applyFill="1" applyBorder="1" applyAlignment="1">
      <alignment horizontal="center" vertical="center" shrinkToFit="1"/>
    </xf>
    <xf numFmtId="0" fontId="7" fillId="3" borderId="0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 shrinkToFi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3" xfId="7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187" fontId="5" fillId="0" borderId="0" xfId="0" applyNumberFormat="1" applyFont="1" applyFill="1" applyBorder="1" applyAlignment="1">
      <alignment horizontal="right"/>
    </xf>
    <xf numFmtId="41" fontId="5" fillId="0" borderId="0" xfId="0" applyNumberFormat="1" applyFont="1" applyFill="1" applyBorder="1" applyAlignment="1">
      <alignment horizontal="right"/>
    </xf>
    <xf numFmtId="176" fontId="5" fillId="0" borderId="0" xfId="8" applyNumberFormat="1" applyFont="1" applyFill="1" applyAlignment="1" applyProtection="1"/>
    <xf numFmtId="176" fontId="1" fillId="0" borderId="0" xfId="8" applyNumberFormat="1" applyFont="1" applyFill="1" applyBorder="1" applyAlignment="1" applyProtection="1"/>
    <xf numFmtId="176" fontId="5" fillId="5" borderId="0" xfId="1" applyFont="1" applyFill="1" applyBorder="1" applyProtection="1">
      <protection locked="0"/>
    </xf>
    <xf numFmtId="176" fontId="5" fillId="5" borderId="0" xfId="1" applyFont="1" applyFill="1" applyBorder="1" applyProtection="1"/>
    <xf numFmtId="176" fontId="5" fillId="0" borderId="14" xfId="1" applyFont="1" applyFill="1" applyBorder="1" applyProtection="1">
      <protection locked="0"/>
    </xf>
    <xf numFmtId="176" fontId="5" fillId="0" borderId="9" xfId="8" applyNumberFormat="1" applyFont="1" applyFill="1" applyBorder="1" applyAlignment="1" applyProtection="1">
      <protection locked="0"/>
    </xf>
    <xf numFmtId="176" fontId="1" fillId="5" borderId="0" xfId="1" applyFont="1" applyFill="1" applyBorder="1" applyProtection="1">
      <protection locked="0"/>
    </xf>
    <xf numFmtId="176" fontId="1" fillId="5" borderId="0" xfId="1" applyFont="1" applyFill="1" applyBorder="1" applyProtection="1"/>
    <xf numFmtId="176" fontId="4" fillId="0" borderId="0" xfId="1" applyFont="1" applyFill="1" applyProtection="1"/>
    <xf numFmtId="176" fontId="1" fillId="4" borderId="0" xfId="1" applyFont="1" applyFill="1" applyBorder="1" applyProtection="1">
      <protection locked="0"/>
    </xf>
    <xf numFmtId="176" fontId="1" fillId="4" borderId="0" xfId="1" applyFont="1" applyFill="1" applyBorder="1" applyProtection="1"/>
    <xf numFmtId="0" fontId="7" fillId="0" borderId="19" xfId="0" applyFont="1" applyFill="1" applyBorder="1" applyAlignment="1">
      <alignment horizontal="left"/>
    </xf>
    <xf numFmtId="176" fontId="7" fillId="0" borderId="19" xfId="1" applyFont="1" applyFill="1" applyBorder="1" applyProtection="1">
      <protection locked="0"/>
    </xf>
    <xf numFmtId="176" fontId="7" fillId="0" borderId="19" xfId="8" applyNumberFormat="1" applyFont="1" applyFill="1" applyBorder="1" applyAlignment="1" applyProtection="1">
      <protection locked="0"/>
    </xf>
    <xf numFmtId="176" fontId="7" fillId="0" borderId="0" xfId="1" applyFont="1" applyFill="1" applyBorder="1" applyProtection="1">
      <protection locked="0"/>
    </xf>
    <xf numFmtId="176" fontId="7" fillId="0" borderId="0" xfId="8" applyNumberFormat="1" applyFont="1" applyFill="1" applyBorder="1" applyAlignment="1" applyProtection="1">
      <protection locked="0"/>
    </xf>
    <xf numFmtId="176" fontId="7" fillId="0" borderId="0" xfId="8" applyNumberFormat="1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horizontal="left"/>
    </xf>
    <xf numFmtId="0" fontId="10" fillId="0" borderId="0" xfId="0" applyFont="1" applyFill="1" applyProtection="1"/>
    <xf numFmtId="0" fontId="5" fillId="0" borderId="0" xfId="7" applyFont="1" applyFill="1" applyAlignment="1" applyProtection="1"/>
    <xf numFmtId="0" fontId="35" fillId="0" borderId="0" xfId="0" applyFont="1" applyFill="1"/>
    <xf numFmtId="0" fontId="36" fillId="0" borderId="0" xfId="0" applyFont="1" applyFill="1"/>
    <xf numFmtId="0" fontId="14" fillId="2" borderId="0" xfId="0" applyFont="1" applyFill="1" applyProtection="1"/>
    <xf numFmtId="0" fontId="5" fillId="0" borderId="0" xfId="0" applyFont="1" applyFill="1" applyAlignment="1">
      <alignment horizontal="left" vertical="top"/>
    </xf>
    <xf numFmtId="0" fontId="14" fillId="0" borderId="0" xfId="0" applyFont="1" applyFill="1" applyAlignment="1" applyProtection="1">
      <alignment vertical="top"/>
    </xf>
    <xf numFmtId="0" fontId="19" fillId="0" borderId="0" xfId="0" applyFont="1" applyFill="1" applyAlignment="1">
      <alignment horizontal="right" vertical="top"/>
    </xf>
    <xf numFmtId="0" fontId="19" fillId="0" borderId="0" xfId="0" applyFont="1" applyFill="1" applyAlignment="1">
      <alignment horizontal="left" vertical="top"/>
    </xf>
    <xf numFmtId="0" fontId="37" fillId="0" borderId="0" xfId="0" applyFont="1" applyFill="1" applyAlignment="1" applyProtection="1">
      <alignment horizontal="centerContinuous" vertical="center"/>
    </xf>
    <xf numFmtId="0" fontId="38" fillId="0" borderId="0" xfId="0" applyFont="1" applyFill="1" applyAlignment="1" applyProtection="1">
      <alignment horizontal="centerContinuous"/>
    </xf>
    <xf numFmtId="0" fontId="16" fillId="0" borderId="0" xfId="0" applyFont="1" applyFill="1" applyAlignment="1" applyProtection="1">
      <alignment horizontal="right"/>
    </xf>
    <xf numFmtId="0" fontId="14" fillId="3" borderId="2" xfId="0" applyFont="1" applyFill="1" applyBorder="1" applyAlignment="1" applyProtection="1">
      <alignment horizontal="center" vertical="center"/>
    </xf>
    <xf numFmtId="0" fontId="14" fillId="3" borderId="3" xfId="0" applyFont="1" applyFill="1" applyBorder="1" applyAlignment="1" applyProtection="1">
      <alignment vertical="center"/>
    </xf>
    <xf numFmtId="0" fontId="14" fillId="3" borderId="15" xfId="0" applyFont="1" applyFill="1" applyBorder="1" applyAlignment="1" applyProtection="1">
      <alignment vertical="center"/>
    </xf>
    <xf numFmtId="0" fontId="14" fillId="3" borderId="7" xfId="0" applyFont="1" applyFill="1" applyBorder="1" applyAlignment="1" applyProtection="1">
      <alignment horizontal="center" vertical="center"/>
    </xf>
    <xf numFmtId="0" fontId="14" fillId="3" borderId="21" xfId="0" applyFont="1" applyFill="1" applyBorder="1" applyAlignment="1" applyProtection="1">
      <alignment horizontal="centerContinuous" vertical="center"/>
    </xf>
    <xf numFmtId="0" fontId="14" fillId="3" borderId="21" xfId="0" applyFont="1" applyFill="1" applyBorder="1" applyAlignment="1" applyProtection="1">
      <alignment horizontal="centerContinuous" vertical="center" wrapText="1"/>
    </xf>
    <xf numFmtId="0" fontId="14" fillId="3" borderId="20" xfId="0" applyFont="1" applyFill="1" applyBorder="1" applyAlignment="1" applyProtection="1">
      <alignment horizontal="centerContinuous" vertical="center"/>
    </xf>
    <xf numFmtId="0" fontId="14" fillId="3" borderId="22" xfId="0" applyFont="1" applyFill="1" applyBorder="1" applyAlignment="1" applyProtection="1">
      <alignment horizontal="centerContinuous" vertical="center" wrapText="1"/>
    </xf>
    <xf numFmtId="0" fontId="14" fillId="3" borderId="19" xfId="0" applyFont="1" applyFill="1" applyBorder="1" applyAlignment="1" applyProtection="1">
      <alignment horizontal="centerContinuous" vertical="center" wrapText="1"/>
    </xf>
    <xf numFmtId="0" fontId="14" fillId="3" borderId="13" xfId="0" applyFont="1" applyFill="1" applyBorder="1" applyAlignment="1" applyProtection="1">
      <alignment horizontal="center" vertical="center"/>
    </xf>
    <xf numFmtId="0" fontId="14" fillId="3" borderId="14" xfId="0" applyFont="1" applyFill="1" applyBorder="1" applyAlignment="1" applyProtection="1">
      <alignment horizontal="centerContinuous" vertical="center"/>
    </xf>
    <xf numFmtId="0" fontId="14" fillId="3" borderId="14" xfId="0" applyFont="1" applyFill="1" applyBorder="1" applyAlignment="1" applyProtection="1">
      <alignment horizontal="centerContinuous" vertical="center" shrinkToFit="1"/>
    </xf>
    <xf numFmtId="0" fontId="14" fillId="3" borderId="14" xfId="0" applyFont="1" applyFill="1" applyBorder="1" applyAlignment="1" applyProtection="1">
      <alignment horizontal="center" vertical="center" shrinkToFit="1"/>
    </xf>
    <xf numFmtId="0" fontId="14" fillId="3" borderId="11" xfId="0" applyFont="1" applyFill="1" applyBorder="1" applyAlignment="1" applyProtection="1">
      <alignment horizontal="centerContinuous" vertical="center" wrapText="1" shrinkToFit="1"/>
    </xf>
    <xf numFmtId="0" fontId="14" fillId="3" borderId="18" xfId="0" applyFont="1" applyFill="1" applyBorder="1" applyAlignment="1" applyProtection="1">
      <alignment horizontal="centerContinuous" vertical="center" shrinkToFit="1"/>
    </xf>
    <xf numFmtId="0" fontId="14" fillId="3" borderId="14" xfId="0" applyFont="1" applyFill="1" applyBorder="1" applyAlignment="1" applyProtection="1">
      <alignment horizontal="centerContinuous" vertical="center" wrapText="1" shrinkToFit="1"/>
    </xf>
    <xf numFmtId="0" fontId="14" fillId="3" borderId="13" xfId="0" applyFont="1" applyFill="1" applyBorder="1" applyAlignment="1" applyProtection="1">
      <alignment horizontal="centerContinuous" vertical="center" shrinkToFit="1"/>
    </xf>
    <xf numFmtId="0" fontId="14" fillId="3" borderId="9" xfId="0" applyFont="1" applyFill="1" applyBorder="1" applyAlignment="1" applyProtection="1">
      <alignment horizontal="centerContinuous" vertical="center" shrinkToFit="1"/>
    </xf>
    <xf numFmtId="0" fontId="14" fillId="2" borderId="7" xfId="0" applyFont="1" applyFill="1" applyBorder="1" applyAlignment="1" applyProtection="1">
      <alignment horizontal="center"/>
    </xf>
    <xf numFmtId="0" fontId="14" fillId="2" borderId="0" xfId="0" applyFont="1" applyFill="1" applyBorder="1" applyAlignment="1" applyProtection="1">
      <alignment horizontal="center"/>
    </xf>
    <xf numFmtId="176" fontId="14" fillId="2" borderId="0" xfId="1" applyFont="1" applyFill="1" applyAlignment="1" applyProtection="1">
      <alignment horizontal="right"/>
    </xf>
    <xf numFmtId="176" fontId="14" fillId="2" borderId="0" xfId="9" applyFont="1" applyFill="1" applyAlignment="1" applyProtection="1">
      <alignment horizontal="right"/>
    </xf>
    <xf numFmtId="176" fontId="14" fillId="2" borderId="0" xfId="9" applyFont="1" applyFill="1" applyProtection="1"/>
    <xf numFmtId="41" fontId="5" fillId="0" borderId="8" xfId="0" applyNumberFormat="1" applyFont="1" applyFill="1" applyBorder="1" applyAlignment="1" applyProtection="1">
      <alignment horizontal="center"/>
    </xf>
    <xf numFmtId="41" fontId="5" fillId="0" borderId="0" xfId="1" applyNumberFormat="1" applyFont="1" applyFill="1" applyBorder="1" applyProtection="1"/>
    <xf numFmtId="41" fontId="5" fillId="0" borderId="0" xfId="9" applyNumberFormat="1" applyFont="1" applyFill="1" applyBorder="1" applyAlignment="1" applyProtection="1">
      <alignment horizontal="right"/>
    </xf>
    <xf numFmtId="41" fontId="5" fillId="0" borderId="0" xfId="9" applyNumberFormat="1" applyFont="1" applyFill="1" applyBorder="1" applyProtection="1"/>
    <xf numFmtId="41" fontId="5" fillId="0" borderId="0" xfId="0" applyNumberFormat="1" applyFont="1" applyFill="1" applyBorder="1" applyProtection="1"/>
    <xf numFmtId="41" fontId="5" fillId="0" borderId="8" xfId="0" applyNumberFormat="1" applyFont="1" applyFill="1" applyBorder="1" applyAlignment="1">
      <alignment horizontal="center"/>
    </xf>
    <xf numFmtId="0" fontId="14" fillId="0" borderId="7" xfId="0" applyFont="1" applyFill="1" applyBorder="1" applyAlignment="1" applyProtection="1">
      <alignment horizontal="center"/>
    </xf>
    <xf numFmtId="41" fontId="14" fillId="0" borderId="8" xfId="0" applyNumberFormat="1" applyFont="1" applyFill="1" applyBorder="1" applyAlignment="1" applyProtection="1">
      <alignment horizontal="center"/>
    </xf>
    <xf numFmtId="41" fontId="14" fillId="0" borderId="0" xfId="1" applyNumberFormat="1" applyFont="1" applyFill="1" applyBorder="1" applyProtection="1"/>
    <xf numFmtId="41" fontId="14" fillId="0" borderId="0" xfId="9" applyNumberFormat="1" applyFont="1" applyFill="1" applyBorder="1" applyProtection="1"/>
    <xf numFmtId="41" fontId="5" fillId="6" borderId="8" xfId="0" applyNumberFormat="1" applyFont="1" applyFill="1" applyBorder="1" applyAlignment="1"/>
    <xf numFmtId="41" fontId="5" fillId="5" borderId="0" xfId="1" applyNumberFormat="1" applyFont="1" applyFill="1" applyBorder="1" applyProtection="1">
      <protection locked="0"/>
    </xf>
    <xf numFmtId="41" fontId="5" fillId="5" borderId="0" xfId="0" applyNumberFormat="1" applyFont="1" applyFill="1" applyBorder="1" applyAlignment="1"/>
    <xf numFmtId="41" fontId="14" fillId="5" borderId="0" xfId="3" applyNumberFormat="1" applyFont="1" applyFill="1" applyBorder="1" applyAlignment="1" applyProtection="1">
      <protection locked="0"/>
    </xf>
    <xf numFmtId="41" fontId="5" fillId="5" borderId="0" xfId="0" applyNumberFormat="1" applyFont="1" applyFill="1" applyBorder="1" applyProtection="1"/>
    <xf numFmtId="0" fontId="14" fillId="0" borderId="9" xfId="0" applyFont="1" applyFill="1" applyBorder="1" applyAlignment="1" applyProtection="1">
      <alignment horizontal="center"/>
    </xf>
    <xf numFmtId="0" fontId="14" fillId="0" borderId="14" xfId="0" applyFont="1" applyFill="1" applyBorder="1" applyAlignment="1" applyProtection="1">
      <alignment horizontal="center"/>
    </xf>
    <xf numFmtId="176" fontId="12" fillId="0" borderId="9" xfId="1" applyNumberFormat="1" applyFont="1" applyFill="1" applyBorder="1" applyProtection="1"/>
    <xf numFmtId="176" fontId="12" fillId="0" borderId="9" xfId="0" applyNumberFormat="1" applyFont="1" applyFill="1" applyBorder="1" applyAlignment="1" applyProtection="1"/>
    <xf numFmtId="0" fontId="7" fillId="0" borderId="9" xfId="0" applyFont="1" applyFill="1" applyBorder="1" applyProtection="1"/>
    <xf numFmtId="41" fontId="8" fillId="0" borderId="8" xfId="0" applyNumberFormat="1" applyFont="1" applyFill="1" applyBorder="1" applyAlignment="1">
      <alignment horizontal="center"/>
    </xf>
    <xf numFmtId="41" fontId="8" fillId="0" borderId="0" xfId="1" applyNumberFormat="1" applyFont="1" applyFill="1" applyBorder="1" applyProtection="1"/>
    <xf numFmtId="0" fontId="9" fillId="0" borderId="7" xfId="0" applyFont="1" applyFill="1" applyBorder="1" applyAlignment="1" applyProtection="1">
      <alignment horizontal="center"/>
    </xf>
    <xf numFmtId="41" fontId="9" fillId="0" borderId="8" xfId="0" applyNumberFormat="1" applyFont="1" applyFill="1" applyBorder="1" applyAlignment="1" applyProtection="1">
      <alignment horizontal="center"/>
    </xf>
    <xf numFmtId="41" fontId="9" fillId="0" borderId="0" xfId="1" applyNumberFormat="1" applyFont="1" applyFill="1" applyBorder="1" applyProtection="1"/>
    <xf numFmtId="41" fontId="9" fillId="0" borderId="0" xfId="9" applyNumberFormat="1" applyFont="1" applyFill="1" applyBorder="1" applyProtection="1"/>
    <xf numFmtId="41" fontId="9" fillId="0" borderId="0" xfId="0" applyNumberFormat="1" applyFont="1" applyFill="1" applyBorder="1" applyProtection="1"/>
    <xf numFmtId="41" fontId="5" fillId="0" borderId="8" xfId="0" applyNumberFormat="1" applyFont="1" applyFill="1" applyBorder="1" applyAlignment="1"/>
    <xf numFmtId="41" fontId="5" fillId="4" borderId="0" xfId="1" applyNumberFormat="1" applyFont="1" applyFill="1" applyBorder="1" applyProtection="1">
      <protection locked="0"/>
    </xf>
    <xf numFmtId="41" fontId="5" fillId="4" borderId="0" xfId="0" applyNumberFormat="1" applyFont="1" applyFill="1" applyBorder="1" applyAlignment="1"/>
    <xf numFmtId="41" fontId="14" fillId="4" borderId="0" xfId="3" applyNumberFormat="1" applyFont="1" applyFill="1" applyBorder="1" applyAlignment="1" applyProtection="1">
      <protection locked="0"/>
    </xf>
    <xf numFmtId="41" fontId="5" fillId="4" borderId="0" xfId="0" applyNumberFormat="1" applyFont="1" applyFill="1" applyBorder="1" applyProtection="1"/>
    <xf numFmtId="0" fontId="7" fillId="0" borderId="0" xfId="0" applyFont="1" applyFill="1" applyBorder="1" applyProtection="1"/>
    <xf numFmtId="0" fontId="14" fillId="2" borderId="0" xfId="0" applyFont="1" applyFill="1" applyBorder="1" applyProtection="1"/>
    <xf numFmtId="0" fontId="14" fillId="0" borderId="0" xfId="0" applyFont="1" applyFill="1" applyBorder="1" applyAlignment="1" applyProtection="1">
      <alignment horizontal="center"/>
    </xf>
    <xf numFmtId="41" fontId="14" fillId="0" borderId="0" xfId="0" applyNumberFormat="1" applyFont="1" applyFill="1" applyBorder="1" applyAlignment="1" applyProtection="1">
      <alignment horizontal="center"/>
    </xf>
    <xf numFmtId="0" fontId="24" fillId="0" borderId="0" xfId="0" applyFont="1" applyFill="1" applyBorder="1" applyAlignment="1" applyProtection="1"/>
    <xf numFmtId="0" fontId="12" fillId="0" borderId="0" xfId="0" applyFont="1" applyFill="1" applyBorder="1" applyAlignment="1" applyProtection="1"/>
    <xf numFmtId="176" fontId="14" fillId="0" borderId="0" xfId="1" applyNumberFormat="1" applyFont="1" applyFill="1" applyBorder="1" applyProtection="1"/>
    <xf numFmtId="176" fontId="14" fillId="0" borderId="0" xfId="0" applyNumberFormat="1" applyFont="1" applyFill="1" applyBorder="1" applyAlignment="1" applyProtection="1"/>
    <xf numFmtId="0" fontId="24" fillId="0" borderId="0" xfId="0" applyFont="1" applyFill="1" applyBorder="1" applyAlignment="1" applyProtection="1">
      <alignment horizontal="left"/>
    </xf>
    <xf numFmtId="0" fontId="12" fillId="0" borderId="0" xfId="0" applyFont="1" applyFill="1" applyBorder="1" applyAlignment="1" applyProtection="1">
      <alignment horizontal="left"/>
    </xf>
    <xf numFmtId="0" fontId="7" fillId="0" borderId="0" xfId="0" applyFont="1" applyFill="1" applyBorder="1" applyAlignment="1" applyProtection="1">
      <alignment horizontal="left"/>
    </xf>
    <xf numFmtId="0" fontId="1" fillId="2" borderId="0" xfId="0" applyFont="1" applyFill="1" applyProtection="1"/>
    <xf numFmtId="0" fontId="39" fillId="2" borderId="0" xfId="0" applyFont="1" applyFill="1" applyProtection="1"/>
    <xf numFmtId="176" fontId="14" fillId="2" borderId="0" xfId="1" applyFont="1" applyFill="1" applyBorder="1" applyProtection="1"/>
    <xf numFmtId="0" fontId="4" fillId="2" borderId="0" xfId="0" applyFont="1" applyFill="1" applyBorder="1" applyAlignment="1" applyProtection="1">
      <alignment horizontal="left"/>
    </xf>
    <xf numFmtId="0" fontId="40" fillId="2" borderId="0" xfId="0" applyFont="1" applyFill="1" applyBorder="1" applyAlignment="1" applyProtection="1">
      <alignment horizontal="left"/>
    </xf>
    <xf numFmtId="0" fontId="4" fillId="2" borderId="0" xfId="0" applyFont="1" applyFill="1" applyProtection="1"/>
    <xf numFmtId="0" fontId="40" fillId="2" borderId="0" xfId="0" applyFont="1" applyFill="1" applyProtection="1"/>
    <xf numFmtId="0" fontId="19" fillId="0" borderId="0" xfId="3" applyFont="1" applyFill="1" applyAlignment="1">
      <alignment vertical="top"/>
    </xf>
    <xf numFmtId="0" fontId="5" fillId="0" borderId="0" xfId="10" applyFont="1" applyFill="1" applyAlignment="1">
      <alignment horizontal="right" vertical="top"/>
    </xf>
    <xf numFmtId="0" fontId="14" fillId="0" borderId="0" xfId="0" applyFont="1" applyFill="1" applyAlignment="1" applyProtection="1">
      <alignment vertical="center"/>
    </xf>
    <xf numFmtId="0" fontId="38" fillId="0" borderId="0" xfId="0" applyFont="1" applyFill="1" applyAlignment="1" applyProtection="1">
      <alignment horizontal="center"/>
    </xf>
    <xf numFmtId="0" fontId="10" fillId="0" borderId="0" xfId="0" applyFont="1" applyFill="1" applyAlignment="1" applyProtection="1">
      <alignment horizontal="right"/>
    </xf>
    <xf numFmtId="0" fontId="14" fillId="3" borderId="3" xfId="0" applyFont="1" applyFill="1" applyBorder="1" applyAlignment="1" applyProtection="1">
      <alignment horizontal="centerContinuous" vertical="center"/>
    </xf>
    <xf numFmtId="0" fontId="14" fillId="3" borderId="15" xfId="0" applyFont="1" applyFill="1" applyBorder="1" applyAlignment="1" applyProtection="1">
      <alignment horizontal="centerContinuous" vertical="center"/>
    </xf>
    <xf numFmtId="0" fontId="14" fillId="3" borderId="21" xfId="0" applyFont="1" applyFill="1" applyBorder="1" applyAlignment="1" applyProtection="1">
      <alignment horizontal="centerContinuous" vertical="center" shrinkToFit="1"/>
    </xf>
    <xf numFmtId="0" fontId="14" fillId="3" borderId="20" xfId="0" applyFont="1" applyFill="1" applyBorder="1" applyAlignment="1" applyProtection="1">
      <alignment horizontal="centerContinuous" vertical="center" shrinkToFit="1"/>
    </xf>
    <xf numFmtId="0" fontId="14" fillId="3" borderId="22" xfId="0" applyFont="1" applyFill="1" applyBorder="1" applyAlignment="1" applyProtection="1">
      <alignment horizontal="centerContinuous" vertical="center" shrinkToFit="1"/>
    </xf>
    <xf numFmtId="0" fontId="14" fillId="3" borderId="19" xfId="0" applyFont="1" applyFill="1" applyBorder="1" applyAlignment="1" applyProtection="1">
      <alignment horizontal="centerContinuous" vertical="center" shrinkToFit="1"/>
    </xf>
    <xf numFmtId="0" fontId="12" fillId="3" borderId="18" xfId="0" applyFont="1" applyFill="1" applyBorder="1" applyAlignment="1" applyProtection="1">
      <alignment horizontal="centerContinuous" vertical="center" shrinkToFit="1"/>
    </xf>
    <xf numFmtId="0" fontId="14" fillId="3" borderId="13" xfId="0" applyFont="1" applyFill="1" applyBorder="1" applyAlignment="1" applyProtection="1">
      <alignment horizontal="centerContinuous" vertical="center" wrapText="1" shrinkToFit="1"/>
    </xf>
    <xf numFmtId="0" fontId="14" fillId="3" borderId="9" xfId="0" applyFont="1" applyFill="1" applyBorder="1" applyAlignment="1" applyProtection="1">
      <alignment horizontal="centerContinuous" vertical="center" wrapText="1" shrinkToFit="1"/>
    </xf>
    <xf numFmtId="176" fontId="14" fillId="2" borderId="0" xfId="9" applyFont="1" applyFill="1" applyAlignment="1" applyProtection="1">
      <alignment horizontal="left"/>
    </xf>
    <xf numFmtId="41" fontId="5" fillId="0" borderId="0" xfId="9" applyNumberFormat="1" applyFont="1" applyFill="1" applyProtection="1"/>
    <xf numFmtId="41" fontId="5" fillId="0" borderId="0" xfId="9" applyNumberFormat="1" applyFont="1" applyFill="1" applyAlignment="1" applyProtection="1">
      <alignment horizontal="left"/>
    </xf>
    <xf numFmtId="41" fontId="5" fillId="0" borderId="0" xfId="9" applyNumberFormat="1" applyFont="1" applyFill="1" applyAlignment="1" applyProtection="1">
      <alignment horizontal="right"/>
    </xf>
    <xf numFmtId="41" fontId="14" fillId="0" borderId="0" xfId="0" applyNumberFormat="1" applyFont="1" applyFill="1" applyProtection="1"/>
    <xf numFmtId="41" fontId="5" fillId="0" borderId="0" xfId="1" applyNumberFormat="1" applyFont="1" applyFill="1" applyProtection="1"/>
    <xf numFmtId="41" fontId="14" fillId="0" borderId="0" xfId="1" applyNumberFormat="1" applyFont="1" applyFill="1" applyProtection="1"/>
    <xf numFmtId="41" fontId="8" fillId="0" borderId="0" xfId="1" applyNumberFormat="1" applyFont="1" applyFill="1" applyProtection="1"/>
    <xf numFmtId="41" fontId="5" fillId="6" borderId="0" xfId="1" applyNumberFormat="1" applyFont="1" applyFill="1" applyProtection="1"/>
    <xf numFmtId="41" fontId="5" fillId="5" borderId="0" xfId="1" applyNumberFormat="1" applyFont="1" applyFill="1" applyProtection="1"/>
    <xf numFmtId="176" fontId="14" fillId="0" borderId="14" xfId="0" applyNumberFormat="1" applyFont="1" applyFill="1" applyBorder="1" applyAlignment="1" applyProtection="1"/>
    <xf numFmtId="176" fontId="14" fillId="0" borderId="9" xfId="0" applyNumberFormat="1" applyFont="1" applyFill="1" applyBorder="1" applyAlignment="1" applyProtection="1"/>
    <xf numFmtId="41" fontId="5" fillId="0" borderId="9" xfId="0" applyNumberFormat="1" applyFont="1" applyFill="1" applyBorder="1" applyProtection="1"/>
    <xf numFmtId="41" fontId="4" fillId="0" borderId="0" xfId="1" applyNumberFormat="1" applyFont="1" applyFill="1" applyProtection="1"/>
    <xf numFmtId="41" fontId="9" fillId="0" borderId="0" xfId="1" applyNumberFormat="1" applyFont="1" applyFill="1" applyProtection="1"/>
    <xf numFmtId="41" fontId="9" fillId="0" borderId="0" xfId="9" applyNumberFormat="1" applyFont="1" applyFill="1" applyProtection="1"/>
    <xf numFmtId="41" fontId="9" fillId="0" borderId="0" xfId="9" applyNumberFormat="1" applyFont="1" applyFill="1" applyAlignment="1" applyProtection="1">
      <alignment horizontal="left"/>
    </xf>
    <xf numFmtId="41" fontId="9" fillId="0" borderId="0" xfId="0" applyNumberFormat="1" applyFont="1" applyFill="1" applyProtection="1"/>
    <xf numFmtId="41" fontId="5" fillId="4" borderId="0" xfId="1" applyNumberFormat="1" applyFont="1" applyFill="1" applyProtection="1"/>
    <xf numFmtId="3" fontId="12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left"/>
    </xf>
    <xf numFmtId="0" fontId="14" fillId="2" borderId="0" xfId="0" applyFont="1" applyFill="1" applyBorder="1" applyAlignment="1" applyProtection="1">
      <alignment horizontal="left"/>
    </xf>
    <xf numFmtId="0" fontId="5" fillId="0" borderId="0" xfId="2" applyFont="1" applyFill="1"/>
    <xf numFmtId="0" fontId="5" fillId="0" borderId="0" xfId="2" applyFont="1" applyFill="1" applyAlignment="1">
      <alignment horizontal="right" vertical="top"/>
    </xf>
    <xf numFmtId="0" fontId="22" fillId="0" borderId="0" xfId="2" applyFont="1" applyFill="1" applyAlignment="1">
      <alignment horizontal="centerContinuous"/>
    </xf>
    <xf numFmtId="0" fontId="5" fillId="0" borderId="0" xfId="2" applyFont="1" applyFill="1" applyAlignment="1">
      <alignment horizontal="centerContinuous"/>
    </xf>
    <xf numFmtId="0" fontId="6" fillId="0" borderId="0" xfId="2" applyFont="1" applyFill="1" applyAlignment="1">
      <alignment horizontal="centerContinuous"/>
    </xf>
    <xf numFmtId="0" fontId="10" fillId="0" borderId="0" xfId="2" applyFont="1" applyFill="1"/>
    <xf numFmtId="0" fontId="5" fillId="3" borderId="15" xfId="2" applyFont="1" applyFill="1" applyBorder="1" applyAlignment="1">
      <alignment horizontal="center" vertical="center"/>
    </xf>
    <xf numFmtId="0" fontId="5" fillId="3" borderId="3" xfId="2" applyFont="1" applyFill="1" applyBorder="1" applyAlignment="1">
      <alignment horizontal="centerContinuous" vertical="center" wrapText="1"/>
    </xf>
    <xf numFmtId="0" fontId="5" fillId="3" borderId="2" xfId="2" applyFont="1" applyFill="1" applyBorder="1" applyAlignment="1">
      <alignment horizontal="centerContinuous" vertical="center" wrapText="1"/>
    </xf>
    <xf numFmtId="0" fontId="5" fillId="3" borderId="3" xfId="2" applyFont="1" applyFill="1" applyBorder="1" applyAlignment="1">
      <alignment horizontal="centerContinuous" vertical="center"/>
    </xf>
    <xf numFmtId="0" fontId="5" fillId="3" borderId="2" xfId="2" applyFont="1" applyFill="1" applyBorder="1" applyAlignment="1">
      <alignment horizontal="centerContinuous" vertical="center"/>
    </xf>
    <xf numFmtId="0" fontId="5" fillId="3" borderId="15" xfId="2" applyFont="1" applyFill="1" applyBorder="1" applyAlignment="1">
      <alignment horizontal="centerContinuous" vertical="center"/>
    </xf>
    <xf numFmtId="0" fontId="5" fillId="3" borderId="7" xfId="2" applyFont="1" applyFill="1" applyBorder="1" applyAlignment="1">
      <alignment horizontal="center" vertical="center"/>
    </xf>
    <xf numFmtId="0" fontId="5" fillId="3" borderId="13" xfId="2" applyFont="1" applyFill="1" applyBorder="1" applyAlignment="1">
      <alignment horizontal="center" vertical="center"/>
    </xf>
    <xf numFmtId="0" fontId="5" fillId="3" borderId="14" xfId="2" applyFont="1" applyFill="1" applyBorder="1" applyAlignment="1">
      <alignment horizontal="centerContinuous" vertical="center"/>
    </xf>
    <xf numFmtId="0" fontId="5" fillId="3" borderId="13" xfId="2" applyFont="1" applyFill="1" applyBorder="1" applyAlignment="1">
      <alignment horizontal="centerContinuous" vertical="center"/>
    </xf>
    <xf numFmtId="0" fontId="5" fillId="3" borderId="9" xfId="2" applyFont="1" applyFill="1" applyBorder="1" applyAlignment="1">
      <alignment horizontal="centerContinuous" vertical="center"/>
    </xf>
    <xf numFmtId="0" fontId="5" fillId="3" borderId="9" xfId="2" applyFont="1" applyFill="1" applyBorder="1" applyAlignment="1">
      <alignment horizontal="center" vertical="center"/>
    </xf>
    <xf numFmtId="0" fontId="5" fillId="3" borderId="17" xfId="2" applyFont="1" applyFill="1" applyBorder="1" applyAlignment="1">
      <alignment horizontal="center" vertical="center"/>
    </xf>
    <xf numFmtId="0" fontId="5" fillId="3" borderId="18" xfId="2" applyFont="1" applyFill="1" applyBorder="1" applyAlignment="1">
      <alignment horizontal="center" vertical="center"/>
    </xf>
    <xf numFmtId="0" fontId="39" fillId="3" borderId="13" xfId="2" applyFont="1" applyFill="1" applyBorder="1" applyAlignment="1">
      <alignment horizontal="center" vertical="center"/>
    </xf>
    <xf numFmtId="0" fontId="39" fillId="3" borderId="9" xfId="2" applyFont="1" applyFill="1" applyBorder="1" applyAlignment="1">
      <alignment horizontal="center" vertical="center"/>
    </xf>
    <xf numFmtId="0" fontId="5" fillId="0" borderId="7" xfId="2" applyFont="1" applyFill="1" applyBorder="1" applyAlignment="1" applyProtection="1">
      <alignment horizontal="center"/>
    </xf>
    <xf numFmtId="176" fontId="5" fillId="0" borderId="0" xfId="11" applyFont="1" applyFill="1" applyProtection="1"/>
    <xf numFmtId="176" fontId="5" fillId="0" borderId="0" xfId="11" applyNumberFormat="1" applyFont="1" applyFill="1" applyProtection="1"/>
    <xf numFmtId="176" fontId="5" fillId="0" borderId="0" xfId="11" applyFont="1" applyFill="1" applyAlignment="1" applyProtection="1">
      <alignment horizontal="center"/>
    </xf>
    <xf numFmtId="176" fontId="5" fillId="0" borderId="0" xfId="11" applyFont="1" applyFill="1" applyBorder="1" applyProtection="1"/>
    <xf numFmtId="176" fontId="5" fillId="0" borderId="0" xfId="2" applyNumberFormat="1" applyFont="1" applyFill="1"/>
    <xf numFmtId="0" fontId="5" fillId="0" borderId="7" xfId="2" applyFont="1" applyFill="1" applyBorder="1" applyAlignment="1">
      <alignment horizontal="center"/>
    </xf>
    <xf numFmtId="176" fontId="5" fillId="0" borderId="0" xfId="11" applyNumberFormat="1" applyFont="1" applyFill="1" applyBorder="1" applyProtection="1"/>
    <xf numFmtId="41" fontId="5" fillId="0" borderId="0" xfId="2" applyNumberFormat="1" applyFont="1" applyFill="1"/>
    <xf numFmtId="176" fontId="1" fillId="0" borderId="0" xfId="11" applyFont="1" applyFill="1" applyProtection="1"/>
    <xf numFmtId="176" fontId="1" fillId="0" borderId="0" xfId="11" applyNumberFormat="1" applyFont="1" applyFill="1" applyProtection="1"/>
    <xf numFmtId="188" fontId="5" fillId="0" borderId="0" xfId="11" applyNumberFormat="1" applyFont="1" applyFill="1" applyProtection="1"/>
    <xf numFmtId="188" fontId="14" fillId="0" borderId="0" xfId="11" applyNumberFormat="1" applyFont="1" applyFill="1" applyProtection="1"/>
    <xf numFmtId="0" fontId="5" fillId="0" borderId="7" xfId="2" applyFont="1" applyFill="1" applyBorder="1" applyAlignment="1">
      <alignment horizontal="distributed"/>
    </xf>
    <xf numFmtId="176" fontId="1" fillId="5" borderId="0" xfId="11" applyNumberFormat="1" applyFont="1" applyFill="1" applyProtection="1">
      <protection locked="0"/>
    </xf>
    <xf numFmtId="176" fontId="5" fillId="5" borderId="0" xfId="11" applyNumberFormat="1" applyFont="1" applyFill="1" applyProtection="1">
      <protection locked="0"/>
    </xf>
    <xf numFmtId="41" fontId="5" fillId="5" borderId="0" xfId="2" applyNumberFormat="1" applyFont="1" applyFill="1"/>
    <xf numFmtId="41" fontId="1" fillId="5" borderId="0" xfId="2" applyNumberFormat="1" applyFont="1" applyFill="1"/>
    <xf numFmtId="0" fontId="5" fillId="0" borderId="0" xfId="2" applyFont="1" applyFill="1" applyAlignment="1">
      <alignment wrapText="1"/>
    </xf>
    <xf numFmtId="176" fontId="5" fillId="5" borderId="0" xfId="11" applyNumberFormat="1" applyFont="1" applyFill="1" applyBorder="1" applyProtection="1">
      <protection locked="0"/>
    </xf>
    <xf numFmtId="0" fontId="5" fillId="0" borderId="9" xfId="2" applyFont="1" applyFill="1" applyBorder="1" applyAlignment="1">
      <alignment horizontal="center"/>
    </xf>
    <xf numFmtId="176" fontId="1" fillId="0" borderId="9" xfId="11" applyNumberFormat="1" applyFont="1" applyFill="1" applyBorder="1" applyProtection="1">
      <protection locked="0"/>
    </xf>
    <xf numFmtId="176" fontId="5" fillId="0" borderId="9" xfId="11" applyNumberFormat="1" applyFont="1" applyFill="1" applyBorder="1" applyProtection="1">
      <protection locked="0"/>
    </xf>
    <xf numFmtId="0" fontId="5" fillId="0" borderId="9" xfId="2" applyFont="1" applyFill="1" applyBorder="1"/>
    <xf numFmtId="176" fontId="5" fillId="6" borderId="0" xfId="11" applyFont="1" applyFill="1" applyProtection="1"/>
    <xf numFmtId="183" fontId="5" fillId="0" borderId="0" xfId="11" applyNumberFormat="1" applyFont="1" applyFill="1" applyProtection="1"/>
    <xf numFmtId="0" fontId="8" fillId="0" borderId="7" xfId="2" applyFont="1" applyFill="1" applyBorder="1" applyAlignment="1">
      <alignment horizontal="center"/>
    </xf>
    <xf numFmtId="176" fontId="8" fillId="0" borderId="0" xfId="11" applyFont="1" applyFill="1" applyProtection="1"/>
    <xf numFmtId="176" fontId="4" fillId="0" borderId="0" xfId="11" applyFont="1" applyFill="1" applyProtection="1"/>
    <xf numFmtId="0" fontId="9" fillId="0" borderId="7" xfId="2" applyFont="1" applyFill="1" applyBorder="1" applyAlignment="1">
      <alignment horizontal="center"/>
    </xf>
    <xf numFmtId="176" fontId="9" fillId="0" borderId="0" xfId="11" applyFont="1" applyFill="1" applyProtection="1"/>
    <xf numFmtId="176" fontId="9" fillId="0" borderId="0" xfId="11" applyNumberFormat="1" applyFont="1" applyFill="1" applyProtection="1"/>
    <xf numFmtId="188" fontId="9" fillId="0" borderId="0" xfId="11" applyNumberFormat="1" applyFont="1" applyFill="1" applyProtection="1"/>
    <xf numFmtId="176" fontId="9" fillId="0" borderId="0" xfId="2" applyNumberFormat="1" applyFont="1" applyFill="1"/>
    <xf numFmtId="176" fontId="5" fillId="4" borderId="0" xfId="11" applyNumberFormat="1" applyFont="1" applyFill="1" applyProtection="1">
      <protection locked="0"/>
    </xf>
    <xf numFmtId="41" fontId="5" fillId="4" borderId="0" xfId="2" applyNumberFormat="1" applyFont="1" applyFill="1"/>
    <xf numFmtId="176" fontId="5" fillId="4" borderId="0" xfId="11" applyNumberFormat="1" applyFont="1" applyFill="1" applyBorder="1" applyProtection="1">
      <protection locked="0"/>
    </xf>
    <xf numFmtId="176" fontId="5" fillId="0" borderId="14" xfId="11" applyFont="1" applyFill="1" applyBorder="1" applyProtection="1"/>
    <xf numFmtId="0" fontId="7" fillId="0" borderId="0" xfId="2" applyFont="1" applyFill="1" applyBorder="1" applyAlignment="1"/>
    <xf numFmtId="176" fontId="5" fillId="0" borderId="0" xfId="11" applyNumberFormat="1" applyFont="1" applyFill="1" applyBorder="1" applyProtection="1">
      <protection locked="0"/>
    </xf>
    <xf numFmtId="0" fontId="24" fillId="0" borderId="0" xfId="2" applyFont="1" applyFill="1" applyBorder="1" applyAlignment="1"/>
    <xf numFmtId="176" fontId="7" fillId="0" borderId="0" xfId="11" applyFont="1" applyFill="1" applyBorder="1" applyProtection="1"/>
    <xf numFmtId="0" fontId="5" fillId="0" borderId="0" xfId="2" applyFont="1" applyFill="1" applyBorder="1" applyAlignment="1" applyProtection="1">
      <alignment horizontal="left"/>
    </xf>
    <xf numFmtId="0" fontId="5" fillId="0" borderId="0" xfId="2" applyFont="1" applyFill="1" applyProtection="1"/>
    <xf numFmtId="0" fontId="34" fillId="0" borderId="0" xfId="2" applyFont="1" applyFill="1"/>
    <xf numFmtId="0" fontId="29" fillId="0" borderId="0" xfId="3" applyFont="1" applyFill="1" applyAlignment="1">
      <alignment vertical="top"/>
    </xf>
    <xf numFmtId="0" fontId="1" fillId="3" borderId="5" xfId="0" applyFont="1" applyFill="1" applyBorder="1" applyAlignment="1">
      <alignment horizontal="centerContinuous" vertical="center" shrinkToFit="1"/>
    </xf>
    <xf numFmtId="0" fontId="1" fillId="3" borderId="6" xfId="0" applyFont="1" applyFill="1" applyBorder="1" applyAlignment="1">
      <alignment horizontal="centerContinuous" vertical="center" shrinkToFit="1"/>
    </xf>
    <xf numFmtId="0" fontId="1" fillId="3" borderId="23" xfId="0" applyFont="1" applyFill="1" applyBorder="1" applyAlignment="1">
      <alignment horizontal="centerContinuous" vertical="center" shrinkToFit="1"/>
    </xf>
    <xf numFmtId="0" fontId="1" fillId="3" borderId="7" xfId="0" applyFont="1" applyFill="1" applyBorder="1" applyAlignment="1" applyProtection="1">
      <alignment horizontal="center" vertical="center"/>
    </xf>
    <xf numFmtId="0" fontId="1" fillId="3" borderId="20" xfId="12" applyFont="1" applyFill="1" applyBorder="1" applyAlignment="1" applyProtection="1">
      <alignment horizontal="center" vertical="center"/>
    </xf>
    <xf numFmtId="0" fontId="1" fillId="3" borderId="22" xfId="12" applyFont="1" applyFill="1" applyBorder="1" applyAlignment="1" applyProtection="1">
      <alignment horizontal="center" vertical="center"/>
    </xf>
    <xf numFmtId="0" fontId="1" fillId="3" borderId="17" xfId="12" applyFont="1" applyFill="1" applyBorder="1" applyAlignment="1" applyProtection="1">
      <alignment horizontal="center" vertical="center"/>
    </xf>
    <xf numFmtId="0" fontId="1" fillId="3" borderId="7" xfId="12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 applyProtection="1">
      <alignment horizontal="center" vertical="center" shrinkToFit="1"/>
    </xf>
    <xf numFmtId="0" fontId="1" fillId="3" borderId="17" xfId="12" applyFont="1" applyFill="1" applyBorder="1" applyAlignment="1" applyProtection="1">
      <alignment horizontal="center" vertical="center" shrinkToFit="1"/>
    </xf>
    <xf numFmtId="0" fontId="1" fillId="3" borderId="7" xfId="12" applyFont="1" applyFill="1" applyBorder="1" applyAlignment="1" applyProtection="1">
      <alignment horizontal="center" vertical="center" shrinkToFit="1"/>
    </xf>
    <xf numFmtId="0" fontId="1" fillId="3" borderId="13" xfId="0" applyFont="1" applyFill="1" applyBorder="1" applyAlignment="1" applyProtection="1">
      <alignment horizontal="center" vertical="center" shrinkToFit="1"/>
    </xf>
    <xf numFmtId="0" fontId="1" fillId="3" borderId="18" xfId="12" applyFont="1" applyFill="1" applyBorder="1" applyAlignment="1" applyProtection="1">
      <alignment horizontal="center" vertical="center" shrinkToFit="1"/>
    </xf>
    <xf numFmtId="0" fontId="1" fillId="3" borderId="13" xfId="12" applyFont="1" applyFill="1" applyBorder="1" applyAlignment="1" applyProtection="1">
      <alignment horizontal="center" vertical="center" shrinkToFit="1"/>
    </xf>
    <xf numFmtId="176" fontId="1" fillId="0" borderId="0" xfId="1" applyFont="1" applyFill="1" applyAlignment="1" applyProtection="1"/>
    <xf numFmtId="176" fontId="1" fillId="0" borderId="0" xfId="1" applyFont="1" applyFill="1" applyBorder="1" applyAlignment="1" applyProtection="1"/>
    <xf numFmtId="176" fontId="1" fillId="6" borderId="0" xfId="1" applyFont="1" applyFill="1" applyAlignment="1" applyProtection="1"/>
    <xf numFmtId="176" fontId="1" fillId="5" borderId="0" xfId="1" applyFont="1" applyFill="1" applyAlignment="1" applyProtection="1"/>
    <xf numFmtId="176" fontId="1" fillId="5" borderId="0" xfId="1" applyFont="1" applyFill="1" applyBorder="1" applyAlignment="1" applyProtection="1">
      <protection locked="0"/>
    </xf>
    <xf numFmtId="176" fontId="1" fillId="0" borderId="9" xfId="1" applyFont="1" applyFill="1" applyBorder="1" applyAlignment="1" applyProtection="1">
      <alignment vertical="center"/>
    </xf>
    <xf numFmtId="176" fontId="1" fillId="0" borderId="9" xfId="1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>
      <alignment vertical="center"/>
    </xf>
    <xf numFmtId="176" fontId="4" fillId="0" borderId="0" xfId="1" applyFont="1" applyFill="1" applyAlignment="1" applyProtection="1"/>
    <xf numFmtId="176" fontId="9" fillId="0" borderId="0" xfId="1" applyFont="1" applyFill="1" applyAlignment="1" applyProtection="1"/>
    <xf numFmtId="176" fontId="9" fillId="0" borderId="0" xfId="1" applyFont="1" applyFill="1" applyBorder="1" applyAlignment="1" applyProtection="1"/>
    <xf numFmtId="176" fontId="1" fillId="4" borderId="0" xfId="1" applyFont="1" applyFill="1" applyAlignment="1" applyProtection="1"/>
    <xf numFmtId="176" fontId="1" fillId="4" borderId="0" xfId="1" applyFont="1" applyFill="1" applyBorder="1" applyAlignment="1" applyProtection="1">
      <protection locked="0"/>
    </xf>
    <xf numFmtId="176" fontId="3" fillId="0" borderId="0" xfId="1" applyFont="1" applyFill="1" applyBorder="1" applyProtection="1">
      <protection locked="0"/>
    </xf>
    <xf numFmtId="0" fontId="24" fillId="0" borderId="0" xfId="0" applyFont="1" applyFill="1" applyBorder="1" applyAlignment="1">
      <alignment horizontal="left" vertical="center"/>
    </xf>
    <xf numFmtId="176" fontId="3" fillId="0" borderId="0" xfId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Protection="1"/>
    <xf numFmtId="0" fontId="5" fillId="2" borderId="0" xfId="3" applyFont="1" applyFill="1"/>
    <xf numFmtId="0" fontId="5" fillId="0" borderId="0" xfId="3" applyFont="1" applyFill="1" applyAlignment="1">
      <alignment vertical="top"/>
    </xf>
    <xf numFmtId="0" fontId="5" fillId="0" borderId="0" xfId="3" applyFont="1" applyFill="1" applyAlignment="1">
      <alignment horizontal="right" vertical="top"/>
    </xf>
    <xf numFmtId="0" fontId="5" fillId="0" borderId="0" xfId="3" applyFont="1" applyFill="1" applyBorder="1" applyAlignment="1">
      <alignment horizontal="left" vertical="top"/>
    </xf>
    <xf numFmtId="0" fontId="22" fillId="0" borderId="0" xfId="3" applyFont="1" applyFill="1" applyAlignment="1">
      <alignment horizontal="centerContinuous" vertical="center" wrapText="1"/>
    </xf>
    <xf numFmtId="0" fontId="22" fillId="0" borderId="0" xfId="3" applyFont="1" applyFill="1" applyBorder="1" applyAlignment="1">
      <alignment horizontal="centerContinuous" vertical="center" shrinkToFit="1"/>
    </xf>
    <xf numFmtId="0" fontId="25" fillId="0" borderId="0" xfId="3" applyFont="1" applyFill="1" applyAlignment="1">
      <alignment horizontal="centerContinuous" vertical="center"/>
    </xf>
    <xf numFmtId="0" fontId="25" fillId="0" borderId="0" xfId="3" applyFont="1" applyFill="1" applyBorder="1" applyAlignment="1">
      <alignment horizontal="centerContinuous"/>
    </xf>
    <xf numFmtId="0" fontId="10" fillId="0" borderId="0" xfId="3" applyFont="1" applyFill="1"/>
    <xf numFmtId="0" fontId="10" fillId="0" borderId="0" xfId="3" applyFont="1" applyFill="1" applyBorder="1" applyAlignment="1">
      <alignment horizontal="right"/>
    </xf>
    <xf numFmtId="0" fontId="10" fillId="0" borderId="0" xfId="3" applyFont="1" applyFill="1" applyBorder="1"/>
    <xf numFmtId="0" fontId="5" fillId="3" borderId="2" xfId="3" applyFont="1" applyFill="1" applyBorder="1" applyAlignment="1">
      <alignment horizontal="center" vertical="center"/>
    </xf>
    <xf numFmtId="0" fontId="5" fillId="3" borderId="15" xfId="3" applyFont="1" applyFill="1" applyBorder="1" applyAlignment="1">
      <alignment horizontal="centerContinuous" vertical="center"/>
    </xf>
    <xf numFmtId="0" fontId="5" fillId="3" borderId="2" xfId="3" applyFont="1" applyFill="1" applyBorder="1" applyAlignment="1">
      <alignment horizontal="centerContinuous" vertical="center"/>
    </xf>
    <xf numFmtId="0" fontId="5" fillId="3" borderId="3" xfId="3" applyFont="1" applyFill="1" applyBorder="1" applyAlignment="1">
      <alignment horizontal="centerContinuous" vertical="center"/>
    </xf>
    <xf numFmtId="0" fontId="5" fillId="3" borderId="3" xfId="3" applyFont="1" applyFill="1" applyBorder="1" applyAlignment="1">
      <alignment horizontal="centerContinuous" vertical="center" wrapText="1"/>
    </xf>
    <xf numFmtId="0" fontId="1" fillId="3" borderId="3" xfId="3" applyFont="1" applyFill="1" applyBorder="1" applyAlignment="1" applyProtection="1">
      <alignment horizontal="centerContinuous" vertical="center"/>
    </xf>
    <xf numFmtId="0" fontId="39" fillId="3" borderId="15" xfId="3" applyFont="1" applyFill="1" applyBorder="1" applyAlignment="1" applyProtection="1">
      <alignment horizontal="centerContinuous" vertical="center"/>
    </xf>
    <xf numFmtId="0" fontId="5" fillId="3" borderId="7" xfId="3" applyFont="1" applyFill="1" applyBorder="1" applyAlignment="1">
      <alignment horizontal="center" vertical="center"/>
    </xf>
    <xf numFmtId="0" fontId="5" fillId="3" borderId="8" xfId="3" applyFont="1" applyFill="1" applyBorder="1" applyAlignment="1">
      <alignment horizontal="centerContinuous" vertical="center"/>
    </xf>
    <xf numFmtId="0" fontId="5" fillId="3" borderId="7" xfId="3" applyFont="1" applyFill="1" applyBorder="1" applyAlignment="1">
      <alignment horizontal="centerContinuous" vertical="center"/>
    </xf>
    <xf numFmtId="0" fontId="5" fillId="3" borderId="8" xfId="3" applyFont="1" applyFill="1" applyBorder="1" applyAlignment="1" applyProtection="1">
      <alignment horizontal="centerContinuous" vertical="center" shrinkToFit="1"/>
    </xf>
    <xf numFmtId="0" fontId="5" fillId="3" borderId="0" xfId="3" applyFont="1" applyFill="1" applyBorder="1" applyAlignment="1" applyProtection="1">
      <alignment horizontal="centerContinuous" vertical="center" shrinkToFit="1"/>
    </xf>
    <xf numFmtId="0" fontId="5" fillId="3" borderId="14" xfId="3" applyFont="1" applyFill="1" applyBorder="1" applyAlignment="1">
      <alignment horizontal="center" vertical="center"/>
    </xf>
    <xf numFmtId="0" fontId="5" fillId="3" borderId="13" xfId="3" applyFont="1" applyFill="1" applyBorder="1" applyAlignment="1">
      <alignment horizontal="center" vertical="center"/>
    </xf>
    <xf numFmtId="0" fontId="5" fillId="3" borderId="14" xfId="3" applyFont="1" applyFill="1" applyBorder="1" applyAlignment="1">
      <alignment horizontal="centerContinuous" vertical="center"/>
    </xf>
    <xf numFmtId="0" fontId="5" fillId="3" borderId="13" xfId="3" applyFont="1" applyFill="1" applyBorder="1" applyAlignment="1">
      <alignment horizontal="centerContinuous" vertical="center"/>
    </xf>
    <xf numFmtId="0" fontId="5" fillId="3" borderId="14" xfId="3" applyFont="1" applyFill="1" applyBorder="1" applyAlignment="1" applyProtection="1">
      <alignment horizontal="centerContinuous" vertical="center" shrinkToFit="1"/>
    </xf>
    <xf numFmtId="0" fontId="5" fillId="3" borderId="13" xfId="3" applyFont="1" applyFill="1" applyBorder="1" applyAlignment="1" applyProtection="1">
      <alignment horizontal="centerContinuous" vertical="center" shrinkToFit="1"/>
    </xf>
    <xf numFmtId="0" fontId="5" fillId="3" borderId="9" xfId="3" applyFont="1" applyFill="1" applyBorder="1" applyAlignment="1" applyProtection="1">
      <alignment horizontal="centerContinuous" vertical="center" shrinkToFit="1"/>
    </xf>
    <xf numFmtId="0" fontId="5" fillId="3" borderId="17" xfId="3" applyFont="1" applyFill="1" applyBorder="1" applyAlignment="1">
      <alignment horizontal="center" vertical="center"/>
    </xf>
    <xf numFmtId="0" fontId="5" fillId="3" borderId="21" xfId="3" applyFont="1" applyFill="1" applyBorder="1" applyAlignment="1">
      <alignment horizontal="center" vertical="center"/>
    </xf>
    <xf numFmtId="0" fontId="5" fillId="3" borderId="20" xfId="3" applyFont="1" applyFill="1" applyBorder="1" applyAlignment="1" applyProtection="1">
      <alignment horizontal="center" vertical="center"/>
    </xf>
    <xf numFmtId="0" fontId="5" fillId="3" borderId="21" xfId="3" applyFont="1" applyFill="1" applyBorder="1" applyAlignment="1" applyProtection="1">
      <alignment horizontal="center" vertical="center"/>
    </xf>
    <xf numFmtId="0" fontId="5" fillId="3" borderId="13" xfId="13" applyFont="1" applyFill="1" applyBorder="1" applyAlignment="1">
      <alignment horizontal="center" vertical="center"/>
    </xf>
    <xf numFmtId="0" fontId="5" fillId="3" borderId="18" xfId="13" applyFont="1" applyFill="1" applyBorder="1" applyAlignment="1">
      <alignment horizontal="center" vertical="center"/>
    </xf>
    <xf numFmtId="0" fontId="5" fillId="3" borderId="18" xfId="13" applyFont="1" applyFill="1" applyBorder="1" applyAlignment="1" applyProtection="1">
      <alignment horizontal="center" vertical="center"/>
    </xf>
    <xf numFmtId="0" fontId="5" fillId="3" borderId="14" xfId="3" applyFont="1" applyFill="1" applyBorder="1" applyAlignment="1" applyProtection="1">
      <alignment horizontal="center" vertical="center"/>
    </xf>
    <xf numFmtId="0" fontId="5" fillId="0" borderId="7" xfId="3" applyFont="1" applyFill="1" applyBorder="1" applyAlignment="1">
      <alignment horizontal="center"/>
    </xf>
    <xf numFmtId="176" fontId="5" fillId="0" borderId="0" xfId="9" applyFont="1" applyFill="1" applyAlignment="1" applyProtection="1">
      <alignment horizontal="right"/>
    </xf>
    <xf numFmtId="176" fontId="5" fillId="0" borderId="0" xfId="9" applyFont="1" applyFill="1" applyBorder="1" applyAlignment="1" applyProtection="1">
      <alignment horizontal="right"/>
    </xf>
    <xf numFmtId="176" fontId="5" fillId="0" borderId="0" xfId="9" applyFont="1" applyFill="1" applyProtection="1"/>
    <xf numFmtId="176" fontId="5" fillId="0" borderId="0" xfId="9" applyFont="1" applyFill="1" applyBorder="1" applyProtection="1"/>
    <xf numFmtId="176" fontId="5" fillId="5" borderId="0" xfId="9" applyFont="1" applyFill="1" applyBorder="1" applyProtection="1">
      <protection locked="0"/>
    </xf>
    <xf numFmtId="0" fontId="5" fillId="0" borderId="9" xfId="3" applyFont="1" applyFill="1" applyBorder="1" applyAlignment="1">
      <alignment horizontal="center"/>
    </xf>
    <xf numFmtId="0" fontId="8" fillId="0" borderId="7" xfId="3" applyFont="1" applyFill="1" applyBorder="1" applyAlignment="1">
      <alignment horizontal="center"/>
    </xf>
    <xf numFmtId="176" fontId="8" fillId="0" borderId="0" xfId="9" applyFont="1" applyFill="1" applyProtection="1"/>
    <xf numFmtId="176" fontId="5" fillId="4" borderId="0" xfId="9" applyFont="1" applyFill="1" applyBorder="1" applyProtection="1">
      <protection locked="0"/>
    </xf>
    <xf numFmtId="0" fontId="24" fillId="0" borderId="0" xfId="3" applyFont="1" applyFill="1" applyBorder="1" applyAlignment="1"/>
    <xf numFmtId="176" fontId="5" fillId="0" borderId="0" xfId="1" applyFont="1" applyFill="1" applyBorder="1" applyProtection="1">
      <protection locked="0"/>
    </xf>
    <xf numFmtId="0" fontId="7" fillId="0" borderId="0" xfId="3" applyFont="1" applyFill="1" applyBorder="1" applyAlignment="1" applyProtection="1">
      <alignment horizontal="right"/>
    </xf>
    <xf numFmtId="0" fontId="7" fillId="0" borderId="0" xfId="3" applyFont="1" applyFill="1" applyBorder="1" applyAlignment="1"/>
    <xf numFmtId="0" fontId="7" fillId="0" borderId="0" xfId="3" applyFont="1" applyFill="1"/>
    <xf numFmtId="0" fontId="5" fillId="0" borderId="0" xfId="3" applyFont="1" applyFill="1" applyProtection="1"/>
    <xf numFmtId="0" fontId="7" fillId="0" borderId="0" xfId="3" applyFont="1" applyFill="1" applyBorder="1" applyAlignment="1" applyProtection="1">
      <alignment horizontal="left"/>
    </xf>
    <xf numFmtId="0" fontId="5" fillId="0" borderId="0" xfId="3" applyFont="1" applyFill="1" applyAlignment="1" applyProtection="1">
      <alignment horizontal="right"/>
    </xf>
    <xf numFmtId="0" fontId="5" fillId="3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179" fontId="5" fillId="0" borderId="0" xfId="1" applyNumberFormat="1" applyFont="1" applyFill="1" applyBorder="1" applyAlignment="1" applyProtection="1">
      <alignment horizontal="right"/>
      <protection locked="0"/>
    </xf>
    <xf numFmtId="0" fontId="5" fillId="3" borderId="9" xfId="0" applyFont="1" applyFill="1" applyBorder="1" applyAlignment="1">
      <alignment horizontal="centerContinuous" vertical="center" wrapText="1"/>
    </xf>
    <xf numFmtId="0" fontId="5" fillId="3" borderId="3" xfId="6" applyNumberFormat="1" applyFont="1" applyFill="1" applyBorder="1" applyAlignment="1" applyProtection="1">
      <alignment horizontal="center" vertical="center"/>
    </xf>
    <xf numFmtId="176" fontId="5" fillId="0" borderId="0" xfId="1" applyFont="1" applyFill="1" applyAlignment="1" applyProtection="1">
      <alignment horizontal="center"/>
    </xf>
    <xf numFmtId="176" fontId="5" fillId="0" borderId="0" xfId="1" applyFont="1" applyFill="1" applyBorder="1" applyAlignment="1" applyProtection="1">
      <alignment horizontal="center"/>
    </xf>
    <xf numFmtId="176" fontId="8" fillId="0" borderId="0" xfId="1" applyFont="1" applyFill="1" applyProtection="1"/>
    <xf numFmtId="176" fontId="8" fillId="0" borderId="0" xfId="1" applyFont="1" applyFill="1" applyBorder="1" applyProtection="1"/>
    <xf numFmtId="176" fontId="5" fillId="6" borderId="0" xfId="1" applyFont="1" applyFill="1" applyProtection="1"/>
    <xf numFmtId="176" fontId="5" fillId="5" borderId="0" xfId="1" applyFont="1" applyFill="1" applyProtection="1"/>
    <xf numFmtId="176" fontId="5" fillId="5" borderId="0" xfId="1" applyFont="1" applyFill="1" applyProtection="1">
      <protection locked="0"/>
    </xf>
    <xf numFmtId="176" fontId="5" fillId="0" borderId="9" xfId="1" applyFont="1" applyFill="1" applyBorder="1" applyProtection="1"/>
    <xf numFmtId="0" fontId="7" fillId="3" borderId="0" xfId="0" applyFont="1" applyFill="1" applyBorder="1" applyAlignment="1">
      <alignment horizontal="centerContinuous" vertical="center" shrinkToFit="1"/>
    </xf>
    <xf numFmtId="0" fontId="7" fillId="0" borderId="0" xfId="0" applyFont="1" applyFill="1" applyAlignment="1" applyProtection="1">
      <alignment vertical="center"/>
    </xf>
    <xf numFmtId="3" fontId="7" fillId="0" borderId="0" xfId="0" applyNumberFormat="1" applyFont="1" applyFill="1" applyBorder="1" applyAlignment="1" applyProtection="1">
      <alignment vertical="center"/>
    </xf>
    <xf numFmtId="0" fontId="7" fillId="2" borderId="0" xfId="0" applyFont="1" applyFill="1" applyAlignment="1" applyProtection="1">
      <alignment vertical="center"/>
    </xf>
    <xf numFmtId="0" fontId="7" fillId="0" borderId="0" xfId="3" applyFont="1" applyFill="1" applyAlignment="1">
      <alignment vertical="center"/>
    </xf>
    <xf numFmtId="0" fontId="1" fillId="3" borderId="14" xfId="0" applyFont="1" applyFill="1" applyBorder="1" applyAlignment="1">
      <alignment horizontal="center" vertical="center" shrinkToFit="1"/>
    </xf>
    <xf numFmtId="0" fontId="1" fillId="3" borderId="13" xfId="0" applyFont="1" applyFill="1" applyBorder="1" applyAlignment="1">
      <alignment horizontal="center" vertical="center" shrinkToFit="1"/>
    </xf>
    <xf numFmtId="0" fontId="1" fillId="3" borderId="11" xfId="0" applyFont="1" applyFill="1" applyBorder="1" applyAlignment="1">
      <alignment horizontal="center" vertical="center" shrinkToFit="1"/>
    </xf>
    <xf numFmtId="0" fontId="1" fillId="3" borderId="12" xfId="0" applyFont="1" applyFill="1" applyBorder="1" applyAlignment="1">
      <alignment horizontal="center" vertical="center" shrinkToFit="1"/>
    </xf>
    <xf numFmtId="0" fontId="1" fillId="3" borderId="10" xfId="0" applyFont="1" applyFill="1" applyBorder="1" applyAlignment="1">
      <alignment horizontal="center" vertical="center" shrinkToFit="1"/>
    </xf>
    <xf numFmtId="0" fontId="1" fillId="3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 shrinkToFit="1"/>
    </xf>
    <xf numFmtId="0" fontId="1" fillId="3" borderId="7" xfId="0" applyFont="1" applyFill="1" applyBorder="1" applyAlignment="1">
      <alignment horizontal="center" vertical="center" shrinkToFit="1"/>
    </xf>
    <xf numFmtId="0" fontId="7" fillId="0" borderId="1" xfId="6" applyNumberFormat="1" applyFont="1" applyFill="1" applyBorder="1" applyAlignment="1" applyProtection="1">
      <alignment horizontal="right"/>
      <protection locked="0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5" fillId="3" borderId="3" xfId="6" applyNumberFormat="1" applyFont="1" applyFill="1" applyBorder="1" applyAlignment="1" applyProtection="1">
      <alignment horizontal="center" vertical="center"/>
      <protection locked="0"/>
    </xf>
    <xf numFmtId="0" fontId="5" fillId="3" borderId="15" xfId="6" applyNumberFormat="1" applyFont="1" applyFill="1" applyBorder="1" applyAlignment="1" applyProtection="1">
      <alignment horizontal="center" vertical="center"/>
      <protection locked="0"/>
    </xf>
    <xf numFmtId="0" fontId="5" fillId="3" borderId="2" xfId="6" applyNumberFormat="1" applyFont="1" applyFill="1" applyBorder="1" applyAlignment="1" applyProtection="1">
      <alignment horizontal="center" vertical="center"/>
      <protection locked="0"/>
    </xf>
    <xf numFmtId="0" fontId="5" fillId="3" borderId="14" xfId="6" applyNumberFormat="1" applyFont="1" applyFill="1" applyBorder="1" applyAlignment="1" applyProtection="1">
      <alignment horizontal="center" vertical="center"/>
      <protection locked="0"/>
    </xf>
    <xf numFmtId="0" fontId="5" fillId="3" borderId="9" xfId="6" applyNumberFormat="1" applyFont="1" applyFill="1" applyBorder="1" applyAlignment="1" applyProtection="1">
      <alignment horizontal="center" vertical="center"/>
      <protection locked="0"/>
    </xf>
    <xf numFmtId="0" fontId="5" fillId="3" borderId="13" xfId="6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/>
    </xf>
    <xf numFmtId="0" fontId="5" fillId="3" borderId="13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 shrinkToFit="1"/>
    </xf>
    <xf numFmtId="0" fontId="1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center"/>
    </xf>
    <xf numFmtId="0" fontId="5" fillId="3" borderId="5" xfId="0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left" vertical="center"/>
    </xf>
    <xf numFmtId="0" fontId="7" fillId="3" borderId="20" xfId="0" applyFont="1" applyFill="1" applyBorder="1" applyAlignment="1">
      <alignment horizontal="center" vertical="top" wrapText="1" shrinkToFit="1"/>
    </xf>
    <xf numFmtId="0" fontId="7" fillId="3" borderId="17" xfId="0" applyFont="1" applyFill="1" applyBorder="1" applyAlignment="1">
      <alignment horizontal="center" vertical="top" wrapText="1" shrinkToFit="1"/>
    </xf>
    <xf numFmtId="0" fontId="38" fillId="0" borderId="0" xfId="0" applyFont="1" applyFill="1" applyAlignment="1" applyProtection="1">
      <alignment horizontal="center"/>
    </xf>
    <xf numFmtId="0" fontId="14" fillId="3" borderId="4" xfId="0" applyFont="1" applyFill="1" applyBorder="1" applyAlignment="1" applyProtection="1">
      <alignment horizontal="center" vertical="center"/>
    </xf>
    <xf numFmtId="0" fontId="14" fillId="3" borderId="5" xfId="0" applyFont="1" applyFill="1" applyBorder="1" applyAlignment="1" applyProtection="1">
      <alignment horizontal="center" vertical="center"/>
    </xf>
    <xf numFmtId="0" fontId="14" fillId="3" borderId="6" xfId="0" applyFont="1" applyFill="1" applyBorder="1" applyAlignment="1" applyProtection="1">
      <alignment horizontal="center" vertical="center"/>
    </xf>
    <xf numFmtId="0" fontId="5" fillId="3" borderId="3" xfId="2" applyFont="1" applyFill="1" applyBorder="1" applyAlignment="1">
      <alignment horizontal="center" vertical="center"/>
    </xf>
    <xf numFmtId="0" fontId="5" fillId="3" borderId="2" xfId="2" applyFont="1" applyFill="1" applyBorder="1" applyAlignment="1">
      <alignment horizontal="center" vertical="center"/>
    </xf>
    <xf numFmtId="0" fontId="5" fillId="3" borderId="15" xfId="2" applyFont="1" applyFill="1" applyBorder="1" applyAlignment="1">
      <alignment horizontal="center" vertical="center"/>
    </xf>
    <xf numFmtId="0" fontId="5" fillId="3" borderId="14" xfId="2" applyFont="1" applyFill="1" applyBorder="1" applyAlignment="1">
      <alignment horizontal="center" vertical="center"/>
    </xf>
    <xf numFmtId="0" fontId="5" fillId="3" borderId="13" xfId="2" applyFont="1" applyFill="1" applyBorder="1" applyAlignment="1">
      <alignment horizontal="center" vertical="center"/>
    </xf>
    <xf numFmtId="0" fontId="5" fillId="3" borderId="9" xfId="2" applyFont="1" applyFill="1" applyBorder="1" applyAlignment="1">
      <alignment horizontal="center" vertical="center"/>
    </xf>
    <xf numFmtId="0" fontId="11" fillId="0" borderId="1" xfId="12" applyFont="1" applyFill="1" applyBorder="1" applyAlignment="1" applyProtection="1">
      <alignment horizontal="right"/>
    </xf>
    <xf numFmtId="0" fontId="5" fillId="3" borderId="14" xfId="3" applyFont="1" applyFill="1" applyBorder="1" applyAlignment="1">
      <alignment horizontal="center" vertical="center"/>
    </xf>
    <xf numFmtId="0" fontId="5" fillId="3" borderId="13" xfId="3" applyFont="1" applyFill="1" applyBorder="1" applyAlignment="1">
      <alignment horizontal="center" vertical="center"/>
    </xf>
    <xf numFmtId="0" fontId="5" fillId="3" borderId="8" xfId="3" applyFont="1" applyFill="1" applyBorder="1" applyAlignment="1">
      <alignment horizontal="center" vertical="center"/>
    </xf>
    <xf numFmtId="0" fontId="5" fillId="3" borderId="7" xfId="3" applyFont="1" applyFill="1" applyBorder="1" applyAlignment="1">
      <alignment horizontal="center" vertical="center"/>
    </xf>
    <xf numFmtId="0" fontId="5" fillId="3" borderId="0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left" vertical="top"/>
    </xf>
    <xf numFmtId="0" fontId="5" fillId="3" borderId="14" xfId="3" applyFont="1" applyFill="1" applyBorder="1" applyAlignment="1" applyProtection="1">
      <alignment horizontal="center" vertical="center" shrinkToFit="1"/>
    </xf>
    <xf numFmtId="0" fontId="5" fillId="3" borderId="13" xfId="3" applyFont="1" applyFill="1" applyBorder="1" applyAlignment="1" applyProtection="1">
      <alignment horizontal="center" vertical="center" shrinkToFit="1"/>
    </xf>
    <xf numFmtId="0" fontId="41" fillId="3" borderId="14" xfId="3" applyFont="1" applyFill="1" applyBorder="1" applyAlignment="1">
      <alignment horizontal="center" vertical="center" wrapText="1"/>
    </xf>
    <xf numFmtId="0" fontId="41" fillId="3" borderId="9" xfId="3" applyFont="1" applyFill="1" applyBorder="1" applyAlignment="1">
      <alignment horizontal="center" vertical="center"/>
    </xf>
    <xf numFmtId="176" fontId="33" fillId="0" borderId="0" xfId="1" applyFont="1" applyFill="1" applyAlignment="1" applyProtection="1">
      <alignment horizontal="right"/>
    </xf>
    <xf numFmtId="176" fontId="252" fillId="0" borderId="0" xfId="1" applyNumberFormat="1" applyFont="1" applyFill="1" applyAlignment="1" applyProtection="1">
      <alignment horizontal="right"/>
    </xf>
    <xf numFmtId="176" fontId="253" fillId="0" borderId="0" xfId="1" applyNumberFormat="1" applyFont="1" applyFill="1" applyAlignment="1" applyProtection="1">
      <alignment horizontal="right"/>
    </xf>
    <xf numFmtId="176" fontId="252" fillId="0" borderId="0" xfId="1" applyNumberFormat="1" applyFont="1" applyFill="1" applyAlignment="1" applyProtection="1">
      <alignment horizontal="right"/>
      <protection locked="0"/>
    </xf>
    <xf numFmtId="176" fontId="254" fillId="0" borderId="0" xfId="1" applyNumberFormat="1" applyFont="1" applyFill="1" applyAlignment="1" applyProtection="1">
      <alignment horizontal="right"/>
      <protection locked="0"/>
    </xf>
    <xf numFmtId="184" fontId="255" fillId="56" borderId="0" xfId="0" applyNumberFormat="1" applyFont="1" applyFill="1" applyBorder="1" applyAlignment="1">
      <alignment horizontal="right"/>
    </xf>
    <xf numFmtId="184" fontId="255" fillId="56" borderId="0" xfId="1" applyNumberFormat="1" applyFont="1" applyFill="1" applyAlignment="1" applyProtection="1">
      <alignment horizontal="right"/>
      <protection locked="0"/>
    </xf>
    <xf numFmtId="176" fontId="255" fillId="0" borderId="0" xfId="1" applyNumberFormat="1" applyFont="1" applyFill="1" applyAlignment="1" applyProtection="1">
      <alignment horizontal="right"/>
    </xf>
    <xf numFmtId="176" fontId="253" fillId="33" borderId="0" xfId="1" applyNumberFormat="1" applyFont="1" applyFill="1" applyBorder="1" applyAlignment="1">
      <alignment horizontal="right" shrinkToFit="1"/>
    </xf>
    <xf numFmtId="176" fontId="253" fillId="0" borderId="9" xfId="1" applyNumberFormat="1" applyFont="1" applyFill="1" applyBorder="1" applyAlignment="1">
      <alignment horizontal="right" shrinkToFit="1"/>
    </xf>
    <xf numFmtId="176" fontId="253" fillId="80" borderId="0" xfId="1" applyNumberFormat="1" applyFont="1" applyFill="1" applyBorder="1" applyAlignment="1">
      <alignment horizontal="right" shrinkToFit="1"/>
    </xf>
    <xf numFmtId="176" fontId="252" fillId="56" borderId="0" xfId="1" applyNumberFormat="1" applyFont="1" applyFill="1" applyAlignment="1" applyProtection="1">
      <alignment horizontal="right"/>
    </xf>
    <xf numFmtId="176" fontId="255" fillId="0" borderId="0" xfId="1" applyNumberFormat="1" applyFont="1" applyFill="1" applyAlignment="1" applyProtection="1"/>
    <xf numFmtId="0" fontId="255" fillId="25" borderId="13" xfId="0" applyFont="1" applyFill="1" applyBorder="1" applyAlignment="1">
      <alignment horizontal="centerContinuous" vertical="center" wrapText="1"/>
    </xf>
    <xf numFmtId="0" fontId="255" fillId="25" borderId="7" xfId="0" applyFont="1" applyFill="1" applyBorder="1" applyAlignment="1">
      <alignment horizontal="centerContinuous" vertical="center"/>
    </xf>
    <xf numFmtId="176" fontId="33" fillId="0" borderId="0" xfId="0" applyNumberFormat="1" applyFont="1" applyFill="1" applyBorder="1" applyAlignment="1">
      <alignment horizontal="center"/>
    </xf>
    <xf numFmtId="176" fontId="255" fillId="0" borderId="0" xfId="0" applyNumberFormat="1" applyFont="1" applyFill="1" applyBorder="1" applyAlignment="1">
      <alignment horizontal="center"/>
    </xf>
  </cellXfs>
  <cellStyles count="2983">
    <cellStyle name="??&amp;O?&amp;H?_x0008_??_x0007__x0001__x0001_" xfId="14"/>
    <cellStyle name="??&amp;O?&amp;H?_x0008_??_x0007__x0001__x0001_ 2" xfId="15"/>
    <cellStyle name="??_?.????" xfId="16"/>
    <cellStyle name="20% - Accent1" xfId="17"/>
    <cellStyle name="20% - Accent1 2" xfId="18"/>
    <cellStyle name="20% - Accent1 2 2" xfId="19"/>
    <cellStyle name="20% - Accent1 3" xfId="20"/>
    <cellStyle name="20% - Accent1 4" xfId="21"/>
    <cellStyle name="20% - Accent1_1) 도로시설물" xfId="22"/>
    <cellStyle name="20% - Accent2" xfId="23"/>
    <cellStyle name="20% - Accent2 2" xfId="24"/>
    <cellStyle name="20% - Accent2 2 2" xfId="25"/>
    <cellStyle name="20% - Accent2 2 2 2" xfId="26"/>
    <cellStyle name="20% - Accent2 3" xfId="27"/>
    <cellStyle name="20% - Accent2 3 2" xfId="28"/>
    <cellStyle name="20% - Accent2 4" xfId="29"/>
    <cellStyle name="20% - Accent2_1) 도로시설물" xfId="30"/>
    <cellStyle name="20% - Accent3" xfId="31"/>
    <cellStyle name="20% - Accent3 2" xfId="32"/>
    <cellStyle name="20% - Accent3 2 2" xfId="33"/>
    <cellStyle name="20% - Accent3 3" xfId="34"/>
    <cellStyle name="20% - Accent3 4" xfId="35"/>
    <cellStyle name="20% - Accent3_1) 도로시설물" xfId="36"/>
    <cellStyle name="20% - Accent4" xfId="37"/>
    <cellStyle name="20% - Accent4 2" xfId="38"/>
    <cellStyle name="20% - Accent4 2 2" xfId="39"/>
    <cellStyle name="20% - Accent4 3" xfId="40"/>
    <cellStyle name="20% - Accent4 4" xfId="41"/>
    <cellStyle name="20% - Accent4_1) 도로시설물" xfId="42"/>
    <cellStyle name="20% - Accent5" xfId="43"/>
    <cellStyle name="20% - Accent5 2" xfId="44"/>
    <cellStyle name="20% - Accent5 2 2" xfId="45"/>
    <cellStyle name="20% - Accent5 2 2 2" xfId="46"/>
    <cellStyle name="20% - Accent5 3" xfId="47"/>
    <cellStyle name="20% - Accent5 3 2" xfId="48"/>
    <cellStyle name="20% - Accent5 4" xfId="49"/>
    <cellStyle name="20% - Accent5_1) 도로시설물" xfId="50"/>
    <cellStyle name="20% - Accent6" xfId="51"/>
    <cellStyle name="20% - Accent6 2" xfId="52"/>
    <cellStyle name="20% - Accent6 2 2" xfId="53"/>
    <cellStyle name="20% - Accent6 2 2 2" xfId="54"/>
    <cellStyle name="20% - Accent6 3" xfId="55"/>
    <cellStyle name="20% - Accent6 3 2" xfId="56"/>
    <cellStyle name="20% - Accent6 4" xfId="57"/>
    <cellStyle name="20% - Accent6_1) 도로시설물" xfId="58"/>
    <cellStyle name="20% - 강조색1" xfId="2942" builtinId="30" customBuiltin="1"/>
    <cellStyle name="20% - 강조색1 2" xfId="59"/>
    <cellStyle name="20% - 강조색1 2 2" xfId="60"/>
    <cellStyle name="20% - 강조색1 2 2 2" xfId="61"/>
    <cellStyle name="20% - 강조색1 2 2 2 2" xfId="62"/>
    <cellStyle name="20% - 강조색1 2 2 3" xfId="63"/>
    <cellStyle name="20% - 강조색1 2 3" xfId="64"/>
    <cellStyle name="20% - 강조색1 2 3 2" xfId="65"/>
    <cellStyle name="20% - 강조색1 2 4" xfId="66"/>
    <cellStyle name="20% - 강조색1 2 5" xfId="67"/>
    <cellStyle name="20% - 강조색1 2_1) 도로시설물" xfId="68"/>
    <cellStyle name="20% - 강조색1 3" xfId="69"/>
    <cellStyle name="20% - 강조색1 3 2" xfId="70"/>
    <cellStyle name="20% - 강조색1 3 2 2" xfId="71"/>
    <cellStyle name="20% - 강조색1 3 3" xfId="72"/>
    <cellStyle name="20% - 강조색1 4" xfId="73"/>
    <cellStyle name="20% - 강조색1 4 2" xfId="74"/>
    <cellStyle name="20% - 강조색1 4 2 2" xfId="75"/>
    <cellStyle name="20% - 강조색1 4 3" xfId="76"/>
    <cellStyle name="20% - 강조색1 4 3 2" xfId="77"/>
    <cellStyle name="20% - 강조색2" xfId="2943" builtinId="34" customBuiltin="1"/>
    <cellStyle name="20% - 강조색2 2" xfId="78"/>
    <cellStyle name="20% - 강조색2 2 2" xfId="79"/>
    <cellStyle name="20% - 강조색2 2 2 2" xfId="80"/>
    <cellStyle name="20% - 강조색2 2 2 2 2" xfId="81"/>
    <cellStyle name="20% - 강조색2 2 2 3" xfId="82"/>
    <cellStyle name="20% - 강조색2 2 3" xfId="83"/>
    <cellStyle name="20% - 강조색2 2 3 2" xfId="84"/>
    <cellStyle name="20% - 강조색2 2 4" xfId="85"/>
    <cellStyle name="20% - 강조색2 2 5" xfId="86"/>
    <cellStyle name="20% - 강조색2 2_1) 도로시설물" xfId="87"/>
    <cellStyle name="20% - 강조색2 3" xfId="88"/>
    <cellStyle name="20% - 강조색2 3 2" xfId="89"/>
    <cellStyle name="20% - 강조색2 3 2 2" xfId="90"/>
    <cellStyle name="20% - 강조색2 3 3" xfId="91"/>
    <cellStyle name="20% - 강조색2 4" xfId="92"/>
    <cellStyle name="20% - 강조색2 4 2" xfId="93"/>
    <cellStyle name="20% - 강조색2 4 2 2" xfId="94"/>
    <cellStyle name="20% - 강조색2 4 3" xfId="95"/>
    <cellStyle name="20% - 강조색2 4 3 2" xfId="96"/>
    <cellStyle name="20% - 강조색3" xfId="2944" builtinId="38" customBuiltin="1"/>
    <cellStyle name="20% - 강조색3 2" xfId="97"/>
    <cellStyle name="20% - 강조색3 2 2" xfId="98"/>
    <cellStyle name="20% - 강조색3 2 2 2" xfId="99"/>
    <cellStyle name="20% - 강조색3 2 2 2 2" xfId="100"/>
    <cellStyle name="20% - 강조색3 2 2 3" xfId="101"/>
    <cellStyle name="20% - 강조색3 2 3" xfId="102"/>
    <cellStyle name="20% - 강조색3 2 3 2" xfId="103"/>
    <cellStyle name="20% - 강조색3 2 4" xfId="104"/>
    <cellStyle name="20% - 강조색3 2 5" xfId="105"/>
    <cellStyle name="20% - 강조색3 2_1) 도로시설물" xfId="106"/>
    <cellStyle name="20% - 강조색3 3" xfId="107"/>
    <cellStyle name="20% - 강조색3 3 2" xfId="108"/>
    <cellStyle name="20% - 강조색3 3 2 2" xfId="109"/>
    <cellStyle name="20% - 강조색3 3 3" xfId="110"/>
    <cellStyle name="20% - 강조색3 4" xfId="111"/>
    <cellStyle name="20% - 강조색3 4 2" xfId="112"/>
    <cellStyle name="20% - 강조색3 4 2 2" xfId="113"/>
    <cellStyle name="20% - 강조색3 4 3" xfId="114"/>
    <cellStyle name="20% - 강조색3 4 3 2" xfId="115"/>
    <cellStyle name="20% - 강조색4" xfId="2945" builtinId="42" customBuiltin="1"/>
    <cellStyle name="20% - 강조색4 2" xfId="116"/>
    <cellStyle name="20% - 강조색4 2 2" xfId="117"/>
    <cellStyle name="20% - 강조색4 2 2 2" xfId="118"/>
    <cellStyle name="20% - 강조색4 2 2 2 2" xfId="119"/>
    <cellStyle name="20% - 강조색4 2 2 3" xfId="120"/>
    <cellStyle name="20% - 강조색4 2 3" xfId="121"/>
    <cellStyle name="20% - 강조색4 2 3 2" xfId="122"/>
    <cellStyle name="20% - 강조색4 2 4" xfId="123"/>
    <cellStyle name="20% - 강조색4 2 5" xfId="124"/>
    <cellStyle name="20% - 강조색4 2_1) 도로시설물" xfId="125"/>
    <cellStyle name="20% - 강조색4 3" xfId="126"/>
    <cellStyle name="20% - 강조색4 3 2" xfId="127"/>
    <cellStyle name="20% - 강조색4 3 2 2" xfId="128"/>
    <cellStyle name="20% - 강조색4 3 3" xfId="129"/>
    <cellStyle name="20% - 강조색4 4" xfId="130"/>
    <cellStyle name="20% - 강조색4 4 2" xfId="131"/>
    <cellStyle name="20% - 강조색4 4 2 2" xfId="132"/>
    <cellStyle name="20% - 강조색4 4 3" xfId="133"/>
    <cellStyle name="20% - 강조색4 4 3 2" xfId="134"/>
    <cellStyle name="20% - 강조색5" xfId="2946" builtinId="46" customBuiltin="1"/>
    <cellStyle name="20% - 강조색5 2" xfId="135"/>
    <cellStyle name="20% - 강조색5 2 2" xfId="136"/>
    <cellStyle name="20% - 강조색5 2 2 2" xfId="137"/>
    <cellStyle name="20% - 강조색5 2 3" xfId="138"/>
    <cellStyle name="20% - 강조색5 2 4" xfId="139"/>
    <cellStyle name="20% - 강조색5 2_12.보건 및 사회보장_" xfId="140"/>
    <cellStyle name="20% - 강조색5 3" xfId="141"/>
    <cellStyle name="20% - 강조색5 3 2" xfId="142"/>
    <cellStyle name="20% - 강조색5 4" xfId="143"/>
    <cellStyle name="20% - 강조색5 4 2" xfId="144"/>
    <cellStyle name="20% - 강조색5 4 2 2" xfId="145"/>
    <cellStyle name="20% - 강조색5 4 3" xfId="146"/>
    <cellStyle name="20% - 강조색5 4 3 2" xfId="147"/>
    <cellStyle name="20% - 강조색6" xfId="2947" builtinId="50" customBuiltin="1"/>
    <cellStyle name="20% - 강조색6 2" xfId="148"/>
    <cellStyle name="20% - 강조색6 2 2" xfId="149"/>
    <cellStyle name="20% - 강조색6 2 2 2" xfId="150"/>
    <cellStyle name="20% - 강조색6 2 2 2 2" xfId="151"/>
    <cellStyle name="20% - 강조색6 2 2 3" xfId="152"/>
    <cellStyle name="20% - 강조색6 2 3" xfId="153"/>
    <cellStyle name="20% - 강조색6 2 3 2" xfId="154"/>
    <cellStyle name="20% - 강조색6 2 4" xfId="155"/>
    <cellStyle name="20% - 강조색6 2 5" xfId="156"/>
    <cellStyle name="20% - 강조색6 2_1) 도로시설물" xfId="157"/>
    <cellStyle name="20% - 강조색6 3" xfId="158"/>
    <cellStyle name="20% - 강조색6 3 2" xfId="159"/>
    <cellStyle name="20% - 강조색6 3 2 2" xfId="160"/>
    <cellStyle name="20% - 강조색6 3 3" xfId="161"/>
    <cellStyle name="20% - 강조색6 4" xfId="162"/>
    <cellStyle name="20% - 강조색6 4 2" xfId="163"/>
    <cellStyle name="20% - 강조색6 4 2 2" xfId="164"/>
    <cellStyle name="20% - 강조색6 4 3" xfId="165"/>
    <cellStyle name="20% - 강조색6 4 3 2" xfId="166"/>
    <cellStyle name="40% - Accent1" xfId="167"/>
    <cellStyle name="40% - Accent1 2" xfId="168"/>
    <cellStyle name="40% - Accent1 2 2" xfId="169"/>
    <cellStyle name="40% - Accent1 2 2 2" xfId="170"/>
    <cellStyle name="40% - Accent1 3" xfId="171"/>
    <cellStyle name="40% - Accent1 3 2" xfId="172"/>
    <cellStyle name="40% - Accent1 4" xfId="173"/>
    <cellStyle name="40% - Accent1_1) 도로시설물" xfId="174"/>
    <cellStyle name="40% - Accent2" xfId="175"/>
    <cellStyle name="40% - Accent2 2" xfId="176"/>
    <cellStyle name="40% - Accent2 2 2" xfId="177"/>
    <cellStyle name="40% - Accent2 3" xfId="178"/>
    <cellStyle name="40% - Accent2 4" xfId="179"/>
    <cellStyle name="40% - Accent2_1) 도로시설물" xfId="180"/>
    <cellStyle name="40% - Accent3" xfId="181"/>
    <cellStyle name="40% - Accent3 2" xfId="182"/>
    <cellStyle name="40% - Accent3 2 2" xfId="183"/>
    <cellStyle name="40% - Accent3 3" xfId="184"/>
    <cellStyle name="40% - Accent3 4" xfId="185"/>
    <cellStyle name="40% - Accent3_1) 도로시설물" xfId="186"/>
    <cellStyle name="40% - Accent4" xfId="187"/>
    <cellStyle name="40% - Accent4 2" xfId="188"/>
    <cellStyle name="40% - Accent4 2 2" xfId="189"/>
    <cellStyle name="40% - Accent4 3" xfId="190"/>
    <cellStyle name="40% - Accent4 4" xfId="191"/>
    <cellStyle name="40% - Accent4_1) 도로시설물" xfId="192"/>
    <cellStyle name="40% - Accent5" xfId="193"/>
    <cellStyle name="40% - Accent5 2" xfId="194"/>
    <cellStyle name="40% - Accent5 2 2" xfId="195"/>
    <cellStyle name="40% - Accent5 2 2 2" xfId="196"/>
    <cellStyle name="40% - Accent5 3" xfId="197"/>
    <cellStyle name="40% - Accent5 3 2" xfId="198"/>
    <cellStyle name="40% - Accent5 4" xfId="199"/>
    <cellStyle name="40% - Accent5_1) 도로시설물" xfId="200"/>
    <cellStyle name="40% - Accent6" xfId="201"/>
    <cellStyle name="40% - Accent6 2" xfId="202"/>
    <cellStyle name="40% - Accent6 2 2" xfId="203"/>
    <cellStyle name="40% - Accent6 2 2 2" xfId="204"/>
    <cellStyle name="40% - Accent6 3" xfId="205"/>
    <cellStyle name="40% - Accent6 3 2" xfId="206"/>
    <cellStyle name="40% - Accent6 4" xfId="207"/>
    <cellStyle name="40% - Accent6_1) 도로시설물" xfId="208"/>
    <cellStyle name="40% - 강조색1" xfId="2948" builtinId="31" customBuiltin="1"/>
    <cellStyle name="40% - 강조색1 2" xfId="209"/>
    <cellStyle name="40% - 강조색1 2 2" xfId="210"/>
    <cellStyle name="40% - 강조색1 2 2 2" xfId="211"/>
    <cellStyle name="40% - 강조색1 2 2 2 2" xfId="212"/>
    <cellStyle name="40% - 강조색1 2 2 3" xfId="213"/>
    <cellStyle name="40% - 강조색1 2 3" xfId="214"/>
    <cellStyle name="40% - 강조색1 2 3 2" xfId="215"/>
    <cellStyle name="40% - 강조색1 2 4" xfId="216"/>
    <cellStyle name="40% - 강조색1 2 5" xfId="217"/>
    <cellStyle name="40% - 강조색1 2_1) 도로시설물" xfId="218"/>
    <cellStyle name="40% - 강조색1 3" xfId="219"/>
    <cellStyle name="40% - 강조색1 3 2" xfId="220"/>
    <cellStyle name="40% - 강조색1 3 2 2" xfId="221"/>
    <cellStyle name="40% - 강조색1 3 3" xfId="222"/>
    <cellStyle name="40% - 강조색1 4" xfId="223"/>
    <cellStyle name="40% - 강조색1 4 2" xfId="224"/>
    <cellStyle name="40% - 강조색1 4 2 2" xfId="225"/>
    <cellStyle name="40% - 강조색1 4 3" xfId="226"/>
    <cellStyle name="40% - 강조색1 4 3 2" xfId="227"/>
    <cellStyle name="40% - 강조색2" xfId="2949" builtinId="35" customBuiltin="1"/>
    <cellStyle name="40% - 강조색2 10" xfId="228"/>
    <cellStyle name="40% - 강조색2 10 2" xfId="229"/>
    <cellStyle name="40% - 강조색2 10 2 2" xfId="230"/>
    <cellStyle name="40% - 강조색2 10 3" xfId="231"/>
    <cellStyle name="40% - 강조색2 10 3 2" xfId="232"/>
    <cellStyle name="40% - 강조색2 11" xfId="233"/>
    <cellStyle name="40% - 강조색2 11 2" xfId="234"/>
    <cellStyle name="40% - 강조색2 11 2 2" xfId="235"/>
    <cellStyle name="40% - 강조색2 11 3" xfId="236"/>
    <cellStyle name="40% - 강조색2 11 3 2" xfId="237"/>
    <cellStyle name="40% - 강조색2 2" xfId="238"/>
    <cellStyle name="40% - 강조색2 2 2" xfId="239"/>
    <cellStyle name="40% - 강조색2 2 2 2" xfId="240"/>
    <cellStyle name="40% - 강조색2 2 3" xfId="241"/>
    <cellStyle name="40% - 강조색2 2 4" xfId="242"/>
    <cellStyle name="40% - 강조색2 2_12.보건 및 사회보장_" xfId="243"/>
    <cellStyle name="40% - 강조색2 3" xfId="244"/>
    <cellStyle name="40% - 강조색2 3 2" xfId="245"/>
    <cellStyle name="40% - 강조색2 4" xfId="246"/>
    <cellStyle name="40% - 강조색2 5" xfId="247"/>
    <cellStyle name="40% - 강조색2 5 2" xfId="248"/>
    <cellStyle name="40% - 강조색2 5 2 2" xfId="249"/>
    <cellStyle name="40% - 강조색2 5 3" xfId="250"/>
    <cellStyle name="40% - 강조색2 5 3 2" xfId="251"/>
    <cellStyle name="40% - 강조색2 6" xfId="252"/>
    <cellStyle name="40% - 강조색2 6 2" xfId="253"/>
    <cellStyle name="40% - 강조색2 6 2 2" xfId="254"/>
    <cellStyle name="40% - 강조색2 6 3" xfId="255"/>
    <cellStyle name="40% - 강조색2 6 3 2" xfId="256"/>
    <cellStyle name="40% - 강조색2 7" xfId="257"/>
    <cellStyle name="40% - 강조색2 7 2" xfId="258"/>
    <cellStyle name="40% - 강조색2 7 2 2" xfId="259"/>
    <cellStyle name="40% - 강조색2 7 3" xfId="260"/>
    <cellStyle name="40% - 강조색2 7 3 2" xfId="261"/>
    <cellStyle name="40% - 강조색2 8" xfId="262"/>
    <cellStyle name="40% - 강조색2 8 2" xfId="263"/>
    <cellStyle name="40% - 강조색2 8 2 2" xfId="264"/>
    <cellStyle name="40% - 강조색2 8 3" xfId="265"/>
    <cellStyle name="40% - 강조색2 8 3 2" xfId="266"/>
    <cellStyle name="40% - 강조색2 9" xfId="267"/>
    <cellStyle name="40% - 강조색2 9 2" xfId="268"/>
    <cellStyle name="40% - 강조색2 9 2 2" xfId="269"/>
    <cellStyle name="40% - 강조색2 9 3" xfId="270"/>
    <cellStyle name="40% - 강조색2 9 3 2" xfId="271"/>
    <cellStyle name="40% - 강조색3" xfId="2950" builtinId="39" customBuiltin="1"/>
    <cellStyle name="40% - 강조색3 2" xfId="272"/>
    <cellStyle name="40% - 강조색3 2 2" xfId="273"/>
    <cellStyle name="40% - 강조색3 2 2 2" xfId="274"/>
    <cellStyle name="40% - 강조색3 2 2 3" xfId="275"/>
    <cellStyle name="40% - 강조색3 2 3" xfId="276"/>
    <cellStyle name="40% - 강조색3 2 4" xfId="277"/>
    <cellStyle name="40% - 강조색3 2 5" xfId="278"/>
    <cellStyle name="40% - 강조색3 2_1) 도로시설물" xfId="279"/>
    <cellStyle name="40% - 강조색3 3" xfId="280"/>
    <cellStyle name="40% - 강조색3 3 2" xfId="281"/>
    <cellStyle name="40% - 강조색3 3 3" xfId="282"/>
    <cellStyle name="40% - 강조색3 4" xfId="283"/>
    <cellStyle name="40% - 강조색3 4 2" xfId="284"/>
    <cellStyle name="40% - 강조색3 4 2 2" xfId="285"/>
    <cellStyle name="40% - 강조색3 4 3" xfId="286"/>
    <cellStyle name="40% - 강조색3 4 3 2" xfId="287"/>
    <cellStyle name="40% - 강조색4" xfId="2951" builtinId="43" customBuiltin="1"/>
    <cellStyle name="40% - 강조색4 2" xfId="288"/>
    <cellStyle name="40% - 강조색4 2 2" xfId="289"/>
    <cellStyle name="40% - 강조색4 2 2 2" xfId="290"/>
    <cellStyle name="40% - 강조색4 2 2 2 2" xfId="291"/>
    <cellStyle name="40% - 강조색4 2 2 3" xfId="292"/>
    <cellStyle name="40% - 강조색4 2 3" xfId="293"/>
    <cellStyle name="40% - 강조색4 2 3 2" xfId="294"/>
    <cellStyle name="40% - 강조색4 2 4" xfId="295"/>
    <cellStyle name="40% - 강조색4 2 5" xfId="296"/>
    <cellStyle name="40% - 강조색4 2_1) 도로시설물" xfId="297"/>
    <cellStyle name="40% - 강조색4 3" xfId="298"/>
    <cellStyle name="40% - 강조색4 3 2" xfId="299"/>
    <cellStyle name="40% - 강조색4 3 2 2" xfId="300"/>
    <cellStyle name="40% - 강조색4 3 3" xfId="301"/>
    <cellStyle name="40% - 강조색4 4" xfId="302"/>
    <cellStyle name="40% - 강조색4 4 2" xfId="303"/>
    <cellStyle name="40% - 강조색4 4 2 2" xfId="304"/>
    <cellStyle name="40% - 강조색4 4 3" xfId="305"/>
    <cellStyle name="40% - 강조색4 4 3 2" xfId="306"/>
    <cellStyle name="40% - 강조색5" xfId="2952" builtinId="47" customBuiltin="1"/>
    <cellStyle name="40% - 강조색5 2" xfId="307"/>
    <cellStyle name="40% - 강조색5 2 2" xfId="308"/>
    <cellStyle name="40% - 강조색5 2 2 2" xfId="309"/>
    <cellStyle name="40% - 강조색5 2 2 2 2" xfId="310"/>
    <cellStyle name="40% - 강조색5 2 2 3" xfId="311"/>
    <cellStyle name="40% - 강조색5 2 3" xfId="312"/>
    <cellStyle name="40% - 강조색5 2 3 2" xfId="313"/>
    <cellStyle name="40% - 강조색5 2 4" xfId="314"/>
    <cellStyle name="40% - 강조색5 2 5" xfId="315"/>
    <cellStyle name="40% - 강조색5 2_1) 도로시설물" xfId="316"/>
    <cellStyle name="40% - 강조색5 3" xfId="317"/>
    <cellStyle name="40% - 강조색5 3 2" xfId="318"/>
    <cellStyle name="40% - 강조색5 3 2 2" xfId="319"/>
    <cellStyle name="40% - 강조색5 3 3" xfId="320"/>
    <cellStyle name="40% - 강조색5 4" xfId="321"/>
    <cellStyle name="40% - 강조색5 4 2" xfId="322"/>
    <cellStyle name="40% - 강조색5 4 2 2" xfId="323"/>
    <cellStyle name="40% - 강조색5 4 3" xfId="324"/>
    <cellStyle name="40% - 강조색5 4 3 2" xfId="325"/>
    <cellStyle name="40% - 강조색6" xfId="2953" builtinId="51" customBuiltin="1"/>
    <cellStyle name="40% - 강조색6 2" xfId="326"/>
    <cellStyle name="40% - 강조색6 2 2" xfId="327"/>
    <cellStyle name="40% - 강조색6 2 2 2" xfId="328"/>
    <cellStyle name="40% - 강조색6 2 2 2 2" xfId="329"/>
    <cellStyle name="40% - 강조색6 2 2 3" xfId="330"/>
    <cellStyle name="40% - 강조색6 2 3" xfId="331"/>
    <cellStyle name="40% - 강조색6 2 3 2" xfId="332"/>
    <cellStyle name="40% - 강조색6 2 4" xfId="333"/>
    <cellStyle name="40% - 강조색6 2 5" xfId="334"/>
    <cellStyle name="40% - 강조색6 2_1) 도로시설물" xfId="335"/>
    <cellStyle name="40% - 강조색6 3" xfId="336"/>
    <cellStyle name="40% - 강조색6 3 2" xfId="337"/>
    <cellStyle name="40% - 강조색6 3 2 2" xfId="338"/>
    <cellStyle name="40% - 강조색6 3 3" xfId="339"/>
    <cellStyle name="40% - 강조색6 4" xfId="340"/>
    <cellStyle name="40% - 강조색6 4 2" xfId="341"/>
    <cellStyle name="40% - 강조색6 4 2 2" xfId="342"/>
    <cellStyle name="40% - 강조색6 4 3" xfId="343"/>
    <cellStyle name="40% - 강조색6 4 3 2" xfId="344"/>
    <cellStyle name="60% - Accent1" xfId="345"/>
    <cellStyle name="60% - Accent1 2" xfId="346"/>
    <cellStyle name="60% - Accent1 2 2" xfId="347"/>
    <cellStyle name="60% - Accent1 3" xfId="348"/>
    <cellStyle name="60% - Accent1 4" xfId="349"/>
    <cellStyle name="60% - Accent1_1) 도로시설물" xfId="350"/>
    <cellStyle name="60% - Accent2" xfId="351"/>
    <cellStyle name="60% - Accent2 2" xfId="352"/>
    <cellStyle name="60% - Accent2 2 2" xfId="353"/>
    <cellStyle name="60% - Accent2 3" xfId="354"/>
    <cellStyle name="60% - Accent2 4" xfId="355"/>
    <cellStyle name="60% - Accent2_1) 도로시설물" xfId="356"/>
    <cellStyle name="60% - Accent3" xfId="357"/>
    <cellStyle name="60% - Accent3 2" xfId="358"/>
    <cellStyle name="60% - Accent3 2 2" xfId="359"/>
    <cellStyle name="60% - Accent3 3" xfId="360"/>
    <cellStyle name="60% - Accent3 4" xfId="361"/>
    <cellStyle name="60% - Accent3_1) 도로시설물" xfId="362"/>
    <cellStyle name="60% - Accent4" xfId="363"/>
    <cellStyle name="60% - Accent4 2" xfId="364"/>
    <cellStyle name="60% - Accent4 2 2" xfId="365"/>
    <cellStyle name="60% - Accent4 3" xfId="366"/>
    <cellStyle name="60% - Accent4 4" xfId="367"/>
    <cellStyle name="60% - Accent4_1) 도로시설물" xfId="368"/>
    <cellStyle name="60% - Accent5" xfId="369"/>
    <cellStyle name="60% - Accent5 2" xfId="370"/>
    <cellStyle name="60% - Accent5 2 2" xfId="371"/>
    <cellStyle name="60% - Accent5 3" xfId="372"/>
    <cellStyle name="60% - Accent5 4" xfId="373"/>
    <cellStyle name="60% - Accent5_1) 도로시설물" xfId="374"/>
    <cellStyle name="60% - Accent6" xfId="375"/>
    <cellStyle name="60% - Accent6 2" xfId="376"/>
    <cellStyle name="60% - Accent6 2 2" xfId="377"/>
    <cellStyle name="60% - Accent6 2 2 2" xfId="378"/>
    <cellStyle name="60% - Accent6 3" xfId="379"/>
    <cellStyle name="60% - Accent6 3 2" xfId="380"/>
    <cellStyle name="60% - Accent6 4" xfId="381"/>
    <cellStyle name="60% - Accent6_1) 도로시설물" xfId="382"/>
    <cellStyle name="60% - 강조색1" xfId="2954" builtinId="32" customBuiltin="1"/>
    <cellStyle name="60% - 강조색1 2" xfId="383"/>
    <cellStyle name="60% - 강조색1 2 2" xfId="384"/>
    <cellStyle name="60% - 강조색1 2 2 2" xfId="385"/>
    <cellStyle name="60% - 강조색1 2 2 2 2" xfId="386"/>
    <cellStyle name="60% - 강조색1 2 2 3" xfId="387"/>
    <cellStyle name="60% - 강조색1 2 3" xfId="388"/>
    <cellStyle name="60% - 강조색1 2 3 2" xfId="389"/>
    <cellStyle name="60% - 강조색1 2 4" xfId="390"/>
    <cellStyle name="60% - 강조색1 2 5" xfId="391"/>
    <cellStyle name="60% - 강조색1 2_1) 도로시설물" xfId="392"/>
    <cellStyle name="60% - 강조색1 3" xfId="393"/>
    <cellStyle name="60% - 강조색1 3 2" xfId="394"/>
    <cellStyle name="60% - 강조색1 3 2 2" xfId="395"/>
    <cellStyle name="60% - 강조색1 3 3" xfId="396"/>
    <cellStyle name="60% - 강조색2" xfId="2955" builtinId="36" customBuiltin="1"/>
    <cellStyle name="60% - 강조색2 2" xfId="397"/>
    <cellStyle name="60% - 강조색2 2 2" xfId="398"/>
    <cellStyle name="60% - 강조색2 2 2 2" xfId="399"/>
    <cellStyle name="60% - 강조색2 2 2 2 2" xfId="400"/>
    <cellStyle name="60% - 강조색2 2 2 3" xfId="401"/>
    <cellStyle name="60% - 강조색2 2 3" xfId="402"/>
    <cellStyle name="60% - 강조색2 2 3 2" xfId="403"/>
    <cellStyle name="60% - 강조색2 2 4" xfId="404"/>
    <cellStyle name="60% - 강조색2 2 5" xfId="405"/>
    <cellStyle name="60% - 강조색2 2_1) 도로시설물" xfId="406"/>
    <cellStyle name="60% - 강조색2 3" xfId="407"/>
    <cellStyle name="60% - 강조색2 3 2" xfId="408"/>
    <cellStyle name="60% - 강조색2 3 2 2" xfId="409"/>
    <cellStyle name="60% - 강조색2 3 3" xfId="410"/>
    <cellStyle name="60% - 강조색3" xfId="2956" builtinId="40" customBuiltin="1"/>
    <cellStyle name="60% - 강조색3 2" xfId="411"/>
    <cellStyle name="60% - 강조색3 2 2" xfId="412"/>
    <cellStyle name="60% - 강조색3 2 2 2" xfId="413"/>
    <cellStyle name="60% - 강조색3 2 2 2 2" xfId="414"/>
    <cellStyle name="60% - 강조색3 2 2 3" xfId="415"/>
    <cellStyle name="60% - 강조색3 2 3" xfId="416"/>
    <cellStyle name="60% - 강조색3 2 3 2" xfId="417"/>
    <cellStyle name="60% - 강조색3 2 4" xfId="418"/>
    <cellStyle name="60% - 강조색3 2 5" xfId="419"/>
    <cellStyle name="60% - 강조색3 2_1) 도로시설물" xfId="420"/>
    <cellStyle name="60% - 강조색3 3" xfId="421"/>
    <cellStyle name="60% - 강조색3 3 2" xfId="422"/>
    <cellStyle name="60% - 강조색3 3 2 2" xfId="423"/>
    <cellStyle name="60% - 강조색3 3 3" xfId="424"/>
    <cellStyle name="60% - 강조색4" xfId="2957" builtinId="44" customBuiltin="1"/>
    <cellStyle name="60% - 강조색4 2" xfId="425"/>
    <cellStyle name="60% - 강조색4 2 2" xfId="426"/>
    <cellStyle name="60% - 강조색4 2 2 2" xfId="427"/>
    <cellStyle name="60% - 강조색4 2 2 2 2" xfId="428"/>
    <cellStyle name="60% - 강조색4 2 2 3" xfId="429"/>
    <cellStyle name="60% - 강조색4 2 3" xfId="430"/>
    <cellStyle name="60% - 강조색4 2 3 2" xfId="431"/>
    <cellStyle name="60% - 강조색4 2 4" xfId="432"/>
    <cellStyle name="60% - 강조색4 2 5" xfId="433"/>
    <cellStyle name="60% - 강조색4 2_1) 도로시설물" xfId="434"/>
    <cellStyle name="60% - 강조색4 3" xfId="435"/>
    <cellStyle name="60% - 강조색4 3 2" xfId="436"/>
    <cellStyle name="60% - 강조색4 3 2 2" xfId="437"/>
    <cellStyle name="60% - 강조색4 3 3" xfId="438"/>
    <cellStyle name="60% - 강조색5" xfId="2958" builtinId="48" customBuiltin="1"/>
    <cellStyle name="60% - 강조색5 2" xfId="439"/>
    <cellStyle name="60% - 강조색5 2 2" xfId="440"/>
    <cellStyle name="60% - 강조색5 2 2 2" xfId="441"/>
    <cellStyle name="60% - 강조색5 2 2 2 2" xfId="442"/>
    <cellStyle name="60% - 강조색5 2 2 3" xfId="443"/>
    <cellStyle name="60% - 강조색5 2 3" xfId="444"/>
    <cellStyle name="60% - 강조색5 2 3 2" xfId="445"/>
    <cellStyle name="60% - 강조색5 2 4" xfId="446"/>
    <cellStyle name="60% - 강조색5 2 5" xfId="447"/>
    <cellStyle name="60% - 강조색5 2_1) 도로시설물" xfId="448"/>
    <cellStyle name="60% - 강조색5 3" xfId="449"/>
    <cellStyle name="60% - 강조색5 3 2" xfId="450"/>
    <cellStyle name="60% - 강조색5 3 2 2" xfId="451"/>
    <cellStyle name="60% - 강조색5 3 3" xfId="452"/>
    <cellStyle name="60% - 강조색6" xfId="2959" builtinId="52" customBuiltin="1"/>
    <cellStyle name="60% - 강조색6 2" xfId="453"/>
    <cellStyle name="60% - 강조색6 2 2" xfId="454"/>
    <cellStyle name="60% - 강조색6 2 2 2" xfId="455"/>
    <cellStyle name="60% - 강조색6 2 2 2 2" xfId="456"/>
    <cellStyle name="60% - 강조색6 2 2 3" xfId="457"/>
    <cellStyle name="60% - 강조색6 2 3" xfId="458"/>
    <cellStyle name="60% - 강조색6 2 3 2" xfId="459"/>
    <cellStyle name="60% - 강조색6 2 4" xfId="460"/>
    <cellStyle name="60% - 강조색6 2 5" xfId="461"/>
    <cellStyle name="60% - 강조색6 2_1) 도로시설물" xfId="462"/>
    <cellStyle name="60% - 강조색6 3" xfId="463"/>
    <cellStyle name="60% - 강조색6 3 2" xfId="464"/>
    <cellStyle name="60% - 강조색6 3 2 2" xfId="465"/>
    <cellStyle name="60% - 강조색6 3 3" xfId="466"/>
    <cellStyle name="Accent1" xfId="467"/>
    <cellStyle name="Accent1 2" xfId="468"/>
    <cellStyle name="Accent1 2 2" xfId="469"/>
    <cellStyle name="Accent1 3" xfId="470"/>
    <cellStyle name="Accent1 4" xfId="471"/>
    <cellStyle name="Accent1_1) 도로시설물" xfId="472"/>
    <cellStyle name="Accent2" xfId="473"/>
    <cellStyle name="Accent2 2" xfId="474"/>
    <cellStyle name="Accent2 2 2" xfId="475"/>
    <cellStyle name="Accent2 3" xfId="476"/>
    <cellStyle name="Accent2 4" xfId="477"/>
    <cellStyle name="Accent2_1) 도로시설물" xfId="478"/>
    <cellStyle name="Accent3" xfId="479"/>
    <cellStyle name="Accent3 2" xfId="480"/>
    <cellStyle name="Accent3 2 2" xfId="481"/>
    <cellStyle name="Accent3 2 2 2" xfId="482"/>
    <cellStyle name="Accent3 3" xfId="483"/>
    <cellStyle name="Accent3 3 2" xfId="484"/>
    <cellStyle name="Accent3 4" xfId="485"/>
    <cellStyle name="Accent3_1) 도로시설물" xfId="486"/>
    <cellStyle name="Accent4" xfId="487"/>
    <cellStyle name="Accent4 2" xfId="488"/>
    <cellStyle name="Accent4 2 2" xfId="489"/>
    <cellStyle name="Accent4 3" xfId="490"/>
    <cellStyle name="Accent4 4" xfId="491"/>
    <cellStyle name="Accent4_1) 도로시설물" xfId="492"/>
    <cellStyle name="Accent5" xfId="493"/>
    <cellStyle name="Accent5 2" xfId="494"/>
    <cellStyle name="Accent5 2 2" xfId="495"/>
    <cellStyle name="Accent5 3" xfId="496"/>
    <cellStyle name="Accent5 4" xfId="497"/>
    <cellStyle name="Accent5_1) 도로시설물" xfId="498"/>
    <cellStyle name="Accent6" xfId="499"/>
    <cellStyle name="Accent6 2" xfId="500"/>
    <cellStyle name="Accent6 2 2" xfId="501"/>
    <cellStyle name="Accent6 2 2 2" xfId="502"/>
    <cellStyle name="Accent6 3" xfId="503"/>
    <cellStyle name="Accent6 3 2" xfId="504"/>
    <cellStyle name="Accent6 4" xfId="505"/>
    <cellStyle name="Accent6_1) 도로시설물" xfId="506"/>
    <cellStyle name="ÅëÈ­ [0]_¼ÕÀÍ¿¹»ê" xfId="507"/>
    <cellStyle name="AeE­ [0]_¼OAI¿¹≫e" xfId="508"/>
    <cellStyle name="ÅëÈ­ [0]_ÀÎ°Çºñ,¿ÜÁÖºñ" xfId="509"/>
    <cellStyle name="AeE­ [0]_AI°Cºn,μμ±Þºn" xfId="510"/>
    <cellStyle name="ÅëÈ­ [0]_laroux" xfId="511"/>
    <cellStyle name="AeE­ [0]_laroux_1" xfId="512"/>
    <cellStyle name="ÅëÈ­ [0]_laroux_1" xfId="513"/>
    <cellStyle name="AeE­ [0]_laroux_1 2" xfId="514"/>
    <cellStyle name="ÅëÈ­ [0]_laroux_1 2" xfId="515"/>
    <cellStyle name="AeE­ [0]_laroux_1 3" xfId="516"/>
    <cellStyle name="ÅëÈ­ [0]_laroux_1 3" xfId="517"/>
    <cellStyle name="AeE­ [0]_laroux_2" xfId="518"/>
    <cellStyle name="ÅëÈ­ [0]_laroux_2" xfId="519"/>
    <cellStyle name="AeE­ [0]_laroux_2 2" xfId="520"/>
    <cellStyle name="ÅëÈ­ [0]_laroux_2 2" xfId="521"/>
    <cellStyle name="AeE­ [0]_laroux_2 3" xfId="522"/>
    <cellStyle name="ÅëÈ­ [0]_laroux_2 3" xfId="523"/>
    <cellStyle name="AeE­ [0]_laroux_2_41-06농림16" xfId="524"/>
    <cellStyle name="ÅëÈ­ [0]_laroux_2_41-06농림16" xfId="525"/>
    <cellStyle name="AeE­ [0]_laroux_2_41-06농림16 2" xfId="526"/>
    <cellStyle name="ÅëÈ­ [0]_laroux_2_41-06농림16 2" xfId="527"/>
    <cellStyle name="AeE­ [0]_laroux_2_41-06농림16 3" xfId="528"/>
    <cellStyle name="ÅëÈ­ [0]_laroux_2_41-06농림16 3" xfId="529"/>
    <cellStyle name="AeE­ [0]_laroux_2_41-06농림41" xfId="530"/>
    <cellStyle name="ÅëÈ­ [0]_laroux_2_41-06농림41" xfId="531"/>
    <cellStyle name="AeE­ [0]_laroux_2_41-06농림41 2" xfId="532"/>
    <cellStyle name="ÅëÈ­ [0]_laroux_2_41-06농림41 2" xfId="533"/>
    <cellStyle name="AeE­ [0]_laroux_2_41-06농림41 3" xfId="534"/>
    <cellStyle name="ÅëÈ­ [0]_laroux_2_41-06농림41 3" xfId="535"/>
    <cellStyle name="AeE­ [0]_Sheet1" xfId="536"/>
    <cellStyle name="ÅëÈ­ [0]_Sheet1" xfId="537"/>
    <cellStyle name="AeE­ [0]_Sheet1 2" xfId="538"/>
    <cellStyle name="ÅëÈ­ [0]_Sheet1 2" xfId="539"/>
    <cellStyle name="AeE­ [0]_Sheet1 3" xfId="540"/>
    <cellStyle name="ÅëÈ­ [0]_Sheet1 3" xfId="541"/>
    <cellStyle name="ÅëÈ­_¼ÕÀÍ¿¹»ê" xfId="542"/>
    <cellStyle name="AeE­_¼OAI¿¹≫e" xfId="543"/>
    <cellStyle name="ÅëÈ­_ÀÎ°Çºñ,¿ÜÁÖºñ" xfId="544"/>
    <cellStyle name="AeE­_AI°Cºn,μμ±Þºn" xfId="545"/>
    <cellStyle name="ÅëÈ­_laroux" xfId="546"/>
    <cellStyle name="AeE­_laroux_1" xfId="547"/>
    <cellStyle name="ÅëÈ­_laroux_1" xfId="548"/>
    <cellStyle name="AeE­_laroux_1 2" xfId="549"/>
    <cellStyle name="ÅëÈ­_laroux_1 2" xfId="550"/>
    <cellStyle name="AeE­_laroux_1 3" xfId="551"/>
    <cellStyle name="ÅëÈ­_laroux_1 3" xfId="552"/>
    <cellStyle name="AeE­_laroux_2" xfId="553"/>
    <cellStyle name="ÅëÈ­_laroux_2" xfId="554"/>
    <cellStyle name="AeE­_laroux_2 2" xfId="555"/>
    <cellStyle name="ÅëÈ­_laroux_2 2" xfId="556"/>
    <cellStyle name="AeE­_laroux_2 3" xfId="557"/>
    <cellStyle name="ÅëÈ­_laroux_2 3" xfId="558"/>
    <cellStyle name="AeE­_laroux_2_41-06농림16" xfId="559"/>
    <cellStyle name="ÅëÈ­_laroux_2_41-06농림16" xfId="560"/>
    <cellStyle name="AeE­_laroux_2_41-06농림16 2" xfId="561"/>
    <cellStyle name="ÅëÈ­_laroux_2_41-06농림16 2" xfId="562"/>
    <cellStyle name="AeE­_laroux_2_41-06농림16 3" xfId="563"/>
    <cellStyle name="ÅëÈ­_laroux_2_41-06농림16 3" xfId="564"/>
    <cellStyle name="AeE­_laroux_2_41-06농림41" xfId="565"/>
    <cellStyle name="ÅëÈ­_laroux_2_41-06농림41" xfId="566"/>
    <cellStyle name="AeE­_laroux_2_41-06농림41 2" xfId="567"/>
    <cellStyle name="ÅëÈ­_laroux_2_41-06농림41 2" xfId="568"/>
    <cellStyle name="AeE­_laroux_2_41-06농림41 3" xfId="569"/>
    <cellStyle name="ÅëÈ­_laroux_2_41-06농림41 3" xfId="570"/>
    <cellStyle name="AeE­_Sheet1" xfId="571"/>
    <cellStyle name="ÅëÈ­_Sheet1" xfId="572"/>
    <cellStyle name="AeE­_Sheet1 2" xfId="573"/>
    <cellStyle name="ÅëÈ­_Sheet1 2" xfId="574"/>
    <cellStyle name="AeE­_Sheet1 3" xfId="575"/>
    <cellStyle name="ÅëÈ­_Sheet1 3" xfId="576"/>
    <cellStyle name="AeE­_Sheet1_41-06농림16" xfId="577"/>
    <cellStyle name="ÅëÈ­_Sheet1_41-06농림16" xfId="578"/>
    <cellStyle name="AeE­_Sheet1_41-06농림16 2" xfId="579"/>
    <cellStyle name="ÅëÈ­_Sheet1_41-06농림16 2" xfId="580"/>
    <cellStyle name="AeE­_Sheet1_41-06농림16 3" xfId="581"/>
    <cellStyle name="ÅëÈ­_Sheet1_41-06농림16 3" xfId="582"/>
    <cellStyle name="AeE­_Sheet1_41-06농림41" xfId="583"/>
    <cellStyle name="ÅëÈ­_Sheet1_41-06농림41" xfId="584"/>
    <cellStyle name="AeE­_Sheet1_41-06농림41 2" xfId="585"/>
    <cellStyle name="ÅëÈ­_Sheet1_41-06농림41 2" xfId="586"/>
    <cellStyle name="AeE­_Sheet1_41-06농림41 3" xfId="587"/>
    <cellStyle name="ÅëÈ­_Sheet1_41-06농림41 3" xfId="588"/>
    <cellStyle name="ÄÞ¸¶ [0]_¼ÕÀÍ¿¹»ê" xfId="589"/>
    <cellStyle name="AÞ¸¶ [0]_¼OAI¿¹≫e" xfId="590"/>
    <cellStyle name="ÄÞ¸¶ [0]_ÀÎ°Çºñ,¿ÜÁÖºñ" xfId="591"/>
    <cellStyle name="AÞ¸¶ [0]_AI°Cºn,μμ±Þºn" xfId="592"/>
    <cellStyle name="ÄÞ¸¶ [0]_laroux" xfId="593"/>
    <cellStyle name="AÞ¸¶ [0]_laroux_1" xfId="594"/>
    <cellStyle name="ÄÞ¸¶ [0]_laroux_1" xfId="595"/>
    <cellStyle name="AÞ¸¶ [0]_laroux_1 2" xfId="596"/>
    <cellStyle name="ÄÞ¸¶ [0]_laroux_1 2" xfId="597"/>
    <cellStyle name="AÞ¸¶ [0]_laroux_1 3" xfId="598"/>
    <cellStyle name="ÄÞ¸¶ [0]_laroux_1 3" xfId="599"/>
    <cellStyle name="AÞ¸¶ [0]_Sheet1" xfId="600"/>
    <cellStyle name="ÄÞ¸¶ [0]_Sheet1" xfId="601"/>
    <cellStyle name="AÞ¸¶ [0]_Sheet1 2" xfId="602"/>
    <cellStyle name="ÄÞ¸¶ [0]_Sheet1 2" xfId="603"/>
    <cellStyle name="AÞ¸¶ [0]_Sheet1 3" xfId="604"/>
    <cellStyle name="ÄÞ¸¶ [0]_Sheet1 3" xfId="605"/>
    <cellStyle name="ÄÞ¸¶_¼ÕÀÍ¿¹»ê" xfId="606"/>
    <cellStyle name="AÞ¸¶_¼OAI¿¹≫e" xfId="607"/>
    <cellStyle name="ÄÞ¸¶_ÀÎ°Çºñ,¿ÜÁÖºñ" xfId="608"/>
    <cellStyle name="AÞ¸¶_AI°Cºn,μμ±Þºn" xfId="609"/>
    <cellStyle name="ÄÞ¸¶_laroux" xfId="610"/>
    <cellStyle name="AÞ¸¶_laroux_1" xfId="611"/>
    <cellStyle name="ÄÞ¸¶_laroux_1" xfId="612"/>
    <cellStyle name="AÞ¸¶_laroux_1 2" xfId="613"/>
    <cellStyle name="ÄÞ¸¶_laroux_1 2" xfId="614"/>
    <cellStyle name="AÞ¸¶_laroux_1 3" xfId="615"/>
    <cellStyle name="ÄÞ¸¶_laroux_1 3" xfId="616"/>
    <cellStyle name="AÞ¸¶_Sheet1" xfId="617"/>
    <cellStyle name="ÄÞ¸¶_Sheet1" xfId="618"/>
    <cellStyle name="AÞ¸¶_Sheet1 2" xfId="619"/>
    <cellStyle name="ÄÞ¸¶_Sheet1 2" xfId="620"/>
    <cellStyle name="AÞ¸¶_Sheet1 3" xfId="621"/>
    <cellStyle name="ÄÞ¸¶_Sheet1 3" xfId="622"/>
    <cellStyle name="AÞ¸¶_Sheet1_41-06농림16" xfId="623"/>
    <cellStyle name="ÄÞ¸¶_Sheet1_41-06농림16" xfId="624"/>
    <cellStyle name="AÞ¸¶_Sheet1_41-06농림16 2" xfId="625"/>
    <cellStyle name="ÄÞ¸¶_Sheet1_41-06농림16 2" xfId="626"/>
    <cellStyle name="AÞ¸¶_Sheet1_41-06농림16 3" xfId="627"/>
    <cellStyle name="ÄÞ¸¶_Sheet1_41-06농림16 3" xfId="628"/>
    <cellStyle name="AÞ¸¶_Sheet1_41-06농림41" xfId="629"/>
    <cellStyle name="ÄÞ¸¶_Sheet1_41-06농림41" xfId="630"/>
    <cellStyle name="AÞ¸¶_Sheet1_41-06농림41 2" xfId="631"/>
    <cellStyle name="ÄÞ¸¶_Sheet1_41-06농림41 2" xfId="632"/>
    <cellStyle name="AÞ¸¶_Sheet1_41-06농림41 3" xfId="633"/>
    <cellStyle name="ÄÞ¸¶_Sheet1_41-06농림41 3" xfId="634"/>
    <cellStyle name="Bad" xfId="635"/>
    <cellStyle name="Bad 2" xfId="636"/>
    <cellStyle name="Bad 2 2" xfId="637"/>
    <cellStyle name="Bad 2 2 2" xfId="638"/>
    <cellStyle name="Bad 3" xfId="639"/>
    <cellStyle name="Bad 3 2" xfId="640"/>
    <cellStyle name="Bad 4" xfId="641"/>
    <cellStyle name="Bad_1) 도로시설물" xfId="642"/>
    <cellStyle name="C￥AØ_¿μ¾÷CoE² " xfId="643"/>
    <cellStyle name="Ç¥ÁØ_¼ÕÀÍ¿¹»ê" xfId="644"/>
    <cellStyle name="C￥AØ_¼OAI¿¹≫e" xfId="645"/>
    <cellStyle name="Ç¥ÁØ_ÀÎ°Çºñ,¿ÜÁÖºñ" xfId="646"/>
    <cellStyle name="C￥AØ_AI°Cºn,μμ±Þºn" xfId="647"/>
    <cellStyle name="Ç¥ÁØ_laroux" xfId="648"/>
    <cellStyle name="C￥AØ_laroux_1" xfId="649"/>
    <cellStyle name="Ç¥ÁØ_laroux_1" xfId="650"/>
    <cellStyle name="C￥AØ_laroux_1 2" xfId="651"/>
    <cellStyle name="Ç¥ÁØ_laroux_1 2" xfId="652"/>
    <cellStyle name="C￥AØ_laroux_1 3" xfId="653"/>
    <cellStyle name="Ç¥ÁØ_laroux_1 3" xfId="654"/>
    <cellStyle name="C￥AØ_laroux_1_Sheet1" xfId="655"/>
    <cellStyle name="Ç¥ÁØ_laroux_1_Sheet1" xfId="656"/>
    <cellStyle name="C￥AØ_laroux_1_Sheet1 2" xfId="657"/>
    <cellStyle name="Ç¥ÁØ_laroux_1_Sheet1 2" xfId="658"/>
    <cellStyle name="C￥AØ_laroux_1_Sheet1 3" xfId="659"/>
    <cellStyle name="Ç¥ÁØ_laroux_1_Sheet1 3" xfId="660"/>
    <cellStyle name="C￥AØ_laroux_2" xfId="661"/>
    <cellStyle name="Ç¥ÁØ_laroux_2" xfId="662"/>
    <cellStyle name="C￥AØ_laroux_2 2" xfId="663"/>
    <cellStyle name="Ç¥ÁØ_laroux_2 2" xfId="664"/>
    <cellStyle name="C￥AØ_laroux_2 3" xfId="665"/>
    <cellStyle name="Ç¥ÁØ_laroux_2 3" xfId="666"/>
    <cellStyle name="C￥AØ_laroux_2_Sheet1" xfId="667"/>
    <cellStyle name="Ç¥ÁØ_laroux_2_Sheet1" xfId="668"/>
    <cellStyle name="C￥AØ_laroux_2_Sheet1 2" xfId="669"/>
    <cellStyle name="Ç¥ÁØ_laroux_2_Sheet1 2" xfId="670"/>
    <cellStyle name="C￥AØ_laroux_2_Sheet1 3" xfId="671"/>
    <cellStyle name="Ç¥ÁØ_laroux_2_Sheet1 3" xfId="672"/>
    <cellStyle name="C￥AØ_laroux_3" xfId="673"/>
    <cellStyle name="Ç¥ÁØ_laroux_3" xfId="674"/>
    <cellStyle name="C￥AØ_laroux_3 2" xfId="675"/>
    <cellStyle name="Ç¥ÁØ_laroux_3 2" xfId="676"/>
    <cellStyle name="C￥AØ_laroux_3 3" xfId="677"/>
    <cellStyle name="Ç¥ÁØ_laroux_3 3" xfId="678"/>
    <cellStyle name="C￥AØ_laroux_4" xfId="679"/>
    <cellStyle name="Ç¥ÁØ_laroux_4" xfId="680"/>
    <cellStyle name="C￥AØ_laroux_4 2" xfId="681"/>
    <cellStyle name="Ç¥ÁØ_laroux_4 2" xfId="682"/>
    <cellStyle name="C￥AØ_laroux_4 3" xfId="683"/>
    <cellStyle name="Ç¥ÁØ_laroux_4 3" xfId="684"/>
    <cellStyle name="C￥AØ_laroux_Sheet1" xfId="685"/>
    <cellStyle name="Ç¥ÁØ_laroux_Sheet1" xfId="686"/>
    <cellStyle name="C￥AØ_laroux_Sheet1 2" xfId="687"/>
    <cellStyle name="Ç¥ÁØ_laroux_Sheet1 2" xfId="688"/>
    <cellStyle name="C￥AØ_laroux_Sheet1 3" xfId="689"/>
    <cellStyle name="Ç¥ÁØ_laroux_Sheet1 3" xfId="690"/>
    <cellStyle name="C￥AØ_Sheet1" xfId="691"/>
    <cellStyle name="Ç¥ÁØ_Sheet1" xfId="692"/>
    <cellStyle name="C￥AØ_Sheet1 2" xfId="693"/>
    <cellStyle name="Ç¥ÁØ_Sheet1 2" xfId="694"/>
    <cellStyle name="C￥AØ_Sheet1 3" xfId="695"/>
    <cellStyle name="Ç¥ÁØ_Sheet1 3" xfId="696"/>
    <cellStyle name="Calc Currency (0)" xfId="697"/>
    <cellStyle name="Calc Currency (0) 2" xfId="698"/>
    <cellStyle name="Calculation" xfId="699"/>
    <cellStyle name="Calculation 2" xfId="700"/>
    <cellStyle name="Calculation 2 2" xfId="701"/>
    <cellStyle name="Calculation 2 2 2" xfId="702"/>
    <cellStyle name="Calculation 2 3" xfId="703"/>
    <cellStyle name="Calculation 3" xfId="704"/>
    <cellStyle name="Calculation 3 2" xfId="705"/>
    <cellStyle name="Calculation 4" xfId="706"/>
    <cellStyle name="Calculation_1) 도로시설물" xfId="707"/>
    <cellStyle name="category" xfId="708"/>
    <cellStyle name="category 2" xfId="709"/>
    <cellStyle name="Check Cell" xfId="710"/>
    <cellStyle name="Check Cell 2" xfId="711"/>
    <cellStyle name="Check Cell 2 2" xfId="712"/>
    <cellStyle name="Check Cell 3" xfId="713"/>
    <cellStyle name="Check Cell 4" xfId="714"/>
    <cellStyle name="Check Cell_1) 도로시설물" xfId="715"/>
    <cellStyle name="Comma [0]_ SG&amp;A Bridge " xfId="716"/>
    <cellStyle name="comma zerodec" xfId="717"/>
    <cellStyle name="comma zerodec 2" xfId="718"/>
    <cellStyle name="Comma_ SG&amp;A Bridge " xfId="719"/>
    <cellStyle name="Copied" xfId="720"/>
    <cellStyle name="Copied 2" xfId="721"/>
    <cellStyle name="Currency [0]_ SG&amp;A Bridge " xfId="722"/>
    <cellStyle name="Currency_ SG&amp;A Bridge " xfId="723"/>
    <cellStyle name="Currency1" xfId="724"/>
    <cellStyle name="Currency1 2" xfId="725"/>
    <cellStyle name="Date" xfId="726"/>
    <cellStyle name="Date 2" xfId="727"/>
    <cellStyle name="Dezimal [0]_laroux" xfId="728"/>
    <cellStyle name="Dezimal_laroux" xfId="729"/>
    <cellStyle name="Dollar (zero dec)" xfId="730"/>
    <cellStyle name="Dollar (zero dec) 2" xfId="731"/>
    <cellStyle name="Entered" xfId="732"/>
    <cellStyle name="Entered 2" xfId="733"/>
    <cellStyle name="Explanatory Text" xfId="734"/>
    <cellStyle name="Explanatory Text 2" xfId="735"/>
    <cellStyle name="Explanatory Text 2 2" xfId="736"/>
    <cellStyle name="Explanatory Text 3" xfId="737"/>
    <cellStyle name="Explanatory Text 4" xfId="738"/>
    <cellStyle name="Explanatory Text_1) 도로시설물" xfId="739"/>
    <cellStyle name="Fixed" xfId="740"/>
    <cellStyle name="Fixed 2" xfId="741"/>
    <cellStyle name="Good" xfId="742"/>
    <cellStyle name="Good 2" xfId="743"/>
    <cellStyle name="Good 2 2" xfId="744"/>
    <cellStyle name="Good 3" xfId="745"/>
    <cellStyle name="Good 4" xfId="746"/>
    <cellStyle name="Good_1) 도로시설물" xfId="747"/>
    <cellStyle name="Grey" xfId="748"/>
    <cellStyle name="Grey 2" xfId="749"/>
    <cellStyle name="HEADER" xfId="750"/>
    <cellStyle name="HEADER 2" xfId="751"/>
    <cellStyle name="Header1" xfId="752"/>
    <cellStyle name="Header1 2" xfId="753"/>
    <cellStyle name="Header2" xfId="754"/>
    <cellStyle name="Header2 2" xfId="755"/>
    <cellStyle name="Heading 1" xfId="756"/>
    <cellStyle name="Heading 1 2" xfId="757"/>
    <cellStyle name="Heading 1 2 2" xfId="758"/>
    <cellStyle name="Heading 1 2 2 2" xfId="759"/>
    <cellStyle name="Heading 1 2 3" xfId="760"/>
    <cellStyle name="Heading 1 3" xfId="761"/>
    <cellStyle name="Heading 1 3 2" xfId="762"/>
    <cellStyle name="Heading 1 4" xfId="763"/>
    <cellStyle name="Heading 1_1) 도로시설물" xfId="764"/>
    <cellStyle name="Heading 2" xfId="765"/>
    <cellStyle name="Heading 2 2" xfId="766"/>
    <cellStyle name="Heading 2 2 2" xfId="767"/>
    <cellStyle name="Heading 2 2 2 2" xfId="768"/>
    <cellStyle name="Heading 2 2 3" xfId="769"/>
    <cellStyle name="Heading 2 3" xfId="770"/>
    <cellStyle name="Heading 2 3 2" xfId="771"/>
    <cellStyle name="Heading 2 4" xfId="772"/>
    <cellStyle name="Heading 2_1) 도로시설물" xfId="773"/>
    <cellStyle name="Heading 3" xfId="774"/>
    <cellStyle name="Heading 3 2" xfId="775"/>
    <cellStyle name="Heading 3 2 2" xfId="776"/>
    <cellStyle name="Heading 3 2 2 2" xfId="777"/>
    <cellStyle name="Heading 3 2 3" xfId="778"/>
    <cellStyle name="Heading 3 3" xfId="779"/>
    <cellStyle name="Heading 3 3 2" xfId="780"/>
    <cellStyle name="Heading 3 4" xfId="781"/>
    <cellStyle name="Heading 3_1) 도로시설물" xfId="782"/>
    <cellStyle name="Heading 4" xfId="783"/>
    <cellStyle name="Heading 4 2" xfId="784"/>
    <cellStyle name="Heading 4 2 2" xfId="785"/>
    <cellStyle name="Heading 4 2 2 2" xfId="786"/>
    <cellStyle name="Heading 4 2 3" xfId="787"/>
    <cellStyle name="Heading 4 3" xfId="788"/>
    <cellStyle name="Heading 4 3 2" xfId="789"/>
    <cellStyle name="Heading 4 4" xfId="790"/>
    <cellStyle name="Heading 4_1) 도로시설물" xfId="791"/>
    <cellStyle name="HEADING1" xfId="792"/>
    <cellStyle name="HEADING1 2" xfId="793"/>
    <cellStyle name="HEADING2" xfId="794"/>
    <cellStyle name="HEADING2 2" xfId="795"/>
    <cellStyle name="Input" xfId="796"/>
    <cellStyle name="Input [yellow]" xfId="797"/>
    <cellStyle name="Input [yellow] 2" xfId="798"/>
    <cellStyle name="Input 10" xfId="799"/>
    <cellStyle name="Input 10 2" xfId="800"/>
    <cellStyle name="Input 10 2 2" xfId="801"/>
    <cellStyle name="Input 11" xfId="802"/>
    <cellStyle name="Input 11 2" xfId="803"/>
    <cellStyle name="Input 11 2 2" xfId="804"/>
    <cellStyle name="Input 12" xfId="805"/>
    <cellStyle name="Input 12 2" xfId="806"/>
    <cellStyle name="Input 12 2 2" xfId="807"/>
    <cellStyle name="Input 13" xfId="808"/>
    <cellStyle name="Input 13 2" xfId="809"/>
    <cellStyle name="Input 14" xfId="810"/>
    <cellStyle name="Input 14 2" xfId="811"/>
    <cellStyle name="Input 15" xfId="812"/>
    <cellStyle name="Input 16" xfId="813"/>
    <cellStyle name="Input 17" xfId="814"/>
    <cellStyle name="Input 18" xfId="815"/>
    <cellStyle name="Input 19" xfId="816"/>
    <cellStyle name="Input 2" xfId="817"/>
    <cellStyle name="Input 2 2" xfId="818"/>
    <cellStyle name="Input 2 2 2" xfId="819"/>
    <cellStyle name="Input 20" xfId="820"/>
    <cellStyle name="Input 21" xfId="821"/>
    <cellStyle name="Input 22" xfId="822"/>
    <cellStyle name="Input 23" xfId="823"/>
    <cellStyle name="Input 24" xfId="824"/>
    <cellStyle name="Input 25" xfId="825"/>
    <cellStyle name="Input 26" xfId="826"/>
    <cellStyle name="Input 27" xfId="827"/>
    <cellStyle name="Input 3" xfId="828"/>
    <cellStyle name="Input 3 2" xfId="829"/>
    <cellStyle name="Input 3 2 2" xfId="830"/>
    <cellStyle name="Input 4" xfId="831"/>
    <cellStyle name="Input 4 2" xfId="832"/>
    <cellStyle name="Input 4 2 2" xfId="833"/>
    <cellStyle name="Input 5" xfId="834"/>
    <cellStyle name="Input 5 2" xfId="835"/>
    <cellStyle name="Input 5 2 2" xfId="836"/>
    <cellStyle name="Input 6" xfId="837"/>
    <cellStyle name="Input 6 2" xfId="838"/>
    <cellStyle name="Input 6 2 2" xfId="839"/>
    <cellStyle name="Input 7" xfId="840"/>
    <cellStyle name="Input 7 2" xfId="841"/>
    <cellStyle name="Input 7 2 2" xfId="842"/>
    <cellStyle name="Input 8" xfId="843"/>
    <cellStyle name="Input 8 2" xfId="844"/>
    <cellStyle name="Input 8 2 2" xfId="845"/>
    <cellStyle name="Input 9" xfId="846"/>
    <cellStyle name="Input 9 2" xfId="847"/>
    <cellStyle name="Input 9 2 2" xfId="848"/>
    <cellStyle name="Input_1) 도로시설물" xfId="849"/>
    <cellStyle name="Linked Cell" xfId="850"/>
    <cellStyle name="Linked Cell 2" xfId="851"/>
    <cellStyle name="Linked Cell 2 2" xfId="852"/>
    <cellStyle name="Linked Cell 2 2 2" xfId="853"/>
    <cellStyle name="Linked Cell 2 3" xfId="854"/>
    <cellStyle name="Linked Cell 3" xfId="855"/>
    <cellStyle name="Linked Cell 3 2" xfId="856"/>
    <cellStyle name="Linked Cell 4" xfId="857"/>
    <cellStyle name="Linked Cell_1) 도로시설물" xfId="858"/>
    <cellStyle name="Milliers [0]_Arabian Spec" xfId="859"/>
    <cellStyle name="Milliers_Arabian Spec" xfId="860"/>
    <cellStyle name="Model" xfId="861"/>
    <cellStyle name="Model 2" xfId="862"/>
    <cellStyle name="Mon?aire [0]_Arabian Spec" xfId="863"/>
    <cellStyle name="Mon?aire_Arabian Spec" xfId="864"/>
    <cellStyle name="Neutral" xfId="865"/>
    <cellStyle name="Neutral 2" xfId="866"/>
    <cellStyle name="Neutral 2 2" xfId="867"/>
    <cellStyle name="Neutral 2 2 2" xfId="868"/>
    <cellStyle name="Neutral 2 3" xfId="869"/>
    <cellStyle name="Neutral 3" xfId="870"/>
    <cellStyle name="Neutral 3 2" xfId="871"/>
    <cellStyle name="Neutral 4" xfId="872"/>
    <cellStyle name="Neutral_1) 도로시설물" xfId="873"/>
    <cellStyle name="Normal - Style1" xfId="874"/>
    <cellStyle name="Normal - Style1 2" xfId="875"/>
    <cellStyle name="Normal_ SG&amp;A Bridge " xfId="876"/>
    <cellStyle name="Note" xfId="877"/>
    <cellStyle name="Note 2" xfId="878"/>
    <cellStyle name="Output" xfId="879"/>
    <cellStyle name="Output 2" xfId="880"/>
    <cellStyle name="Output 2 2" xfId="881"/>
    <cellStyle name="Output 3" xfId="882"/>
    <cellStyle name="Output 4" xfId="883"/>
    <cellStyle name="Output_1) 도로시설물" xfId="884"/>
    <cellStyle name="Percent [2]" xfId="885"/>
    <cellStyle name="Percent [2] 2" xfId="886"/>
    <cellStyle name="Standard_laroux" xfId="887"/>
    <cellStyle name="subhead" xfId="888"/>
    <cellStyle name="subhead 2" xfId="889"/>
    <cellStyle name="Title" xfId="890"/>
    <cellStyle name="Title 2" xfId="891"/>
    <cellStyle name="Title 2 2" xfId="892"/>
    <cellStyle name="Title 2 2 2" xfId="893"/>
    <cellStyle name="Title 3" xfId="894"/>
    <cellStyle name="Title 3 2" xfId="895"/>
    <cellStyle name="Title 4" xfId="896"/>
    <cellStyle name="Title_1) 도로시설물" xfId="897"/>
    <cellStyle name="Total" xfId="898"/>
    <cellStyle name="Total 2" xfId="899"/>
    <cellStyle name="Total 2 2" xfId="900"/>
    <cellStyle name="Total 3" xfId="901"/>
    <cellStyle name="Total 4" xfId="902"/>
    <cellStyle name="Total_1) 도로시설물" xfId="903"/>
    <cellStyle name="W?rung [0]_laroux" xfId="904"/>
    <cellStyle name="W?rung_laroux" xfId="905"/>
    <cellStyle name="Warning Text" xfId="906"/>
    <cellStyle name="Warning Text 2" xfId="907"/>
    <cellStyle name="Warning Text 2 2" xfId="908"/>
    <cellStyle name="Warning Text 3" xfId="909"/>
    <cellStyle name="Warning Text 4" xfId="910"/>
    <cellStyle name="Warning Text_1) 도로시설물" xfId="911"/>
    <cellStyle name="강조색1" xfId="2960" builtinId="29" customBuiltin="1"/>
    <cellStyle name="강조색1 2" xfId="912"/>
    <cellStyle name="강조색1 2 2" xfId="913"/>
    <cellStyle name="강조색1 2 2 2" xfId="914"/>
    <cellStyle name="강조색1 2 2 2 2" xfId="915"/>
    <cellStyle name="강조색1 2 2 3" xfId="916"/>
    <cellStyle name="강조색1 2 3" xfId="917"/>
    <cellStyle name="강조색1 2 3 2" xfId="918"/>
    <cellStyle name="강조색1 2 4" xfId="919"/>
    <cellStyle name="강조색1 2 5" xfId="920"/>
    <cellStyle name="강조색1 2_1) 도로시설물" xfId="921"/>
    <cellStyle name="강조색1 3" xfId="922"/>
    <cellStyle name="강조색1 3 2" xfId="923"/>
    <cellStyle name="강조색1 3 2 2" xfId="924"/>
    <cellStyle name="강조색1 3 3" xfId="925"/>
    <cellStyle name="강조색2" xfId="2961" builtinId="33" customBuiltin="1"/>
    <cellStyle name="강조색2 2" xfId="926"/>
    <cellStyle name="강조색2 2 2" xfId="927"/>
    <cellStyle name="강조색2 2 2 2" xfId="928"/>
    <cellStyle name="강조색2 2 2 2 2" xfId="929"/>
    <cellStyle name="강조색2 2 2 3" xfId="930"/>
    <cellStyle name="강조색2 2 3" xfId="931"/>
    <cellStyle name="강조색2 2 3 2" xfId="932"/>
    <cellStyle name="강조색2 2 4" xfId="933"/>
    <cellStyle name="강조색2 2 5" xfId="934"/>
    <cellStyle name="강조색2 2_1) 도로시설물" xfId="935"/>
    <cellStyle name="강조색2 3" xfId="936"/>
    <cellStyle name="강조색2 3 2" xfId="937"/>
    <cellStyle name="강조색2 3 2 2" xfId="938"/>
    <cellStyle name="강조색2 3 3" xfId="939"/>
    <cellStyle name="강조색3" xfId="2962" builtinId="37" customBuiltin="1"/>
    <cellStyle name="강조색3 2" xfId="940"/>
    <cellStyle name="강조색3 2 2" xfId="941"/>
    <cellStyle name="강조색3 2 2 2" xfId="942"/>
    <cellStyle name="강조색3 2 2 2 2" xfId="943"/>
    <cellStyle name="강조색3 2 2 3" xfId="944"/>
    <cellStyle name="강조색3 2 3" xfId="945"/>
    <cellStyle name="강조색3 2 3 2" xfId="946"/>
    <cellStyle name="강조색3 2 4" xfId="947"/>
    <cellStyle name="강조색3 2 5" xfId="948"/>
    <cellStyle name="강조색3 2_1) 도로시설물" xfId="949"/>
    <cellStyle name="강조색3 3" xfId="950"/>
    <cellStyle name="강조색3 3 2" xfId="951"/>
    <cellStyle name="강조색3 3 2 2" xfId="952"/>
    <cellStyle name="강조색3 3 3" xfId="953"/>
    <cellStyle name="강조색4" xfId="2963" builtinId="41" customBuiltin="1"/>
    <cellStyle name="강조색4 2" xfId="954"/>
    <cellStyle name="강조색4 2 2" xfId="955"/>
    <cellStyle name="강조색4 2 2 2" xfId="956"/>
    <cellStyle name="강조색4 2 2 2 2" xfId="957"/>
    <cellStyle name="강조색4 2 2 3" xfId="958"/>
    <cellStyle name="강조색4 2 3" xfId="959"/>
    <cellStyle name="강조색4 2 3 2" xfId="960"/>
    <cellStyle name="강조색4 2 4" xfId="961"/>
    <cellStyle name="강조색4 2 5" xfId="962"/>
    <cellStyle name="강조색4 2_1) 도로시설물" xfId="963"/>
    <cellStyle name="강조색4 3" xfId="964"/>
    <cellStyle name="강조색4 3 2" xfId="965"/>
    <cellStyle name="강조색4 3 2 2" xfId="966"/>
    <cellStyle name="강조색4 3 3" xfId="967"/>
    <cellStyle name="강조색5" xfId="2964" builtinId="45" customBuiltin="1"/>
    <cellStyle name="강조색5 2" xfId="968"/>
    <cellStyle name="강조색5 2 2" xfId="969"/>
    <cellStyle name="강조색5 2 2 2" xfId="970"/>
    <cellStyle name="강조색5 2 3" xfId="971"/>
    <cellStyle name="강조색5 2 4" xfId="972"/>
    <cellStyle name="강조색5 3" xfId="973"/>
    <cellStyle name="강조색5 3 2" xfId="974"/>
    <cellStyle name="강조색6" xfId="2965" builtinId="49" customBuiltin="1"/>
    <cellStyle name="강조색6 2" xfId="975"/>
    <cellStyle name="강조색6 2 2" xfId="976"/>
    <cellStyle name="강조색6 2 2 2" xfId="977"/>
    <cellStyle name="강조색6 2 2 2 2" xfId="978"/>
    <cellStyle name="강조색6 2 2 3" xfId="979"/>
    <cellStyle name="강조색6 2 3" xfId="980"/>
    <cellStyle name="강조색6 2 3 2" xfId="981"/>
    <cellStyle name="강조색6 2 4" xfId="982"/>
    <cellStyle name="강조색6 2 5" xfId="983"/>
    <cellStyle name="강조색6 2_1) 도로시설물" xfId="984"/>
    <cellStyle name="강조색6 3" xfId="985"/>
    <cellStyle name="강조색6 3 2" xfId="986"/>
    <cellStyle name="강조색6 3 2 2" xfId="987"/>
    <cellStyle name="강조색6 3 3" xfId="988"/>
    <cellStyle name="경고문" xfId="2966" builtinId="11" customBuiltin="1"/>
    <cellStyle name="경고문 2" xfId="989"/>
    <cellStyle name="경고문 2 2" xfId="990"/>
    <cellStyle name="경고문 2 2 2" xfId="991"/>
    <cellStyle name="경고문 2 3" xfId="992"/>
    <cellStyle name="경고문 2 4" xfId="993"/>
    <cellStyle name="경고문 3" xfId="994"/>
    <cellStyle name="경고문 3 2" xfId="995"/>
    <cellStyle name="계산" xfId="2967" builtinId="22" customBuiltin="1"/>
    <cellStyle name="계산 2" xfId="996"/>
    <cellStyle name="계산 2 2" xfId="997"/>
    <cellStyle name="계산 2 2 2" xfId="998"/>
    <cellStyle name="계산 2 2 2 2" xfId="999"/>
    <cellStyle name="계산 2 2 3" xfId="1000"/>
    <cellStyle name="계산 2 3" xfId="1001"/>
    <cellStyle name="계산 2 3 2" xfId="1002"/>
    <cellStyle name="계산 2 4" xfId="1003"/>
    <cellStyle name="계산 2 5" xfId="1004"/>
    <cellStyle name="계산 2_1) 도로시설물" xfId="1005"/>
    <cellStyle name="계산 3" xfId="1006"/>
    <cellStyle name="계산 3 2" xfId="1007"/>
    <cellStyle name="계산 3 2 2" xfId="1008"/>
    <cellStyle name="계산 3 3" xfId="1009"/>
    <cellStyle name="고정소숫점" xfId="1010"/>
    <cellStyle name="고정소숫점 2" xfId="1011"/>
    <cellStyle name="고정출력1" xfId="1012"/>
    <cellStyle name="고정출력1 2" xfId="1013"/>
    <cellStyle name="고정출력2" xfId="1014"/>
    <cellStyle name="고정출력2 2" xfId="1015"/>
    <cellStyle name="과정별배정" xfId="1016"/>
    <cellStyle name="과정별배정 2" xfId="1017"/>
    <cellStyle name="나쁨" xfId="2968" builtinId="27" customBuiltin="1"/>
    <cellStyle name="나쁨 2" xfId="1018"/>
    <cellStyle name="나쁨 2 2" xfId="1019"/>
    <cellStyle name="나쁨 2 2 2" xfId="1020"/>
    <cellStyle name="나쁨 2 2 2 2" xfId="1021"/>
    <cellStyle name="나쁨 2 2 3" xfId="1022"/>
    <cellStyle name="나쁨 2 3" xfId="1023"/>
    <cellStyle name="나쁨 2 3 2" xfId="1024"/>
    <cellStyle name="나쁨 2 4" xfId="1025"/>
    <cellStyle name="나쁨 2 5" xfId="1026"/>
    <cellStyle name="나쁨 2_1) 도로시설물" xfId="1027"/>
    <cellStyle name="나쁨 3" xfId="1028"/>
    <cellStyle name="나쁨 3 2" xfId="1029"/>
    <cellStyle name="나쁨 3 2 2" xfId="1030"/>
    <cellStyle name="나쁨 3 3" xfId="1031"/>
    <cellStyle name="날짜" xfId="1032"/>
    <cellStyle name="날짜 2" xfId="1033"/>
    <cellStyle name="달러" xfId="1034"/>
    <cellStyle name="달러 2" xfId="1035"/>
    <cellStyle name="똿뗦먛귟 [0.00]_NT Server " xfId="1036"/>
    <cellStyle name="똿뗦먛귟_NT Server " xfId="1037"/>
    <cellStyle name="메모" xfId="2969" builtinId="10" customBuiltin="1"/>
    <cellStyle name="메모 10" xfId="1038"/>
    <cellStyle name="메모 10 2" xfId="1039"/>
    <cellStyle name="메모 10 2 2" xfId="1040"/>
    <cellStyle name="메모 10 3" xfId="1041"/>
    <cellStyle name="메모 10 3 2" xfId="1042"/>
    <cellStyle name="메모 10 4" xfId="1043"/>
    <cellStyle name="메모 11" xfId="1044"/>
    <cellStyle name="메모 11 2" xfId="1045"/>
    <cellStyle name="메모 11 2 2" xfId="1046"/>
    <cellStyle name="메모 11 3" xfId="1047"/>
    <cellStyle name="메모 11 3 2" xfId="1048"/>
    <cellStyle name="메모 11 4" xfId="1049"/>
    <cellStyle name="메모 12" xfId="1050"/>
    <cellStyle name="메모 12 2" xfId="1051"/>
    <cellStyle name="메모 12 2 2" xfId="1052"/>
    <cellStyle name="메모 12 3" xfId="1053"/>
    <cellStyle name="메모 12 3 2" xfId="1054"/>
    <cellStyle name="메모 12 4" xfId="1055"/>
    <cellStyle name="메모 13" xfId="1056"/>
    <cellStyle name="메모 13 2" xfId="1057"/>
    <cellStyle name="메모 13 2 2" xfId="1058"/>
    <cellStyle name="메모 13 3" xfId="1059"/>
    <cellStyle name="메모 13 3 2" xfId="1060"/>
    <cellStyle name="메모 13 4" xfId="1061"/>
    <cellStyle name="메모 14" xfId="1062"/>
    <cellStyle name="메모 14 2" xfId="1063"/>
    <cellStyle name="메모 14 2 2" xfId="1064"/>
    <cellStyle name="메모 14 3" xfId="1065"/>
    <cellStyle name="메모 14 3 2" xfId="1066"/>
    <cellStyle name="메모 14 4" xfId="1067"/>
    <cellStyle name="메모 15" xfId="1068"/>
    <cellStyle name="메모 15 2" xfId="1069"/>
    <cellStyle name="메모 15 2 2" xfId="1070"/>
    <cellStyle name="메모 15 3" xfId="1071"/>
    <cellStyle name="메모 15 3 2" xfId="1072"/>
    <cellStyle name="메모 15 4" xfId="1073"/>
    <cellStyle name="메모 16" xfId="1074"/>
    <cellStyle name="메모 16 2" xfId="1075"/>
    <cellStyle name="메모 16 2 2" xfId="1076"/>
    <cellStyle name="메모 16 3" xfId="1077"/>
    <cellStyle name="메모 16 3 2" xfId="1078"/>
    <cellStyle name="메모 16 4" xfId="1079"/>
    <cellStyle name="메모 17" xfId="1080"/>
    <cellStyle name="메모 17 2" xfId="1081"/>
    <cellStyle name="메모 17 2 2" xfId="1082"/>
    <cellStyle name="메모 17 3" xfId="1083"/>
    <cellStyle name="메모 17 3 2" xfId="1084"/>
    <cellStyle name="메모 17 4" xfId="1085"/>
    <cellStyle name="메모 18" xfId="1086"/>
    <cellStyle name="메모 18 2" xfId="1087"/>
    <cellStyle name="메모 18 2 2" xfId="1088"/>
    <cellStyle name="메모 18 3" xfId="1089"/>
    <cellStyle name="메모 18 3 2" xfId="1090"/>
    <cellStyle name="메모 18 4" xfId="1091"/>
    <cellStyle name="메모 19" xfId="1092"/>
    <cellStyle name="메모 19 2" xfId="1093"/>
    <cellStyle name="메모 19 2 2" xfId="1094"/>
    <cellStyle name="메모 19 3" xfId="1095"/>
    <cellStyle name="메모 19 3 2" xfId="1096"/>
    <cellStyle name="메모 19 4" xfId="1097"/>
    <cellStyle name="메모 2" xfId="1098"/>
    <cellStyle name="메모 2 10" xfId="1099"/>
    <cellStyle name="메모 2 2" xfId="1100"/>
    <cellStyle name="메모 2 2 2" xfId="1101"/>
    <cellStyle name="메모 2 2 2 2" xfId="1102"/>
    <cellStyle name="메모 2 2 3" xfId="1103"/>
    <cellStyle name="메모 2 2_1) 도로시설물" xfId="1104"/>
    <cellStyle name="메모 2 3" xfId="1105"/>
    <cellStyle name="메모 2 4" xfId="1106"/>
    <cellStyle name="메모 2 5" xfId="1107"/>
    <cellStyle name="메모 2 6" xfId="1108"/>
    <cellStyle name="메모 2 7" xfId="1109"/>
    <cellStyle name="메모 2 8" xfId="1110"/>
    <cellStyle name="메모 2 9" xfId="1111"/>
    <cellStyle name="메모 2_1) 도로시설물" xfId="1112"/>
    <cellStyle name="메모 20" xfId="1113"/>
    <cellStyle name="메모 20 2" xfId="1114"/>
    <cellStyle name="메모 20 2 2" xfId="1115"/>
    <cellStyle name="메모 20 3" xfId="1116"/>
    <cellStyle name="메모 20 3 2" xfId="1117"/>
    <cellStyle name="메모 20 4" xfId="1118"/>
    <cellStyle name="메모 21" xfId="1119"/>
    <cellStyle name="메모 21 2" xfId="1120"/>
    <cellStyle name="메모 21 2 2" xfId="1121"/>
    <cellStyle name="메모 21 3" xfId="1122"/>
    <cellStyle name="메모 21 3 2" xfId="1123"/>
    <cellStyle name="메모 21 4" xfId="1124"/>
    <cellStyle name="메모 22" xfId="1125"/>
    <cellStyle name="메모 22 2" xfId="1126"/>
    <cellStyle name="메모 22 2 2" xfId="1127"/>
    <cellStyle name="메모 22 3" xfId="1128"/>
    <cellStyle name="메모 22 3 2" xfId="1129"/>
    <cellStyle name="메모 22 4" xfId="1130"/>
    <cellStyle name="메모 23" xfId="1131"/>
    <cellStyle name="메모 23 2" xfId="1132"/>
    <cellStyle name="메모 23 2 2" xfId="1133"/>
    <cellStyle name="메모 23 3" xfId="1134"/>
    <cellStyle name="메모 23 3 2" xfId="1135"/>
    <cellStyle name="메모 23 4" xfId="1136"/>
    <cellStyle name="메모 24" xfId="1137"/>
    <cellStyle name="메모 24 2" xfId="1138"/>
    <cellStyle name="메모 24 2 2" xfId="1139"/>
    <cellStyle name="메모 24 3" xfId="1140"/>
    <cellStyle name="메모 24 3 2" xfId="1141"/>
    <cellStyle name="메모 24 4" xfId="1142"/>
    <cellStyle name="메모 25" xfId="1143"/>
    <cellStyle name="메모 25 2" xfId="1144"/>
    <cellStyle name="메모 25 2 2" xfId="1145"/>
    <cellStyle name="메모 25 3" xfId="1146"/>
    <cellStyle name="메모 25 3 2" xfId="1147"/>
    <cellStyle name="메모 25 4" xfId="1148"/>
    <cellStyle name="메모 26" xfId="1149"/>
    <cellStyle name="메모 26 2" xfId="1150"/>
    <cellStyle name="메모 26 2 2" xfId="1151"/>
    <cellStyle name="메모 26 3" xfId="1152"/>
    <cellStyle name="메모 26 3 2" xfId="1153"/>
    <cellStyle name="메모 26 4" xfId="1154"/>
    <cellStyle name="메모 27" xfId="1155"/>
    <cellStyle name="메모 27 2" xfId="1156"/>
    <cellStyle name="메모 27 2 2" xfId="1157"/>
    <cellStyle name="메모 27 3" xfId="1158"/>
    <cellStyle name="메모 27 3 2" xfId="1159"/>
    <cellStyle name="메모 27 4" xfId="1160"/>
    <cellStyle name="메모 28" xfId="1161"/>
    <cellStyle name="메모 28 2" xfId="1162"/>
    <cellStyle name="메모 28 2 2" xfId="1163"/>
    <cellStyle name="메모 28 3" xfId="1164"/>
    <cellStyle name="메모 28 3 2" xfId="1165"/>
    <cellStyle name="메모 28 4" xfId="1166"/>
    <cellStyle name="메모 29" xfId="1167"/>
    <cellStyle name="메모 29 2" xfId="1168"/>
    <cellStyle name="메모 29 2 2" xfId="1169"/>
    <cellStyle name="메모 29 3" xfId="1170"/>
    <cellStyle name="메모 29 3 2" xfId="1171"/>
    <cellStyle name="메모 29 4" xfId="1172"/>
    <cellStyle name="메모 3" xfId="1173"/>
    <cellStyle name="메모 3 2" xfId="1174"/>
    <cellStyle name="메모 3 2 2" xfId="1175"/>
    <cellStyle name="메모 3 3" xfId="1176"/>
    <cellStyle name="메모 3_1) 도로시설물" xfId="1177"/>
    <cellStyle name="메모 30" xfId="1178"/>
    <cellStyle name="메모 30 2" xfId="1179"/>
    <cellStyle name="메모 30 2 2" xfId="1180"/>
    <cellStyle name="메모 30 3" xfId="1181"/>
    <cellStyle name="메모 30 3 2" xfId="1182"/>
    <cellStyle name="메모 30 4" xfId="1183"/>
    <cellStyle name="메모 31" xfId="1184"/>
    <cellStyle name="메모 31 2" xfId="1185"/>
    <cellStyle name="메모 31 2 2" xfId="1186"/>
    <cellStyle name="메모 31 3" xfId="1187"/>
    <cellStyle name="메모 31 3 2" xfId="1188"/>
    <cellStyle name="메모 31 4" xfId="1189"/>
    <cellStyle name="메모 32" xfId="1190"/>
    <cellStyle name="메모 32 2" xfId="1191"/>
    <cellStyle name="메모 32 2 2" xfId="1192"/>
    <cellStyle name="메모 32 3" xfId="1193"/>
    <cellStyle name="메모 32 3 2" xfId="1194"/>
    <cellStyle name="메모 32 4" xfId="1195"/>
    <cellStyle name="메모 33" xfId="1196"/>
    <cellStyle name="메모 33 2" xfId="1197"/>
    <cellStyle name="메모 33 2 2" xfId="1198"/>
    <cellStyle name="메모 33 3" xfId="1199"/>
    <cellStyle name="메모 33 3 2" xfId="1200"/>
    <cellStyle name="메모 33 4" xfId="1201"/>
    <cellStyle name="메모 34" xfId="1202"/>
    <cellStyle name="메모 34 2" xfId="1203"/>
    <cellStyle name="메모 34 2 2" xfId="1204"/>
    <cellStyle name="메모 34 3" xfId="1205"/>
    <cellStyle name="메모 34 3 2" xfId="1206"/>
    <cellStyle name="메모 34 4" xfId="1207"/>
    <cellStyle name="메모 35" xfId="1208"/>
    <cellStyle name="메모 35 2" xfId="1209"/>
    <cellStyle name="메모 35 2 2" xfId="1210"/>
    <cellStyle name="메모 35 3" xfId="1211"/>
    <cellStyle name="메모 35 3 2" xfId="1212"/>
    <cellStyle name="메모 35 4" xfId="1213"/>
    <cellStyle name="메모 36" xfId="1214"/>
    <cellStyle name="메모 36 2" xfId="1215"/>
    <cellStyle name="메모 36 2 2" xfId="1216"/>
    <cellStyle name="메모 36 3" xfId="1217"/>
    <cellStyle name="메모 36 3 2" xfId="1218"/>
    <cellStyle name="메모 36 4" xfId="1219"/>
    <cellStyle name="메모 37" xfId="1220"/>
    <cellStyle name="메모 37 2" xfId="1221"/>
    <cellStyle name="메모 37 2 2" xfId="1222"/>
    <cellStyle name="메모 37 3" xfId="1223"/>
    <cellStyle name="메모 37 3 2" xfId="1224"/>
    <cellStyle name="메모 37 4" xfId="1225"/>
    <cellStyle name="메모 38" xfId="1226"/>
    <cellStyle name="메모 38 2" xfId="1227"/>
    <cellStyle name="메모 38 2 2" xfId="1228"/>
    <cellStyle name="메모 38 3" xfId="1229"/>
    <cellStyle name="메모 38 3 2" xfId="1230"/>
    <cellStyle name="메모 38 4" xfId="1231"/>
    <cellStyle name="메모 39" xfId="1232"/>
    <cellStyle name="메모 39 2" xfId="1233"/>
    <cellStyle name="메모 39 2 2" xfId="1234"/>
    <cellStyle name="메모 39 3" xfId="1235"/>
    <cellStyle name="메모 39 3 2" xfId="1236"/>
    <cellStyle name="메모 39 4" xfId="1237"/>
    <cellStyle name="메모 4" xfId="1238"/>
    <cellStyle name="메모 4 2" xfId="1239"/>
    <cellStyle name="메모 4 2 2" xfId="1240"/>
    <cellStyle name="메모 4 3" xfId="1241"/>
    <cellStyle name="메모 4 3 2" xfId="1242"/>
    <cellStyle name="메모 4 4" xfId="1243"/>
    <cellStyle name="메모 40" xfId="1244"/>
    <cellStyle name="메모 40 2" xfId="1245"/>
    <cellStyle name="메모 40 2 2" xfId="1246"/>
    <cellStyle name="메모 40 3" xfId="1247"/>
    <cellStyle name="메모 40 3 2" xfId="1248"/>
    <cellStyle name="메모 40 4" xfId="1249"/>
    <cellStyle name="메모 41" xfId="1250"/>
    <cellStyle name="메모 41 2" xfId="1251"/>
    <cellStyle name="메모 41 2 2" xfId="1252"/>
    <cellStyle name="메모 41 3" xfId="1253"/>
    <cellStyle name="메모 41 3 2" xfId="1254"/>
    <cellStyle name="메모 41 4" xfId="1255"/>
    <cellStyle name="메모 42" xfId="1256"/>
    <cellStyle name="메모 42 2" xfId="1257"/>
    <cellStyle name="메모 42 2 2" xfId="1258"/>
    <cellStyle name="메모 42 3" xfId="1259"/>
    <cellStyle name="메모 42 3 2" xfId="1260"/>
    <cellStyle name="메모 42 4" xfId="1261"/>
    <cellStyle name="메모 43" xfId="1262"/>
    <cellStyle name="메모 43 2" xfId="1263"/>
    <cellStyle name="메모 43 2 2" xfId="1264"/>
    <cellStyle name="메모 43 3" xfId="1265"/>
    <cellStyle name="메모 43 3 2" xfId="1266"/>
    <cellStyle name="메모 43 4" xfId="1267"/>
    <cellStyle name="메모 44" xfId="1268"/>
    <cellStyle name="메모 44 2" xfId="1269"/>
    <cellStyle name="메모 44 2 2" xfId="1270"/>
    <cellStyle name="메모 44 3" xfId="1271"/>
    <cellStyle name="메모 44 3 2" xfId="1272"/>
    <cellStyle name="메모 44 4" xfId="1273"/>
    <cellStyle name="메모 45" xfId="1274"/>
    <cellStyle name="메모 45 2" xfId="1275"/>
    <cellStyle name="메모 45 2 2" xfId="1276"/>
    <cellStyle name="메모 45 3" xfId="1277"/>
    <cellStyle name="메모 45 3 2" xfId="1278"/>
    <cellStyle name="메모 45 4" xfId="1279"/>
    <cellStyle name="메모 46" xfId="1280"/>
    <cellStyle name="메모 46 2" xfId="1281"/>
    <cellStyle name="메모 46 2 2" xfId="1282"/>
    <cellStyle name="메모 46 3" xfId="1283"/>
    <cellStyle name="메모 46 3 2" xfId="1284"/>
    <cellStyle name="메모 46 4" xfId="1285"/>
    <cellStyle name="메모 47" xfId="1286"/>
    <cellStyle name="메모 47 2" xfId="1287"/>
    <cellStyle name="메모 47 2 2" xfId="1288"/>
    <cellStyle name="메모 47 3" xfId="1289"/>
    <cellStyle name="메모 47 3 2" xfId="1290"/>
    <cellStyle name="메모 47 4" xfId="1291"/>
    <cellStyle name="메모 48" xfId="1292"/>
    <cellStyle name="메모 48 2" xfId="1293"/>
    <cellStyle name="메모 48 2 2" xfId="1294"/>
    <cellStyle name="메모 48 3" xfId="1295"/>
    <cellStyle name="메모 48 3 2" xfId="1296"/>
    <cellStyle name="메모 48 4" xfId="1297"/>
    <cellStyle name="메모 49" xfId="1298"/>
    <cellStyle name="메모 49 2" xfId="1299"/>
    <cellStyle name="메모 49 2 2" xfId="1300"/>
    <cellStyle name="메모 49 3" xfId="1301"/>
    <cellStyle name="메모 49 3 2" xfId="1302"/>
    <cellStyle name="메모 49 4" xfId="1303"/>
    <cellStyle name="메모 5" xfId="1304"/>
    <cellStyle name="메모 5 2" xfId="1305"/>
    <cellStyle name="메모 5 2 2" xfId="1306"/>
    <cellStyle name="메모 5 3" xfId="1307"/>
    <cellStyle name="메모 5 3 2" xfId="1308"/>
    <cellStyle name="메모 5 4" xfId="1309"/>
    <cellStyle name="메모 50" xfId="1310"/>
    <cellStyle name="메모 50 2" xfId="1311"/>
    <cellStyle name="메모 50 2 2" xfId="1312"/>
    <cellStyle name="메모 50 3" xfId="1313"/>
    <cellStyle name="메모 50 3 2" xfId="1314"/>
    <cellStyle name="메모 50 4" xfId="1315"/>
    <cellStyle name="메모 51" xfId="1316"/>
    <cellStyle name="메모 51 2" xfId="1317"/>
    <cellStyle name="메모 51 2 2" xfId="1318"/>
    <cellStyle name="메모 51 3" xfId="1319"/>
    <cellStyle name="메모 51 3 2" xfId="1320"/>
    <cellStyle name="메모 51 4" xfId="1321"/>
    <cellStyle name="메모 52" xfId="1322"/>
    <cellStyle name="메모 52 2" xfId="1323"/>
    <cellStyle name="메모 52 2 2" xfId="1324"/>
    <cellStyle name="메모 52 3" xfId="1325"/>
    <cellStyle name="메모 52 3 2" xfId="1326"/>
    <cellStyle name="메모 52 4" xfId="1327"/>
    <cellStyle name="메모 53" xfId="1328"/>
    <cellStyle name="메모 53 2" xfId="1329"/>
    <cellStyle name="메모 53 2 2" xfId="1330"/>
    <cellStyle name="메모 53 3" xfId="1331"/>
    <cellStyle name="메모 53 3 2" xfId="1332"/>
    <cellStyle name="메모 53 4" xfId="1333"/>
    <cellStyle name="메모 54" xfId="1334"/>
    <cellStyle name="메모 54 2" xfId="1335"/>
    <cellStyle name="메모 54 2 2" xfId="1336"/>
    <cellStyle name="메모 54 3" xfId="1337"/>
    <cellStyle name="메모 54 3 2" xfId="1338"/>
    <cellStyle name="메모 54 4" xfId="1339"/>
    <cellStyle name="메모 55" xfId="1340"/>
    <cellStyle name="메모 55 2" xfId="1341"/>
    <cellStyle name="메모 55 2 2" xfId="1342"/>
    <cellStyle name="메모 55 3" xfId="1343"/>
    <cellStyle name="메모 55 3 2" xfId="1344"/>
    <cellStyle name="메모 55 4" xfId="1345"/>
    <cellStyle name="메모 56" xfId="1346"/>
    <cellStyle name="메모 56 2" xfId="1347"/>
    <cellStyle name="메모 56 2 2" xfId="1348"/>
    <cellStyle name="메모 56 3" xfId="1349"/>
    <cellStyle name="메모 56 3 2" xfId="1350"/>
    <cellStyle name="메모 56 4" xfId="1351"/>
    <cellStyle name="메모 57" xfId="1352"/>
    <cellStyle name="메모 57 2" xfId="1353"/>
    <cellStyle name="메모 57 2 2" xfId="1354"/>
    <cellStyle name="메모 57 3" xfId="1355"/>
    <cellStyle name="메모 57 3 2" xfId="1356"/>
    <cellStyle name="메모 57 4" xfId="1357"/>
    <cellStyle name="메모 58" xfId="1358"/>
    <cellStyle name="메모 58 2" xfId="1359"/>
    <cellStyle name="메모 58 2 2" xfId="1360"/>
    <cellStyle name="메모 58 3" xfId="1361"/>
    <cellStyle name="메모 58 3 2" xfId="1362"/>
    <cellStyle name="메모 58 4" xfId="1363"/>
    <cellStyle name="메모 59" xfId="1364"/>
    <cellStyle name="메모 59 2" xfId="1365"/>
    <cellStyle name="메모 59 2 2" xfId="1366"/>
    <cellStyle name="메모 59 3" xfId="1367"/>
    <cellStyle name="메모 59 3 2" xfId="1368"/>
    <cellStyle name="메모 59 4" xfId="1369"/>
    <cellStyle name="메모 6" xfId="1370"/>
    <cellStyle name="메모 6 2" xfId="1371"/>
    <cellStyle name="메모 6 2 2" xfId="1372"/>
    <cellStyle name="메모 6 3" xfId="1373"/>
    <cellStyle name="메모 6 3 2" xfId="1374"/>
    <cellStyle name="메모 6 4" xfId="1375"/>
    <cellStyle name="메모 60" xfId="1376"/>
    <cellStyle name="메모 60 2" xfId="1377"/>
    <cellStyle name="메모 60 2 2" xfId="1378"/>
    <cellStyle name="메모 60 3" xfId="1379"/>
    <cellStyle name="메모 60 3 2" xfId="1380"/>
    <cellStyle name="메모 60 4" xfId="1381"/>
    <cellStyle name="메모 61" xfId="1382"/>
    <cellStyle name="메모 61 2" xfId="1383"/>
    <cellStyle name="메모 61 2 2" xfId="1384"/>
    <cellStyle name="메모 61 3" xfId="1385"/>
    <cellStyle name="메모 61 3 2" xfId="1386"/>
    <cellStyle name="메모 61 4" xfId="1387"/>
    <cellStyle name="메모 62" xfId="1388"/>
    <cellStyle name="메모 62 2" xfId="1389"/>
    <cellStyle name="메모 62 2 2" xfId="1390"/>
    <cellStyle name="메모 62 3" xfId="1391"/>
    <cellStyle name="메모 62 3 2" xfId="1392"/>
    <cellStyle name="메모 62 4" xfId="1393"/>
    <cellStyle name="메모 63" xfId="1394"/>
    <cellStyle name="메모 63 2" xfId="1395"/>
    <cellStyle name="메모 63 2 2" xfId="1396"/>
    <cellStyle name="메모 63 3" xfId="1397"/>
    <cellStyle name="메모 63 3 2" xfId="1398"/>
    <cellStyle name="메모 63 4" xfId="1399"/>
    <cellStyle name="메모 64" xfId="1400"/>
    <cellStyle name="메모 64 2" xfId="1401"/>
    <cellStyle name="메모 64 2 2" xfId="1402"/>
    <cellStyle name="메모 64 3" xfId="1403"/>
    <cellStyle name="메모 64 3 2" xfId="1404"/>
    <cellStyle name="메모 64 4" xfId="1405"/>
    <cellStyle name="메모 65" xfId="1406"/>
    <cellStyle name="메모 65 2" xfId="1407"/>
    <cellStyle name="메모 65 2 2" xfId="1408"/>
    <cellStyle name="메모 65 3" xfId="1409"/>
    <cellStyle name="메모 65 3 2" xfId="1410"/>
    <cellStyle name="메모 65 4" xfId="1411"/>
    <cellStyle name="메모 66" xfId="1412"/>
    <cellStyle name="메모 66 2" xfId="1413"/>
    <cellStyle name="메모 66 2 2" xfId="1414"/>
    <cellStyle name="메모 66 3" xfId="1415"/>
    <cellStyle name="메모 66 3 2" xfId="1416"/>
    <cellStyle name="메모 66 4" xfId="1417"/>
    <cellStyle name="메모 67" xfId="1418"/>
    <cellStyle name="메모 67 2" xfId="1419"/>
    <cellStyle name="메모 67 2 2" xfId="1420"/>
    <cellStyle name="메모 67 3" xfId="1421"/>
    <cellStyle name="메모 67 3 2" xfId="1422"/>
    <cellStyle name="메모 67 4" xfId="1423"/>
    <cellStyle name="메모 68" xfId="1424"/>
    <cellStyle name="메모 68 2" xfId="1425"/>
    <cellStyle name="메모 68 2 2" xfId="1426"/>
    <cellStyle name="메모 68 3" xfId="1427"/>
    <cellStyle name="메모 68 3 2" xfId="1428"/>
    <cellStyle name="메모 68 4" xfId="1429"/>
    <cellStyle name="메모 69" xfId="1430"/>
    <cellStyle name="메모 69 2" xfId="1431"/>
    <cellStyle name="메모 69 2 2" xfId="1432"/>
    <cellStyle name="메모 69 3" xfId="1433"/>
    <cellStyle name="메모 69 3 2" xfId="1434"/>
    <cellStyle name="메모 69 4" xfId="1435"/>
    <cellStyle name="메모 7" xfId="1436"/>
    <cellStyle name="메모 7 2" xfId="1437"/>
    <cellStyle name="메모 7 2 2" xfId="1438"/>
    <cellStyle name="메모 7 3" xfId="1439"/>
    <cellStyle name="메모 7 3 2" xfId="1440"/>
    <cellStyle name="메모 7 4" xfId="1441"/>
    <cellStyle name="메모 70" xfId="1442"/>
    <cellStyle name="메모 70 2" xfId="1443"/>
    <cellStyle name="메모 70 2 2" xfId="1444"/>
    <cellStyle name="메모 70 3" xfId="1445"/>
    <cellStyle name="메모 70 3 2" xfId="1446"/>
    <cellStyle name="메모 70 4" xfId="1447"/>
    <cellStyle name="메모 71" xfId="1448"/>
    <cellStyle name="메모 71 2" xfId="1449"/>
    <cellStyle name="메모 71 2 2" xfId="1450"/>
    <cellStyle name="메모 71 3" xfId="1451"/>
    <cellStyle name="메모 71 3 2" xfId="1452"/>
    <cellStyle name="메모 71 4" xfId="1453"/>
    <cellStyle name="메모 72" xfId="1454"/>
    <cellStyle name="메모 72 2" xfId="1455"/>
    <cellStyle name="메모 72 2 2" xfId="1456"/>
    <cellStyle name="메모 72 3" xfId="1457"/>
    <cellStyle name="메모 72 3 2" xfId="1458"/>
    <cellStyle name="메모 72 4" xfId="1459"/>
    <cellStyle name="메모 73" xfId="1460"/>
    <cellStyle name="메모 73 2" xfId="1461"/>
    <cellStyle name="메모 73 2 2" xfId="1462"/>
    <cellStyle name="메모 73 3" xfId="1463"/>
    <cellStyle name="메모 73 3 2" xfId="1464"/>
    <cellStyle name="메모 73 4" xfId="1465"/>
    <cellStyle name="메모 74" xfId="1466"/>
    <cellStyle name="메모 74 2" xfId="1467"/>
    <cellStyle name="메모 74 2 2" xfId="1468"/>
    <cellStyle name="메모 74 3" xfId="1469"/>
    <cellStyle name="메모 74 3 2" xfId="1470"/>
    <cellStyle name="메모 74 4" xfId="1471"/>
    <cellStyle name="메모 75" xfId="1472"/>
    <cellStyle name="메모 75 2" xfId="1473"/>
    <cellStyle name="메모 75 2 2" xfId="1474"/>
    <cellStyle name="메모 75 3" xfId="1475"/>
    <cellStyle name="메모 75 3 2" xfId="1476"/>
    <cellStyle name="메모 75 4" xfId="1477"/>
    <cellStyle name="메모 76" xfId="1478"/>
    <cellStyle name="메모 76 2" xfId="1479"/>
    <cellStyle name="메모 76 2 2" xfId="1480"/>
    <cellStyle name="메모 76 3" xfId="1481"/>
    <cellStyle name="메모 76 3 2" xfId="1482"/>
    <cellStyle name="메모 76 4" xfId="1483"/>
    <cellStyle name="메모 77" xfId="1484"/>
    <cellStyle name="메모 77 2" xfId="1485"/>
    <cellStyle name="메모 77 2 2" xfId="1486"/>
    <cellStyle name="메모 77 3" xfId="1487"/>
    <cellStyle name="메모 77 3 2" xfId="1488"/>
    <cellStyle name="메모 77 4" xfId="1489"/>
    <cellStyle name="메모 78" xfId="1490"/>
    <cellStyle name="메모 78 2" xfId="1491"/>
    <cellStyle name="메모 78 2 2" xfId="1492"/>
    <cellStyle name="메모 78 3" xfId="1493"/>
    <cellStyle name="메모 78 3 2" xfId="1494"/>
    <cellStyle name="메모 78 4" xfId="1495"/>
    <cellStyle name="메모 79" xfId="1496"/>
    <cellStyle name="메모 79 2" xfId="1497"/>
    <cellStyle name="메모 79 2 2" xfId="1498"/>
    <cellStyle name="메모 79 3" xfId="1499"/>
    <cellStyle name="메모 79 3 2" xfId="1500"/>
    <cellStyle name="메모 79 4" xfId="1501"/>
    <cellStyle name="메모 8" xfId="1502"/>
    <cellStyle name="메모 8 2" xfId="1503"/>
    <cellStyle name="메모 8 2 2" xfId="1504"/>
    <cellStyle name="메모 8 3" xfId="1505"/>
    <cellStyle name="메모 8 3 2" xfId="1506"/>
    <cellStyle name="메모 8 4" xfId="1507"/>
    <cellStyle name="메모 80" xfId="1508"/>
    <cellStyle name="메모 80 2" xfId="1509"/>
    <cellStyle name="메모 80 2 2" xfId="1510"/>
    <cellStyle name="메모 80 3" xfId="1511"/>
    <cellStyle name="메모 80 3 2" xfId="1512"/>
    <cellStyle name="메모 80 4" xfId="1513"/>
    <cellStyle name="메모 81" xfId="1514"/>
    <cellStyle name="메모 81 2" xfId="1515"/>
    <cellStyle name="메모 81 2 2" xfId="1516"/>
    <cellStyle name="메모 81 3" xfId="1517"/>
    <cellStyle name="메모 81 3 2" xfId="1518"/>
    <cellStyle name="메모 81 4" xfId="1519"/>
    <cellStyle name="메모 82" xfId="1520"/>
    <cellStyle name="메모 82 2" xfId="1521"/>
    <cellStyle name="메모 82 2 2" xfId="1522"/>
    <cellStyle name="메모 82 3" xfId="1523"/>
    <cellStyle name="메모 82 3 2" xfId="1524"/>
    <cellStyle name="메모 82 4" xfId="1525"/>
    <cellStyle name="메모 83" xfId="1526"/>
    <cellStyle name="메모 83 2" xfId="1527"/>
    <cellStyle name="메모 83 2 2" xfId="1528"/>
    <cellStyle name="메모 83 3" xfId="1529"/>
    <cellStyle name="메모 83 3 2" xfId="1530"/>
    <cellStyle name="메모 83 4" xfId="1531"/>
    <cellStyle name="메모 84" xfId="1532"/>
    <cellStyle name="메모 84 2" xfId="1533"/>
    <cellStyle name="메모 84 2 2" xfId="1534"/>
    <cellStyle name="메모 84 3" xfId="1535"/>
    <cellStyle name="메모 84 3 2" xfId="1536"/>
    <cellStyle name="메모 84 4" xfId="1537"/>
    <cellStyle name="메모 85" xfId="1538"/>
    <cellStyle name="메모 85 2" xfId="1539"/>
    <cellStyle name="메모 85 2 2" xfId="1540"/>
    <cellStyle name="메모 85 3" xfId="1541"/>
    <cellStyle name="메모 85 3 2" xfId="1542"/>
    <cellStyle name="메모 85 4" xfId="1543"/>
    <cellStyle name="메모 86" xfId="1544"/>
    <cellStyle name="메모 86 2" xfId="1545"/>
    <cellStyle name="메모 86 2 2" xfId="1546"/>
    <cellStyle name="메모 86 3" xfId="1547"/>
    <cellStyle name="메모 86 3 2" xfId="1548"/>
    <cellStyle name="메모 86 4" xfId="1549"/>
    <cellStyle name="메모 87" xfId="1550"/>
    <cellStyle name="메모 87 2" xfId="1551"/>
    <cellStyle name="메모 87 2 2" xfId="1552"/>
    <cellStyle name="메모 87 3" xfId="1553"/>
    <cellStyle name="메모 87 3 2" xfId="1554"/>
    <cellStyle name="메모 87 4" xfId="1555"/>
    <cellStyle name="메모 9" xfId="1556"/>
    <cellStyle name="메모 9 2" xfId="1557"/>
    <cellStyle name="메모 9 2 2" xfId="1558"/>
    <cellStyle name="메모 9 3" xfId="1559"/>
    <cellStyle name="메모 9 3 2" xfId="1560"/>
    <cellStyle name="메모 9 4" xfId="1561"/>
    <cellStyle name="믅됞 [0.00]_NT Server " xfId="1562"/>
    <cellStyle name="믅됞_NT Server " xfId="1563"/>
    <cellStyle name="백분율 2" xfId="1564"/>
    <cellStyle name="백분율 2 2" xfId="1565"/>
    <cellStyle name="백분율 2 2 2" xfId="1566"/>
    <cellStyle name="백분율 2 3" xfId="1567"/>
    <cellStyle name="백분율 3" xfId="1568"/>
    <cellStyle name="백분율 3 2" xfId="1569"/>
    <cellStyle name="백분율 4" xfId="1570"/>
    <cellStyle name="보통" xfId="2970" builtinId="28" customBuiltin="1"/>
    <cellStyle name="보통 2" xfId="1571"/>
    <cellStyle name="보통 2 2" xfId="1572"/>
    <cellStyle name="보통 2 2 2" xfId="1573"/>
    <cellStyle name="보통 2 2 2 2" xfId="1574"/>
    <cellStyle name="보통 2 2 3" xfId="1575"/>
    <cellStyle name="보통 2 3" xfId="1576"/>
    <cellStyle name="보통 2 3 2" xfId="1577"/>
    <cellStyle name="보통 2 4" xfId="1578"/>
    <cellStyle name="보통 2 5" xfId="1579"/>
    <cellStyle name="보통 2_1) 도로시설물" xfId="1580"/>
    <cellStyle name="보통 3" xfId="1581"/>
    <cellStyle name="보통 3 2" xfId="1582"/>
    <cellStyle name="보통 3 2 2" xfId="1583"/>
    <cellStyle name="보통 3 3" xfId="1584"/>
    <cellStyle name="뷭?_빟랹둴봃섟 " xfId="1585"/>
    <cellStyle name="설명 텍스트" xfId="2971" builtinId="53" customBuiltin="1"/>
    <cellStyle name="설명 텍스트 2" xfId="1586"/>
    <cellStyle name="설명 텍스트 2 2" xfId="1587"/>
    <cellStyle name="설명 텍스트 2 2 2" xfId="1588"/>
    <cellStyle name="설명 텍스트 2 3" xfId="1589"/>
    <cellStyle name="설명 텍스트 2 4" xfId="1590"/>
    <cellStyle name="설명 텍스트 3" xfId="1591"/>
    <cellStyle name="설명 텍스트 3 2" xfId="1592"/>
    <cellStyle name="셀 확인" xfId="2972" builtinId="23" customBuiltin="1"/>
    <cellStyle name="셀 확인 2" xfId="1593"/>
    <cellStyle name="셀 확인 2 2" xfId="1594"/>
    <cellStyle name="셀 확인 2 2 2" xfId="1595"/>
    <cellStyle name="셀 확인 2 3" xfId="1596"/>
    <cellStyle name="셀 확인 2 4" xfId="1597"/>
    <cellStyle name="셀 확인 2_1) 도로시설물" xfId="1598"/>
    <cellStyle name="셀 확인 3" xfId="1599"/>
    <cellStyle name="셀 확인 3 2" xfId="1600"/>
    <cellStyle name="숫자(R)" xfId="1601"/>
    <cellStyle name="숫자(R) 2" xfId="1602"/>
    <cellStyle name="쉼표 [0]" xfId="1" builtinId="6"/>
    <cellStyle name="쉼표 [0] 10" xfId="1603"/>
    <cellStyle name="쉼표 [0] 10 2" xfId="1604"/>
    <cellStyle name="쉼표 [0] 10 2 2" xfId="1605"/>
    <cellStyle name="쉼표 [0] 10 3" xfId="1606"/>
    <cellStyle name="쉼표 [0] 10 3 2" xfId="1607"/>
    <cellStyle name="쉼표 [0] 10 4" xfId="1608"/>
    <cellStyle name="쉼표 [0] 11" xfId="1609"/>
    <cellStyle name="쉼표 [0] 11 2" xfId="1610"/>
    <cellStyle name="쉼표 [0] 12" xfId="1611"/>
    <cellStyle name="쉼표 [0] 12 2" xfId="1612"/>
    <cellStyle name="쉼표 [0] 13" xfId="1613"/>
    <cellStyle name="쉼표 [0] 13 10" xfId="1614"/>
    <cellStyle name="쉼표 [0] 13 10 2" xfId="1615"/>
    <cellStyle name="쉼표 [0] 13 11" xfId="1616"/>
    <cellStyle name="쉼표 [0] 13 11 2" xfId="1617"/>
    <cellStyle name="쉼표 [0] 13 2" xfId="1618"/>
    <cellStyle name="쉼표 [0] 13 2 2" xfId="1619"/>
    <cellStyle name="쉼표 [0] 13 3" xfId="1620"/>
    <cellStyle name="쉼표 [0] 13 4" xfId="1621"/>
    <cellStyle name="쉼표 [0] 13 5" xfId="1622"/>
    <cellStyle name="쉼표 [0] 13 6" xfId="1623"/>
    <cellStyle name="쉼표 [0] 13 6 2" xfId="1624"/>
    <cellStyle name="쉼표 [0] 13 7" xfId="1625"/>
    <cellStyle name="쉼표 [0] 13 7 2" xfId="1626"/>
    <cellStyle name="쉼표 [0] 13 8" xfId="1627"/>
    <cellStyle name="쉼표 [0] 13 8 2" xfId="1628"/>
    <cellStyle name="쉼표 [0] 13 9" xfId="1629"/>
    <cellStyle name="쉼표 [0] 13 9 2" xfId="1630"/>
    <cellStyle name="쉼표 [0] 14" xfId="1631"/>
    <cellStyle name="쉼표 [0] 14 2" xfId="1632"/>
    <cellStyle name="쉼표 [0] 14 2 2" xfId="1633"/>
    <cellStyle name="쉼표 [0] 14 3" xfId="1634"/>
    <cellStyle name="쉼표 [0] 15" xfId="1635"/>
    <cellStyle name="쉼표 [0] 15 2" xfId="1636"/>
    <cellStyle name="쉼표 [0] 16" xfId="1637"/>
    <cellStyle name="쉼표 [0] 16 2" xfId="1638"/>
    <cellStyle name="쉼표 [0] 17" xfId="1639"/>
    <cellStyle name="쉼표 [0] 17 2" xfId="1640"/>
    <cellStyle name="쉼표 [0] 18" xfId="1641"/>
    <cellStyle name="쉼표 [0] 18 2" xfId="1642"/>
    <cellStyle name="쉼표 [0] 19" xfId="1643"/>
    <cellStyle name="쉼표 [0] 19 2" xfId="1644"/>
    <cellStyle name="쉼표 [0] 2" xfId="8"/>
    <cellStyle name="쉼표 [0] 2 10" xfId="1645"/>
    <cellStyle name="쉼표 [0] 2 10 2" xfId="1646"/>
    <cellStyle name="쉼표 [0] 2 10 2 2" xfId="1647"/>
    <cellStyle name="쉼표 [0] 2 10 3" xfId="1648"/>
    <cellStyle name="쉼표 [0] 2 10 4" xfId="1649"/>
    <cellStyle name="쉼표 [0] 2 11" xfId="1650"/>
    <cellStyle name="쉼표 [0] 2 12" xfId="1651"/>
    <cellStyle name="쉼표 [0] 2 13" xfId="1652"/>
    <cellStyle name="쉼표 [0] 2 2" xfId="1653"/>
    <cellStyle name="쉼표 [0] 2 2 2" xfId="1654"/>
    <cellStyle name="쉼표 [0] 2 2 2 2" xfId="1655"/>
    <cellStyle name="쉼표 [0] 2 2 2 2 2" xfId="1656"/>
    <cellStyle name="쉼표 [0] 2 2 2 3" xfId="1657"/>
    <cellStyle name="쉼표 [0] 2 2 2 3 2" xfId="1658"/>
    <cellStyle name="쉼표 [0] 2 2 2 4" xfId="1659"/>
    <cellStyle name="쉼표 [0] 2 2 3" xfId="1660"/>
    <cellStyle name="쉼표 [0] 2 2 3 2" xfId="1661"/>
    <cellStyle name="쉼표 [0] 2 2 4" xfId="1662"/>
    <cellStyle name="쉼표 [0] 2 2 4 2" xfId="1663"/>
    <cellStyle name="쉼표 [0] 2 2 5" xfId="1664"/>
    <cellStyle name="쉼표 [0] 2 2 5 2" xfId="1665"/>
    <cellStyle name="쉼표 [0] 2 2 6" xfId="1666"/>
    <cellStyle name="쉼표 [0] 2 2_1) 도로시설물" xfId="1667"/>
    <cellStyle name="쉼표 [0] 2 3" xfId="1668"/>
    <cellStyle name="쉼표 [0] 2 3 2" xfId="1669"/>
    <cellStyle name="쉼표 [0] 2 3 2 2" xfId="1670"/>
    <cellStyle name="쉼표 [0] 2 3 3" xfId="1671"/>
    <cellStyle name="쉼표 [0] 2 3_1) 도로시설물" xfId="1672"/>
    <cellStyle name="쉼표 [0] 2 4" xfId="1673"/>
    <cellStyle name="쉼표 [0] 2 4 2" xfId="1674"/>
    <cellStyle name="쉼표 [0] 2 4 2 2" xfId="1675"/>
    <cellStyle name="쉼표 [0] 2 4 3" xfId="1676"/>
    <cellStyle name="쉼표 [0] 2 4 3 2" xfId="1677"/>
    <cellStyle name="쉼표 [0] 2 4 4" xfId="1678"/>
    <cellStyle name="쉼표 [0] 2 5" xfId="1679"/>
    <cellStyle name="쉼표 [0] 2 5 2" xfId="1680"/>
    <cellStyle name="쉼표 [0] 2 5 3" xfId="1681"/>
    <cellStyle name="쉼표 [0] 2 6" xfId="1682"/>
    <cellStyle name="쉼표 [0] 2 6 2" xfId="1683"/>
    <cellStyle name="쉼표 [0] 2 7" xfId="1684"/>
    <cellStyle name="쉼표 [0] 2 7 2" xfId="1685"/>
    <cellStyle name="쉼표 [0] 2 8" xfId="1686"/>
    <cellStyle name="쉼표 [0] 2 8 2" xfId="1687"/>
    <cellStyle name="쉼표 [0] 2 9" xfId="1688"/>
    <cellStyle name="쉼표 [0] 2 9 2" xfId="1689"/>
    <cellStyle name="쉼표 [0] 2 9 2 2" xfId="1690"/>
    <cellStyle name="쉼표 [0] 2 9 3" xfId="1691"/>
    <cellStyle name="쉼표 [0] 2 9 4" xfId="1692"/>
    <cellStyle name="쉼표 [0] 2_(완료)통계연보자료_사업체(출판인쇄기록매체등)이병우" xfId="1693"/>
    <cellStyle name="쉼표 [0] 20" xfId="1694"/>
    <cellStyle name="쉼표 [0] 20 2" xfId="1695"/>
    <cellStyle name="쉼표 [0] 21" xfId="1696"/>
    <cellStyle name="쉼표 [0] 21 2" xfId="1697"/>
    <cellStyle name="쉼표 [0] 22" xfId="1698"/>
    <cellStyle name="쉼표 [0] 22 2" xfId="1699"/>
    <cellStyle name="쉼표 [0] 23" xfId="1700"/>
    <cellStyle name="쉼표 [0] 23 2" xfId="1701"/>
    <cellStyle name="쉼표 [0] 24" xfId="1702"/>
    <cellStyle name="쉼표 [0] 24 2" xfId="1703"/>
    <cellStyle name="쉼표 [0] 25" xfId="1704"/>
    <cellStyle name="쉼표 [0] 25 2" xfId="1705"/>
    <cellStyle name="쉼표 [0] 26" xfId="1706"/>
    <cellStyle name="쉼표 [0] 26 2" xfId="1707"/>
    <cellStyle name="쉼표 [0] 27" xfId="1708"/>
    <cellStyle name="쉼표 [0] 27 2" xfId="1709"/>
    <cellStyle name="쉼표 [0] 28" xfId="1710"/>
    <cellStyle name="쉼표 [0] 28 2" xfId="1711"/>
    <cellStyle name="쉼표 [0] 29" xfId="1712"/>
    <cellStyle name="쉼표 [0] 29 2" xfId="1713"/>
    <cellStyle name="쉼표 [0] 3" xfId="1714"/>
    <cellStyle name="쉼표 [0] 3 2" xfId="1715"/>
    <cellStyle name="쉼표 [0] 3 2 2" xfId="1716"/>
    <cellStyle name="쉼표 [0] 3 2 2 2" xfId="1717"/>
    <cellStyle name="쉼표 [0] 3 2 2 2 2" xfId="1718"/>
    <cellStyle name="쉼표 [0] 3 2 2 3" xfId="1719"/>
    <cellStyle name="쉼표 [0] 3 2 2_1) 도로시설물" xfId="1720"/>
    <cellStyle name="쉼표 [0] 3 2 3" xfId="1721"/>
    <cellStyle name="쉼표 [0] 3 2 3 2" xfId="1722"/>
    <cellStyle name="쉼표 [0] 3 2 4" xfId="1723"/>
    <cellStyle name="쉼표 [0] 3 2 5" xfId="1724"/>
    <cellStyle name="쉼표 [0] 3 3" xfId="1725"/>
    <cellStyle name="쉼표 [0] 3 3 2" xfId="1726"/>
    <cellStyle name="쉼표 [0] 3 3 2 2" xfId="1727"/>
    <cellStyle name="쉼표 [0] 3 3 3" xfId="1728"/>
    <cellStyle name="쉼표 [0] 3 3 3 2" xfId="1729"/>
    <cellStyle name="쉼표 [0] 3 3 4" xfId="1730"/>
    <cellStyle name="쉼표 [0] 3 4" xfId="1731"/>
    <cellStyle name="쉼표 [0] 3 4 2" xfId="1732"/>
    <cellStyle name="쉼표 [0] 3 5" xfId="1733"/>
    <cellStyle name="쉼표 [0] 3 5 2" xfId="1734"/>
    <cellStyle name="쉼표 [0] 3 6" xfId="1735"/>
    <cellStyle name="쉼표 [0] 3 7" xfId="1736"/>
    <cellStyle name="쉼표 [0] 3_13.환경(2011)" xfId="1737"/>
    <cellStyle name="쉼표 [0] 30" xfId="1738"/>
    <cellStyle name="쉼표 [0] 30 2" xfId="1739"/>
    <cellStyle name="쉼표 [0] 31" xfId="1740"/>
    <cellStyle name="쉼표 [0] 31 2" xfId="1741"/>
    <cellStyle name="쉼표 [0] 32" xfId="1742"/>
    <cellStyle name="쉼표 [0] 32 2" xfId="1743"/>
    <cellStyle name="쉼표 [0] 33" xfId="1744"/>
    <cellStyle name="쉼표 [0] 33 10" xfId="1745"/>
    <cellStyle name="쉼표 [0] 33 10 2" xfId="1746"/>
    <cellStyle name="쉼표 [0] 33 11" xfId="1747"/>
    <cellStyle name="쉼표 [0] 33 2" xfId="1748"/>
    <cellStyle name="쉼표 [0] 33 2 2" xfId="1749"/>
    <cellStyle name="쉼표 [0] 33 2 2 2" xfId="1750"/>
    <cellStyle name="쉼표 [0] 33 2 2 2 2" xfId="1751"/>
    <cellStyle name="쉼표 [0] 33 2 2 3" xfId="1752"/>
    <cellStyle name="쉼표 [0] 33 2 2 3 2" xfId="1753"/>
    <cellStyle name="쉼표 [0] 33 2 2 4" xfId="1754"/>
    <cellStyle name="쉼표 [0] 33 2 3" xfId="1755"/>
    <cellStyle name="쉼표 [0] 33 2 3 2" xfId="1756"/>
    <cellStyle name="쉼표 [0] 33 2 3 2 2" xfId="1757"/>
    <cellStyle name="쉼표 [0] 33 2 3 3" xfId="1758"/>
    <cellStyle name="쉼표 [0] 33 2 3 3 2" xfId="1759"/>
    <cellStyle name="쉼표 [0] 33 2 3 4" xfId="1760"/>
    <cellStyle name="쉼표 [0] 33 3" xfId="1761"/>
    <cellStyle name="쉼표 [0] 33 3 2" xfId="1762"/>
    <cellStyle name="쉼표 [0] 33 3 2 2" xfId="1763"/>
    <cellStyle name="쉼표 [0] 33 3 2 2 2" xfId="1764"/>
    <cellStyle name="쉼표 [0] 33 3 2 3" xfId="1765"/>
    <cellStyle name="쉼표 [0] 33 3 2 3 2" xfId="1766"/>
    <cellStyle name="쉼표 [0] 33 3 2 4" xfId="1767"/>
    <cellStyle name="쉼표 [0] 33 3 3" xfId="1768"/>
    <cellStyle name="쉼표 [0] 33 3 3 2" xfId="1769"/>
    <cellStyle name="쉼표 [0] 33 3 3 2 2" xfId="1770"/>
    <cellStyle name="쉼표 [0] 33 3 3 3" xfId="1771"/>
    <cellStyle name="쉼표 [0] 33 3 3 3 2" xfId="1772"/>
    <cellStyle name="쉼표 [0] 33 3 3 4" xfId="1773"/>
    <cellStyle name="쉼표 [0] 33 3 4" xfId="1774"/>
    <cellStyle name="쉼표 [0] 33 3 4 2" xfId="1775"/>
    <cellStyle name="쉼표 [0] 33 3 5" xfId="1776"/>
    <cellStyle name="쉼표 [0] 33 3 5 2" xfId="1777"/>
    <cellStyle name="쉼표 [0] 33 3 6" xfId="1778"/>
    <cellStyle name="쉼표 [0] 33 4" xfId="1779"/>
    <cellStyle name="쉼표 [0] 33 4 2" xfId="1780"/>
    <cellStyle name="쉼표 [0] 33 4 2 2" xfId="1781"/>
    <cellStyle name="쉼표 [0] 33 4 3" xfId="1782"/>
    <cellStyle name="쉼표 [0] 33 4 3 2" xfId="1783"/>
    <cellStyle name="쉼표 [0] 33 4 4" xfId="1784"/>
    <cellStyle name="쉼표 [0] 33 5" xfId="1785"/>
    <cellStyle name="쉼표 [0] 33 5 2" xfId="1786"/>
    <cellStyle name="쉼표 [0] 33 5 2 2" xfId="1787"/>
    <cellStyle name="쉼표 [0] 33 5 3" xfId="1788"/>
    <cellStyle name="쉼표 [0] 33 5 3 2" xfId="1789"/>
    <cellStyle name="쉼표 [0] 33 5 4" xfId="1790"/>
    <cellStyle name="쉼표 [0] 33 6" xfId="1791"/>
    <cellStyle name="쉼표 [0] 33 6 2" xfId="1792"/>
    <cellStyle name="쉼표 [0] 33 6 2 2" xfId="1793"/>
    <cellStyle name="쉼표 [0] 33 6 3" xfId="1794"/>
    <cellStyle name="쉼표 [0] 33 6 3 2" xfId="1795"/>
    <cellStyle name="쉼표 [0] 33 6 4" xfId="1796"/>
    <cellStyle name="쉼표 [0] 33 7" xfId="1797"/>
    <cellStyle name="쉼표 [0] 33 7 2" xfId="1798"/>
    <cellStyle name="쉼표 [0] 33 7 2 2" xfId="1799"/>
    <cellStyle name="쉼표 [0] 33 7 3" xfId="1800"/>
    <cellStyle name="쉼표 [0] 33 7 3 2" xfId="1801"/>
    <cellStyle name="쉼표 [0] 33 7 4" xfId="1802"/>
    <cellStyle name="쉼표 [0] 33 8" xfId="1803"/>
    <cellStyle name="쉼표 [0] 33 8 2" xfId="1804"/>
    <cellStyle name="쉼표 [0] 33 8 2 2" xfId="1805"/>
    <cellStyle name="쉼표 [0] 33 8 3" xfId="1806"/>
    <cellStyle name="쉼표 [0] 33 8 3 2" xfId="1807"/>
    <cellStyle name="쉼표 [0] 33 8 4" xfId="1808"/>
    <cellStyle name="쉼표 [0] 33 9" xfId="1809"/>
    <cellStyle name="쉼표 [0] 33 9 2" xfId="1810"/>
    <cellStyle name="쉼표 [0] 34" xfId="1811"/>
    <cellStyle name="쉼표 [0] 34 2" xfId="1812"/>
    <cellStyle name="쉼표 [0] 34 2 2" xfId="1813"/>
    <cellStyle name="쉼표 [0] 34 2 3" xfId="1814"/>
    <cellStyle name="쉼표 [0] 35" xfId="1815"/>
    <cellStyle name="쉼표 [0] 35 2" xfId="1816"/>
    <cellStyle name="쉼표 [0] 35 3" xfId="1817"/>
    <cellStyle name="쉼표 [0] 4" xfId="1818"/>
    <cellStyle name="쉼표 [0] 4 2" xfId="1819"/>
    <cellStyle name="쉼표 [0] 4 2 2" xfId="1820"/>
    <cellStyle name="쉼표 [0] 4 2 2 2" xfId="1821"/>
    <cellStyle name="쉼표 [0] 4 2 3" xfId="1822"/>
    <cellStyle name="쉼표 [0] 4 3" xfId="1823"/>
    <cellStyle name="쉼표 [0] 4 3 2" xfId="1824"/>
    <cellStyle name="쉼표 [0] 4 3 2 2" xfId="1825"/>
    <cellStyle name="쉼표 [0] 4 3 3" xfId="1826"/>
    <cellStyle name="쉼표 [0] 4 3 3 2" xfId="1827"/>
    <cellStyle name="쉼표 [0] 4 3 4" xfId="1828"/>
    <cellStyle name="쉼표 [0] 4 4" xfId="1829"/>
    <cellStyle name="쉼표 [0] 4 4 2" xfId="1830"/>
    <cellStyle name="쉼표 [0] 4 5" xfId="1831"/>
    <cellStyle name="쉼표 [0] 4 5 2" xfId="1832"/>
    <cellStyle name="쉼표 [0] 4 6" xfId="1833"/>
    <cellStyle name="쉼표 [0] 4 6 2" xfId="1834"/>
    <cellStyle name="쉼표 [0] 4 7" xfId="1835"/>
    <cellStyle name="쉼표 [0] 4 7 2" xfId="1836"/>
    <cellStyle name="쉼표 [0] 4 8" xfId="1837"/>
    <cellStyle name="쉼표 [0] 4_13.환경(2011)" xfId="1838"/>
    <cellStyle name="쉼표 [0] 5" xfId="1839"/>
    <cellStyle name="쉼표 [0] 5 2" xfId="1840"/>
    <cellStyle name="쉼표 [0] 5 2 2" xfId="1841"/>
    <cellStyle name="쉼표 [0] 5 2 2 2" xfId="1842"/>
    <cellStyle name="쉼표 [0] 5 2 2 2 2" xfId="1843"/>
    <cellStyle name="쉼표 [0] 5 2 2 3" xfId="1844"/>
    <cellStyle name="쉼표 [0] 5 2 2_1) 도로시설물" xfId="1845"/>
    <cellStyle name="쉼표 [0] 5 2 3" xfId="1846"/>
    <cellStyle name="쉼표 [0] 5 2 4" xfId="1847"/>
    <cellStyle name="쉼표 [0] 5 2_1) 도로시설물" xfId="1848"/>
    <cellStyle name="쉼표 [0] 5 3" xfId="1849"/>
    <cellStyle name="쉼표 [0] 5 3 2" xfId="1850"/>
    <cellStyle name="쉼표 [0] 5 3 2 2" xfId="1851"/>
    <cellStyle name="쉼표 [0] 5 3 3" xfId="1852"/>
    <cellStyle name="쉼표 [0] 5 4" xfId="1853"/>
    <cellStyle name="쉼표 [0] 5 4 2" xfId="1854"/>
    <cellStyle name="쉼표 [0] 5 5" xfId="1855"/>
    <cellStyle name="쉼표 [0] 5 5 2" xfId="1856"/>
    <cellStyle name="쉼표 [0] 5 6" xfId="1857"/>
    <cellStyle name="쉼표 [0] 5 7" xfId="1858"/>
    <cellStyle name="쉼표 [0] 5_13.환경(2011)" xfId="1859"/>
    <cellStyle name="쉼표 [0] 6" xfId="1860"/>
    <cellStyle name="쉼표 [0] 6 2" xfId="1861"/>
    <cellStyle name="쉼표 [0] 6 2 2" xfId="1862"/>
    <cellStyle name="쉼표 [0] 6 2 2 2" xfId="1863"/>
    <cellStyle name="쉼표 [0] 6 2 3" xfId="1864"/>
    <cellStyle name="쉼표 [0] 6 3" xfId="1865"/>
    <cellStyle name="쉼표 [0] 6 3 2" xfId="1866"/>
    <cellStyle name="쉼표 [0] 6 4" xfId="1867"/>
    <cellStyle name="쉼표 [0] 6 4 2" xfId="1868"/>
    <cellStyle name="쉼표 [0] 6 5" xfId="1869"/>
    <cellStyle name="쉼표 [0] 6_1) 도로시설물" xfId="1870"/>
    <cellStyle name="쉼표 [0] 7" xfId="1871"/>
    <cellStyle name="쉼표 [0] 7 2" xfId="1872"/>
    <cellStyle name="쉼표 [0] 7 2 2" xfId="1873"/>
    <cellStyle name="쉼표 [0] 7 3" xfId="1874"/>
    <cellStyle name="쉼표 [0] 8" xfId="1875"/>
    <cellStyle name="쉼표 [0] 8 2" xfId="1876"/>
    <cellStyle name="쉼표 [0] 9" xfId="1877"/>
    <cellStyle name="쉼표 [0] 9 2" xfId="1878"/>
    <cellStyle name="쉼표 [0]_13-교육문화(시군)" xfId="11"/>
    <cellStyle name="쉼표 [0]_14-교육문화" xfId="9"/>
    <cellStyle name="연결된 셀" xfId="2973" builtinId="24" customBuiltin="1"/>
    <cellStyle name="연결된 셀 2" xfId="1879"/>
    <cellStyle name="연결된 셀 2 2" xfId="1880"/>
    <cellStyle name="연결된 셀 2 2 2" xfId="1881"/>
    <cellStyle name="연결된 셀 2 2 2 2" xfId="1882"/>
    <cellStyle name="연결된 셀 2 2 3" xfId="1883"/>
    <cellStyle name="연결된 셀 2 3" xfId="1884"/>
    <cellStyle name="연결된 셀 2 3 2" xfId="1885"/>
    <cellStyle name="연결된 셀 2 4" xfId="1886"/>
    <cellStyle name="연결된 셀 2 5" xfId="1887"/>
    <cellStyle name="연결된 셀 2_1) 도로시설물" xfId="1888"/>
    <cellStyle name="연결된 셀 3" xfId="1889"/>
    <cellStyle name="연결된 셀 3 2" xfId="1890"/>
    <cellStyle name="연결된 셀 3 2 2" xfId="1891"/>
    <cellStyle name="연결된 셀 3 3" xfId="1892"/>
    <cellStyle name="요약" xfId="2974" builtinId="25" customBuiltin="1"/>
    <cellStyle name="요약 2" xfId="1893"/>
    <cellStyle name="요약 2 2" xfId="1894"/>
    <cellStyle name="요약 2 2 2" xfId="1895"/>
    <cellStyle name="요약 2 2 2 2" xfId="1896"/>
    <cellStyle name="요약 2 2 3" xfId="1897"/>
    <cellStyle name="요약 2 3" xfId="1898"/>
    <cellStyle name="요약 2 3 2" xfId="1899"/>
    <cellStyle name="요약 2 4" xfId="1900"/>
    <cellStyle name="요약 2 5" xfId="1901"/>
    <cellStyle name="요약 2_1) 도로시설물" xfId="1902"/>
    <cellStyle name="요약 3" xfId="1903"/>
    <cellStyle name="요약 3 2" xfId="1904"/>
    <cellStyle name="요약 3 2 2" xfId="1905"/>
    <cellStyle name="요약 3 3" xfId="1906"/>
    <cellStyle name="입력" xfId="2975" builtinId="20" customBuiltin="1"/>
    <cellStyle name="입력 2" xfId="1907"/>
    <cellStyle name="입력 2 2" xfId="1908"/>
    <cellStyle name="입력 2 2 2" xfId="1909"/>
    <cellStyle name="입력 2 2 2 2" xfId="1910"/>
    <cellStyle name="입력 2 2 3" xfId="1911"/>
    <cellStyle name="입력 2 3" xfId="1912"/>
    <cellStyle name="입력 2 3 2" xfId="1913"/>
    <cellStyle name="입력 2 4" xfId="1914"/>
    <cellStyle name="입력 2 5" xfId="1915"/>
    <cellStyle name="입력 2_1) 도로시설물" xfId="1916"/>
    <cellStyle name="입력 3" xfId="1917"/>
    <cellStyle name="입력 3 2" xfId="1918"/>
    <cellStyle name="입력 3 2 2" xfId="1919"/>
    <cellStyle name="입력 3 3" xfId="1920"/>
    <cellStyle name="자리수" xfId="1921"/>
    <cellStyle name="자리수 2" xfId="1922"/>
    <cellStyle name="자리수0" xfId="1923"/>
    <cellStyle name="자리수0 2" xfId="1924"/>
    <cellStyle name="제목" xfId="2976" builtinId="15" customBuiltin="1"/>
    <cellStyle name="제목 1" xfId="2977" builtinId="16" customBuiltin="1"/>
    <cellStyle name="제목 1 2" xfId="1925"/>
    <cellStyle name="제목 1 2 2" xfId="1926"/>
    <cellStyle name="제목 1 2 2 2" xfId="1927"/>
    <cellStyle name="제목 1 2 2 2 2" xfId="1928"/>
    <cellStyle name="제목 1 2 2 3" xfId="1929"/>
    <cellStyle name="제목 1 2 3" xfId="1930"/>
    <cellStyle name="제목 1 2 3 2" xfId="1931"/>
    <cellStyle name="제목 1 2 4" xfId="1932"/>
    <cellStyle name="제목 1 2 5" xfId="1933"/>
    <cellStyle name="제목 1 2_1) 도로시설물" xfId="1934"/>
    <cellStyle name="제목 1 3" xfId="1935"/>
    <cellStyle name="제목 1 3 2" xfId="1936"/>
    <cellStyle name="제목 1 3 2 2" xfId="1937"/>
    <cellStyle name="제목 1 3 3" xfId="1938"/>
    <cellStyle name="제목 2" xfId="2978" builtinId="17" customBuiltin="1"/>
    <cellStyle name="제목 2 2" xfId="1939"/>
    <cellStyle name="제목 2 2 2" xfId="1940"/>
    <cellStyle name="제목 2 2 2 2" xfId="1941"/>
    <cellStyle name="제목 2 2 2 2 2" xfId="1942"/>
    <cellStyle name="제목 2 2 2 3" xfId="1943"/>
    <cellStyle name="제목 2 2 3" xfId="1944"/>
    <cellStyle name="제목 2 2 3 2" xfId="1945"/>
    <cellStyle name="제목 2 2 4" xfId="1946"/>
    <cellStyle name="제목 2 2 5" xfId="1947"/>
    <cellStyle name="제목 2 2_1) 도로시설물" xfId="1948"/>
    <cellStyle name="제목 2 3" xfId="1949"/>
    <cellStyle name="제목 2 3 2" xfId="1950"/>
    <cellStyle name="제목 2 3 2 2" xfId="1951"/>
    <cellStyle name="제목 2 3 3" xfId="1952"/>
    <cellStyle name="제목 3" xfId="2979" builtinId="18" customBuiltin="1"/>
    <cellStyle name="제목 3 2" xfId="1953"/>
    <cellStyle name="제목 3 2 2" xfId="1954"/>
    <cellStyle name="제목 3 2 2 2" xfId="1955"/>
    <cellStyle name="제목 3 2 2 2 2" xfId="1956"/>
    <cellStyle name="제목 3 2 2 3" xfId="1957"/>
    <cellStyle name="제목 3 2 3" xfId="1958"/>
    <cellStyle name="제목 3 2 3 2" xfId="1959"/>
    <cellStyle name="제목 3 2 4" xfId="1960"/>
    <cellStyle name="제목 3 2 5" xfId="1961"/>
    <cellStyle name="제목 3 2_1) 도로시설물" xfId="1962"/>
    <cellStyle name="제목 3 3" xfId="1963"/>
    <cellStyle name="제목 3 3 2" xfId="1964"/>
    <cellStyle name="제목 3 3 2 2" xfId="1965"/>
    <cellStyle name="제목 3 3 3" xfId="1966"/>
    <cellStyle name="제목 4" xfId="2980" builtinId="19" customBuiltin="1"/>
    <cellStyle name="제목 4 2" xfId="1967"/>
    <cellStyle name="제목 4 2 2" xfId="1968"/>
    <cellStyle name="제목 4 2 2 2" xfId="1969"/>
    <cellStyle name="제목 4 2 2 2 2" xfId="1970"/>
    <cellStyle name="제목 4 2 2 3" xfId="1971"/>
    <cellStyle name="제목 4 2 3" xfId="1972"/>
    <cellStyle name="제목 4 2 3 2" xfId="1973"/>
    <cellStyle name="제목 4 2 4" xfId="1974"/>
    <cellStyle name="제목 4 2 5" xfId="1975"/>
    <cellStyle name="제목 4 2_1) 도로시설물" xfId="1976"/>
    <cellStyle name="제목 4 3" xfId="1977"/>
    <cellStyle name="제목 4 3 2" xfId="1978"/>
    <cellStyle name="제목 4 3 2 2" xfId="1979"/>
    <cellStyle name="제목 4 3 3" xfId="1980"/>
    <cellStyle name="제목 5" xfId="1981"/>
    <cellStyle name="제목 5 2" xfId="1982"/>
    <cellStyle name="제목 5 2 2" xfId="1983"/>
    <cellStyle name="제목 5 3" xfId="1984"/>
    <cellStyle name="제목 5 4" xfId="1985"/>
    <cellStyle name="제목 6" xfId="1986"/>
    <cellStyle name="제목 6 2" xfId="1987"/>
    <cellStyle name="제목 6 2 2" xfId="1988"/>
    <cellStyle name="제목 6 3" xfId="1989"/>
    <cellStyle name="좋음" xfId="2981" builtinId="26" customBuiltin="1"/>
    <cellStyle name="좋음 2" xfId="1990"/>
    <cellStyle name="좋음 2 2" xfId="1991"/>
    <cellStyle name="좋음 2 2 2" xfId="1992"/>
    <cellStyle name="좋음 2 2 2 2" xfId="1993"/>
    <cellStyle name="좋음 2 2 3" xfId="1994"/>
    <cellStyle name="좋음 2 3" xfId="1995"/>
    <cellStyle name="좋음 2 3 2" xfId="1996"/>
    <cellStyle name="좋음 2 4" xfId="1997"/>
    <cellStyle name="좋음 2 5" xfId="1998"/>
    <cellStyle name="좋음 2_1) 도로시설물" xfId="1999"/>
    <cellStyle name="좋음 3" xfId="2000"/>
    <cellStyle name="좋음 3 2" xfId="2001"/>
    <cellStyle name="좋음 3 2 2" xfId="2002"/>
    <cellStyle name="좋음 3 3" xfId="2003"/>
    <cellStyle name="쪽번호" xfId="2004"/>
    <cellStyle name="쪽번호 2" xfId="2005"/>
    <cellStyle name="출력" xfId="2982" builtinId="21" customBuiltin="1"/>
    <cellStyle name="출력 2" xfId="2006"/>
    <cellStyle name="출력 2 2" xfId="2007"/>
    <cellStyle name="출력 2 2 2" xfId="2008"/>
    <cellStyle name="출력 2 2 2 2" xfId="2009"/>
    <cellStyle name="출력 2 2 3" xfId="2010"/>
    <cellStyle name="출력 2 3" xfId="2011"/>
    <cellStyle name="출력 2 3 2" xfId="2012"/>
    <cellStyle name="출력 2 4" xfId="2013"/>
    <cellStyle name="출력 2 5" xfId="2014"/>
    <cellStyle name="출력 2_1) 도로시설물" xfId="2015"/>
    <cellStyle name="출력 3" xfId="2016"/>
    <cellStyle name="출력 3 2" xfId="2017"/>
    <cellStyle name="출력 3 2 2" xfId="2018"/>
    <cellStyle name="출력 3 3" xfId="2019"/>
    <cellStyle name="콤마 [0]_(월초P)" xfId="2020"/>
    <cellStyle name="콤마_(type)총괄" xfId="2021"/>
    <cellStyle name="통화 [0] 2" xfId="2022"/>
    <cellStyle name="통화 [0] 2 2" xfId="2023"/>
    <cellStyle name="통화 [0] 3" xfId="2024"/>
    <cellStyle name="통화 [0] 3 2" xfId="2025"/>
    <cellStyle name="통화 [0] 4" xfId="2026"/>
    <cellStyle name="퍼센트" xfId="2027"/>
    <cellStyle name="퍼센트 2" xfId="2028"/>
    <cellStyle name="표준" xfId="0" builtinId="0"/>
    <cellStyle name="표준 10" xfId="2029"/>
    <cellStyle name="표준 10 2" xfId="2030"/>
    <cellStyle name="표준 100" xfId="2031"/>
    <cellStyle name="표준 101" xfId="2032"/>
    <cellStyle name="표준 101 2" xfId="2033"/>
    <cellStyle name="표준 101 3" xfId="2034"/>
    <cellStyle name="표준 102" xfId="2035"/>
    <cellStyle name="표준 102 2" xfId="2036"/>
    <cellStyle name="표준 102 3" xfId="2037"/>
    <cellStyle name="표준 102 3 2" xfId="2038"/>
    <cellStyle name="표준 102 4" xfId="2039"/>
    <cellStyle name="표준 102 4 2" xfId="2040"/>
    <cellStyle name="표준 103" xfId="2041"/>
    <cellStyle name="표준 103 2" xfId="2042"/>
    <cellStyle name="표준 103 2 2" xfId="2043"/>
    <cellStyle name="표준 103 3" xfId="2044"/>
    <cellStyle name="표준 103 3 2" xfId="2045"/>
    <cellStyle name="표준 104" xfId="2046"/>
    <cellStyle name="표준 104 2" xfId="2047"/>
    <cellStyle name="표준 104 2 2" xfId="2048"/>
    <cellStyle name="표준 104 3" xfId="2049"/>
    <cellStyle name="표준 104 3 2" xfId="2050"/>
    <cellStyle name="표준 105" xfId="2051"/>
    <cellStyle name="표준 105 2" xfId="2052"/>
    <cellStyle name="표준 105 2 2" xfId="2053"/>
    <cellStyle name="표준 105 3" xfId="2054"/>
    <cellStyle name="표준 105 3 2" xfId="2055"/>
    <cellStyle name="표준 106" xfId="2056"/>
    <cellStyle name="표준 106 2" xfId="2057"/>
    <cellStyle name="표준 106 2 2" xfId="2058"/>
    <cellStyle name="표준 106 3" xfId="2059"/>
    <cellStyle name="표준 106 3 2" xfId="2060"/>
    <cellStyle name="표준 107" xfId="2061"/>
    <cellStyle name="표준 107 2" xfId="2062"/>
    <cellStyle name="표준 107 2 2" xfId="2063"/>
    <cellStyle name="표준 107 3" xfId="2064"/>
    <cellStyle name="표준 107 3 2" xfId="2065"/>
    <cellStyle name="표준 108" xfId="2066"/>
    <cellStyle name="표준 108 2" xfId="2067"/>
    <cellStyle name="표준 108 2 2" xfId="2068"/>
    <cellStyle name="표준 108 3" xfId="2069"/>
    <cellStyle name="표준 108 3 2" xfId="2070"/>
    <cellStyle name="표준 109" xfId="2071"/>
    <cellStyle name="표준 109 2" xfId="2072"/>
    <cellStyle name="표준 109 2 2" xfId="2073"/>
    <cellStyle name="표준 109 3" xfId="2074"/>
    <cellStyle name="표준 109 3 2" xfId="2075"/>
    <cellStyle name="표준 11" xfId="2076"/>
    <cellStyle name="표준 11 2" xfId="2077"/>
    <cellStyle name="표준 110" xfId="2078"/>
    <cellStyle name="표준 110 2" xfId="2079"/>
    <cellStyle name="표준 110 2 2" xfId="2080"/>
    <cellStyle name="표준 110 3" xfId="2081"/>
    <cellStyle name="표준 110 3 2" xfId="2082"/>
    <cellStyle name="표준 111" xfId="2083"/>
    <cellStyle name="표준 111 2" xfId="2084"/>
    <cellStyle name="표준 111 2 2" xfId="2085"/>
    <cellStyle name="표준 111 3" xfId="2086"/>
    <cellStyle name="표준 111 3 2" xfId="2087"/>
    <cellStyle name="표준 112" xfId="2088"/>
    <cellStyle name="표준 112 2" xfId="2089"/>
    <cellStyle name="표준 112 2 2" xfId="2090"/>
    <cellStyle name="표준 112 3" xfId="2091"/>
    <cellStyle name="표준 112 3 2" xfId="2092"/>
    <cellStyle name="표준 113" xfId="2093"/>
    <cellStyle name="표준 113 2" xfId="2094"/>
    <cellStyle name="표준 113 2 2" xfId="2095"/>
    <cellStyle name="표준 113 3" xfId="2096"/>
    <cellStyle name="표준 113 3 2" xfId="2097"/>
    <cellStyle name="표준 114" xfId="2098"/>
    <cellStyle name="표준 114 2" xfId="2099"/>
    <cellStyle name="표준 114 2 2" xfId="2100"/>
    <cellStyle name="표준 114 3" xfId="2101"/>
    <cellStyle name="표준 114 3 2" xfId="2102"/>
    <cellStyle name="표준 115" xfId="2103"/>
    <cellStyle name="표준 116" xfId="2104"/>
    <cellStyle name="표준 116 2" xfId="2105"/>
    <cellStyle name="표준 117" xfId="2106"/>
    <cellStyle name="표준 118" xfId="2107"/>
    <cellStyle name="표준 119" xfId="2108"/>
    <cellStyle name="표준 12" xfId="2109"/>
    <cellStyle name="표준 12 2" xfId="2110"/>
    <cellStyle name="표준 120" xfId="2111"/>
    <cellStyle name="표준 120 2" xfId="2112"/>
    <cellStyle name="표준 13" xfId="2113"/>
    <cellStyle name="표준 13 2" xfId="2114"/>
    <cellStyle name="표준 14" xfId="2115"/>
    <cellStyle name="표준 14 2" xfId="2116"/>
    <cellStyle name="표준 15" xfId="2117"/>
    <cellStyle name="표준 15 2" xfId="2118"/>
    <cellStyle name="표준 16" xfId="2119"/>
    <cellStyle name="표준 16 2" xfId="2120"/>
    <cellStyle name="표준 17" xfId="2121"/>
    <cellStyle name="표준 17 2" xfId="2122"/>
    <cellStyle name="표준 18" xfId="2123"/>
    <cellStyle name="표준 18 2" xfId="2124"/>
    <cellStyle name="표준 19" xfId="2125"/>
    <cellStyle name="표준 19 2" xfId="2126"/>
    <cellStyle name="표준 19 2 2" xfId="2127"/>
    <cellStyle name="표준 19 3" xfId="2128"/>
    <cellStyle name="표준 19 3 2" xfId="2129"/>
    <cellStyle name="표준 19 4" xfId="2130"/>
    <cellStyle name="표준 19 4 2" xfId="2131"/>
    <cellStyle name="표준 19 5" xfId="2132"/>
    <cellStyle name="표준 19_14-16.공공도서관" xfId="2133"/>
    <cellStyle name="표준 2" xfId="7"/>
    <cellStyle name="표준 2 10" xfId="2134"/>
    <cellStyle name="표준 2 10 2" xfId="2135"/>
    <cellStyle name="표준 2 11" xfId="2136"/>
    <cellStyle name="표준 2 11 2" xfId="2137"/>
    <cellStyle name="표준 2 12" xfId="2138"/>
    <cellStyle name="표준 2 12 2" xfId="2139"/>
    <cellStyle name="표준 2 13" xfId="2140"/>
    <cellStyle name="표준 2 13 2" xfId="2141"/>
    <cellStyle name="표준 2 14" xfId="2142"/>
    <cellStyle name="표준 2 14 2" xfId="2143"/>
    <cellStyle name="표준 2 15" xfId="2144"/>
    <cellStyle name="표준 2 16" xfId="12"/>
    <cellStyle name="표준 2 2" xfId="2145"/>
    <cellStyle name="표준 2 2 2" xfId="2146"/>
    <cellStyle name="표준 2 2 2 2" xfId="6"/>
    <cellStyle name="표준 2 2 3" xfId="2147"/>
    <cellStyle name="표준 2 2_1) 도로시설물" xfId="2148"/>
    <cellStyle name="표준 2 3" xfId="2149"/>
    <cellStyle name="표준 2 3 2" xfId="2150"/>
    <cellStyle name="표준 2 3 2 2" xfId="2151"/>
    <cellStyle name="표준 2 3 3" xfId="2152"/>
    <cellStyle name="표준 2 4" xfId="2153"/>
    <cellStyle name="표준 2 4 2" xfId="2154"/>
    <cellStyle name="표준 2 5" xfId="2155"/>
    <cellStyle name="표준 2 5 2" xfId="2156"/>
    <cellStyle name="표준 2 5 2 2" xfId="2157"/>
    <cellStyle name="표준 2 5 3" xfId="2158"/>
    <cellStyle name="표준 2 6" xfId="2159"/>
    <cellStyle name="표준 2 6 2" xfId="2160"/>
    <cellStyle name="표준 2 7" xfId="2161"/>
    <cellStyle name="표준 2 7 2" xfId="2162"/>
    <cellStyle name="표준 2 8" xfId="2163"/>
    <cellStyle name="표준 2 8 2" xfId="2164"/>
    <cellStyle name="표준 2 9" xfId="2165"/>
    <cellStyle name="표준 2 9 2" xfId="2166"/>
    <cellStyle name="표준 2_(완료)통계연보자료_사업체(출판인쇄기록매체등)이병우" xfId="2167"/>
    <cellStyle name="표준 20" xfId="2168"/>
    <cellStyle name="표준 20 2" xfId="2169"/>
    <cellStyle name="표준 20 3" xfId="2170"/>
    <cellStyle name="표준 20 4" xfId="2171"/>
    <cellStyle name="표준 20 5" xfId="2172"/>
    <cellStyle name="표준 20 6" xfId="2173"/>
    <cellStyle name="표준 21" xfId="2174"/>
    <cellStyle name="표준 21 2" xfId="2175"/>
    <cellStyle name="표준 21 3" xfId="2176"/>
    <cellStyle name="표준 21 4" xfId="2177"/>
    <cellStyle name="표준 21 5" xfId="2178"/>
    <cellStyle name="표준 21 6" xfId="2179"/>
    <cellStyle name="표준 22" xfId="2180"/>
    <cellStyle name="표준 22 2" xfId="2181"/>
    <cellStyle name="표준 22 3" xfId="2182"/>
    <cellStyle name="표준 22 4" xfId="2183"/>
    <cellStyle name="표준 22 5" xfId="2184"/>
    <cellStyle name="표준 22 6" xfId="2185"/>
    <cellStyle name="표준 23" xfId="2186"/>
    <cellStyle name="표준 23 2" xfId="2187"/>
    <cellStyle name="표준 24" xfId="2188"/>
    <cellStyle name="표준 24 2" xfId="2189"/>
    <cellStyle name="표준 25" xfId="2190"/>
    <cellStyle name="표준 25 2" xfId="2191"/>
    <cellStyle name="표준 256" xfId="2192"/>
    <cellStyle name="표준 257" xfId="2193"/>
    <cellStyle name="표준 258" xfId="2194"/>
    <cellStyle name="표준 259" xfId="2195"/>
    <cellStyle name="표준 26" xfId="2196"/>
    <cellStyle name="표준 26 2" xfId="2197"/>
    <cellStyle name="표준 260" xfId="2198"/>
    <cellStyle name="표준 261" xfId="2199"/>
    <cellStyle name="표준 262" xfId="2200"/>
    <cellStyle name="표준 263" xfId="2201"/>
    <cellStyle name="표준 264" xfId="2202"/>
    <cellStyle name="표준 265" xfId="2203"/>
    <cellStyle name="표준 266" xfId="2204"/>
    <cellStyle name="표준 267" xfId="2205"/>
    <cellStyle name="표준 268" xfId="2206"/>
    <cellStyle name="표준 269" xfId="2207"/>
    <cellStyle name="표준 27" xfId="2208"/>
    <cellStyle name="표준 27 10" xfId="2209"/>
    <cellStyle name="표준 27 10 2" xfId="2210"/>
    <cellStyle name="표준 27 2" xfId="2211"/>
    <cellStyle name="표준 27 2 2" xfId="2212"/>
    <cellStyle name="표준 27 2 2 2" xfId="2213"/>
    <cellStyle name="표준 27 2 2 2 2" xfId="2214"/>
    <cellStyle name="표준 27 2 2 3" xfId="2215"/>
    <cellStyle name="표준 27 2 2 3 2" xfId="2216"/>
    <cellStyle name="표준 27 2 3" xfId="2217"/>
    <cellStyle name="표준 27 2 3 2" xfId="2218"/>
    <cellStyle name="표준 27 2 3 2 2" xfId="2219"/>
    <cellStyle name="표준 27 2 3 3" xfId="2220"/>
    <cellStyle name="표준 27 2 3 3 2" xfId="2221"/>
    <cellStyle name="표준 27 3" xfId="2222"/>
    <cellStyle name="표준 27 3 2" xfId="2223"/>
    <cellStyle name="표준 27 3 2 2" xfId="2224"/>
    <cellStyle name="표준 27 3 2 2 2" xfId="2225"/>
    <cellStyle name="표준 27 3 2 3" xfId="2226"/>
    <cellStyle name="표준 27 3 2 3 2" xfId="2227"/>
    <cellStyle name="표준 27 3 3" xfId="2228"/>
    <cellStyle name="표준 27 3 3 2" xfId="2229"/>
    <cellStyle name="표준 27 3 3 2 2" xfId="2230"/>
    <cellStyle name="표준 27 3 3 3" xfId="2231"/>
    <cellStyle name="표준 27 3 3 3 2" xfId="2232"/>
    <cellStyle name="표준 27 3 4" xfId="2233"/>
    <cellStyle name="표준 27 3 4 2" xfId="2234"/>
    <cellStyle name="표준 27 3 5" xfId="2235"/>
    <cellStyle name="표준 27 3 5 2" xfId="2236"/>
    <cellStyle name="표준 27 4" xfId="2237"/>
    <cellStyle name="표준 27 4 2" xfId="2238"/>
    <cellStyle name="표준 27 4 2 2" xfId="2239"/>
    <cellStyle name="표준 27 4 3" xfId="2240"/>
    <cellStyle name="표준 27 4 3 2" xfId="2241"/>
    <cellStyle name="표준 27 5" xfId="2242"/>
    <cellStyle name="표준 27 5 2" xfId="2243"/>
    <cellStyle name="표준 27 5 2 2" xfId="2244"/>
    <cellStyle name="표준 27 5 3" xfId="2245"/>
    <cellStyle name="표준 27 5 3 2" xfId="2246"/>
    <cellStyle name="표준 27 6" xfId="2247"/>
    <cellStyle name="표준 27 6 2" xfId="2248"/>
    <cellStyle name="표준 27 6 2 2" xfId="2249"/>
    <cellStyle name="표준 27 6 3" xfId="2250"/>
    <cellStyle name="표준 27 6 3 2" xfId="2251"/>
    <cellStyle name="표준 27 7" xfId="2252"/>
    <cellStyle name="표준 27 7 2" xfId="2253"/>
    <cellStyle name="표준 27 7 2 2" xfId="2254"/>
    <cellStyle name="표준 27 7 3" xfId="2255"/>
    <cellStyle name="표준 27 7 3 2" xfId="2256"/>
    <cellStyle name="표준 27 8" xfId="2257"/>
    <cellStyle name="표준 27 8 2" xfId="2258"/>
    <cellStyle name="표준 27 8 2 2" xfId="2259"/>
    <cellStyle name="표준 27 8 3" xfId="2260"/>
    <cellStyle name="표준 27 8 3 2" xfId="2261"/>
    <cellStyle name="표준 27 9" xfId="2262"/>
    <cellStyle name="표준 27 9 2" xfId="2263"/>
    <cellStyle name="표준 270" xfId="2264"/>
    <cellStyle name="표준 271" xfId="2265"/>
    <cellStyle name="표준 272" xfId="2266"/>
    <cellStyle name="표준 273" xfId="2267"/>
    <cellStyle name="표준 274" xfId="2268"/>
    <cellStyle name="표준 275" xfId="2269"/>
    <cellStyle name="표준 276" xfId="2270"/>
    <cellStyle name="표준 277" xfId="2271"/>
    <cellStyle name="표준 278" xfId="2272"/>
    <cellStyle name="표준 279" xfId="2273"/>
    <cellStyle name="표준 28" xfId="2274"/>
    <cellStyle name="표준 28 10" xfId="2275"/>
    <cellStyle name="표준 28 10 2" xfId="2276"/>
    <cellStyle name="표준 28 2" xfId="2277"/>
    <cellStyle name="표준 28 2 2" xfId="2278"/>
    <cellStyle name="표준 28 2 2 2" xfId="2279"/>
    <cellStyle name="표준 28 2 2 2 2" xfId="2280"/>
    <cellStyle name="표준 28 2 2 3" xfId="2281"/>
    <cellStyle name="표준 28 2 2 3 2" xfId="2282"/>
    <cellStyle name="표준 28 2 3" xfId="2283"/>
    <cellStyle name="표준 28 2 3 2" xfId="2284"/>
    <cellStyle name="표준 28 2 3 2 2" xfId="2285"/>
    <cellStyle name="표준 28 2 3 3" xfId="2286"/>
    <cellStyle name="표준 28 2 3 3 2" xfId="2287"/>
    <cellStyle name="표준 28 3" xfId="2288"/>
    <cellStyle name="표준 28 3 2" xfId="2289"/>
    <cellStyle name="표준 28 3 2 2" xfId="2290"/>
    <cellStyle name="표준 28 3 2 2 2" xfId="2291"/>
    <cellStyle name="표준 28 3 2 3" xfId="2292"/>
    <cellStyle name="표준 28 3 2 3 2" xfId="2293"/>
    <cellStyle name="표준 28 3 3" xfId="2294"/>
    <cellStyle name="표준 28 3 3 2" xfId="2295"/>
    <cellStyle name="표준 28 3 3 2 2" xfId="2296"/>
    <cellStyle name="표준 28 3 3 3" xfId="2297"/>
    <cellStyle name="표준 28 3 3 3 2" xfId="2298"/>
    <cellStyle name="표준 28 3 4" xfId="2299"/>
    <cellStyle name="표준 28 3 4 2" xfId="2300"/>
    <cellStyle name="표준 28 3 5" xfId="2301"/>
    <cellStyle name="표준 28 3 5 2" xfId="2302"/>
    <cellStyle name="표준 28 4" xfId="2303"/>
    <cellStyle name="표준 28 4 2" xfId="2304"/>
    <cellStyle name="표준 28 4 2 2" xfId="2305"/>
    <cellStyle name="표준 28 4 3" xfId="2306"/>
    <cellStyle name="표준 28 4 3 2" xfId="2307"/>
    <cellStyle name="표준 28 5" xfId="2308"/>
    <cellStyle name="표준 28 5 2" xfId="2309"/>
    <cellStyle name="표준 28 5 2 2" xfId="2310"/>
    <cellStyle name="표준 28 5 3" xfId="2311"/>
    <cellStyle name="표준 28 5 3 2" xfId="2312"/>
    <cellStyle name="표준 28 6" xfId="2313"/>
    <cellStyle name="표준 28 6 2" xfId="2314"/>
    <cellStyle name="표준 28 6 2 2" xfId="2315"/>
    <cellStyle name="표준 28 6 3" xfId="2316"/>
    <cellStyle name="표준 28 6 3 2" xfId="2317"/>
    <cellStyle name="표준 28 7" xfId="2318"/>
    <cellStyle name="표준 28 7 2" xfId="2319"/>
    <cellStyle name="표준 28 7 2 2" xfId="2320"/>
    <cellStyle name="표준 28 7 3" xfId="2321"/>
    <cellStyle name="표준 28 7 3 2" xfId="2322"/>
    <cellStyle name="표준 28 8" xfId="2323"/>
    <cellStyle name="표준 28 8 2" xfId="2324"/>
    <cellStyle name="표준 28 8 2 2" xfId="2325"/>
    <cellStyle name="표준 28 8 3" xfId="2326"/>
    <cellStyle name="표준 28 8 3 2" xfId="2327"/>
    <cellStyle name="표준 28 9" xfId="2328"/>
    <cellStyle name="표준 28 9 2" xfId="2329"/>
    <cellStyle name="표준 280" xfId="2330"/>
    <cellStyle name="표준 281" xfId="2331"/>
    <cellStyle name="표준 282" xfId="2332"/>
    <cellStyle name="표준 283" xfId="2333"/>
    <cellStyle name="표준 284" xfId="2334"/>
    <cellStyle name="표준 285" xfId="2335"/>
    <cellStyle name="표준 286" xfId="2336"/>
    <cellStyle name="표준 287" xfId="2337"/>
    <cellStyle name="표준 288" xfId="2338"/>
    <cellStyle name="표준 289" xfId="2339"/>
    <cellStyle name="표준 29" xfId="2340"/>
    <cellStyle name="표준 29 10" xfId="2341"/>
    <cellStyle name="표준 29 10 2" xfId="2342"/>
    <cellStyle name="표준 29 2" xfId="2343"/>
    <cellStyle name="표준 29 2 2" xfId="2344"/>
    <cellStyle name="표준 29 2 2 2" xfId="2345"/>
    <cellStyle name="표준 29 2 2 2 2" xfId="2346"/>
    <cellStyle name="표준 29 2 2 3" xfId="2347"/>
    <cellStyle name="표준 29 2 2 3 2" xfId="2348"/>
    <cellStyle name="표준 29 2 3" xfId="2349"/>
    <cellStyle name="표준 29 2 3 2" xfId="2350"/>
    <cellStyle name="표준 29 2 3 2 2" xfId="2351"/>
    <cellStyle name="표준 29 2 3 3" xfId="2352"/>
    <cellStyle name="표준 29 2 3 3 2" xfId="2353"/>
    <cellStyle name="표준 29 3" xfId="2354"/>
    <cellStyle name="표준 29 3 2" xfId="2355"/>
    <cellStyle name="표준 29 3 2 2" xfId="2356"/>
    <cellStyle name="표준 29 3 2 2 2" xfId="2357"/>
    <cellStyle name="표준 29 3 2 3" xfId="2358"/>
    <cellStyle name="표준 29 3 2 3 2" xfId="2359"/>
    <cellStyle name="표준 29 3 3" xfId="2360"/>
    <cellStyle name="표준 29 3 3 2" xfId="2361"/>
    <cellStyle name="표준 29 3 3 2 2" xfId="2362"/>
    <cellStyle name="표준 29 3 3 3" xfId="2363"/>
    <cellStyle name="표준 29 3 3 3 2" xfId="2364"/>
    <cellStyle name="표준 29 3 4" xfId="2365"/>
    <cellStyle name="표준 29 3 4 2" xfId="2366"/>
    <cellStyle name="표준 29 3 5" xfId="2367"/>
    <cellStyle name="표준 29 3 5 2" xfId="2368"/>
    <cellStyle name="표준 29 4" xfId="2369"/>
    <cellStyle name="표준 29 4 2" xfId="2370"/>
    <cellStyle name="표준 29 4 2 2" xfId="2371"/>
    <cellStyle name="표준 29 4 3" xfId="2372"/>
    <cellStyle name="표준 29 4 3 2" xfId="2373"/>
    <cellStyle name="표준 29 5" xfId="2374"/>
    <cellStyle name="표준 29 5 2" xfId="2375"/>
    <cellStyle name="표준 29 5 2 2" xfId="2376"/>
    <cellStyle name="표준 29 5 3" xfId="2377"/>
    <cellStyle name="표준 29 5 3 2" xfId="2378"/>
    <cellStyle name="표준 29 6" xfId="2379"/>
    <cellStyle name="표준 29 6 2" xfId="2380"/>
    <cellStyle name="표준 29 6 2 2" xfId="2381"/>
    <cellStyle name="표준 29 6 3" xfId="2382"/>
    <cellStyle name="표준 29 6 3 2" xfId="2383"/>
    <cellStyle name="표준 29 7" xfId="2384"/>
    <cellStyle name="표준 29 7 2" xfId="2385"/>
    <cellStyle name="표준 29 7 2 2" xfId="2386"/>
    <cellStyle name="표준 29 7 3" xfId="2387"/>
    <cellStyle name="표준 29 7 3 2" xfId="2388"/>
    <cellStyle name="표준 29 8" xfId="2389"/>
    <cellStyle name="표준 29 8 2" xfId="2390"/>
    <cellStyle name="표준 29 8 2 2" xfId="2391"/>
    <cellStyle name="표준 29 8 3" xfId="2392"/>
    <cellStyle name="표준 29 8 3 2" xfId="2393"/>
    <cellStyle name="표준 29 9" xfId="2394"/>
    <cellStyle name="표준 29 9 2" xfId="2395"/>
    <cellStyle name="표준 290" xfId="2396"/>
    <cellStyle name="표준 291" xfId="2397"/>
    <cellStyle name="표준 292" xfId="2398"/>
    <cellStyle name="표준 293" xfId="2399"/>
    <cellStyle name="표준 294" xfId="2400"/>
    <cellStyle name="표준 295" xfId="2401"/>
    <cellStyle name="표준 296" xfId="2402"/>
    <cellStyle name="표준 297" xfId="2403"/>
    <cellStyle name="표준 298" xfId="2404"/>
    <cellStyle name="표준 299" xfId="2405"/>
    <cellStyle name="표준 3" xfId="2406"/>
    <cellStyle name="표준 3 10" xfId="2407"/>
    <cellStyle name="표준 3 2" xfId="2408"/>
    <cellStyle name="표준 3 2 2" xfId="2409"/>
    <cellStyle name="표준 3 3" xfId="2410"/>
    <cellStyle name="표준 3 3 2" xfId="2411"/>
    <cellStyle name="표준 3 4" xfId="2412"/>
    <cellStyle name="표준 3 4 2" xfId="2413"/>
    <cellStyle name="표준 3 5" xfId="2414"/>
    <cellStyle name="표준 3 5 2" xfId="2415"/>
    <cellStyle name="표준 3 6" xfId="2416"/>
    <cellStyle name="표준 3 6 2" xfId="2417"/>
    <cellStyle name="표준 3 7" xfId="2418"/>
    <cellStyle name="표준 3 7 2" xfId="2419"/>
    <cellStyle name="표준 3 8" xfId="2420"/>
    <cellStyle name="표준 3 8 2" xfId="2421"/>
    <cellStyle name="표준 3 9" xfId="2422"/>
    <cellStyle name="표준 3 9 10" xfId="2423"/>
    <cellStyle name="표준 3 9 10 2" xfId="2424"/>
    <cellStyle name="표준 3 9 2" xfId="2425"/>
    <cellStyle name="표준 3 9 2 2" xfId="2426"/>
    <cellStyle name="표준 3 9 2 2 2" xfId="2427"/>
    <cellStyle name="표준 3 9 2 2 2 2" xfId="2428"/>
    <cellStyle name="표준 3 9 2 2 3" xfId="2429"/>
    <cellStyle name="표준 3 9 2 2 3 2" xfId="2430"/>
    <cellStyle name="표준 3 9 2 3" xfId="2431"/>
    <cellStyle name="표준 3 9 2 3 2" xfId="2432"/>
    <cellStyle name="표준 3 9 2 3 2 2" xfId="2433"/>
    <cellStyle name="표준 3 9 2 3 3" xfId="2434"/>
    <cellStyle name="표준 3 9 2 3 3 2" xfId="2435"/>
    <cellStyle name="표준 3 9 3" xfId="2436"/>
    <cellStyle name="표준 3 9 3 2" xfId="2437"/>
    <cellStyle name="표준 3 9 3 2 2" xfId="2438"/>
    <cellStyle name="표준 3 9 3 2 2 2" xfId="2439"/>
    <cellStyle name="표준 3 9 3 2 3" xfId="2440"/>
    <cellStyle name="표준 3 9 3 2 3 2" xfId="2441"/>
    <cellStyle name="표준 3 9 3 3" xfId="2442"/>
    <cellStyle name="표준 3 9 3 3 2" xfId="2443"/>
    <cellStyle name="표준 3 9 3 3 2 2" xfId="2444"/>
    <cellStyle name="표준 3 9 3 3 3" xfId="2445"/>
    <cellStyle name="표준 3 9 3 3 3 2" xfId="2446"/>
    <cellStyle name="표준 3 9 3 4" xfId="2447"/>
    <cellStyle name="표준 3 9 3 4 2" xfId="2448"/>
    <cellStyle name="표준 3 9 3 5" xfId="2449"/>
    <cellStyle name="표준 3 9 3 5 2" xfId="2450"/>
    <cellStyle name="표준 3 9 4" xfId="2451"/>
    <cellStyle name="표준 3 9 4 2" xfId="2452"/>
    <cellStyle name="표준 3 9 4 2 2" xfId="2453"/>
    <cellStyle name="표준 3 9 4 3" xfId="2454"/>
    <cellStyle name="표준 3 9 4 3 2" xfId="2455"/>
    <cellStyle name="표준 3 9 5" xfId="2456"/>
    <cellStyle name="표준 3 9 5 2" xfId="2457"/>
    <cellStyle name="표준 3 9 5 2 2" xfId="2458"/>
    <cellStyle name="표준 3 9 5 3" xfId="2459"/>
    <cellStyle name="표준 3 9 5 3 2" xfId="2460"/>
    <cellStyle name="표준 3 9 6" xfId="2461"/>
    <cellStyle name="표준 3 9 6 2" xfId="2462"/>
    <cellStyle name="표준 3 9 6 2 2" xfId="2463"/>
    <cellStyle name="표준 3 9 6 3" xfId="2464"/>
    <cellStyle name="표준 3 9 6 3 2" xfId="2465"/>
    <cellStyle name="표준 3 9 7" xfId="2466"/>
    <cellStyle name="표준 3 9 7 2" xfId="2467"/>
    <cellStyle name="표준 3 9 7 2 2" xfId="2468"/>
    <cellStyle name="표준 3 9 7 3" xfId="2469"/>
    <cellStyle name="표준 3 9 7 3 2" xfId="2470"/>
    <cellStyle name="표준 3 9 8" xfId="2471"/>
    <cellStyle name="표준 3 9 8 2" xfId="2472"/>
    <cellStyle name="표준 3 9 8 2 2" xfId="2473"/>
    <cellStyle name="표준 3 9 8 3" xfId="2474"/>
    <cellStyle name="표준 3 9 8 3 2" xfId="2475"/>
    <cellStyle name="표준 3 9 9" xfId="2476"/>
    <cellStyle name="표준 3 9 9 2" xfId="2477"/>
    <cellStyle name="표준 3_1) 도로시설물" xfId="2478"/>
    <cellStyle name="표준 30" xfId="2479"/>
    <cellStyle name="표준 30 2" xfId="2480"/>
    <cellStyle name="표준 30 2 2" xfId="2481"/>
    <cellStyle name="표준 30 2 2 2" xfId="2482"/>
    <cellStyle name="표준 30 2 3" xfId="2483"/>
    <cellStyle name="표준 30 2 3 2" xfId="2484"/>
    <cellStyle name="표준 300" xfId="2485"/>
    <cellStyle name="표준 301" xfId="2486"/>
    <cellStyle name="표준 302" xfId="2487"/>
    <cellStyle name="표준 303" xfId="2488"/>
    <cellStyle name="표준 304" xfId="2489"/>
    <cellStyle name="표준 305" xfId="2490"/>
    <cellStyle name="표준 306" xfId="2491"/>
    <cellStyle name="표준 307" xfId="2492"/>
    <cellStyle name="표준 308" xfId="2493"/>
    <cellStyle name="표준 309" xfId="2494"/>
    <cellStyle name="표준 31" xfId="2495"/>
    <cellStyle name="표준 31 2" xfId="2496"/>
    <cellStyle name="표준 31 2 2" xfId="2497"/>
    <cellStyle name="표준 31 2 2 2" xfId="2498"/>
    <cellStyle name="표준 31 2 3" xfId="2499"/>
    <cellStyle name="표준 31 2 3 2" xfId="2500"/>
    <cellStyle name="표준 310" xfId="2501"/>
    <cellStyle name="표준 311" xfId="2502"/>
    <cellStyle name="표준 312" xfId="2503"/>
    <cellStyle name="표준 313" xfId="2504"/>
    <cellStyle name="표준 314" xfId="2505"/>
    <cellStyle name="표준 315" xfId="2506"/>
    <cellStyle name="표준 316" xfId="2507"/>
    <cellStyle name="표준 317" xfId="2508"/>
    <cellStyle name="표준 318" xfId="2509"/>
    <cellStyle name="표준 319" xfId="2510"/>
    <cellStyle name="표준 32" xfId="2511"/>
    <cellStyle name="표준 32 2" xfId="2512"/>
    <cellStyle name="표준 32 3" xfId="2513"/>
    <cellStyle name="표준 32 4" xfId="2514"/>
    <cellStyle name="표준 320" xfId="2515"/>
    <cellStyle name="표준 321" xfId="2516"/>
    <cellStyle name="표준 322" xfId="2517"/>
    <cellStyle name="표준 323" xfId="2518"/>
    <cellStyle name="표준 324" xfId="2519"/>
    <cellStyle name="표준 325" xfId="2520"/>
    <cellStyle name="표준 326" xfId="2521"/>
    <cellStyle name="표준 327" xfId="2522"/>
    <cellStyle name="표준 328" xfId="2523"/>
    <cellStyle name="표준 329" xfId="2524"/>
    <cellStyle name="표준 33" xfId="2525"/>
    <cellStyle name="표준 33 2" xfId="2526"/>
    <cellStyle name="표준 33 2 2" xfId="2527"/>
    <cellStyle name="표준 33 2 2 2" xfId="2528"/>
    <cellStyle name="표준 33 2 3" xfId="2529"/>
    <cellStyle name="표준 33 2 3 2" xfId="2530"/>
    <cellStyle name="표준 330" xfId="2531"/>
    <cellStyle name="표준 331" xfId="2532"/>
    <cellStyle name="표준 332" xfId="2533"/>
    <cellStyle name="표준 333" xfId="2534"/>
    <cellStyle name="표준 334" xfId="2535"/>
    <cellStyle name="표준 335" xfId="2536"/>
    <cellStyle name="표준 336" xfId="2537"/>
    <cellStyle name="표준 337" xfId="2538"/>
    <cellStyle name="표준 338" xfId="2539"/>
    <cellStyle name="표준 339" xfId="2540"/>
    <cellStyle name="표준 34" xfId="2541"/>
    <cellStyle name="표준 34 2" xfId="2542"/>
    <cellStyle name="표준 34 2 2" xfId="2543"/>
    <cellStyle name="표준 34 2 2 2" xfId="2544"/>
    <cellStyle name="표준 34 2 3" xfId="2545"/>
    <cellStyle name="표준 34 2 3 2" xfId="2546"/>
    <cellStyle name="표준 340" xfId="2547"/>
    <cellStyle name="표준 341" xfId="2548"/>
    <cellStyle name="표준 342" xfId="2549"/>
    <cellStyle name="표준 343" xfId="2550"/>
    <cellStyle name="표준 344" xfId="2551"/>
    <cellStyle name="표준 345" xfId="2552"/>
    <cellStyle name="표준 346" xfId="2553"/>
    <cellStyle name="표준 347" xfId="2554"/>
    <cellStyle name="표준 348" xfId="2555"/>
    <cellStyle name="표준 349" xfId="2556"/>
    <cellStyle name="표준 35" xfId="2557"/>
    <cellStyle name="표준 35 2" xfId="2558"/>
    <cellStyle name="표준 35 2 2" xfId="2559"/>
    <cellStyle name="표준 35 2 2 2" xfId="2560"/>
    <cellStyle name="표준 35 2 3" xfId="2561"/>
    <cellStyle name="표준 35 2 3 2" xfId="2562"/>
    <cellStyle name="표준 350" xfId="2563"/>
    <cellStyle name="표준 351" xfId="2564"/>
    <cellStyle name="표준 352" xfId="2565"/>
    <cellStyle name="표준 353" xfId="2566"/>
    <cellStyle name="표준 354" xfId="2567"/>
    <cellStyle name="표준 355" xfId="2568"/>
    <cellStyle name="표준 36" xfId="2569"/>
    <cellStyle name="표준 36 2" xfId="2570"/>
    <cellStyle name="표준 36 2 2" xfId="2571"/>
    <cellStyle name="표준 36 2 2 2" xfId="2572"/>
    <cellStyle name="표준 36 2 3" xfId="2573"/>
    <cellStyle name="표준 36 2 3 2" xfId="2574"/>
    <cellStyle name="표준 37" xfId="2575"/>
    <cellStyle name="표준 37 2" xfId="2576"/>
    <cellStyle name="표준 37 2 2" xfId="2577"/>
    <cellStyle name="표준 37 2 2 2" xfId="2578"/>
    <cellStyle name="표준 37 2 3" xfId="2579"/>
    <cellStyle name="표준 37 2 3 2" xfId="2580"/>
    <cellStyle name="표준 38" xfId="2581"/>
    <cellStyle name="표준 38 2" xfId="2582"/>
    <cellStyle name="표준 38 3" xfId="2583"/>
    <cellStyle name="표준 38 4" xfId="2584"/>
    <cellStyle name="표준 39" xfId="2585"/>
    <cellStyle name="표준 39 2" xfId="2586"/>
    <cellStyle name="표준 39 3" xfId="2587"/>
    <cellStyle name="표준 39 4" xfId="2588"/>
    <cellStyle name="표준 4" xfId="2589"/>
    <cellStyle name="표준 4 2" xfId="2590"/>
    <cellStyle name="표준 4 2 2" xfId="2591"/>
    <cellStyle name="표준 4 3" xfId="2592"/>
    <cellStyle name="표준 4 3 2" xfId="2593"/>
    <cellStyle name="표준 4 4" xfId="2594"/>
    <cellStyle name="표준 4 4 2" xfId="2595"/>
    <cellStyle name="표준 4 5" xfId="2596"/>
    <cellStyle name="표준 4 5 2" xfId="2597"/>
    <cellStyle name="표준 4 6" xfId="2598"/>
    <cellStyle name="표준 4 6 2" xfId="2599"/>
    <cellStyle name="표준 4 7" xfId="2600"/>
    <cellStyle name="표준 4 7 2" xfId="2601"/>
    <cellStyle name="표준 4 8" xfId="2602"/>
    <cellStyle name="표준 4_1) 도로시설물" xfId="2603"/>
    <cellStyle name="표준 40" xfId="2604"/>
    <cellStyle name="표준 40 2" xfId="2605"/>
    <cellStyle name="표준 40 3" xfId="2606"/>
    <cellStyle name="표준 40 4" xfId="2607"/>
    <cellStyle name="표준 41" xfId="2608"/>
    <cellStyle name="표준 41 2" xfId="2609"/>
    <cellStyle name="표준 41 3" xfId="2610"/>
    <cellStyle name="표준 41 4" xfId="2611"/>
    <cellStyle name="표준 42" xfId="2612"/>
    <cellStyle name="표준 42 2" xfId="2613"/>
    <cellStyle name="표준 42 3" xfId="2614"/>
    <cellStyle name="표준 42 4" xfId="2615"/>
    <cellStyle name="표준 43" xfId="2616"/>
    <cellStyle name="표준 43 2" xfId="2617"/>
    <cellStyle name="표준 43 2 2" xfId="2618"/>
    <cellStyle name="표준 43 2 2 2" xfId="2619"/>
    <cellStyle name="표준 43 2 3" xfId="2620"/>
    <cellStyle name="표준 43 2 3 2" xfId="2621"/>
    <cellStyle name="표준 44" xfId="2622"/>
    <cellStyle name="표준 44 2" xfId="2623"/>
    <cellStyle name="표준 44 3" xfId="2624"/>
    <cellStyle name="표준 44 4" xfId="2625"/>
    <cellStyle name="표준 45" xfId="2626"/>
    <cellStyle name="표준 45 2" xfId="2627"/>
    <cellStyle name="표준 45 3" xfId="2628"/>
    <cellStyle name="표준 45 4" xfId="2629"/>
    <cellStyle name="표준 46" xfId="2630"/>
    <cellStyle name="표준 46 2" xfId="2631"/>
    <cellStyle name="표준 46 3" xfId="2632"/>
    <cellStyle name="표준 46 4" xfId="2633"/>
    <cellStyle name="표준 47" xfId="2634"/>
    <cellStyle name="표준 47 2" xfId="2635"/>
    <cellStyle name="표준 47 3" xfId="2636"/>
    <cellStyle name="표준 47 4" xfId="2637"/>
    <cellStyle name="표준 48" xfId="2638"/>
    <cellStyle name="표준 48 2" xfId="2639"/>
    <cellStyle name="표준 48 3" xfId="2640"/>
    <cellStyle name="표준 48 4" xfId="2641"/>
    <cellStyle name="표준 49" xfId="2642"/>
    <cellStyle name="표준 49 2" xfId="2643"/>
    <cellStyle name="표준 49 3" xfId="2644"/>
    <cellStyle name="표준 49 4" xfId="2645"/>
    <cellStyle name="표준 5" xfId="2646"/>
    <cellStyle name="표준 5 2" xfId="2647"/>
    <cellStyle name="표준 5 2 2" xfId="2648"/>
    <cellStyle name="표준 5 3" xfId="2649"/>
    <cellStyle name="표준 5 3 2" xfId="2650"/>
    <cellStyle name="표준 5 4" xfId="2651"/>
    <cellStyle name="표준 5 4 2" xfId="2652"/>
    <cellStyle name="표준 5 5" xfId="2653"/>
    <cellStyle name="표준 5 5 2" xfId="2654"/>
    <cellStyle name="표준 5 6" xfId="2655"/>
    <cellStyle name="표준 50" xfId="2656"/>
    <cellStyle name="표준 50 2" xfId="2657"/>
    <cellStyle name="표준 50 3" xfId="2658"/>
    <cellStyle name="표준 50 4" xfId="2659"/>
    <cellStyle name="표준 51" xfId="2660"/>
    <cellStyle name="표준 51 2" xfId="2661"/>
    <cellStyle name="표준 51 3" xfId="2662"/>
    <cellStyle name="표준 51 4" xfId="2663"/>
    <cellStyle name="표준 52" xfId="2664"/>
    <cellStyle name="표준 52 2" xfId="2665"/>
    <cellStyle name="표준 52 3" xfId="2666"/>
    <cellStyle name="표준 52 4" xfId="2667"/>
    <cellStyle name="표준 53" xfId="2668"/>
    <cellStyle name="표준 53 2" xfId="2669"/>
    <cellStyle name="표준 53 3" xfId="2670"/>
    <cellStyle name="표준 53 4" xfId="2671"/>
    <cellStyle name="표준 54" xfId="2672"/>
    <cellStyle name="표준 54 2" xfId="2673"/>
    <cellStyle name="표준 54 3" xfId="2674"/>
    <cellStyle name="표준 54 4" xfId="2675"/>
    <cellStyle name="표준 55" xfId="2676"/>
    <cellStyle name="표준 55 2" xfId="2677"/>
    <cellStyle name="표준 55 3" xfId="2678"/>
    <cellStyle name="표준 55 4" xfId="2679"/>
    <cellStyle name="표준 56" xfId="2680"/>
    <cellStyle name="표준 56 2" xfId="2681"/>
    <cellStyle name="표준 56 3" xfId="2682"/>
    <cellStyle name="표준 56 4" xfId="2683"/>
    <cellStyle name="표준 57" xfId="2684"/>
    <cellStyle name="표준 57 2" xfId="2685"/>
    <cellStyle name="표준 57 3" xfId="2686"/>
    <cellStyle name="표준 57 4" xfId="2687"/>
    <cellStyle name="표준 58" xfId="2688"/>
    <cellStyle name="표준 58 2" xfId="2689"/>
    <cellStyle name="표준 58 3" xfId="2690"/>
    <cellStyle name="표준 58 4" xfId="2691"/>
    <cellStyle name="표준 59" xfId="2692"/>
    <cellStyle name="표준 59 2" xfId="2693"/>
    <cellStyle name="표준 59 3" xfId="2694"/>
    <cellStyle name="표준 59 4" xfId="2695"/>
    <cellStyle name="표준 6" xfId="2696"/>
    <cellStyle name="표준 6 2" xfId="2697"/>
    <cellStyle name="표준 6 2 2" xfId="2698"/>
    <cellStyle name="표준 6 3" xfId="2699"/>
    <cellStyle name="표준 60" xfId="2700"/>
    <cellStyle name="표준 60 2" xfId="2701"/>
    <cellStyle name="표준 60 3" xfId="2702"/>
    <cellStyle name="표준 60 4" xfId="2703"/>
    <cellStyle name="표준 61" xfId="2704"/>
    <cellStyle name="표준 61 2" xfId="2705"/>
    <cellStyle name="표준 61 3" xfId="2706"/>
    <cellStyle name="표준 61 4" xfId="2707"/>
    <cellStyle name="표준 62" xfId="2708"/>
    <cellStyle name="표준 62 2" xfId="2709"/>
    <cellStyle name="표준 62 2 10" xfId="2710"/>
    <cellStyle name="표준 62 2 10 2" xfId="2711"/>
    <cellStyle name="표준 62 2 2" xfId="2712"/>
    <cellStyle name="표준 62 2 2 2" xfId="2713"/>
    <cellStyle name="표준 62 2 2 2 2" xfId="2714"/>
    <cellStyle name="표준 62 2 2 2 2 2" xfId="2715"/>
    <cellStyle name="표준 62 2 2 2 3" xfId="2716"/>
    <cellStyle name="표준 62 2 2 2 3 2" xfId="2717"/>
    <cellStyle name="표준 62 2 2 3" xfId="2718"/>
    <cellStyle name="표준 62 2 2 3 2" xfId="2719"/>
    <cellStyle name="표준 62 2 2 3 2 2" xfId="2720"/>
    <cellStyle name="표준 62 2 2 3 3" xfId="2721"/>
    <cellStyle name="표준 62 2 2 3 3 2" xfId="2722"/>
    <cellStyle name="표준 62 2 3" xfId="2723"/>
    <cellStyle name="표준 62 2 3 2" xfId="2724"/>
    <cellStyle name="표준 62 2 3 2 2" xfId="2725"/>
    <cellStyle name="표준 62 2 3 2 2 2" xfId="2726"/>
    <cellStyle name="표준 62 2 3 2 3" xfId="2727"/>
    <cellStyle name="표준 62 2 3 2 3 2" xfId="2728"/>
    <cellStyle name="표준 62 2 3 3" xfId="2729"/>
    <cellStyle name="표준 62 2 3 3 2" xfId="2730"/>
    <cellStyle name="표준 62 2 3 3 2 2" xfId="2731"/>
    <cellStyle name="표준 62 2 3 3 3" xfId="2732"/>
    <cellStyle name="표준 62 2 3 3 3 2" xfId="2733"/>
    <cellStyle name="표준 62 2 3 4" xfId="2734"/>
    <cellStyle name="표준 62 2 3 4 2" xfId="2735"/>
    <cellStyle name="표준 62 2 3 5" xfId="2736"/>
    <cellStyle name="표준 62 2 3 5 2" xfId="2737"/>
    <cellStyle name="표준 62 2 4" xfId="2738"/>
    <cellStyle name="표준 62 2 4 2" xfId="2739"/>
    <cellStyle name="표준 62 2 4 2 2" xfId="2740"/>
    <cellStyle name="표준 62 2 4 3" xfId="2741"/>
    <cellStyle name="표준 62 2 4 3 2" xfId="2742"/>
    <cellStyle name="표준 62 2 5" xfId="2743"/>
    <cellStyle name="표준 62 2 5 2" xfId="2744"/>
    <cellStyle name="표준 62 2 5 2 2" xfId="2745"/>
    <cellStyle name="표준 62 2 5 3" xfId="2746"/>
    <cellStyle name="표준 62 2 5 3 2" xfId="2747"/>
    <cellStyle name="표준 62 2 6" xfId="2748"/>
    <cellStyle name="표준 62 2 6 2" xfId="2749"/>
    <cellStyle name="표준 62 2 6 2 2" xfId="2750"/>
    <cellStyle name="표준 62 2 6 3" xfId="2751"/>
    <cellStyle name="표준 62 2 6 3 2" xfId="2752"/>
    <cellStyle name="표준 62 2 7" xfId="2753"/>
    <cellStyle name="표준 62 2 7 2" xfId="2754"/>
    <cellStyle name="표준 62 2 7 2 2" xfId="2755"/>
    <cellStyle name="표준 62 2 7 3" xfId="2756"/>
    <cellStyle name="표준 62 2 7 3 2" xfId="2757"/>
    <cellStyle name="표준 62 2 8" xfId="2758"/>
    <cellStyle name="표준 62 2 8 2" xfId="2759"/>
    <cellStyle name="표준 62 2 8 2 2" xfId="2760"/>
    <cellStyle name="표준 62 2 8 3" xfId="2761"/>
    <cellStyle name="표준 62 2 8 3 2" xfId="2762"/>
    <cellStyle name="표준 62 2 9" xfId="2763"/>
    <cellStyle name="표준 62 2 9 2" xfId="2764"/>
    <cellStyle name="표준 63" xfId="2765"/>
    <cellStyle name="표준 63 2" xfId="2766"/>
    <cellStyle name="표준 63 2 10" xfId="2767"/>
    <cellStyle name="표준 63 2 10 2" xfId="2768"/>
    <cellStyle name="표준 63 2 2" xfId="2769"/>
    <cellStyle name="표준 63 2 2 2" xfId="2770"/>
    <cellStyle name="표준 63 2 2 2 2" xfId="2771"/>
    <cellStyle name="표준 63 2 2 2 2 2" xfId="2772"/>
    <cellStyle name="표준 63 2 2 2 3" xfId="2773"/>
    <cellStyle name="표준 63 2 2 2 3 2" xfId="2774"/>
    <cellStyle name="표준 63 2 2 3" xfId="2775"/>
    <cellStyle name="표준 63 2 2 3 2" xfId="2776"/>
    <cellStyle name="표준 63 2 2 3 2 2" xfId="2777"/>
    <cellStyle name="표준 63 2 2 3 3" xfId="2778"/>
    <cellStyle name="표준 63 2 2 3 3 2" xfId="2779"/>
    <cellStyle name="표준 63 2 3" xfId="2780"/>
    <cellStyle name="표준 63 2 3 2" xfId="2781"/>
    <cellStyle name="표준 63 2 3 2 2" xfId="2782"/>
    <cellStyle name="표준 63 2 3 2 2 2" xfId="2783"/>
    <cellStyle name="표준 63 2 3 2 3" xfId="2784"/>
    <cellStyle name="표준 63 2 3 2 3 2" xfId="2785"/>
    <cellStyle name="표준 63 2 3 3" xfId="2786"/>
    <cellStyle name="표준 63 2 3 3 2" xfId="2787"/>
    <cellStyle name="표준 63 2 3 3 2 2" xfId="2788"/>
    <cellStyle name="표준 63 2 3 3 3" xfId="2789"/>
    <cellStyle name="표준 63 2 3 3 3 2" xfId="2790"/>
    <cellStyle name="표준 63 2 3 4" xfId="2791"/>
    <cellStyle name="표준 63 2 3 4 2" xfId="2792"/>
    <cellStyle name="표준 63 2 3 5" xfId="2793"/>
    <cellStyle name="표준 63 2 3 5 2" xfId="2794"/>
    <cellStyle name="표준 63 2 4" xfId="2795"/>
    <cellStyle name="표준 63 2 4 2" xfId="2796"/>
    <cellStyle name="표준 63 2 4 2 2" xfId="2797"/>
    <cellStyle name="표준 63 2 4 3" xfId="2798"/>
    <cellStyle name="표준 63 2 4 3 2" xfId="2799"/>
    <cellStyle name="표준 63 2 5" xfId="2800"/>
    <cellStyle name="표준 63 2 5 2" xfId="2801"/>
    <cellStyle name="표준 63 2 5 2 2" xfId="2802"/>
    <cellStyle name="표준 63 2 5 3" xfId="2803"/>
    <cellStyle name="표준 63 2 5 3 2" xfId="2804"/>
    <cellStyle name="표준 63 2 6" xfId="2805"/>
    <cellStyle name="표준 63 2 6 2" xfId="2806"/>
    <cellStyle name="표준 63 2 6 2 2" xfId="2807"/>
    <cellStyle name="표준 63 2 6 3" xfId="2808"/>
    <cellStyle name="표준 63 2 6 3 2" xfId="2809"/>
    <cellStyle name="표준 63 2 7" xfId="2810"/>
    <cellStyle name="표준 63 2 7 2" xfId="2811"/>
    <cellStyle name="표준 63 2 7 2 2" xfId="2812"/>
    <cellStyle name="표준 63 2 7 3" xfId="2813"/>
    <cellStyle name="표준 63 2 7 3 2" xfId="2814"/>
    <cellStyle name="표준 63 2 8" xfId="2815"/>
    <cellStyle name="표준 63 2 8 2" xfId="2816"/>
    <cellStyle name="표준 63 2 8 2 2" xfId="2817"/>
    <cellStyle name="표준 63 2 8 3" xfId="2818"/>
    <cellStyle name="표준 63 2 8 3 2" xfId="2819"/>
    <cellStyle name="표준 63 2 9" xfId="2820"/>
    <cellStyle name="표준 63 2 9 2" xfId="2821"/>
    <cellStyle name="표준 64" xfId="2822"/>
    <cellStyle name="표준 64 2" xfId="2823"/>
    <cellStyle name="표준 64 2 10" xfId="2824"/>
    <cellStyle name="표준 64 2 10 2" xfId="2825"/>
    <cellStyle name="표준 64 2 2" xfId="2826"/>
    <cellStyle name="표준 64 2 2 2" xfId="2827"/>
    <cellStyle name="표준 64 2 2 2 2" xfId="2828"/>
    <cellStyle name="표준 64 2 2 2 2 2" xfId="2829"/>
    <cellStyle name="표준 64 2 2 2 3" xfId="2830"/>
    <cellStyle name="표준 64 2 2 2 3 2" xfId="2831"/>
    <cellStyle name="표준 64 2 2 3" xfId="2832"/>
    <cellStyle name="표준 64 2 2 3 2" xfId="2833"/>
    <cellStyle name="표준 64 2 2 3 2 2" xfId="2834"/>
    <cellStyle name="표준 64 2 2 3 3" xfId="2835"/>
    <cellStyle name="표준 64 2 2 3 3 2" xfId="2836"/>
    <cellStyle name="표준 64 2 3" xfId="2837"/>
    <cellStyle name="표준 64 2 3 2" xfId="2838"/>
    <cellStyle name="표준 64 2 3 2 2" xfId="2839"/>
    <cellStyle name="표준 64 2 3 2 2 2" xfId="2840"/>
    <cellStyle name="표준 64 2 3 2 3" xfId="2841"/>
    <cellStyle name="표준 64 2 3 2 3 2" xfId="2842"/>
    <cellStyle name="표준 64 2 3 3" xfId="2843"/>
    <cellStyle name="표준 64 2 3 3 2" xfId="2844"/>
    <cellStyle name="표준 64 2 3 3 2 2" xfId="2845"/>
    <cellStyle name="표준 64 2 3 3 3" xfId="2846"/>
    <cellStyle name="표준 64 2 3 3 3 2" xfId="2847"/>
    <cellStyle name="표준 64 2 3 4" xfId="2848"/>
    <cellStyle name="표준 64 2 3 4 2" xfId="2849"/>
    <cellStyle name="표준 64 2 3 5" xfId="2850"/>
    <cellStyle name="표준 64 2 3 5 2" xfId="2851"/>
    <cellStyle name="표준 64 2 4" xfId="2852"/>
    <cellStyle name="표준 64 2 4 2" xfId="2853"/>
    <cellStyle name="표준 64 2 4 2 2" xfId="2854"/>
    <cellStyle name="표준 64 2 4 3" xfId="2855"/>
    <cellStyle name="표준 64 2 4 3 2" xfId="2856"/>
    <cellStyle name="표준 64 2 5" xfId="2857"/>
    <cellStyle name="표준 64 2 5 2" xfId="2858"/>
    <cellStyle name="표준 64 2 5 2 2" xfId="2859"/>
    <cellStyle name="표준 64 2 5 3" xfId="2860"/>
    <cellStyle name="표준 64 2 5 3 2" xfId="2861"/>
    <cellStyle name="표준 64 2 6" xfId="2862"/>
    <cellStyle name="표준 64 2 6 2" xfId="2863"/>
    <cellStyle name="표준 64 2 6 2 2" xfId="2864"/>
    <cellStyle name="표준 64 2 6 3" xfId="2865"/>
    <cellStyle name="표준 64 2 6 3 2" xfId="2866"/>
    <cellStyle name="표준 64 2 7" xfId="2867"/>
    <cellStyle name="표준 64 2 7 2" xfId="2868"/>
    <cellStyle name="표준 64 2 7 2 2" xfId="2869"/>
    <cellStyle name="표준 64 2 7 3" xfId="2870"/>
    <cellStyle name="표준 64 2 7 3 2" xfId="2871"/>
    <cellStyle name="표준 64 2 8" xfId="2872"/>
    <cellStyle name="표준 64 2 8 2" xfId="2873"/>
    <cellStyle name="표준 64 2 8 2 2" xfId="2874"/>
    <cellStyle name="표준 64 2 8 3" xfId="2875"/>
    <cellStyle name="표준 64 2 8 3 2" xfId="2876"/>
    <cellStyle name="표준 64 2 9" xfId="2877"/>
    <cellStyle name="표준 64 2 9 2" xfId="2878"/>
    <cellStyle name="표준 65" xfId="2879"/>
    <cellStyle name="표준 66" xfId="2880"/>
    <cellStyle name="표준 67" xfId="2881"/>
    <cellStyle name="표준 68" xfId="2882"/>
    <cellStyle name="표준 69" xfId="2883"/>
    <cellStyle name="표준 69 2" xfId="2884"/>
    <cellStyle name="표준 7" xfId="2885"/>
    <cellStyle name="표준 7 2" xfId="2886"/>
    <cellStyle name="표준 7 2 2" xfId="2887"/>
    <cellStyle name="표준 7 3" xfId="2888"/>
    <cellStyle name="표준 7_14-16.공공도서관" xfId="2889"/>
    <cellStyle name="표준 70" xfId="2890"/>
    <cellStyle name="표준 71" xfId="2891"/>
    <cellStyle name="표준 72" xfId="2892"/>
    <cellStyle name="표준 73" xfId="2893"/>
    <cellStyle name="표준 74" xfId="2894"/>
    <cellStyle name="표준 75" xfId="2895"/>
    <cellStyle name="표준 76" xfId="2896"/>
    <cellStyle name="표준 77" xfId="2897"/>
    <cellStyle name="표준 78" xfId="2898"/>
    <cellStyle name="표준 79" xfId="2899"/>
    <cellStyle name="표준 8" xfId="2900"/>
    <cellStyle name="표준 8 2" xfId="2901"/>
    <cellStyle name="표준 8 2 2" xfId="2902"/>
    <cellStyle name="표준 8 3" xfId="2903"/>
    <cellStyle name="표준 8_14-16.공공도서관" xfId="2904"/>
    <cellStyle name="표준 80" xfId="2905"/>
    <cellStyle name="표준 81" xfId="2906"/>
    <cellStyle name="표준 82" xfId="2907"/>
    <cellStyle name="표준 83" xfId="2908"/>
    <cellStyle name="표준 84" xfId="2909"/>
    <cellStyle name="표준 85" xfId="2910"/>
    <cellStyle name="표준 86" xfId="2911"/>
    <cellStyle name="표준 87" xfId="2912"/>
    <cellStyle name="표준 88" xfId="2913"/>
    <cellStyle name="표준 89" xfId="2914"/>
    <cellStyle name="표준 9" xfId="2915"/>
    <cellStyle name="표준 9 2" xfId="2916"/>
    <cellStyle name="표준 9 2 2" xfId="2917"/>
    <cellStyle name="표준 9 3" xfId="2918"/>
    <cellStyle name="표준 9 3 2" xfId="2919"/>
    <cellStyle name="표준 9 4" xfId="2920"/>
    <cellStyle name="표준 9 4 2" xfId="2921"/>
    <cellStyle name="표준 9 5" xfId="2922"/>
    <cellStyle name="표준 9 5 2" xfId="2923"/>
    <cellStyle name="표준 9 6" xfId="2924"/>
    <cellStyle name="표준 9_14-16.공공도서관" xfId="2925"/>
    <cellStyle name="표준 90" xfId="2926"/>
    <cellStyle name="표준 91" xfId="2927"/>
    <cellStyle name="표준 92" xfId="2928"/>
    <cellStyle name="표준 93" xfId="2929"/>
    <cellStyle name="표준 94" xfId="2930"/>
    <cellStyle name="표준 95" xfId="2931"/>
    <cellStyle name="표준 96" xfId="2932"/>
    <cellStyle name="표준 97" xfId="2933"/>
    <cellStyle name="표준 98" xfId="2934"/>
    <cellStyle name="표준 99" xfId="2935"/>
    <cellStyle name="표준_02-토지(군)" xfId="4"/>
    <cellStyle name="표준_03-인구(군)" xfId="5"/>
    <cellStyle name="표준_13-교육문화(시군)" xfId="2"/>
    <cellStyle name="표준_14-교육문화" xfId="3"/>
    <cellStyle name="표준_21.자동차단속" xfId="13"/>
    <cellStyle name="표준_주민생활지원과통계" xfId="10"/>
    <cellStyle name="합산" xfId="2936"/>
    <cellStyle name="합산 2" xfId="2937"/>
    <cellStyle name="화폐기호" xfId="2938"/>
    <cellStyle name="화폐기호 2" xfId="2939"/>
    <cellStyle name="화폐기호0" xfId="2940"/>
    <cellStyle name="화폐기호0 2" xfId="294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7</xdr:row>
      <xdr:rowOff>95250</xdr:rowOff>
    </xdr:from>
    <xdr:to>
      <xdr:col>3</xdr:col>
      <xdr:colOff>447675</xdr:colOff>
      <xdr:row>7</xdr:row>
      <xdr:rowOff>352425</xdr:rowOff>
    </xdr:to>
    <xdr:sp macro="" textlink="">
      <xdr:nvSpPr>
        <xdr:cNvPr id="1025" name="WordArt 1"/>
        <xdr:cNvSpPr>
          <a:spLocks noChangeArrowheads="1" noChangeShapeType="1" noTextEdit="1"/>
        </xdr:cNvSpPr>
      </xdr:nvSpPr>
      <xdr:spPr bwMode="auto">
        <a:xfrm>
          <a:off x="2000250" y="2362200"/>
          <a:ext cx="304800" cy="257175"/>
        </a:xfrm>
        <a:prstGeom prst="rect">
          <a:avLst/>
        </a:prstGeom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none">
          <a:srgbClr val="000000"/>
        </a:fontRef>
      </xdr:style>
      <xdr:txBody>
        <a:bodyPr wrap="none" fromWordArt="1">
          <a:prstTxWarp prst="textSlantUp">
            <a:avLst>
              <a:gd name="adj" fmla="val 0"/>
            </a:avLst>
          </a:prstTxWarp>
        </a:bodyPr>
        <a:lstStyle/>
        <a:p>
          <a:pPr algn="ctr" rtl="0"/>
          <a:r>
            <a:rPr lang="en-US" altLang="ko-KR" sz="3600" b="1" kern="10" spc="-360">
              <a:ln w="9525">
                <a:solidFill>
                  <a:srgbClr val="000000"/>
                </a:solidFill>
                <a:round/>
              </a:ln>
              <a:solidFill>
                <a:srgbClr val="000000"/>
              </a:solidFill>
              <a:latin typeface="바탕체"/>
              <a:ea typeface="바탕체"/>
            </a:rPr>
            <a:t>ⅩⅣ</a:t>
          </a:r>
          <a:endParaRPr lang="ko-KR" altLang="en-US" sz="3600" b="1" kern="10" spc="-360">
            <a:ln w="9525">
              <a:solidFill>
                <a:srgbClr val="000000"/>
              </a:solidFill>
              <a:round/>
            </a:ln>
            <a:solidFill>
              <a:srgbClr val="000000"/>
            </a:solidFill>
            <a:latin typeface="바탕체"/>
            <a:ea typeface="바탕체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Owner\&#48148;&#53461;%20&#54868;&#47732;\&#49324;&#50629;&#52404;&#52572;&#51333;&#44208;&#44284;\1.%20&#51312;&#49324;&#44208;&#44284;%20&#53685;&#44228;&#54364;\&#51021;&#47732;&#46041;&#48324;%20&#49328;&#50629;&#45824;&#48516;&#47448;%20&#53685;&#44228;&#5436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late_1"/>
      <sheetName val="Template_2"/>
      <sheetName val="Data"/>
    </sheetNames>
    <sheetDataSet>
      <sheetData sheetId="0">
        <row r="3">
          <cell r="D3" t="str">
            <v>WD_JIP_03</v>
          </cell>
          <cell r="E3">
            <v>7</v>
          </cell>
          <cell r="H3" t="str">
            <v>10.134.2.139</v>
          </cell>
          <cell r="I3" t="str">
            <v>N</v>
          </cell>
        </row>
      </sheetData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view="pageBreakPreview" zoomScaleNormal="100" workbookViewId="0">
      <selection activeCell="C8" sqref="C8"/>
    </sheetView>
  </sheetViews>
  <sheetFormatPr defaultColWidth="10.28515625" defaultRowHeight="17.25"/>
  <cols>
    <col min="1" max="1" width="10.28515625" style="49" customWidth="1"/>
    <col min="2" max="2" width="7.28515625" style="49" customWidth="1"/>
    <col min="3" max="16384" width="10.28515625" style="49"/>
  </cols>
  <sheetData>
    <row r="1" spans="1:10" ht="25.5" customHeight="1"/>
    <row r="2" spans="1:10" ht="25.5" customHeight="1"/>
    <row r="3" spans="1:10" ht="25.5" customHeight="1"/>
    <row r="4" spans="1:10" ht="25.5" customHeight="1"/>
    <row r="5" spans="1:10" ht="25.5" customHeight="1"/>
    <row r="6" spans="1:10" ht="25.5" customHeight="1"/>
    <row r="7" spans="1:10" ht="25.5" customHeight="1"/>
    <row r="8" spans="1:10" ht="39">
      <c r="A8" s="50" t="s">
        <v>0</v>
      </c>
      <c r="B8" s="51"/>
      <c r="C8" s="51"/>
      <c r="D8" s="51"/>
      <c r="E8" s="51"/>
      <c r="F8" s="51"/>
      <c r="G8" s="51"/>
      <c r="H8" s="51"/>
      <c r="I8" s="51"/>
      <c r="J8" s="51"/>
    </row>
    <row r="10" spans="1:10" ht="31.5">
      <c r="A10" s="52" t="s">
        <v>1</v>
      </c>
      <c r="B10" s="53"/>
      <c r="C10" s="53"/>
      <c r="D10" s="53"/>
      <c r="E10" s="53"/>
      <c r="F10" s="53"/>
      <c r="G10" s="53"/>
      <c r="H10" s="53"/>
      <c r="I10" s="53"/>
      <c r="J10" s="53"/>
    </row>
  </sheetData>
  <phoneticPr fontId="249" type="noConversion"/>
  <pageMargins left="0.75" right="0.75" top="1" bottom="1" header="0.5" footer="0.5"/>
  <pageSetup paperSize="9" scale="94" fitToHeight="2" orientation="portrait" horizontalDpi="300" verticalDpi="300" r:id="rId1"/>
  <headerFooter alignWithMargins="0"/>
  <rowBreaks count="1" manualBreakCount="1">
    <brk id="4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N42"/>
  <sheetViews>
    <sheetView view="pageBreakPreview" topLeftCell="A8" zoomScaleNormal="100" workbookViewId="0">
      <selection activeCell="O9" sqref="O9"/>
    </sheetView>
  </sheetViews>
  <sheetFormatPr defaultRowHeight="13.5" outlineLevelRow="1"/>
  <cols>
    <col min="1" max="1" width="8.5703125" style="21" customWidth="1"/>
    <col min="2" max="2" width="11.28515625" style="21" bestFit="1" customWidth="1"/>
    <col min="3" max="3" width="7.5703125" style="21" customWidth="1"/>
    <col min="4" max="4" width="10.42578125" style="21" bestFit="1" customWidth="1"/>
    <col min="5" max="5" width="8.5703125" style="21" customWidth="1"/>
    <col min="6" max="7" width="10.42578125" style="21" bestFit="1" customWidth="1"/>
    <col min="8" max="8" width="13.28515625" style="21" bestFit="1" customWidth="1"/>
    <col min="9" max="9" width="12" style="21" bestFit="1" customWidth="1"/>
    <col min="10" max="11" width="4.7109375" style="21" customWidth="1"/>
    <col min="12" max="12" width="9.5703125" style="21" bestFit="1" customWidth="1"/>
    <col min="13" max="13" width="11.7109375" style="21" customWidth="1"/>
    <col min="14" max="16384" width="9.140625" style="21"/>
  </cols>
  <sheetData>
    <row r="1" spans="1:14" s="1" customFormat="1" ht="24.95" customHeight="1">
      <c r="G1" s="54"/>
      <c r="H1" s="54"/>
      <c r="I1" s="54"/>
      <c r="M1" s="54"/>
    </row>
    <row r="2" spans="1:14" s="1" customFormat="1" ht="24.95" customHeight="1">
      <c r="G2" s="54"/>
      <c r="H2" s="54"/>
      <c r="I2" s="54"/>
      <c r="M2" s="54"/>
    </row>
    <row r="3" spans="1:14" s="2" customFormat="1" ht="27.75" customHeight="1">
      <c r="A3" s="56" t="s">
        <v>276</v>
      </c>
      <c r="B3" s="57"/>
      <c r="C3" s="57"/>
      <c r="D3" s="57"/>
      <c r="E3" s="58"/>
      <c r="F3" s="58"/>
      <c r="G3" s="58"/>
      <c r="H3" s="58"/>
      <c r="I3" s="58"/>
      <c r="J3" s="57"/>
      <c r="K3" s="57"/>
      <c r="L3" s="57"/>
      <c r="M3" s="58"/>
      <c r="N3" s="375"/>
    </row>
    <row r="4" spans="1:14" s="3" customFormat="1" ht="34.5" customHeight="1">
      <c r="A4" s="376" t="s">
        <v>277</v>
      </c>
      <c r="B4" s="59"/>
      <c r="C4" s="59"/>
      <c r="D4" s="60"/>
      <c r="E4" s="60"/>
      <c r="F4" s="60"/>
      <c r="G4" s="60"/>
      <c r="H4" s="60"/>
      <c r="I4" s="60"/>
      <c r="J4" s="59"/>
      <c r="K4" s="59"/>
      <c r="L4" s="59"/>
      <c r="M4" s="60"/>
    </row>
    <row r="5" spans="1:14" s="3" customFormat="1" ht="23.1" customHeight="1">
      <c r="A5" s="376"/>
      <c r="B5" s="59"/>
      <c r="C5" s="59"/>
      <c r="D5" s="60"/>
      <c r="E5" s="60"/>
      <c r="F5" s="60"/>
      <c r="G5" s="60"/>
      <c r="H5" s="60"/>
      <c r="I5" s="60"/>
      <c r="J5" s="59"/>
      <c r="K5" s="59"/>
      <c r="L5" s="59"/>
      <c r="M5" s="60"/>
    </row>
    <row r="6" spans="1:14" s="3" customFormat="1" ht="23.1" customHeight="1">
      <c r="A6" s="376"/>
      <c r="B6" s="59"/>
      <c r="C6" s="59"/>
      <c r="D6" s="60"/>
      <c r="E6" s="60"/>
      <c r="F6" s="60"/>
      <c r="G6" s="60"/>
      <c r="H6" s="60"/>
      <c r="I6" s="60"/>
      <c r="J6" s="59"/>
      <c r="K6" s="59"/>
      <c r="L6" s="59"/>
      <c r="M6" s="60"/>
    </row>
    <row r="7" spans="1:14" s="4" customFormat="1" ht="15" customHeight="1" thickBot="1">
      <c r="A7" s="4" t="s">
        <v>563</v>
      </c>
      <c r="D7" s="377"/>
      <c r="E7" s="377"/>
      <c r="F7" s="377"/>
      <c r="M7" s="184" t="s">
        <v>278</v>
      </c>
    </row>
    <row r="8" spans="1:14" s="7" customFormat="1" ht="33" customHeight="1">
      <c r="A8" s="61" t="s">
        <v>279</v>
      </c>
      <c r="B8" s="61" t="s">
        <v>280</v>
      </c>
      <c r="C8" s="61" t="s">
        <v>281</v>
      </c>
      <c r="D8" s="811" t="s">
        <v>282</v>
      </c>
      <c r="E8" s="785"/>
      <c r="F8" s="786"/>
      <c r="G8" s="378" t="s">
        <v>283</v>
      </c>
      <c r="H8" s="378" t="s">
        <v>284</v>
      </c>
      <c r="I8" s="61" t="s">
        <v>285</v>
      </c>
      <c r="J8" s="379" t="s">
        <v>286</v>
      </c>
      <c r="K8" s="249"/>
      <c r="L8" s="249"/>
      <c r="M8" s="62" t="s">
        <v>287</v>
      </c>
    </row>
    <row r="9" spans="1:14" s="7" customFormat="1" ht="26.25" customHeight="1">
      <c r="A9" s="66"/>
      <c r="B9" s="66" t="s">
        <v>163</v>
      </c>
      <c r="C9" s="66"/>
      <c r="D9" s="296" t="s">
        <v>288</v>
      </c>
      <c r="E9" s="66" t="s">
        <v>289</v>
      </c>
      <c r="F9" s="66" t="s">
        <v>290</v>
      </c>
      <c r="G9" s="380" t="s">
        <v>291</v>
      </c>
      <c r="H9" s="380" t="s">
        <v>292</v>
      </c>
      <c r="I9" s="66" t="s">
        <v>293</v>
      </c>
      <c r="J9" s="381" t="s">
        <v>294</v>
      </c>
      <c r="K9" s="288"/>
      <c r="L9" s="288"/>
      <c r="M9" s="67"/>
    </row>
    <row r="10" spans="1:14" s="7" customFormat="1" ht="29.25" customHeight="1">
      <c r="A10" s="66"/>
      <c r="B10" s="66" t="s">
        <v>295</v>
      </c>
      <c r="C10" s="66"/>
      <c r="D10" s="382"/>
      <c r="E10" s="66"/>
      <c r="F10" s="71" t="s">
        <v>296</v>
      </c>
      <c r="G10" s="66" t="s">
        <v>297</v>
      </c>
      <c r="H10" s="383" t="s">
        <v>298</v>
      </c>
      <c r="I10" s="66" t="s">
        <v>297</v>
      </c>
      <c r="J10" s="66"/>
      <c r="K10" s="384" t="s">
        <v>15</v>
      </c>
      <c r="L10" s="385" t="s">
        <v>16</v>
      </c>
      <c r="M10" s="67"/>
    </row>
    <row r="11" spans="1:14" s="7" customFormat="1" ht="31.5" customHeight="1">
      <c r="A11" s="75" t="s">
        <v>299</v>
      </c>
      <c r="B11" s="75" t="s">
        <v>300</v>
      </c>
      <c r="C11" s="75" t="s">
        <v>301</v>
      </c>
      <c r="D11" s="386" t="s">
        <v>302</v>
      </c>
      <c r="E11" s="76" t="s">
        <v>303</v>
      </c>
      <c r="F11" s="76" t="s">
        <v>304</v>
      </c>
      <c r="G11" s="75" t="s">
        <v>305</v>
      </c>
      <c r="H11" s="387" t="s">
        <v>306</v>
      </c>
      <c r="I11" s="75" t="s">
        <v>307</v>
      </c>
      <c r="J11" s="75"/>
      <c r="K11" s="388" t="s">
        <v>30</v>
      </c>
      <c r="L11" s="389" t="s">
        <v>31</v>
      </c>
      <c r="M11" s="255" t="s">
        <v>308</v>
      </c>
    </row>
    <row r="12" spans="1:14" s="4" customFormat="1" ht="40.5" hidden="1" customHeight="1">
      <c r="A12" s="79">
        <v>2010</v>
      </c>
      <c r="B12" s="390">
        <v>1</v>
      </c>
      <c r="C12" s="390">
        <v>568</v>
      </c>
      <c r="D12" s="390">
        <v>96148</v>
      </c>
      <c r="E12" s="267">
        <v>2439</v>
      </c>
      <c r="F12" s="267">
        <v>29</v>
      </c>
      <c r="G12" s="390">
        <v>200899</v>
      </c>
      <c r="H12" s="390">
        <v>135799</v>
      </c>
      <c r="I12" s="80">
        <v>49990</v>
      </c>
      <c r="J12" s="80">
        <v>8</v>
      </c>
      <c r="K12" s="80"/>
      <c r="L12" s="80"/>
      <c r="M12" s="391">
        <v>527635</v>
      </c>
    </row>
    <row r="13" spans="1:14" s="4" customFormat="1" ht="40.5" hidden="1" customHeight="1">
      <c r="A13" s="79">
        <v>2011</v>
      </c>
      <c r="B13" s="390">
        <v>1</v>
      </c>
      <c r="C13" s="390">
        <v>568</v>
      </c>
      <c r="D13" s="390">
        <v>97369</v>
      </c>
      <c r="E13" s="267">
        <v>2807</v>
      </c>
      <c r="F13" s="267">
        <v>30</v>
      </c>
      <c r="G13" s="390">
        <v>177617</v>
      </c>
      <c r="H13" s="390">
        <v>154994</v>
      </c>
      <c r="I13" s="80">
        <v>56114</v>
      </c>
      <c r="J13" s="80">
        <v>8</v>
      </c>
      <c r="K13" s="80"/>
      <c r="L13" s="80"/>
      <c r="M13" s="391">
        <v>289499</v>
      </c>
    </row>
    <row r="14" spans="1:14" s="4" customFormat="1" ht="54.95" hidden="1" customHeight="1">
      <c r="A14" s="79">
        <v>2012</v>
      </c>
      <c r="B14" s="390">
        <v>1</v>
      </c>
      <c r="C14" s="390">
        <v>568</v>
      </c>
      <c r="D14" s="390">
        <v>111800</v>
      </c>
      <c r="E14" s="267">
        <v>3129</v>
      </c>
      <c r="F14" s="267">
        <v>32</v>
      </c>
      <c r="G14" s="390">
        <v>167184</v>
      </c>
      <c r="H14" s="390">
        <v>167179</v>
      </c>
      <c r="I14" s="80">
        <v>139638</v>
      </c>
      <c r="J14" s="80">
        <v>8</v>
      </c>
      <c r="K14" s="80"/>
      <c r="L14" s="80"/>
      <c r="M14" s="391">
        <v>291179</v>
      </c>
    </row>
    <row r="15" spans="1:14" s="4" customFormat="1" ht="54.95" customHeight="1">
      <c r="A15" s="79">
        <v>2013</v>
      </c>
      <c r="B15" s="390">
        <v>1</v>
      </c>
      <c r="C15" s="390">
        <v>568</v>
      </c>
      <c r="D15" s="390">
        <v>100266</v>
      </c>
      <c r="E15" s="267">
        <v>3129</v>
      </c>
      <c r="F15" s="267">
        <v>32</v>
      </c>
      <c r="G15" s="390">
        <v>119157</v>
      </c>
      <c r="H15" s="390">
        <v>71352</v>
      </c>
      <c r="I15" s="80">
        <v>62430</v>
      </c>
      <c r="J15" s="80">
        <v>8</v>
      </c>
      <c r="K15" s="80"/>
      <c r="L15" s="80"/>
      <c r="M15" s="391">
        <v>293300</v>
      </c>
    </row>
    <row r="16" spans="1:14" s="4" customFormat="1" ht="54.95" customHeight="1">
      <c r="A16" s="84">
        <v>2014</v>
      </c>
      <c r="B16" s="390">
        <f>SUM(B18:B19)</f>
        <v>2</v>
      </c>
      <c r="C16" s="390">
        <f t="shared" ref="C16:M16" si="0">SUM(C18:C19)</f>
        <v>800</v>
      </c>
      <c r="D16" s="390">
        <f t="shared" si="0"/>
        <v>120765</v>
      </c>
      <c r="E16" s="390">
        <f t="shared" si="0"/>
        <v>3414</v>
      </c>
      <c r="F16" s="390">
        <f t="shared" si="0"/>
        <v>239</v>
      </c>
      <c r="G16" s="390">
        <f t="shared" si="0"/>
        <v>133705</v>
      </c>
      <c r="H16" s="390">
        <f t="shared" si="0"/>
        <v>124681</v>
      </c>
      <c r="I16" s="390">
        <f t="shared" si="0"/>
        <v>73209</v>
      </c>
      <c r="J16" s="390">
        <f t="shared" si="0"/>
        <v>30</v>
      </c>
      <c r="K16" s="80" t="s">
        <v>309</v>
      </c>
      <c r="L16" s="80" t="s">
        <v>309</v>
      </c>
      <c r="M16" s="390">
        <f t="shared" si="0"/>
        <v>951020</v>
      </c>
    </row>
    <row r="17" spans="1:13" s="4" customFormat="1" ht="54.95" hidden="1" customHeight="1" outlineLevel="1">
      <c r="A17" s="84"/>
      <c r="B17" s="390"/>
      <c r="C17" s="390"/>
      <c r="D17" s="390"/>
      <c r="E17" s="390"/>
      <c r="F17" s="390"/>
      <c r="G17" s="390"/>
      <c r="H17" s="390"/>
      <c r="I17" s="390"/>
      <c r="J17" s="390"/>
      <c r="K17" s="80"/>
      <c r="L17" s="80"/>
      <c r="M17" s="391"/>
    </row>
    <row r="18" spans="1:13" s="4" customFormat="1" ht="54.95" hidden="1" customHeight="1" outlineLevel="1">
      <c r="A18" s="392" t="s">
        <v>310</v>
      </c>
      <c r="B18" s="393">
        <v>1</v>
      </c>
      <c r="C18" s="393">
        <v>568</v>
      </c>
      <c r="D18" s="393">
        <v>97344</v>
      </c>
      <c r="E18" s="393">
        <v>3129</v>
      </c>
      <c r="F18" s="394">
        <v>193</v>
      </c>
      <c r="G18" s="393">
        <v>106367</v>
      </c>
      <c r="H18" s="393">
        <v>106367</v>
      </c>
      <c r="I18" s="393">
        <v>60281</v>
      </c>
      <c r="J18" s="393">
        <v>8</v>
      </c>
      <c r="K18" s="90" t="s">
        <v>311</v>
      </c>
      <c r="L18" s="90" t="s">
        <v>311</v>
      </c>
      <c r="M18" s="393">
        <v>248011</v>
      </c>
    </row>
    <row r="19" spans="1:13" s="4" customFormat="1" ht="54.95" hidden="1" customHeight="1" outlineLevel="1">
      <c r="A19" s="392" t="s">
        <v>312</v>
      </c>
      <c r="B19" s="393">
        <v>1</v>
      </c>
      <c r="C19" s="393">
        <v>232</v>
      </c>
      <c r="D19" s="393">
        <v>23421</v>
      </c>
      <c r="E19" s="393">
        <v>285</v>
      </c>
      <c r="F19" s="394">
        <v>46</v>
      </c>
      <c r="G19" s="393">
        <v>27338</v>
      </c>
      <c r="H19" s="393">
        <v>18314</v>
      </c>
      <c r="I19" s="393">
        <v>12928</v>
      </c>
      <c r="J19" s="393">
        <v>22</v>
      </c>
      <c r="K19" s="90" t="s">
        <v>313</v>
      </c>
      <c r="L19" s="90" t="s">
        <v>309</v>
      </c>
      <c r="M19" s="393">
        <v>703009</v>
      </c>
    </row>
    <row r="20" spans="1:13" ht="54.95" hidden="1" customHeight="1" outlineLevel="1">
      <c r="A20" s="395"/>
      <c r="B20" s="396"/>
      <c r="C20" s="396"/>
      <c r="D20" s="396"/>
      <c r="E20" s="396"/>
      <c r="F20" s="396"/>
      <c r="G20" s="396"/>
      <c r="H20" s="396"/>
      <c r="I20" s="396"/>
      <c r="J20" s="396"/>
      <c r="K20" s="396"/>
      <c r="L20" s="396"/>
      <c r="M20" s="396"/>
    </row>
    <row r="21" spans="1:13" s="4" customFormat="1" ht="54.95" customHeight="1" collapsed="1">
      <c r="A21" s="84">
        <v>2015</v>
      </c>
      <c r="B21" s="390">
        <f>SUM(B23:B24)</f>
        <v>2</v>
      </c>
      <c r="C21" s="390">
        <f t="shared" ref="C21:J21" si="1">SUM(C23:C24)</f>
        <v>800</v>
      </c>
      <c r="D21" s="390">
        <f t="shared" si="1"/>
        <v>134807</v>
      </c>
      <c r="E21" s="390">
        <f t="shared" si="1"/>
        <v>3583</v>
      </c>
      <c r="F21" s="390">
        <f t="shared" si="1"/>
        <v>239</v>
      </c>
      <c r="G21" s="390">
        <f t="shared" si="1"/>
        <v>208280</v>
      </c>
      <c r="H21" s="390">
        <f t="shared" si="1"/>
        <v>153485</v>
      </c>
      <c r="I21" s="390">
        <f t="shared" si="1"/>
        <v>106811</v>
      </c>
      <c r="J21" s="390">
        <f t="shared" si="1"/>
        <v>15</v>
      </c>
      <c r="K21" s="80" t="str">
        <f>K23</f>
        <v>…</v>
      </c>
      <c r="L21" s="80" t="str">
        <f>L23</f>
        <v>…</v>
      </c>
      <c r="M21" s="390">
        <f t="shared" ref="M21" si="2">SUM(M23:M24)</f>
        <v>812699</v>
      </c>
    </row>
    <row r="22" spans="1:13" s="4" customFormat="1" ht="54.95" hidden="1" customHeight="1" outlineLevel="1">
      <c r="A22" s="84"/>
      <c r="B22" s="390"/>
      <c r="C22" s="390"/>
      <c r="D22" s="390"/>
      <c r="E22" s="390"/>
      <c r="F22" s="390"/>
      <c r="G22" s="390"/>
      <c r="H22" s="390"/>
      <c r="I22" s="390"/>
      <c r="J22" s="390"/>
      <c r="K22" s="80"/>
      <c r="L22" s="80"/>
      <c r="M22" s="391"/>
    </row>
    <row r="23" spans="1:13" s="4" customFormat="1" ht="54.95" hidden="1" customHeight="1" outlineLevel="1">
      <c r="A23" s="392" t="s">
        <v>310</v>
      </c>
      <c r="B23" s="393">
        <v>1</v>
      </c>
      <c r="C23" s="393">
        <v>568</v>
      </c>
      <c r="D23" s="393">
        <v>97344</v>
      </c>
      <c r="E23" s="393">
        <v>3129</v>
      </c>
      <c r="F23" s="394">
        <v>193</v>
      </c>
      <c r="G23" s="393">
        <v>106367</v>
      </c>
      <c r="H23" s="393">
        <v>106367</v>
      </c>
      <c r="I23" s="393">
        <v>60281</v>
      </c>
      <c r="J23" s="393">
        <v>8</v>
      </c>
      <c r="K23" s="90" t="s">
        <v>314</v>
      </c>
      <c r="L23" s="90" t="s">
        <v>314</v>
      </c>
      <c r="M23" s="393">
        <v>248011</v>
      </c>
    </row>
    <row r="24" spans="1:13" s="4" customFormat="1" ht="54.95" hidden="1" customHeight="1" outlineLevel="1">
      <c r="A24" s="392" t="s">
        <v>312</v>
      </c>
      <c r="B24" s="393">
        <v>1</v>
      </c>
      <c r="C24" s="393">
        <v>232</v>
      </c>
      <c r="D24" s="393">
        <v>37463</v>
      </c>
      <c r="E24" s="393">
        <v>454</v>
      </c>
      <c r="F24" s="394">
        <v>46</v>
      </c>
      <c r="G24" s="393">
        <v>101913</v>
      </c>
      <c r="H24" s="393">
        <v>47118</v>
      </c>
      <c r="I24" s="393">
        <v>46530</v>
      </c>
      <c r="J24" s="393">
        <v>7</v>
      </c>
      <c r="K24" s="90" t="s">
        <v>315</v>
      </c>
      <c r="L24" s="90" t="s">
        <v>309</v>
      </c>
      <c r="M24" s="393">
        <v>564688</v>
      </c>
    </row>
    <row r="25" spans="1:13" ht="54.95" hidden="1" customHeight="1" outlineLevel="1">
      <c r="A25" s="395"/>
      <c r="B25" s="396"/>
      <c r="C25" s="396"/>
      <c r="D25" s="396"/>
      <c r="E25" s="396"/>
      <c r="F25" s="396"/>
      <c r="G25" s="396"/>
      <c r="H25" s="396"/>
      <c r="I25" s="396"/>
      <c r="J25" s="396"/>
      <c r="K25" s="396"/>
      <c r="L25" s="396"/>
      <c r="M25" s="396"/>
    </row>
    <row r="26" spans="1:13" s="4" customFormat="1" ht="54.95" customHeight="1" collapsed="1">
      <c r="A26" s="84">
        <v>2016</v>
      </c>
      <c r="B26" s="390">
        <f>SUM(B28:B29)</f>
        <v>2</v>
      </c>
      <c r="C26" s="390">
        <f t="shared" ref="C26:J26" si="3">SUM(C28:C29)</f>
        <v>346</v>
      </c>
      <c r="D26" s="390">
        <f t="shared" si="3"/>
        <v>154579</v>
      </c>
      <c r="E26" s="390">
        <f t="shared" si="3"/>
        <v>4415</v>
      </c>
      <c r="F26" s="390">
        <f t="shared" si="3"/>
        <v>78</v>
      </c>
      <c r="G26" s="390">
        <f t="shared" si="3"/>
        <v>206595</v>
      </c>
      <c r="H26" s="390">
        <f t="shared" si="3"/>
        <v>148084</v>
      </c>
      <c r="I26" s="390">
        <f t="shared" si="3"/>
        <v>90114</v>
      </c>
      <c r="J26" s="390">
        <f t="shared" si="3"/>
        <v>15</v>
      </c>
      <c r="K26" s="80" t="str">
        <f>K28</f>
        <v>…</v>
      </c>
      <c r="L26" s="80" t="str">
        <f>L28</f>
        <v>…</v>
      </c>
      <c r="M26" s="390">
        <f t="shared" ref="M26" si="4">SUM(M28:M29)</f>
        <v>681707</v>
      </c>
    </row>
    <row r="27" spans="1:13" s="4" customFormat="1" ht="54.95" hidden="1" customHeight="1" outlineLevel="1">
      <c r="A27" s="84"/>
      <c r="B27" s="390"/>
      <c r="C27" s="390"/>
      <c r="D27" s="390"/>
      <c r="E27" s="390"/>
      <c r="F27" s="390"/>
      <c r="G27" s="390"/>
      <c r="H27" s="390"/>
      <c r="I27" s="390"/>
      <c r="J27" s="390"/>
      <c r="K27" s="80"/>
      <c r="L27" s="80"/>
      <c r="M27" s="391"/>
    </row>
    <row r="28" spans="1:13" s="4" customFormat="1" ht="54.95" hidden="1" customHeight="1" outlineLevel="1">
      <c r="A28" s="392" t="s">
        <v>310</v>
      </c>
      <c r="B28" s="393">
        <v>1</v>
      </c>
      <c r="C28" s="393">
        <v>114</v>
      </c>
      <c r="D28" s="393">
        <v>111171</v>
      </c>
      <c r="E28" s="393">
        <v>3768</v>
      </c>
      <c r="F28" s="394">
        <v>32</v>
      </c>
      <c r="G28" s="393">
        <v>99219</v>
      </c>
      <c r="H28" s="393">
        <v>99219</v>
      </c>
      <c r="I28" s="393">
        <v>42003</v>
      </c>
      <c r="J28" s="393">
        <v>8</v>
      </c>
      <c r="K28" s="90" t="s">
        <v>316</v>
      </c>
      <c r="L28" s="90" t="s">
        <v>309</v>
      </c>
      <c r="M28" s="393">
        <v>196258</v>
      </c>
    </row>
    <row r="29" spans="1:13" s="4" customFormat="1" ht="54.95" hidden="1" customHeight="1" outlineLevel="1">
      <c r="A29" s="392" t="s">
        <v>312</v>
      </c>
      <c r="B29" s="393">
        <v>1</v>
      </c>
      <c r="C29" s="393">
        <v>232</v>
      </c>
      <c r="D29" s="393">
        <v>43408</v>
      </c>
      <c r="E29" s="393">
        <v>647</v>
      </c>
      <c r="F29" s="394">
        <v>46</v>
      </c>
      <c r="G29" s="393">
        <v>107376</v>
      </c>
      <c r="H29" s="393">
        <v>48865</v>
      </c>
      <c r="I29" s="393">
        <v>48111</v>
      </c>
      <c r="J29" s="393">
        <v>7</v>
      </c>
      <c r="K29" s="90" t="s">
        <v>317</v>
      </c>
      <c r="L29" s="90" t="s">
        <v>309</v>
      </c>
      <c r="M29" s="393">
        <v>485449</v>
      </c>
    </row>
    <row r="30" spans="1:13" s="4" customFormat="1" ht="54.95" customHeight="1" collapsed="1">
      <c r="A30" s="84">
        <v>2017</v>
      </c>
      <c r="B30" s="390">
        <f>SUM(B32:B33)</f>
        <v>2</v>
      </c>
      <c r="C30" s="390">
        <f t="shared" ref="C30:M30" si="5">SUM(C32:C33)</f>
        <v>624</v>
      </c>
      <c r="D30" s="390">
        <f t="shared" si="5"/>
        <v>158492</v>
      </c>
      <c r="E30" s="390">
        <f t="shared" si="5"/>
        <v>16682</v>
      </c>
      <c r="F30" s="390">
        <f t="shared" si="5"/>
        <v>72</v>
      </c>
      <c r="G30" s="390">
        <f t="shared" si="5"/>
        <v>140117</v>
      </c>
      <c r="H30" s="390">
        <f t="shared" si="5"/>
        <v>160866</v>
      </c>
      <c r="I30" s="390">
        <f t="shared" si="5"/>
        <v>85657</v>
      </c>
      <c r="J30" s="390">
        <f t="shared" si="5"/>
        <v>26</v>
      </c>
      <c r="K30" s="390">
        <f t="shared" si="5"/>
        <v>7</v>
      </c>
      <c r="L30" s="390">
        <f t="shared" si="5"/>
        <v>19</v>
      </c>
      <c r="M30" s="390">
        <f t="shared" si="5"/>
        <v>956257</v>
      </c>
    </row>
    <row r="31" spans="1:13" s="4" customFormat="1" ht="30" hidden="1" customHeight="1" outlineLevel="1">
      <c r="A31" s="84"/>
      <c r="B31" s="390"/>
      <c r="C31" s="390"/>
      <c r="D31" s="390"/>
      <c r="E31" s="390"/>
      <c r="F31" s="390"/>
      <c r="G31" s="390"/>
      <c r="H31" s="390"/>
      <c r="I31" s="390"/>
      <c r="J31" s="390"/>
      <c r="K31" s="80"/>
      <c r="L31" s="80"/>
      <c r="M31" s="391"/>
    </row>
    <row r="32" spans="1:13" s="4" customFormat="1" ht="66.75" hidden="1" customHeight="1" outlineLevel="1">
      <c r="A32" s="392" t="s">
        <v>310</v>
      </c>
      <c r="B32" s="393">
        <v>1</v>
      </c>
      <c r="C32" s="393">
        <v>480</v>
      </c>
      <c r="D32" s="393">
        <v>109564</v>
      </c>
      <c r="E32" s="393">
        <v>15899</v>
      </c>
      <c r="F32" s="394">
        <v>32</v>
      </c>
      <c r="G32" s="393">
        <v>34762</v>
      </c>
      <c r="H32" s="393">
        <v>79876</v>
      </c>
      <c r="I32" s="393">
        <v>39491</v>
      </c>
      <c r="J32" s="393">
        <v>7</v>
      </c>
      <c r="K32" s="90">
        <v>4</v>
      </c>
      <c r="L32" s="90">
        <v>3</v>
      </c>
      <c r="M32" s="393">
        <v>464954</v>
      </c>
    </row>
    <row r="33" spans="1:14" s="4" customFormat="1" ht="66.75" hidden="1" customHeight="1" outlineLevel="1">
      <c r="A33" s="392" t="s">
        <v>312</v>
      </c>
      <c r="B33" s="393">
        <v>1</v>
      </c>
      <c r="C33" s="393">
        <v>144</v>
      </c>
      <c r="D33" s="393">
        <v>48928</v>
      </c>
      <c r="E33" s="393">
        <v>783</v>
      </c>
      <c r="F33" s="394">
        <v>40</v>
      </c>
      <c r="G33" s="393">
        <v>105355</v>
      </c>
      <c r="H33" s="393">
        <v>80990</v>
      </c>
      <c r="I33" s="393">
        <v>46166</v>
      </c>
      <c r="J33" s="393">
        <v>19</v>
      </c>
      <c r="K33" s="90">
        <v>3</v>
      </c>
      <c r="L33" s="90">
        <v>16</v>
      </c>
      <c r="M33" s="393">
        <v>491303</v>
      </c>
    </row>
    <row r="34" spans="1:14" s="18" customFormat="1" ht="54.95" customHeight="1" collapsed="1">
      <c r="A34" s="111">
        <v>2018</v>
      </c>
      <c r="B34" s="397">
        <f>SUM(B36:B37)</f>
        <v>2</v>
      </c>
      <c r="C34" s="397">
        <f t="shared" ref="C34:M34" si="6">SUM(C36:C37)</f>
        <v>346</v>
      </c>
      <c r="D34" s="397">
        <f t="shared" si="6"/>
        <v>162851</v>
      </c>
      <c r="E34" s="397">
        <f t="shared" si="6"/>
        <v>4230</v>
      </c>
      <c r="F34" s="397">
        <f t="shared" si="6"/>
        <v>73</v>
      </c>
      <c r="G34" s="397">
        <f t="shared" si="6"/>
        <v>211107</v>
      </c>
      <c r="H34" s="397">
        <f t="shared" si="6"/>
        <v>119483</v>
      </c>
      <c r="I34" s="397">
        <f t="shared" si="6"/>
        <v>93210</v>
      </c>
      <c r="J34" s="397">
        <f t="shared" si="6"/>
        <v>24</v>
      </c>
      <c r="K34" s="397">
        <f t="shared" si="6"/>
        <v>4</v>
      </c>
      <c r="L34" s="397">
        <f t="shared" si="6"/>
        <v>20</v>
      </c>
      <c r="M34" s="397">
        <f t="shared" si="6"/>
        <v>695824</v>
      </c>
      <c r="N34" s="4"/>
    </row>
    <row r="35" spans="1:14" s="4" customFormat="1" ht="30" customHeight="1" outlineLevel="1">
      <c r="A35" s="84"/>
      <c r="B35" s="390"/>
      <c r="C35" s="390"/>
      <c r="D35" s="390"/>
      <c r="E35" s="390"/>
      <c r="F35" s="390"/>
      <c r="G35" s="390"/>
      <c r="H35" s="390"/>
      <c r="I35" s="390"/>
      <c r="J35" s="390"/>
      <c r="K35" s="80"/>
      <c r="L35" s="80"/>
      <c r="M35" s="391"/>
    </row>
    <row r="36" spans="1:14" s="4" customFormat="1" ht="66.75" customHeight="1" outlineLevel="1">
      <c r="A36" s="392" t="s">
        <v>310</v>
      </c>
      <c r="B36" s="393">
        <v>1</v>
      </c>
      <c r="C36" s="393">
        <v>114</v>
      </c>
      <c r="D36" s="393">
        <v>107935</v>
      </c>
      <c r="E36" s="393">
        <v>3357</v>
      </c>
      <c r="F36" s="394">
        <v>33</v>
      </c>
      <c r="G36" s="393">
        <v>94664</v>
      </c>
      <c r="H36" s="393">
        <v>54573</v>
      </c>
      <c r="I36" s="393">
        <v>38788</v>
      </c>
      <c r="J36" s="393">
        <v>7</v>
      </c>
      <c r="K36" s="90">
        <v>2</v>
      </c>
      <c r="L36" s="90">
        <v>5</v>
      </c>
      <c r="M36" s="393">
        <v>207820</v>
      </c>
    </row>
    <row r="37" spans="1:14" s="4" customFormat="1" ht="66.75" customHeight="1" outlineLevel="1">
      <c r="A37" s="392" t="s">
        <v>312</v>
      </c>
      <c r="B37" s="393">
        <v>1</v>
      </c>
      <c r="C37" s="393">
        <v>232</v>
      </c>
      <c r="D37" s="393">
        <v>54916</v>
      </c>
      <c r="E37" s="393">
        <v>873</v>
      </c>
      <c r="F37" s="394">
        <v>40</v>
      </c>
      <c r="G37" s="393">
        <v>116443</v>
      </c>
      <c r="H37" s="393">
        <v>64910</v>
      </c>
      <c r="I37" s="393">
        <v>54422</v>
      </c>
      <c r="J37" s="393">
        <v>17</v>
      </c>
      <c r="K37" s="90">
        <v>2</v>
      </c>
      <c r="L37" s="90">
        <v>15</v>
      </c>
      <c r="M37" s="393">
        <v>488004</v>
      </c>
    </row>
    <row r="38" spans="1:14" ht="9.9499999999999993" customHeight="1" outlineLevel="1">
      <c r="A38" s="395"/>
      <c r="B38" s="396"/>
      <c r="C38" s="396"/>
      <c r="D38" s="396"/>
      <c r="E38" s="396"/>
      <c r="F38" s="396"/>
      <c r="G38" s="396"/>
      <c r="H38" s="396"/>
      <c r="I38" s="396"/>
      <c r="J38" s="396"/>
      <c r="K38" s="396"/>
      <c r="L38" s="396"/>
      <c r="M38" s="396"/>
    </row>
    <row r="39" spans="1:14" ht="29.25" customHeight="1" outlineLevel="1">
      <c r="A39" s="398"/>
      <c r="B39" s="391"/>
      <c r="C39" s="391"/>
      <c r="D39" s="391"/>
      <c r="E39" s="391"/>
      <c r="F39" s="391"/>
      <c r="G39" s="391"/>
      <c r="H39" s="391"/>
      <c r="I39" s="391"/>
      <c r="J39" s="391"/>
      <c r="K39" s="391"/>
      <c r="L39" s="391"/>
      <c r="M39" s="391"/>
    </row>
    <row r="40" spans="1:14" ht="16.5" customHeight="1">
      <c r="A40" s="177"/>
      <c r="B40" s="391"/>
      <c r="C40" s="391"/>
      <c r="D40" s="391"/>
      <c r="E40" s="391"/>
      <c r="F40" s="391"/>
      <c r="G40" s="391"/>
      <c r="H40" s="391"/>
      <c r="I40" s="391"/>
      <c r="J40" s="391"/>
      <c r="K40" s="391"/>
      <c r="L40" s="391"/>
      <c r="M40" s="391"/>
    </row>
    <row r="41" spans="1:14" s="4" customFormat="1" ht="15" customHeight="1">
      <c r="A41" s="11" t="s">
        <v>318</v>
      </c>
      <c r="B41" s="119"/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9"/>
    </row>
    <row r="42" spans="1:14">
      <c r="A42" s="126"/>
      <c r="B42" s="399"/>
      <c r="C42" s="399"/>
      <c r="D42" s="399"/>
      <c r="E42" s="399"/>
      <c r="F42" s="399"/>
      <c r="G42" s="399"/>
      <c r="H42" s="399"/>
      <c r="I42" s="399"/>
      <c r="J42" s="399"/>
      <c r="K42" s="399"/>
      <c r="L42" s="399"/>
      <c r="M42" s="399"/>
    </row>
  </sheetData>
  <mergeCells count="1">
    <mergeCell ref="D8:F8"/>
  </mergeCells>
  <phoneticPr fontId="249" type="noConversion"/>
  <printOptions horizontalCentered="1" gridLinesSet="0"/>
  <pageMargins left="0.39374999999999999" right="0.39374999999999999" top="0.55138889999999996" bottom="0.55138889999999996" header="0.51180550000000002" footer="0.51180550000000002"/>
  <pageSetup paperSize="9" scale="82" pageOrder="overThenDown" orientation="portrait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69"/>
  <sheetViews>
    <sheetView view="pageBreakPreview" topLeftCell="A10" zoomScale="90" zoomScaleNormal="100" zoomScaleSheetLayoutView="90" workbookViewId="0">
      <selection activeCell="M62" sqref="M62"/>
    </sheetView>
  </sheetViews>
  <sheetFormatPr defaultRowHeight="13.5" outlineLevelRow="1"/>
  <cols>
    <col min="1" max="1" width="10.42578125" style="20" customWidth="1"/>
    <col min="2" max="7" width="11.7109375" style="20" customWidth="1"/>
    <col min="8" max="8" width="19.140625" style="20" bestFit="1" customWidth="1"/>
    <col min="9" max="9" width="19.85546875" style="20" customWidth="1"/>
    <col min="10" max="10" width="15.85546875" style="20" customWidth="1"/>
    <col min="11" max="12" width="15" style="20" customWidth="1"/>
    <col min="13" max="14" width="18.42578125" style="20" bestFit="1" customWidth="1"/>
    <col min="15" max="15" width="18.5703125" style="20" customWidth="1"/>
    <col min="16" max="16" width="14.5703125" style="20" customWidth="1"/>
    <col min="17" max="16384" width="9.140625" style="20"/>
  </cols>
  <sheetData>
    <row r="1" spans="1:16" s="8" customFormat="1" ht="24.95" customHeight="1">
      <c r="K1" s="128"/>
      <c r="L1" s="128"/>
      <c r="M1" s="128"/>
      <c r="N1" s="128"/>
      <c r="O1" s="128"/>
      <c r="P1" s="128"/>
    </row>
    <row r="2" spans="1:16" s="9" customFormat="1" ht="24.95" customHeight="1">
      <c r="A2" s="181" t="s">
        <v>319</v>
      </c>
      <c r="B2" s="182"/>
      <c r="C2" s="182"/>
      <c r="D2" s="182"/>
      <c r="E2" s="182"/>
      <c r="F2" s="182"/>
      <c r="G2" s="182"/>
      <c r="H2" s="182"/>
      <c r="I2" s="182"/>
      <c r="J2" s="181" t="s">
        <v>320</v>
      </c>
      <c r="K2" s="181"/>
      <c r="L2" s="181"/>
      <c r="M2" s="181"/>
      <c r="N2" s="181"/>
      <c r="O2" s="181"/>
      <c r="P2" s="181"/>
    </row>
    <row r="3" spans="1:16" s="10" customFormat="1" ht="23.1" customHeight="1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</row>
    <row r="4" spans="1:16" s="10" customFormat="1" ht="23.1" customHeight="1">
      <c r="A4" s="129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</row>
    <row r="5" spans="1:16" s="14" customFormat="1" ht="17.25" thickBot="1">
      <c r="A5" s="14" t="s">
        <v>321</v>
      </c>
      <c r="I5" s="400" t="s">
        <v>564</v>
      </c>
      <c r="J5" s="14" t="s">
        <v>321</v>
      </c>
      <c r="P5" s="400" t="s">
        <v>564</v>
      </c>
    </row>
    <row r="6" spans="1:16" s="9" customFormat="1" ht="21.75" customHeight="1">
      <c r="A6" s="131" t="s">
        <v>97</v>
      </c>
      <c r="B6" s="131" t="s">
        <v>322</v>
      </c>
      <c r="C6" s="812" t="s">
        <v>323</v>
      </c>
      <c r="D6" s="813"/>
      <c r="E6" s="813"/>
      <c r="F6" s="813"/>
      <c r="G6" s="813"/>
      <c r="H6" s="813"/>
      <c r="I6" s="813"/>
      <c r="J6" s="813"/>
      <c r="K6" s="813"/>
      <c r="L6" s="813"/>
      <c r="M6" s="813"/>
      <c r="N6" s="813"/>
      <c r="O6" s="814"/>
      <c r="P6" s="132" t="s">
        <v>324</v>
      </c>
    </row>
    <row r="7" spans="1:16" s="9" customFormat="1" ht="29.25" customHeight="1">
      <c r="A7" s="139"/>
      <c r="B7" s="139"/>
      <c r="C7" s="401" t="s">
        <v>325</v>
      </c>
      <c r="D7" s="402"/>
      <c r="E7" s="402"/>
      <c r="F7" s="402"/>
      <c r="G7" s="402"/>
      <c r="H7" s="402"/>
      <c r="I7" s="403"/>
      <c r="J7" s="402" t="s">
        <v>326</v>
      </c>
      <c r="K7" s="402"/>
      <c r="L7" s="402"/>
      <c r="M7" s="402"/>
      <c r="N7" s="404"/>
      <c r="O7" s="405" t="s">
        <v>327</v>
      </c>
      <c r="P7" s="146"/>
    </row>
    <row r="8" spans="1:16" s="9" customFormat="1" ht="24" customHeight="1">
      <c r="A8" s="139"/>
      <c r="B8" s="139"/>
      <c r="C8" s="852" t="s">
        <v>23</v>
      </c>
      <c r="D8" s="139" t="s">
        <v>328</v>
      </c>
      <c r="E8" s="139" t="s">
        <v>329</v>
      </c>
      <c r="F8" s="139" t="s">
        <v>330</v>
      </c>
      <c r="G8" s="139" t="s">
        <v>331</v>
      </c>
      <c r="H8" s="148" t="s">
        <v>332</v>
      </c>
      <c r="I8" s="149" t="s">
        <v>333</v>
      </c>
      <c r="J8" s="852" t="s">
        <v>23</v>
      </c>
      <c r="K8" s="139" t="s">
        <v>334</v>
      </c>
      <c r="L8" s="185" t="s">
        <v>335</v>
      </c>
      <c r="M8" s="185" t="s">
        <v>336</v>
      </c>
      <c r="N8" s="185" t="s">
        <v>337</v>
      </c>
      <c r="O8" s="185" t="s">
        <v>338</v>
      </c>
      <c r="P8" s="146" t="s">
        <v>339</v>
      </c>
    </row>
    <row r="9" spans="1:16" s="9" customFormat="1" ht="25.5" customHeight="1">
      <c r="A9" s="139"/>
      <c r="B9" s="139"/>
      <c r="C9" s="852"/>
      <c r="D9" s="139" t="s">
        <v>340</v>
      </c>
      <c r="E9" s="139"/>
      <c r="F9" s="139" t="s">
        <v>341</v>
      </c>
      <c r="G9" s="139" t="s">
        <v>342</v>
      </c>
      <c r="H9" s="141" t="s">
        <v>343</v>
      </c>
      <c r="I9" s="140" t="s">
        <v>344</v>
      </c>
      <c r="J9" s="185"/>
      <c r="K9" s="139" t="s">
        <v>345</v>
      </c>
      <c r="L9" s="139" t="s">
        <v>346</v>
      </c>
      <c r="M9" s="141"/>
      <c r="N9" s="139" t="s">
        <v>347</v>
      </c>
      <c r="O9" s="139" t="s">
        <v>348</v>
      </c>
      <c r="P9" s="146" t="s">
        <v>349</v>
      </c>
    </row>
    <row r="10" spans="1:16" s="9" customFormat="1" ht="31.5" customHeight="1">
      <c r="A10" s="154" t="s">
        <v>76</v>
      </c>
      <c r="B10" s="154" t="s">
        <v>29</v>
      </c>
      <c r="C10" s="851" t="s">
        <v>567</v>
      </c>
      <c r="D10" s="154" t="s">
        <v>350</v>
      </c>
      <c r="E10" s="154" t="s">
        <v>351</v>
      </c>
      <c r="F10" s="154" t="s">
        <v>352</v>
      </c>
      <c r="G10" s="154" t="s">
        <v>353</v>
      </c>
      <c r="H10" s="156" t="s">
        <v>354</v>
      </c>
      <c r="I10" s="157" t="s">
        <v>354</v>
      </c>
      <c r="J10" s="851" t="s">
        <v>567</v>
      </c>
      <c r="K10" s="154" t="s">
        <v>354</v>
      </c>
      <c r="L10" s="154" t="s">
        <v>354</v>
      </c>
      <c r="M10" s="156" t="s">
        <v>355</v>
      </c>
      <c r="N10" s="154" t="s">
        <v>354</v>
      </c>
      <c r="O10" s="154" t="s">
        <v>356</v>
      </c>
      <c r="P10" s="155" t="s">
        <v>357</v>
      </c>
    </row>
    <row r="11" spans="1:16" ht="29.25" hidden="1" customHeight="1">
      <c r="A11" s="161">
        <v>2010</v>
      </c>
      <c r="B11" s="406">
        <v>34</v>
      </c>
      <c r="C11" s="407">
        <v>11</v>
      </c>
      <c r="D11" s="407">
        <v>0</v>
      </c>
      <c r="E11" s="407">
        <v>11</v>
      </c>
      <c r="F11" s="407">
        <v>0</v>
      </c>
      <c r="G11" s="407">
        <v>0</v>
      </c>
      <c r="H11" s="407">
        <v>0</v>
      </c>
      <c r="I11" s="407">
        <v>0</v>
      </c>
      <c r="J11" s="407">
        <v>11</v>
      </c>
      <c r="K11" s="407">
        <v>5</v>
      </c>
      <c r="L11" s="407">
        <v>6</v>
      </c>
      <c r="M11" s="407">
        <v>0</v>
      </c>
      <c r="N11" s="407">
        <v>0</v>
      </c>
      <c r="O11" s="407">
        <v>10</v>
      </c>
      <c r="P11" s="162">
        <v>2</v>
      </c>
    </row>
    <row r="12" spans="1:16" ht="29.25" hidden="1" customHeight="1">
      <c r="A12" s="163">
        <v>2012</v>
      </c>
      <c r="B12" s="408">
        <v>35</v>
      </c>
      <c r="C12" s="407">
        <v>12</v>
      </c>
      <c r="D12" s="407">
        <v>0</v>
      </c>
      <c r="E12" s="407">
        <v>11</v>
      </c>
      <c r="F12" s="407">
        <v>0</v>
      </c>
      <c r="G12" s="407">
        <v>1</v>
      </c>
      <c r="H12" s="407">
        <v>0</v>
      </c>
      <c r="I12" s="407">
        <v>0</v>
      </c>
      <c r="J12" s="407">
        <v>11</v>
      </c>
      <c r="K12" s="407">
        <v>5</v>
      </c>
      <c r="L12" s="407">
        <v>6</v>
      </c>
      <c r="M12" s="407">
        <v>0</v>
      </c>
      <c r="N12" s="407">
        <v>0</v>
      </c>
      <c r="O12" s="407">
        <v>10</v>
      </c>
      <c r="P12" s="199">
        <v>2</v>
      </c>
    </row>
    <row r="13" spans="1:16" ht="29.25" customHeight="1">
      <c r="A13" s="163">
        <v>2013</v>
      </c>
      <c r="B13" s="408">
        <f>SUM(C13,J13,O13,P13)</f>
        <v>35</v>
      </c>
      <c r="C13" s="407">
        <v>12</v>
      </c>
      <c r="D13" s="407">
        <v>0</v>
      </c>
      <c r="E13" s="407">
        <v>11</v>
      </c>
      <c r="F13" s="407">
        <v>0</v>
      </c>
      <c r="G13" s="407">
        <v>1</v>
      </c>
      <c r="H13" s="407">
        <v>0</v>
      </c>
      <c r="I13" s="407">
        <v>0</v>
      </c>
      <c r="J13" s="759">
        <v>11</v>
      </c>
      <c r="K13" s="759">
        <v>5</v>
      </c>
      <c r="L13" s="759">
        <v>0</v>
      </c>
      <c r="M13" s="759">
        <v>6</v>
      </c>
      <c r="N13" s="759">
        <v>0</v>
      </c>
      <c r="O13" s="759">
        <v>10</v>
      </c>
      <c r="P13" s="760">
        <v>2</v>
      </c>
    </row>
    <row r="14" spans="1:16" ht="29.25" customHeight="1">
      <c r="A14" s="163">
        <v>2014</v>
      </c>
      <c r="B14" s="408">
        <f t="shared" ref="B14:B40" si="0">SUM(C14,J14,O14,P14)</f>
        <v>35</v>
      </c>
      <c r="C14" s="408">
        <v>12</v>
      </c>
      <c r="D14" s="408">
        <v>0</v>
      </c>
      <c r="E14" s="408">
        <v>11</v>
      </c>
      <c r="F14" s="408">
        <v>0</v>
      </c>
      <c r="G14" s="408">
        <v>1</v>
      </c>
      <c r="H14" s="408">
        <v>0</v>
      </c>
      <c r="I14" s="408">
        <v>0</v>
      </c>
      <c r="J14" s="408">
        <v>11</v>
      </c>
      <c r="K14" s="408">
        <v>5</v>
      </c>
      <c r="L14" s="408">
        <v>0</v>
      </c>
      <c r="M14" s="408">
        <v>6</v>
      </c>
      <c r="N14" s="408">
        <v>0</v>
      </c>
      <c r="O14" s="408">
        <v>10</v>
      </c>
      <c r="P14" s="408">
        <v>2</v>
      </c>
    </row>
    <row r="15" spans="1:16" ht="29.25" customHeight="1">
      <c r="A15" s="163">
        <v>2015</v>
      </c>
      <c r="B15" s="408">
        <f t="shared" si="0"/>
        <v>36</v>
      </c>
      <c r="C15" s="408">
        <v>12</v>
      </c>
      <c r="D15" s="408">
        <v>0</v>
      </c>
      <c r="E15" s="408">
        <v>11</v>
      </c>
      <c r="F15" s="408">
        <v>0</v>
      </c>
      <c r="G15" s="408">
        <v>1</v>
      </c>
      <c r="H15" s="408">
        <v>0</v>
      </c>
      <c r="I15" s="408">
        <v>0</v>
      </c>
      <c r="J15" s="408">
        <v>12</v>
      </c>
      <c r="K15" s="408">
        <v>6</v>
      </c>
      <c r="L15" s="408">
        <v>0</v>
      </c>
      <c r="M15" s="408">
        <v>6</v>
      </c>
      <c r="N15" s="408">
        <v>0</v>
      </c>
      <c r="O15" s="408">
        <v>10</v>
      </c>
      <c r="P15" s="408">
        <v>2</v>
      </c>
    </row>
    <row r="16" spans="1:16" s="12" customFormat="1" ht="18.75" hidden="1" customHeight="1" outlineLevel="1">
      <c r="A16" s="170"/>
      <c r="B16" s="408">
        <f t="shared" si="0"/>
        <v>0</v>
      </c>
      <c r="C16" s="761"/>
      <c r="D16" s="761"/>
      <c r="E16" s="761"/>
      <c r="F16" s="761"/>
      <c r="G16" s="761"/>
      <c r="H16" s="761"/>
      <c r="I16" s="761"/>
      <c r="J16" s="761"/>
      <c r="K16" s="761"/>
      <c r="L16" s="761"/>
      <c r="M16" s="761"/>
      <c r="N16" s="761"/>
      <c r="O16" s="761"/>
      <c r="P16" s="762"/>
    </row>
    <row r="17" spans="1:16" ht="30.75" hidden="1" customHeight="1" outlineLevel="1">
      <c r="A17" s="164" t="s">
        <v>82</v>
      </c>
      <c r="B17" s="408">
        <f t="shared" si="0"/>
        <v>8</v>
      </c>
      <c r="C17" s="763">
        <f>SUM(D17:I17)</f>
        <v>3</v>
      </c>
      <c r="D17" s="764">
        <v>0</v>
      </c>
      <c r="E17" s="764">
        <v>3</v>
      </c>
      <c r="F17" s="764">
        <v>0</v>
      </c>
      <c r="G17" s="764">
        <v>0</v>
      </c>
      <c r="H17" s="764">
        <v>0</v>
      </c>
      <c r="I17" s="764">
        <v>0</v>
      </c>
      <c r="J17" s="763">
        <f>SUM(K17:N17)</f>
        <v>0</v>
      </c>
      <c r="K17" s="764"/>
      <c r="L17" s="764"/>
      <c r="M17" s="764"/>
      <c r="N17" s="764"/>
      <c r="O17" s="764">
        <v>3</v>
      </c>
      <c r="P17" s="463">
        <v>2</v>
      </c>
    </row>
    <row r="18" spans="1:16" ht="30.75" hidden="1" customHeight="1" outlineLevel="1">
      <c r="A18" s="164" t="s">
        <v>83</v>
      </c>
      <c r="B18" s="408">
        <f t="shared" si="0"/>
        <v>0</v>
      </c>
      <c r="C18" s="763">
        <f t="shared" ref="C18:C26" si="1">SUM(D18:I18)</f>
        <v>0</v>
      </c>
      <c r="D18" s="764">
        <v>0</v>
      </c>
      <c r="E18" s="764">
        <v>0</v>
      </c>
      <c r="F18" s="764">
        <v>0</v>
      </c>
      <c r="G18" s="764">
        <v>0</v>
      </c>
      <c r="H18" s="764">
        <v>0</v>
      </c>
      <c r="I18" s="764">
        <v>0</v>
      </c>
      <c r="J18" s="763">
        <f t="shared" ref="J18:J26" si="2">SUM(K18:N18)</f>
        <v>0</v>
      </c>
      <c r="K18" s="764"/>
      <c r="L18" s="765"/>
      <c r="M18" s="764"/>
      <c r="N18" s="764"/>
      <c r="O18" s="764">
        <v>0</v>
      </c>
      <c r="P18" s="764">
        <v>0</v>
      </c>
    </row>
    <row r="19" spans="1:16" ht="30.75" hidden="1" customHeight="1" outlineLevel="1">
      <c r="A19" s="164" t="s">
        <v>84</v>
      </c>
      <c r="B19" s="408">
        <f t="shared" si="0"/>
        <v>2</v>
      </c>
      <c r="C19" s="763">
        <f t="shared" si="1"/>
        <v>0</v>
      </c>
      <c r="D19" s="764">
        <v>0</v>
      </c>
      <c r="E19" s="764">
        <v>0</v>
      </c>
      <c r="F19" s="764">
        <v>0</v>
      </c>
      <c r="G19" s="764">
        <v>0</v>
      </c>
      <c r="H19" s="764">
        <v>0</v>
      </c>
      <c r="I19" s="764">
        <v>0</v>
      </c>
      <c r="J19" s="763">
        <f t="shared" si="2"/>
        <v>0</v>
      </c>
      <c r="K19" s="764"/>
      <c r="L19" s="764"/>
      <c r="M19" s="764"/>
      <c r="N19" s="764"/>
      <c r="O19" s="765">
        <v>2</v>
      </c>
      <c r="P19" s="764">
        <v>0</v>
      </c>
    </row>
    <row r="20" spans="1:16" ht="30.75" hidden="1" customHeight="1" outlineLevel="1">
      <c r="A20" s="164" t="s">
        <v>85</v>
      </c>
      <c r="B20" s="408">
        <f t="shared" si="0"/>
        <v>5</v>
      </c>
      <c r="C20" s="763">
        <f t="shared" si="1"/>
        <v>5</v>
      </c>
      <c r="D20" s="764">
        <v>0</v>
      </c>
      <c r="E20" s="765">
        <v>5</v>
      </c>
      <c r="F20" s="764">
        <v>0</v>
      </c>
      <c r="G20" s="764">
        <v>0</v>
      </c>
      <c r="H20" s="764">
        <v>0</v>
      </c>
      <c r="I20" s="764">
        <v>0</v>
      </c>
      <c r="J20" s="763">
        <f t="shared" si="2"/>
        <v>0</v>
      </c>
      <c r="K20" s="765"/>
      <c r="L20" s="765"/>
      <c r="M20" s="764"/>
      <c r="N20" s="764"/>
      <c r="O20" s="764">
        <v>0</v>
      </c>
      <c r="P20" s="764">
        <v>0</v>
      </c>
    </row>
    <row r="21" spans="1:16" ht="30.75" hidden="1" customHeight="1" outlineLevel="1">
      <c r="A21" s="164" t="s">
        <v>86</v>
      </c>
      <c r="B21" s="408">
        <f t="shared" si="0"/>
        <v>1</v>
      </c>
      <c r="C21" s="763">
        <f t="shared" si="1"/>
        <v>0</v>
      </c>
      <c r="D21" s="764">
        <v>0</v>
      </c>
      <c r="E21" s="764">
        <v>0</v>
      </c>
      <c r="F21" s="764">
        <v>0</v>
      </c>
      <c r="G21" s="764">
        <v>0</v>
      </c>
      <c r="H21" s="764">
        <v>0</v>
      </c>
      <c r="I21" s="764">
        <v>0</v>
      </c>
      <c r="J21" s="763">
        <f t="shared" si="2"/>
        <v>0</v>
      </c>
      <c r="K21" s="764"/>
      <c r="L21" s="765"/>
      <c r="M21" s="764"/>
      <c r="N21" s="764"/>
      <c r="O21" s="765">
        <v>1</v>
      </c>
      <c r="P21" s="764">
        <v>0</v>
      </c>
    </row>
    <row r="22" spans="1:16" ht="30.75" hidden="1" customHeight="1" outlineLevel="1">
      <c r="A22" s="164" t="s">
        <v>87</v>
      </c>
      <c r="B22" s="408">
        <f t="shared" si="0"/>
        <v>4</v>
      </c>
      <c r="C22" s="763">
        <f t="shared" si="1"/>
        <v>2</v>
      </c>
      <c r="D22" s="764">
        <v>0</v>
      </c>
      <c r="E22" s="765">
        <v>2</v>
      </c>
      <c r="F22" s="764">
        <v>0</v>
      </c>
      <c r="G22" s="764">
        <v>0</v>
      </c>
      <c r="H22" s="764">
        <v>0</v>
      </c>
      <c r="I22" s="764">
        <v>0</v>
      </c>
      <c r="J22" s="763">
        <f t="shared" si="2"/>
        <v>0</v>
      </c>
      <c r="K22" s="765"/>
      <c r="L22" s="764"/>
      <c r="M22" s="764"/>
      <c r="N22" s="764"/>
      <c r="O22" s="765">
        <v>2</v>
      </c>
      <c r="P22" s="764">
        <v>0</v>
      </c>
    </row>
    <row r="23" spans="1:16" ht="30.75" hidden="1" customHeight="1" outlineLevel="1">
      <c r="A23" s="164" t="s">
        <v>88</v>
      </c>
      <c r="B23" s="408">
        <f t="shared" si="0"/>
        <v>1</v>
      </c>
      <c r="C23" s="763">
        <f t="shared" si="1"/>
        <v>0</v>
      </c>
      <c r="D23" s="764">
        <v>0</v>
      </c>
      <c r="E23" s="764">
        <v>0</v>
      </c>
      <c r="F23" s="764">
        <v>0</v>
      </c>
      <c r="G23" s="764">
        <v>0</v>
      </c>
      <c r="H23" s="764">
        <v>0</v>
      </c>
      <c r="I23" s="764">
        <v>0</v>
      </c>
      <c r="J23" s="763">
        <f t="shared" si="2"/>
        <v>0</v>
      </c>
      <c r="K23" s="764"/>
      <c r="L23" s="764"/>
      <c r="M23" s="764"/>
      <c r="N23" s="764"/>
      <c r="O23" s="765">
        <v>1</v>
      </c>
      <c r="P23" s="764">
        <v>0</v>
      </c>
    </row>
    <row r="24" spans="1:16" ht="30.75" hidden="1" customHeight="1" outlineLevel="1">
      <c r="A24" s="164" t="s">
        <v>89</v>
      </c>
      <c r="B24" s="408">
        <f t="shared" si="0"/>
        <v>0</v>
      </c>
      <c r="C24" s="763">
        <f t="shared" si="1"/>
        <v>0</v>
      </c>
      <c r="D24" s="764">
        <v>0</v>
      </c>
      <c r="E24" s="764">
        <v>0</v>
      </c>
      <c r="F24" s="764">
        <v>0</v>
      </c>
      <c r="G24" s="764">
        <v>0</v>
      </c>
      <c r="H24" s="764">
        <v>0</v>
      </c>
      <c r="I24" s="764">
        <v>0</v>
      </c>
      <c r="J24" s="763">
        <f t="shared" si="2"/>
        <v>0</v>
      </c>
      <c r="K24" s="764"/>
      <c r="L24" s="765"/>
      <c r="M24" s="764"/>
      <c r="N24" s="764"/>
      <c r="O24" s="764">
        <v>0</v>
      </c>
      <c r="P24" s="764">
        <v>0</v>
      </c>
    </row>
    <row r="25" spans="1:16" ht="30.75" hidden="1" customHeight="1" outlineLevel="1">
      <c r="A25" s="164" t="s">
        <v>90</v>
      </c>
      <c r="B25" s="408">
        <f t="shared" si="0"/>
        <v>2</v>
      </c>
      <c r="C25" s="763">
        <f t="shared" si="1"/>
        <v>1</v>
      </c>
      <c r="D25" s="764">
        <v>0</v>
      </c>
      <c r="E25" s="765">
        <v>1</v>
      </c>
      <c r="F25" s="764">
        <v>0</v>
      </c>
      <c r="G25" s="764">
        <v>0</v>
      </c>
      <c r="H25" s="764">
        <v>0</v>
      </c>
      <c r="I25" s="764">
        <v>0</v>
      </c>
      <c r="J25" s="763">
        <f t="shared" si="2"/>
        <v>0</v>
      </c>
      <c r="K25" s="764"/>
      <c r="L25" s="764"/>
      <c r="M25" s="764"/>
      <c r="N25" s="764"/>
      <c r="O25" s="765">
        <v>1</v>
      </c>
      <c r="P25" s="764">
        <v>0</v>
      </c>
    </row>
    <row r="26" spans="1:16" ht="30.75" hidden="1" customHeight="1" outlineLevel="1">
      <c r="A26" s="164" t="s">
        <v>91</v>
      </c>
      <c r="B26" s="408">
        <f t="shared" si="0"/>
        <v>1</v>
      </c>
      <c r="C26" s="763">
        <f t="shared" si="1"/>
        <v>1</v>
      </c>
      <c r="D26" s="764">
        <v>0</v>
      </c>
      <c r="E26" s="764">
        <v>0</v>
      </c>
      <c r="F26" s="764">
        <v>0</v>
      </c>
      <c r="G26" s="765">
        <v>1</v>
      </c>
      <c r="H26" s="764">
        <v>0</v>
      </c>
      <c r="I26" s="764">
        <v>0</v>
      </c>
      <c r="J26" s="763">
        <f t="shared" si="2"/>
        <v>0</v>
      </c>
      <c r="K26" s="764"/>
      <c r="L26" s="765"/>
      <c r="M26" s="764"/>
      <c r="N26" s="764"/>
      <c r="O26" s="764">
        <v>0</v>
      </c>
      <c r="P26" s="764">
        <v>0</v>
      </c>
    </row>
    <row r="27" spans="1:16" ht="6" hidden="1" customHeight="1" outlineLevel="1">
      <c r="A27" s="167"/>
      <c r="B27" s="408">
        <f t="shared" si="0"/>
        <v>0</v>
      </c>
      <c r="C27" s="766"/>
      <c r="D27" s="428"/>
      <c r="E27" s="428"/>
      <c r="F27" s="428"/>
      <c r="G27" s="428"/>
      <c r="H27" s="428"/>
      <c r="I27" s="428"/>
      <c r="J27" s="766"/>
      <c r="K27" s="428"/>
      <c r="L27" s="428"/>
      <c r="M27" s="428"/>
      <c r="N27" s="428"/>
      <c r="O27" s="428"/>
      <c r="P27" s="428"/>
    </row>
    <row r="28" spans="1:16" ht="29.25" customHeight="1" collapsed="1">
      <c r="A28" s="163">
        <v>2016</v>
      </c>
      <c r="B28" s="408">
        <f t="shared" si="0"/>
        <v>37</v>
      </c>
      <c r="C28" s="408">
        <f t="shared" ref="C28:I28" si="3">SUM(C30:C39)</f>
        <v>12</v>
      </c>
      <c r="D28" s="408">
        <f t="shared" si="3"/>
        <v>0</v>
      </c>
      <c r="E28" s="408">
        <f t="shared" si="3"/>
        <v>11</v>
      </c>
      <c r="F28" s="408">
        <f t="shared" si="3"/>
        <v>0</v>
      </c>
      <c r="G28" s="408">
        <f t="shared" si="3"/>
        <v>1</v>
      </c>
      <c r="H28" s="408">
        <f t="shared" si="3"/>
        <v>0</v>
      </c>
      <c r="I28" s="408">
        <f t="shared" si="3"/>
        <v>0</v>
      </c>
      <c r="J28" s="408">
        <v>13</v>
      </c>
      <c r="K28" s="408">
        <v>7</v>
      </c>
      <c r="L28" s="408">
        <v>0</v>
      </c>
      <c r="M28" s="408">
        <v>6</v>
      </c>
      <c r="N28" s="408">
        <v>0</v>
      </c>
      <c r="O28" s="408">
        <v>10</v>
      </c>
      <c r="P28" s="408">
        <v>2</v>
      </c>
    </row>
    <row r="29" spans="1:16" s="12" customFormat="1" ht="18.75" hidden="1" customHeight="1" outlineLevel="1">
      <c r="A29" s="170"/>
      <c r="B29" s="408">
        <f t="shared" si="0"/>
        <v>0</v>
      </c>
      <c r="C29" s="761"/>
      <c r="D29" s="761"/>
      <c r="E29" s="761"/>
      <c r="F29" s="761"/>
      <c r="G29" s="761"/>
      <c r="H29" s="761"/>
      <c r="I29" s="761"/>
      <c r="J29" s="761"/>
      <c r="K29" s="761"/>
      <c r="L29" s="761"/>
      <c r="M29" s="761"/>
      <c r="N29" s="761"/>
      <c r="O29" s="761"/>
      <c r="P29" s="762"/>
    </row>
    <row r="30" spans="1:16" ht="30.75" hidden="1" customHeight="1" outlineLevel="1">
      <c r="A30" s="164" t="s">
        <v>82</v>
      </c>
      <c r="B30" s="408">
        <f t="shared" si="0"/>
        <v>8</v>
      </c>
      <c r="C30" s="763">
        <f>SUM(D30:I30)</f>
        <v>3</v>
      </c>
      <c r="D30" s="764">
        <v>0</v>
      </c>
      <c r="E30" s="764">
        <v>3</v>
      </c>
      <c r="F30" s="764">
        <v>0</v>
      </c>
      <c r="G30" s="764">
        <v>0</v>
      </c>
      <c r="H30" s="764">
        <v>0</v>
      </c>
      <c r="I30" s="764">
        <v>0</v>
      </c>
      <c r="J30" s="763">
        <f>SUM(K30:N30)</f>
        <v>0</v>
      </c>
      <c r="K30" s="764"/>
      <c r="L30" s="764"/>
      <c r="M30" s="764"/>
      <c r="N30" s="764"/>
      <c r="O30" s="764">
        <v>3</v>
      </c>
      <c r="P30" s="463">
        <v>2</v>
      </c>
    </row>
    <row r="31" spans="1:16" ht="30.75" hidden="1" customHeight="1" outlineLevel="1">
      <c r="A31" s="164" t="s">
        <v>83</v>
      </c>
      <c r="B31" s="408">
        <f t="shared" si="0"/>
        <v>0</v>
      </c>
      <c r="C31" s="763">
        <f t="shared" ref="C31:C39" si="4">SUM(D31:I31)</f>
        <v>0</v>
      </c>
      <c r="D31" s="764">
        <v>0</v>
      </c>
      <c r="E31" s="764">
        <v>0</v>
      </c>
      <c r="F31" s="764">
        <v>0</v>
      </c>
      <c r="G31" s="764">
        <v>0</v>
      </c>
      <c r="H31" s="764">
        <v>0</v>
      </c>
      <c r="I31" s="764">
        <v>0</v>
      </c>
      <c r="J31" s="763">
        <f t="shared" ref="J31:J39" si="5">SUM(K31:N31)</f>
        <v>0</v>
      </c>
      <c r="K31" s="764"/>
      <c r="L31" s="765"/>
      <c r="M31" s="764"/>
      <c r="N31" s="764"/>
      <c r="O31" s="764">
        <v>0</v>
      </c>
      <c r="P31" s="764">
        <v>0</v>
      </c>
    </row>
    <row r="32" spans="1:16" ht="30.75" hidden="1" customHeight="1" outlineLevel="1">
      <c r="A32" s="87" t="s">
        <v>84</v>
      </c>
      <c r="B32" s="408">
        <f t="shared" si="0"/>
        <v>2</v>
      </c>
      <c r="C32" s="763">
        <f t="shared" si="4"/>
        <v>0</v>
      </c>
      <c r="D32" s="764">
        <v>0</v>
      </c>
      <c r="E32" s="764">
        <v>0</v>
      </c>
      <c r="F32" s="764">
        <v>0</v>
      </c>
      <c r="G32" s="764">
        <v>0</v>
      </c>
      <c r="H32" s="764">
        <v>0</v>
      </c>
      <c r="I32" s="764">
        <v>0</v>
      </c>
      <c r="J32" s="763">
        <f t="shared" si="5"/>
        <v>0</v>
      </c>
      <c r="K32" s="764"/>
      <c r="L32" s="764"/>
      <c r="M32" s="764"/>
      <c r="N32" s="764"/>
      <c r="O32" s="765">
        <v>2</v>
      </c>
      <c r="P32" s="764">
        <v>0</v>
      </c>
    </row>
    <row r="33" spans="1:16" ht="30.75" hidden="1" customHeight="1" outlineLevel="1">
      <c r="A33" s="87" t="s">
        <v>85</v>
      </c>
      <c r="B33" s="408">
        <f t="shared" si="0"/>
        <v>5</v>
      </c>
      <c r="C33" s="763">
        <f t="shared" si="4"/>
        <v>5</v>
      </c>
      <c r="D33" s="764">
        <v>0</v>
      </c>
      <c r="E33" s="765">
        <v>5</v>
      </c>
      <c r="F33" s="764">
        <v>0</v>
      </c>
      <c r="G33" s="764">
        <v>0</v>
      </c>
      <c r="H33" s="764">
        <v>0</v>
      </c>
      <c r="I33" s="764">
        <v>0</v>
      </c>
      <c r="J33" s="763">
        <f t="shared" si="5"/>
        <v>0</v>
      </c>
      <c r="K33" s="765"/>
      <c r="L33" s="765"/>
      <c r="M33" s="764"/>
      <c r="N33" s="764"/>
      <c r="O33" s="764">
        <v>0</v>
      </c>
      <c r="P33" s="764">
        <v>0</v>
      </c>
    </row>
    <row r="34" spans="1:16" ht="30.75" hidden="1" customHeight="1" outlineLevel="1">
      <c r="A34" s="87" t="s">
        <v>86</v>
      </c>
      <c r="B34" s="408">
        <f t="shared" si="0"/>
        <v>1</v>
      </c>
      <c r="C34" s="763">
        <f t="shared" si="4"/>
        <v>0</v>
      </c>
      <c r="D34" s="764">
        <v>0</v>
      </c>
      <c r="E34" s="764">
        <v>0</v>
      </c>
      <c r="F34" s="764">
        <v>0</v>
      </c>
      <c r="G34" s="764">
        <v>0</v>
      </c>
      <c r="H34" s="764">
        <v>0</v>
      </c>
      <c r="I34" s="764">
        <v>0</v>
      </c>
      <c r="J34" s="763">
        <f t="shared" si="5"/>
        <v>0</v>
      </c>
      <c r="K34" s="764"/>
      <c r="L34" s="765"/>
      <c r="M34" s="764"/>
      <c r="N34" s="764"/>
      <c r="O34" s="765">
        <v>1</v>
      </c>
      <c r="P34" s="764">
        <v>0</v>
      </c>
    </row>
    <row r="35" spans="1:16" ht="30.75" hidden="1" customHeight="1" outlineLevel="1">
      <c r="A35" s="87" t="s">
        <v>87</v>
      </c>
      <c r="B35" s="408">
        <f t="shared" si="0"/>
        <v>4</v>
      </c>
      <c r="C35" s="763">
        <f t="shared" si="4"/>
        <v>2</v>
      </c>
      <c r="D35" s="764">
        <v>0</v>
      </c>
      <c r="E35" s="765">
        <v>2</v>
      </c>
      <c r="F35" s="764">
        <v>0</v>
      </c>
      <c r="G35" s="764">
        <v>0</v>
      </c>
      <c r="H35" s="764">
        <v>0</v>
      </c>
      <c r="I35" s="764">
        <v>0</v>
      </c>
      <c r="J35" s="763">
        <f t="shared" si="5"/>
        <v>0</v>
      </c>
      <c r="K35" s="765"/>
      <c r="L35" s="764"/>
      <c r="M35" s="764"/>
      <c r="N35" s="764"/>
      <c r="O35" s="765">
        <v>2</v>
      </c>
      <c r="P35" s="764">
        <v>0</v>
      </c>
    </row>
    <row r="36" spans="1:16" ht="30.75" hidden="1" customHeight="1" outlineLevel="1">
      <c r="A36" s="87" t="s">
        <v>88</v>
      </c>
      <c r="B36" s="408">
        <f t="shared" si="0"/>
        <v>1</v>
      </c>
      <c r="C36" s="763">
        <f t="shared" si="4"/>
        <v>0</v>
      </c>
      <c r="D36" s="764">
        <v>0</v>
      </c>
      <c r="E36" s="764">
        <v>0</v>
      </c>
      <c r="F36" s="764">
        <v>0</v>
      </c>
      <c r="G36" s="764">
        <v>0</v>
      </c>
      <c r="H36" s="764">
        <v>0</v>
      </c>
      <c r="I36" s="764">
        <v>0</v>
      </c>
      <c r="J36" s="763">
        <f t="shared" si="5"/>
        <v>0</v>
      </c>
      <c r="K36" s="764"/>
      <c r="L36" s="764"/>
      <c r="M36" s="764"/>
      <c r="N36" s="764"/>
      <c r="O36" s="765">
        <v>1</v>
      </c>
      <c r="P36" s="764">
        <v>0</v>
      </c>
    </row>
    <row r="37" spans="1:16" ht="30.75" hidden="1" customHeight="1" outlineLevel="1">
      <c r="A37" s="87" t="s">
        <v>89</v>
      </c>
      <c r="B37" s="408">
        <f t="shared" si="0"/>
        <v>0</v>
      </c>
      <c r="C37" s="763">
        <f t="shared" si="4"/>
        <v>0</v>
      </c>
      <c r="D37" s="764">
        <v>0</v>
      </c>
      <c r="E37" s="764">
        <v>0</v>
      </c>
      <c r="F37" s="764">
        <v>0</v>
      </c>
      <c r="G37" s="764">
        <v>0</v>
      </c>
      <c r="H37" s="764">
        <v>0</v>
      </c>
      <c r="I37" s="764">
        <v>0</v>
      </c>
      <c r="J37" s="763">
        <f t="shared" si="5"/>
        <v>0</v>
      </c>
      <c r="K37" s="764"/>
      <c r="L37" s="765"/>
      <c r="M37" s="764"/>
      <c r="N37" s="764"/>
      <c r="O37" s="764">
        <v>0</v>
      </c>
      <c r="P37" s="764">
        <v>0</v>
      </c>
    </row>
    <row r="38" spans="1:16" ht="30.75" hidden="1" customHeight="1" outlineLevel="1">
      <c r="A38" s="87" t="s">
        <v>90</v>
      </c>
      <c r="B38" s="408">
        <f t="shared" si="0"/>
        <v>2</v>
      </c>
      <c r="C38" s="763">
        <f t="shared" si="4"/>
        <v>1</v>
      </c>
      <c r="D38" s="764">
        <v>0</v>
      </c>
      <c r="E38" s="765">
        <v>1</v>
      </c>
      <c r="F38" s="764">
        <v>0</v>
      </c>
      <c r="G38" s="764">
        <v>0</v>
      </c>
      <c r="H38" s="764">
        <v>0</v>
      </c>
      <c r="I38" s="764">
        <v>0</v>
      </c>
      <c r="J38" s="763">
        <f t="shared" si="5"/>
        <v>0</v>
      </c>
      <c r="K38" s="764"/>
      <c r="L38" s="764"/>
      <c r="M38" s="764"/>
      <c r="N38" s="764"/>
      <c r="O38" s="765">
        <v>1</v>
      </c>
      <c r="P38" s="764">
        <v>0</v>
      </c>
    </row>
    <row r="39" spans="1:16" ht="30.75" hidden="1" customHeight="1" outlineLevel="1">
      <c r="A39" s="87" t="s">
        <v>91</v>
      </c>
      <c r="B39" s="408">
        <f t="shared" si="0"/>
        <v>1</v>
      </c>
      <c r="C39" s="763">
        <f t="shared" si="4"/>
        <v>1</v>
      </c>
      <c r="D39" s="764">
        <v>0</v>
      </c>
      <c r="E39" s="764">
        <v>0</v>
      </c>
      <c r="F39" s="764">
        <v>0</v>
      </c>
      <c r="G39" s="765">
        <v>1</v>
      </c>
      <c r="H39" s="764">
        <v>0</v>
      </c>
      <c r="I39" s="764">
        <v>0</v>
      </c>
      <c r="J39" s="763">
        <f t="shared" si="5"/>
        <v>0</v>
      </c>
      <c r="K39" s="764"/>
      <c r="L39" s="765"/>
      <c r="M39" s="764"/>
      <c r="N39" s="764"/>
      <c r="O39" s="764">
        <v>0</v>
      </c>
      <c r="P39" s="764">
        <v>0</v>
      </c>
    </row>
    <row r="40" spans="1:16" ht="29.25" customHeight="1" collapsed="1">
      <c r="A40" s="84">
        <v>2017</v>
      </c>
      <c r="B40" s="408">
        <f t="shared" si="0"/>
        <v>37</v>
      </c>
      <c r="C40" s="408">
        <v>12</v>
      </c>
      <c r="D40" s="408">
        <v>0</v>
      </c>
      <c r="E40" s="408">
        <v>11</v>
      </c>
      <c r="F40" s="408">
        <v>0</v>
      </c>
      <c r="G40" s="408">
        <v>1</v>
      </c>
      <c r="H40" s="408">
        <v>0</v>
      </c>
      <c r="I40" s="408">
        <v>0</v>
      </c>
      <c r="J40" s="408">
        <v>13</v>
      </c>
      <c r="K40" s="408">
        <v>7</v>
      </c>
      <c r="L40" s="408">
        <v>0</v>
      </c>
      <c r="M40" s="408">
        <v>6</v>
      </c>
      <c r="N40" s="408">
        <v>0</v>
      </c>
      <c r="O40" s="408">
        <v>10</v>
      </c>
      <c r="P40" s="408">
        <v>2</v>
      </c>
    </row>
    <row r="41" spans="1:16" s="12" customFormat="1" ht="18.75" hidden="1" customHeight="1" outlineLevel="1">
      <c r="A41" s="111"/>
      <c r="B41" s="411"/>
      <c r="C41" s="412"/>
      <c r="D41" s="412"/>
      <c r="E41" s="412"/>
      <c r="F41" s="412"/>
      <c r="G41" s="412"/>
      <c r="H41" s="412"/>
      <c r="I41" s="412"/>
      <c r="J41" s="412"/>
      <c r="K41" s="412"/>
      <c r="L41" s="412"/>
      <c r="M41" s="412"/>
      <c r="N41" s="412"/>
      <c r="O41" s="412"/>
      <c r="P41" s="413"/>
    </row>
    <row r="42" spans="1:16" ht="30.75" hidden="1" customHeight="1" outlineLevel="1">
      <c r="A42" s="87" t="s">
        <v>82</v>
      </c>
      <c r="B42" s="414">
        <v>8</v>
      </c>
      <c r="C42" s="415">
        <v>3</v>
      </c>
      <c r="D42" s="416">
        <v>0</v>
      </c>
      <c r="E42" s="416">
        <v>3</v>
      </c>
      <c r="F42" s="416">
        <v>0</v>
      </c>
      <c r="G42" s="416">
        <v>0</v>
      </c>
      <c r="H42" s="416">
        <v>0</v>
      </c>
      <c r="I42" s="416">
        <v>0</v>
      </c>
      <c r="J42" s="415">
        <v>0</v>
      </c>
      <c r="K42" s="416"/>
      <c r="L42" s="416"/>
      <c r="M42" s="416"/>
      <c r="N42" s="416"/>
      <c r="O42" s="416">
        <v>3</v>
      </c>
      <c r="P42" s="417">
        <v>2</v>
      </c>
    </row>
    <row r="43" spans="1:16" ht="30.75" hidden="1" customHeight="1" outlineLevel="1">
      <c r="A43" s="87" t="s">
        <v>83</v>
      </c>
      <c r="B43" s="414">
        <v>1</v>
      </c>
      <c r="C43" s="415">
        <v>0</v>
      </c>
      <c r="D43" s="416">
        <v>0</v>
      </c>
      <c r="E43" s="416">
        <v>0</v>
      </c>
      <c r="F43" s="416">
        <v>0</v>
      </c>
      <c r="G43" s="416">
        <v>0</v>
      </c>
      <c r="H43" s="416">
        <v>0</v>
      </c>
      <c r="I43" s="416">
        <v>0</v>
      </c>
      <c r="J43" s="415">
        <v>1</v>
      </c>
      <c r="K43" s="416"/>
      <c r="L43" s="418"/>
      <c r="M43" s="416"/>
      <c r="N43" s="416"/>
      <c r="O43" s="416">
        <v>0</v>
      </c>
      <c r="P43" s="416">
        <v>0</v>
      </c>
    </row>
    <row r="44" spans="1:16" ht="30.75" hidden="1" customHeight="1" outlineLevel="1">
      <c r="A44" s="87" t="s">
        <v>84</v>
      </c>
      <c r="B44" s="414">
        <v>2</v>
      </c>
      <c r="C44" s="415">
        <v>0</v>
      </c>
      <c r="D44" s="416">
        <v>0</v>
      </c>
      <c r="E44" s="416">
        <v>0</v>
      </c>
      <c r="F44" s="416">
        <v>0</v>
      </c>
      <c r="G44" s="416">
        <v>0</v>
      </c>
      <c r="H44" s="416">
        <v>0</v>
      </c>
      <c r="I44" s="416">
        <v>0</v>
      </c>
      <c r="J44" s="415">
        <v>0</v>
      </c>
      <c r="K44" s="416"/>
      <c r="L44" s="416"/>
      <c r="M44" s="416"/>
      <c r="N44" s="416"/>
      <c r="O44" s="418">
        <v>2</v>
      </c>
      <c r="P44" s="416">
        <v>0</v>
      </c>
    </row>
    <row r="45" spans="1:16" ht="30.75" hidden="1" customHeight="1" outlineLevel="1">
      <c r="A45" s="87" t="s">
        <v>85</v>
      </c>
      <c r="B45" s="414">
        <v>7</v>
      </c>
      <c r="C45" s="415">
        <v>5</v>
      </c>
      <c r="D45" s="416">
        <v>0</v>
      </c>
      <c r="E45" s="418">
        <v>5</v>
      </c>
      <c r="F45" s="416">
        <v>0</v>
      </c>
      <c r="G45" s="416">
        <v>0</v>
      </c>
      <c r="H45" s="416">
        <v>0</v>
      </c>
      <c r="I45" s="416">
        <v>0</v>
      </c>
      <c r="J45" s="415">
        <v>2</v>
      </c>
      <c r="K45" s="418"/>
      <c r="L45" s="418"/>
      <c r="M45" s="416"/>
      <c r="N45" s="416"/>
      <c r="O45" s="416">
        <v>0</v>
      </c>
      <c r="P45" s="416">
        <v>0</v>
      </c>
    </row>
    <row r="46" spans="1:16" ht="30.75" hidden="1" customHeight="1" outlineLevel="1">
      <c r="A46" s="87" t="s">
        <v>86</v>
      </c>
      <c r="B46" s="414">
        <v>3</v>
      </c>
      <c r="C46" s="415">
        <v>0</v>
      </c>
      <c r="D46" s="416">
        <v>0</v>
      </c>
      <c r="E46" s="416"/>
      <c r="F46" s="416">
        <v>0</v>
      </c>
      <c r="G46" s="416">
        <v>0</v>
      </c>
      <c r="H46" s="416">
        <v>0</v>
      </c>
      <c r="I46" s="416">
        <v>0</v>
      </c>
      <c r="J46" s="415">
        <v>2</v>
      </c>
      <c r="K46" s="416"/>
      <c r="L46" s="418"/>
      <c r="M46" s="416"/>
      <c r="N46" s="416"/>
      <c r="O46" s="418">
        <v>1</v>
      </c>
      <c r="P46" s="416">
        <v>0</v>
      </c>
    </row>
    <row r="47" spans="1:16" ht="30.75" hidden="1" customHeight="1" outlineLevel="1">
      <c r="A47" s="87" t="s">
        <v>87</v>
      </c>
      <c r="B47" s="414">
        <v>10</v>
      </c>
      <c r="C47" s="415">
        <v>2</v>
      </c>
      <c r="D47" s="416">
        <v>0</v>
      </c>
      <c r="E47" s="418">
        <v>2</v>
      </c>
      <c r="F47" s="416">
        <v>0</v>
      </c>
      <c r="G47" s="416">
        <v>0</v>
      </c>
      <c r="H47" s="416">
        <v>0</v>
      </c>
      <c r="I47" s="416">
        <v>0</v>
      </c>
      <c r="J47" s="415">
        <v>6</v>
      </c>
      <c r="K47" s="418"/>
      <c r="L47" s="416"/>
      <c r="M47" s="416"/>
      <c r="N47" s="416"/>
      <c r="O47" s="418">
        <v>2</v>
      </c>
      <c r="P47" s="416">
        <v>0</v>
      </c>
    </row>
    <row r="48" spans="1:16" ht="30.75" hidden="1" customHeight="1" outlineLevel="1">
      <c r="A48" s="87" t="s">
        <v>88</v>
      </c>
      <c r="B48" s="414">
        <v>1</v>
      </c>
      <c r="C48" s="415">
        <v>0</v>
      </c>
      <c r="D48" s="416">
        <v>0</v>
      </c>
      <c r="E48" s="416">
        <v>0</v>
      </c>
      <c r="F48" s="416">
        <v>0</v>
      </c>
      <c r="G48" s="416">
        <v>0</v>
      </c>
      <c r="H48" s="416">
        <v>0</v>
      </c>
      <c r="I48" s="416">
        <v>0</v>
      </c>
      <c r="J48" s="415">
        <v>0</v>
      </c>
      <c r="K48" s="416"/>
      <c r="L48" s="416"/>
      <c r="M48" s="416"/>
      <c r="N48" s="416"/>
      <c r="O48" s="418">
        <v>1</v>
      </c>
      <c r="P48" s="416">
        <v>0</v>
      </c>
    </row>
    <row r="49" spans="1:17" ht="30.75" hidden="1" customHeight="1" outlineLevel="1">
      <c r="A49" s="87" t="s">
        <v>89</v>
      </c>
      <c r="B49" s="414">
        <v>1</v>
      </c>
      <c r="C49" s="415">
        <v>0</v>
      </c>
      <c r="D49" s="416">
        <v>0</v>
      </c>
      <c r="E49" s="416">
        <v>0</v>
      </c>
      <c r="F49" s="416">
        <v>0</v>
      </c>
      <c r="G49" s="416">
        <v>0</v>
      </c>
      <c r="H49" s="416">
        <v>0</v>
      </c>
      <c r="I49" s="416">
        <v>0</v>
      </c>
      <c r="J49" s="415">
        <v>1</v>
      </c>
      <c r="K49" s="416"/>
      <c r="L49" s="418"/>
      <c r="M49" s="416"/>
      <c r="N49" s="416"/>
      <c r="O49" s="416">
        <v>0</v>
      </c>
      <c r="P49" s="416">
        <v>0</v>
      </c>
    </row>
    <row r="50" spans="1:17" ht="30.75" hidden="1" customHeight="1" outlineLevel="1">
      <c r="A50" s="87" t="s">
        <v>90</v>
      </c>
      <c r="B50" s="414">
        <v>2</v>
      </c>
      <c r="C50" s="415">
        <v>1</v>
      </c>
      <c r="D50" s="416">
        <v>0</v>
      </c>
      <c r="E50" s="418">
        <v>1</v>
      </c>
      <c r="F50" s="416">
        <v>0</v>
      </c>
      <c r="G50" s="416">
        <v>0</v>
      </c>
      <c r="H50" s="416">
        <v>0</v>
      </c>
      <c r="I50" s="416">
        <v>0</v>
      </c>
      <c r="J50" s="415">
        <v>0</v>
      </c>
      <c r="K50" s="416"/>
      <c r="L50" s="416"/>
      <c r="M50" s="416"/>
      <c r="N50" s="416"/>
      <c r="O50" s="418">
        <v>1</v>
      </c>
      <c r="P50" s="416">
        <v>0</v>
      </c>
    </row>
    <row r="51" spans="1:17" ht="30.75" hidden="1" customHeight="1" outlineLevel="1">
      <c r="A51" s="87" t="s">
        <v>91</v>
      </c>
      <c r="B51" s="414">
        <v>2</v>
      </c>
      <c r="C51" s="415">
        <v>1</v>
      </c>
      <c r="D51" s="416">
        <v>0</v>
      </c>
      <c r="E51" s="416">
        <v>0</v>
      </c>
      <c r="F51" s="416">
        <v>0</v>
      </c>
      <c r="G51" s="418">
        <v>0</v>
      </c>
      <c r="H51" s="416">
        <v>0</v>
      </c>
      <c r="I51" s="416">
        <v>0</v>
      </c>
      <c r="J51" s="415">
        <v>1</v>
      </c>
      <c r="K51" s="416"/>
      <c r="L51" s="418"/>
      <c r="M51" s="416"/>
      <c r="N51" s="416"/>
      <c r="O51" s="416">
        <v>0</v>
      </c>
      <c r="P51" s="416">
        <v>0</v>
      </c>
    </row>
    <row r="52" spans="1:17" s="12" customFormat="1" ht="29.25" customHeight="1" collapsed="1">
      <c r="A52" s="111">
        <v>2018</v>
      </c>
      <c r="B52" s="419">
        <f>SUM(C52,J52,O52:P52)</f>
        <v>38</v>
      </c>
      <c r="C52" s="419">
        <f t="shared" ref="C52:P52" si="6">SUM(C54:C63)</f>
        <v>12</v>
      </c>
      <c r="D52" s="419">
        <f t="shared" si="6"/>
        <v>0</v>
      </c>
      <c r="E52" s="419">
        <f t="shared" si="6"/>
        <v>11</v>
      </c>
      <c r="F52" s="419">
        <f t="shared" si="6"/>
        <v>0</v>
      </c>
      <c r="G52" s="419">
        <f t="shared" si="6"/>
        <v>1</v>
      </c>
      <c r="H52" s="419">
        <f t="shared" si="6"/>
        <v>0</v>
      </c>
      <c r="I52" s="419">
        <f t="shared" si="6"/>
        <v>0</v>
      </c>
      <c r="J52" s="853">
        <f>SUM(K52:N52)</f>
        <v>14</v>
      </c>
      <c r="K52" s="419">
        <f t="shared" si="6"/>
        <v>8</v>
      </c>
      <c r="L52" s="419">
        <f t="shared" si="6"/>
        <v>0</v>
      </c>
      <c r="M52" s="419">
        <f t="shared" si="6"/>
        <v>6</v>
      </c>
      <c r="N52" s="419">
        <f t="shared" si="6"/>
        <v>0</v>
      </c>
      <c r="O52" s="419">
        <f t="shared" si="6"/>
        <v>10</v>
      </c>
      <c r="P52" s="419">
        <f t="shared" si="6"/>
        <v>2</v>
      </c>
    </row>
    <row r="53" spans="1:17" s="12" customFormat="1" ht="18.75" customHeight="1" outlineLevel="1">
      <c r="A53" s="172"/>
      <c r="B53" s="420"/>
      <c r="C53" s="409"/>
      <c r="D53" s="409"/>
      <c r="E53" s="409"/>
      <c r="F53" s="409"/>
      <c r="G53" s="409"/>
      <c r="H53" s="409"/>
      <c r="I53" s="409"/>
      <c r="J53" s="409"/>
      <c r="K53" s="409"/>
      <c r="L53" s="409"/>
      <c r="M53" s="409"/>
      <c r="N53" s="409"/>
      <c r="O53" s="410"/>
      <c r="P53" s="13"/>
      <c r="Q53" s="13"/>
    </row>
    <row r="54" spans="1:17" ht="30.75" customHeight="1" outlineLevel="1">
      <c r="A54" s="87" t="s">
        <v>82</v>
      </c>
      <c r="B54" s="854">
        <f>SUM(C54,J54,O54:P54)</f>
        <v>8</v>
      </c>
      <c r="C54" s="390">
        <f>SUM(D54:I54)</f>
        <v>3</v>
      </c>
      <c r="D54" s="393">
        <v>0</v>
      </c>
      <c r="E54" s="393">
        <v>3</v>
      </c>
      <c r="F54" s="393">
        <v>0</v>
      </c>
      <c r="G54" s="393">
        <v>0</v>
      </c>
      <c r="H54" s="393">
        <v>0</v>
      </c>
      <c r="I54" s="393">
        <v>0</v>
      </c>
      <c r="J54" s="850">
        <f>SUM(K54:N54)</f>
        <v>0</v>
      </c>
      <c r="K54" s="393">
        <v>0</v>
      </c>
      <c r="L54" s="393">
        <v>0</v>
      </c>
      <c r="M54" s="393">
        <v>0</v>
      </c>
      <c r="N54" s="422">
        <v>0</v>
      </c>
      <c r="O54" s="422">
        <v>3</v>
      </c>
      <c r="P54" s="423">
        <v>2</v>
      </c>
    </row>
    <row r="55" spans="1:17" ht="30.75" customHeight="1" outlineLevel="1">
      <c r="A55" s="87" t="s">
        <v>83</v>
      </c>
      <c r="B55" s="854">
        <f t="shared" ref="B55:B63" si="7">SUM(C55,J55,O55:P55)</f>
        <v>1</v>
      </c>
      <c r="C55" s="390">
        <f t="shared" ref="C55:C63" si="8">SUM(D55:I55)</f>
        <v>0</v>
      </c>
      <c r="D55" s="393">
        <v>0</v>
      </c>
      <c r="E55" s="393">
        <v>0</v>
      </c>
      <c r="F55" s="393">
        <v>0</v>
      </c>
      <c r="G55" s="393">
        <v>0</v>
      </c>
      <c r="H55" s="393">
        <v>0</v>
      </c>
      <c r="I55" s="393">
        <v>0</v>
      </c>
      <c r="J55" s="850">
        <f t="shared" ref="J55:J63" si="9">SUM(K55:N55)</f>
        <v>1</v>
      </c>
      <c r="K55" s="393">
        <v>0</v>
      </c>
      <c r="L55" s="393">
        <v>0</v>
      </c>
      <c r="M55" s="393">
        <v>1</v>
      </c>
      <c r="N55" s="422">
        <v>0</v>
      </c>
      <c r="O55" s="422">
        <v>0</v>
      </c>
      <c r="P55" s="422">
        <v>0</v>
      </c>
    </row>
    <row r="56" spans="1:17" ht="30.75" customHeight="1" outlineLevel="1">
      <c r="A56" s="87" t="s">
        <v>84</v>
      </c>
      <c r="B56" s="854">
        <f t="shared" si="7"/>
        <v>2</v>
      </c>
      <c r="C56" s="390">
        <f t="shared" si="8"/>
        <v>0</v>
      </c>
      <c r="D56" s="393">
        <v>0</v>
      </c>
      <c r="E56" s="393">
        <v>0</v>
      </c>
      <c r="F56" s="393">
        <v>0</v>
      </c>
      <c r="G56" s="393">
        <v>0</v>
      </c>
      <c r="H56" s="393">
        <v>0</v>
      </c>
      <c r="I56" s="393">
        <v>0</v>
      </c>
      <c r="J56" s="850">
        <f t="shared" si="9"/>
        <v>0</v>
      </c>
      <c r="K56" s="393">
        <v>0</v>
      </c>
      <c r="L56" s="393">
        <v>0</v>
      </c>
      <c r="M56" s="393">
        <v>0</v>
      </c>
      <c r="N56" s="422">
        <v>0</v>
      </c>
      <c r="O56" s="424">
        <v>2</v>
      </c>
      <c r="P56" s="422">
        <v>0</v>
      </c>
    </row>
    <row r="57" spans="1:17" ht="30.75" customHeight="1" outlineLevel="1">
      <c r="A57" s="87" t="s">
        <v>85</v>
      </c>
      <c r="B57" s="854">
        <f t="shared" si="7"/>
        <v>7</v>
      </c>
      <c r="C57" s="390">
        <f t="shared" si="8"/>
        <v>5</v>
      </c>
      <c r="D57" s="393">
        <v>0</v>
      </c>
      <c r="E57" s="425">
        <v>5</v>
      </c>
      <c r="F57" s="393">
        <v>0</v>
      </c>
      <c r="G57" s="393">
        <v>0</v>
      </c>
      <c r="H57" s="393">
        <v>0</v>
      </c>
      <c r="I57" s="393">
        <v>0</v>
      </c>
      <c r="J57" s="850">
        <f t="shared" si="9"/>
        <v>2</v>
      </c>
      <c r="K57" s="425">
        <v>1</v>
      </c>
      <c r="L57" s="393">
        <v>0</v>
      </c>
      <c r="M57" s="393">
        <v>1</v>
      </c>
      <c r="N57" s="422">
        <v>0</v>
      </c>
      <c r="O57" s="422">
        <v>0</v>
      </c>
      <c r="P57" s="422">
        <v>0</v>
      </c>
    </row>
    <row r="58" spans="1:17" ht="30.75" customHeight="1" outlineLevel="1">
      <c r="A58" s="87" t="s">
        <v>86</v>
      </c>
      <c r="B58" s="854">
        <f t="shared" si="7"/>
        <v>3</v>
      </c>
      <c r="C58" s="390">
        <f t="shared" si="8"/>
        <v>0</v>
      </c>
      <c r="D58" s="393">
        <v>0</v>
      </c>
      <c r="E58" s="393">
        <v>0</v>
      </c>
      <c r="F58" s="393">
        <v>0</v>
      </c>
      <c r="G58" s="393">
        <v>0</v>
      </c>
      <c r="H58" s="393">
        <v>0</v>
      </c>
      <c r="I58" s="393">
        <v>0</v>
      </c>
      <c r="J58" s="850">
        <f t="shared" si="9"/>
        <v>2</v>
      </c>
      <c r="K58" s="393">
        <v>0</v>
      </c>
      <c r="L58" s="393">
        <v>0</v>
      </c>
      <c r="M58" s="393">
        <v>2</v>
      </c>
      <c r="N58" s="422">
        <v>0</v>
      </c>
      <c r="O58" s="424">
        <v>1</v>
      </c>
      <c r="P58" s="422">
        <v>0</v>
      </c>
    </row>
    <row r="59" spans="1:17" ht="30.75" customHeight="1" outlineLevel="1">
      <c r="A59" s="87" t="s">
        <v>87</v>
      </c>
      <c r="B59" s="854">
        <f t="shared" si="7"/>
        <v>11</v>
      </c>
      <c r="C59" s="390">
        <f t="shared" si="8"/>
        <v>2</v>
      </c>
      <c r="D59" s="393">
        <v>0</v>
      </c>
      <c r="E59" s="425">
        <v>2</v>
      </c>
      <c r="F59" s="393">
        <v>0</v>
      </c>
      <c r="G59" s="393">
        <v>0</v>
      </c>
      <c r="H59" s="393">
        <v>0</v>
      </c>
      <c r="I59" s="393">
        <v>0</v>
      </c>
      <c r="J59" s="850">
        <f t="shared" si="9"/>
        <v>7</v>
      </c>
      <c r="K59" s="425">
        <v>7</v>
      </c>
      <c r="L59" s="393">
        <v>0</v>
      </c>
      <c r="M59" s="393">
        <v>0</v>
      </c>
      <c r="N59" s="422">
        <v>0</v>
      </c>
      <c r="O59" s="424">
        <v>2</v>
      </c>
      <c r="P59" s="422">
        <v>0</v>
      </c>
    </row>
    <row r="60" spans="1:17" ht="30.75" customHeight="1" outlineLevel="1">
      <c r="A60" s="87" t="s">
        <v>88</v>
      </c>
      <c r="B60" s="854">
        <f t="shared" si="7"/>
        <v>1</v>
      </c>
      <c r="C60" s="390">
        <f t="shared" si="8"/>
        <v>0</v>
      </c>
      <c r="D60" s="393">
        <v>0</v>
      </c>
      <c r="E60" s="393">
        <v>0</v>
      </c>
      <c r="F60" s="393">
        <v>0</v>
      </c>
      <c r="G60" s="393">
        <v>0</v>
      </c>
      <c r="H60" s="393">
        <v>0</v>
      </c>
      <c r="I60" s="393">
        <v>0</v>
      </c>
      <c r="J60" s="850">
        <f t="shared" si="9"/>
        <v>0</v>
      </c>
      <c r="K60" s="393">
        <v>0</v>
      </c>
      <c r="L60" s="393">
        <v>0</v>
      </c>
      <c r="M60" s="393">
        <v>0</v>
      </c>
      <c r="N60" s="422">
        <v>0</v>
      </c>
      <c r="O60" s="424">
        <v>1</v>
      </c>
      <c r="P60" s="422">
        <v>0</v>
      </c>
    </row>
    <row r="61" spans="1:17" ht="30.75" customHeight="1" outlineLevel="1">
      <c r="A61" s="87" t="s">
        <v>89</v>
      </c>
      <c r="B61" s="854">
        <f t="shared" si="7"/>
        <v>1</v>
      </c>
      <c r="C61" s="390">
        <f t="shared" si="8"/>
        <v>0</v>
      </c>
      <c r="D61" s="393">
        <v>0</v>
      </c>
      <c r="E61" s="393">
        <v>0</v>
      </c>
      <c r="F61" s="393">
        <v>0</v>
      </c>
      <c r="G61" s="393">
        <v>0</v>
      </c>
      <c r="H61" s="393">
        <v>0</v>
      </c>
      <c r="I61" s="393">
        <v>0</v>
      </c>
      <c r="J61" s="850">
        <f t="shared" si="9"/>
        <v>1</v>
      </c>
      <c r="K61" s="393">
        <v>0</v>
      </c>
      <c r="L61" s="393">
        <v>0</v>
      </c>
      <c r="M61" s="393">
        <v>1</v>
      </c>
      <c r="N61" s="422">
        <v>0</v>
      </c>
      <c r="O61" s="422">
        <v>0</v>
      </c>
      <c r="P61" s="422">
        <v>0</v>
      </c>
    </row>
    <row r="62" spans="1:17" ht="30.75" customHeight="1" outlineLevel="1">
      <c r="A62" s="87" t="s">
        <v>90</v>
      </c>
      <c r="B62" s="854">
        <f t="shared" si="7"/>
        <v>2</v>
      </c>
      <c r="C62" s="390">
        <f t="shared" si="8"/>
        <v>1</v>
      </c>
      <c r="D62" s="393">
        <v>0</v>
      </c>
      <c r="E62" s="425">
        <v>1</v>
      </c>
      <c r="F62" s="393">
        <v>0</v>
      </c>
      <c r="G62" s="393">
        <v>0</v>
      </c>
      <c r="H62" s="393">
        <v>0</v>
      </c>
      <c r="I62" s="393">
        <v>0</v>
      </c>
      <c r="J62" s="850">
        <f t="shared" si="9"/>
        <v>0</v>
      </c>
      <c r="K62" s="393">
        <v>0</v>
      </c>
      <c r="L62" s="393">
        <v>0</v>
      </c>
      <c r="M62" s="393">
        <v>0</v>
      </c>
      <c r="N62" s="422">
        <v>0</v>
      </c>
      <c r="O62" s="424">
        <v>1</v>
      </c>
      <c r="P62" s="422">
        <v>0</v>
      </c>
    </row>
    <row r="63" spans="1:17" ht="30.75" customHeight="1" outlineLevel="1">
      <c r="A63" s="87" t="s">
        <v>91</v>
      </c>
      <c r="B63" s="854">
        <f t="shared" si="7"/>
        <v>2</v>
      </c>
      <c r="C63" s="390">
        <f t="shared" si="8"/>
        <v>1</v>
      </c>
      <c r="D63" s="393">
        <v>0</v>
      </c>
      <c r="E63" s="393">
        <v>0</v>
      </c>
      <c r="F63" s="393">
        <v>0</v>
      </c>
      <c r="G63" s="425">
        <v>1</v>
      </c>
      <c r="H63" s="393">
        <v>0</v>
      </c>
      <c r="I63" s="393">
        <v>0</v>
      </c>
      <c r="J63" s="850">
        <f t="shared" si="9"/>
        <v>1</v>
      </c>
      <c r="K63" s="393">
        <v>0</v>
      </c>
      <c r="L63" s="393">
        <v>0</v>
      </c>
      <c r="M63" s="393">
        <v>1</v>
      </c>
      <c r="N63" s="422">
        <v>0</v>
      </c>
      <c r="O63" s="422">
        <v>0</v>
      </c>
      <c r="P63" s="422">
        <v>0</v>
      </c>
    </row>
    <row r="64" spans="1:17" ht="30.75" customHeight="1" outlineLevel="1">
      <c r="A64" s="87"/>
      <c r="B64" s="421"/>
      <c r="C64" s="421"/>
      <c r="D64" s="421"/>
      <c r="E64" s="421"/>
      <c r="F64" s="421"/>
      <c r="G64" s="421"/>
      <c r="H64" s="421"/>
      <c r="I64" s="421"/>
      <c r="J64" s="421"/>
      <c r="K64" s="421"/>
      <c r="L64" s="421"/>
      <c r="M64" s="421"/>
      <c r="N64" s="408"/>
      <c r="O64" s="408"/>
      <c r="P64" s="408"/>
    </row>
    <row r="65" spans="1:16" ht="6" customHeight="1" outlineLevel="1">
      <c r="A65" s="268"/>
      <c r="B65" s="426"/>
      <c r="C65" s="396"/>
      <c r="D65" s="427"/>
      <c r="E65" s="427"/>
      <c r="F65" s="427"/>
      <c r="G65" s="427"/>
      <c r="H65" s="427"/>
      <c r="I65" s="427"/>
      <c r="J65" s="396"/>
      <c r="K65" s="427"/>
      <c r="L65" s="427"/>
      <c r="M65" s="427"/>
      <c r="N65" s="428"/>
      <c r="O65" s="428"/>
      <c r="P65" s="428"/>
    </row>
    <row r="66" spans="1:16" s="11" customFormat="1" ht="16.5" customHeight="1">
      <c r="A66" s="11" t="s">
        <v>358</v>
      </c>
      <c r="C66" s="178"/>
      <c r="D66" s="178"/>
      <c r="E66" s="178"/>
      <c r="F66" s="178"/>
      <c r="G66" s="178"/>
      <c r="H66" s="178"/>
      <c r="I66" s="178"/>
      <c r="J66" s="11" t="s">
        <v>359</v>
      </c>
      <c r="K66" s="178"/>
      <c r="L66" s="178"/>
      <c r="M66" s="178"/>
      <c r="N66" s="178"/>
      <c r="O66" s="178"/>
      <c r="P66" s="178"/>
    </row>
    <row r="67" spans="1:16">
      <c r="A67" s="179"/>
      <c r="B67" s="179"/>
      <c r="C67" s="180"/>
      <c r="D67" s="180"/>
      <c r="E67" s="180"/>
      <c r="F67" s="180"/>
      <c r="G67" s="180"/>
      <c r="H67" s="180"/>
      <c r="I67" s="180"/>
      <c r="J67" s="180"/>
      <c r="K67" s="180"/>
      <c r="L67" s="180"/>
      <c r="M67" s="180"/>
      <c r="N67" s="180"/>
      <c r="O67" s="180"/>
      <c r="P67" s="180"/>
    </row>
    <row r="69" spans="1:16">
      <c r="A69" s="429"/>
      <c r="B69" s="373"/>
      <c r="C69" s="373"/>
      <c r="D69" s="373"/>
      <c r="E69" s="373"/>
      <c r="F69" s="373"/>
      <c r="G69" s="373"/>
      <c r="H69" s="373"/>
      <c r="I69" s="373"/>
      <c r="J69" s="373"/>
      <c r="K69" s="373"/>
      <c r="L69" s="373"/>
      <c r="M69" s="373"/>
      <c r="N69" s="373"/>
      <c r="O69" s="373"/>
      <c r="P69" s="373"/>
    </row>
  </sheetData>
  <mergeCells count="1">
    <mergeCell ref="C6:O6"/>
  </mergeCells>
  <phoneticPr fontId="249" type="noConversion"/>
  <printOptions horizontalCentered="1" gridLinesSet="0"/>
  <pageMargins left="0.39374999999999999" right="0.39374999999999999" top="0.55138889999999996" bottom="0.55138889999999996" header="0.51180550000000002" footer="0.51180550000000002"/>
  <pageSetup paperSize="9" scale="89" pageOrder="overThenDown" orientation="portrait" blackAndWhite="1" r:id="rId1"/>
  <headerFooter alignWithMargins="0"/>
  <colBreaks count="1" manualBreakCount="1">
    <brk id="9" max="6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M73"/>
  <sheetViews>
    <sheetView view="pageBreakPreview" topLeftCell="A7" zoomScaleNormal="100" zoomScaleSheetLayoutView="100" workbookViewId="0">
      <selection activeCell="S15" sqref="S15"/>
    </sheetView>
  </sheetViews>
  <sheetFormatPr defaultRowHeight="16.5" outlineLevelRow="1"/>
  <cols>
    <col min="1" max="1" width="11" style="14" customWidth="1"/>
    <col min="2" max="5" width="9.140625" style="14" customWidth="1"/>
    <col min="6" max="6" width="12.7109375" style="14" bestFit="1" customWidth="1"/>
    <col min="7" max="7" width="9.140625" style="14" customWidth="1"/>
    <col min="8" max="8" width="9.140625" style="20" customWidth="1"/>
    <col min="9" max="9" width="16.140625" style="430" bestFit="1" customWidth="1"/>
    <col min="10" max="10" width="9.140625" style="20" customWidth="1"/>
    <col min="11" max="13" width="9.140625" style="14" customWidth="1"/>
    <col min="14" max="16384" width="9.140625" style="14"/>
  </cols>
  <sheetData>
    <row r="1" spans="1:13" s="8" customFormat="1" ht="24.95" customHeight="1">
      <c r="H1" s="128"/>
      <c r="I1" s="431"/>
      <c r="J1" s="128"/>
      <c r="K1" s="128"/>
      <c r="L1" s="128"/>
      <c r="M1" s="128"/>
    </row>
    <row r="2" spans="1:13" s="8" customFormat="1" ht="24.95" customHeight="1">
      <c r="H2" s="128"/>
      <c r="I2" s="431"/>
      <c r="J2" s="128"/>
      <c r="K2" s="128"/>
      <c r="L2" s="128"/>
      <c r="M2" s="128"/>
    </row>
    <row r="3" spans="1:13" s="19" customFormat="1" ht="24.95" customHeight="1">
      <c r="A3" s="181" t="s">
        <v>360</v>
      </c>
      <c r="B3" s="432"/>
      <c r="C3" s="432"/>
      <c r="D3" s="432"/>
      <c r="E3" s="432"/>
      <c r="F3" s="432"/>
      <c r="G3" s="432"/>
      <c r="H3" s="432"/>
      <c r="I3" s="433"/>
      <c r="J3" s="434"/>
      <c r="K3" s="432"/>
      <c r="L3" s="432"/>
      <c r="M3" s="432"/>
    </row>
    <row r="4" spans="1:13" s="10" customFormat="1" ht="23.1" customHeight="1">
      <c r="A4" s="181" t="s">
        <v>361</v>
      </c>
      <c r="B4" s="129"/>
      <c r="C4" s="129"/>
      <c r="D4" s="129"/>
      <c r="E4" s="129"/>
      <c r="F4" s="129"/>
      <c r="G4" s="129"/>
      <c r="H4" s="129"/>
      <c r="I4" s="435"/>
      <c r="J4" s="129"/>
      <c r="K4" s="129"/>
      <c r="L4" s="129"/>
      <c r="M4" s="129"/>
    </row>
    <row r="5" spans="1:13" s="10" customFormat="1" ht="23.1" customHeight="1">
      <c r="A5" s="181"/>
      <c r="B5" s="129"/>
      <c r="C5" s="129"/>
      <c r="D5" s="129"/>
      <c r="E5" s="129"/>
      <c r="F5" s="129"/>
      <c r="G5" s="129"/>
      <c r="H5" s="129"/>
      <c r="I5" s="435"/>
      <c r="J5" s="129"/>
      <c r="K5" s="129"/>
      <c r="L5" s="129"/>
      <c r="M5" s="129"/>
    </row>
    <row r="6" spans="1:13" s="10" customFormat="1" ht="23.1" customHeight="1">
      <c r="A6" s="181"/>
      <c r="B6" s="129"/>
      <c r="C6" s="129"/>
      <c r="D6" s="129"/>
      <c r="E6" s="129"/>
      <c r="F6" s="129"/>
      <c r="G6" s="129"/>
      <c r="H6" s="129"/>
      <c r="I6" s="435"/>
      <c r="J6" s="129"/>
      <c r="K6" s="129"/>
      <c r="L6" s="129"/>
      <c r="M6" s="129"/>
    </row>
    <row r="7" spans="1:13" s="11" customFormat="1" ht="19.5" customHeight="1" thickBot="1">
      <c r="A7" s="11" t="s">
        <v>362</v>
      </c>
      <c r="I7" s="436"/>
      <c r="M7" s="437" t="s">
        <v>363</v>
      </c>
    </row>
    <row r="8" spans="1:13" s="15" customFormat="1" ht="13.5" customHeight="1">
      <c r="A8" s="438" t="s">
        <v>97</v>
      </c>
      <c r="B8" s="439" t="s">
        <v>364</v>
      </c>
      <c r="C8" s="439"/>
      <c r="D8" s="440"/>
      <c r="E8" s="440"/>
      <c r="F8" s="441" t="s">
        <v>365</v>
      </c>
      <c r="G8" s="441"/>
      <c r="H8" s="439" t="s">
        <v>366</v>
      </c>
      <c r="I8" s="442"/>
      <c r="J8" s="440"/>
      <c r="K8" s="439" t="s">
        <v>367</v>
      </c>
      <c r="L8" s="439"/>
      <c r="M8" s="439"/>
    </row>
    <row r="9" spans="1:13" s="15" customFormat="1" ht="25.5" customHeight="1">
      <c r="A9" s="443"/>
      <c r="B9" s="444" t="s">
        <v>368</v>
      </c>
      <c r="C9" s="444"/>
      <c r="D9" s="445"/>
      <c r="E9" s="445"/>
      <c r="F9" s="446" t="s">
        <v>369</v>
      </c>
      <c r="G9" s="446"/>
      <c r="H9" s="444" t="s">
        <v>370</v>
      </c>
      <c r="I9" s="447"/>
      <c r="J9" s="445"/>
      <c r="K9" s="444" t="s">
        <v>262</v>
      </c>
      <c r="L9" s="444"/>
      <c r="M9" s="444"/>
    </row>
    <row r="10" spans="1:13" s="15" customFormat="1" ht="13.5" customHeight="1">
      <c r="A10" s="443"/>
      <c r="B10" s="448" t="s">
        <v>371</v>
      </c>
      <c r="C10" s="448" t="s">
        <v>372</v>
      </c>
      <c r="D10" s="767" t="s">
        <v>373</v>
      </c>
      <c r="E10" s="449"/>
      <c r="F10" s="815" t="s">
        <v>559</v>
      </c>
      <c r="G10" s="448" t="s">
        <v>374</v>
      </c>
      <c r="H10" s="448" t="s">
        <v>375</v>
      </c>
      <c r="I10" s="451" t="s">
        <v>376</v>
      </c>
      <c r="J10" s="448" t="s">
        <v>377</v>
      </c>
      <c r="K10" s="448" t="s">
        <v>378</v>
      </c>
      <c r="L10" s="448" t="s">
        <v>379</v>
      </c>
      <c r="M10" s="450" t="s">
        <v>380</v>
      </c>
    </row>
    <row r="11" spans="1:13" s="15" customFormat="1" ht="27.75" customHeight="1">
      <c r="A11" s="443"/>
      <c r="B11" s="443"/>
      <c r="C11" s="443"/>
      <c r="D11" s="443" t="s">
        <v>381</v>
      </c>
      <c r="E11" s="448" t="s">
        <v>382</v>
      </c>
      <c r="F11" s="816"/>
      <c r="G11" s="443"/>
      <c r="H11" s="443" t="s">
        <v>383</v>
      </c>
      <c r="I11" s="451" t="s">
        <v>384</v>
      </c>
      <c r="J11" s="443" t="s">
        <v>385</v>
      </c>
      <c r="K11" s="443" t="s">
        <v>338</v>
      </c>
      <c r="L11" s="443" t="s">
        <v>386</v>
      </c>
      <c r="M11" s="452" t="s">
        <v>387</v>
      </c>
    </row>
    <row r="12" spans="1:13" s="15" customFormat="1" ht="24.75" customHeight="1">
      <c r="A12" s="453" t="s">
        <v>76</v>
      </c>
      <c r="B12" s="453" t="s">
        <v>388</v>
      </c>
      <c r="C12" s="453" t="s">
        <v>389</v>
      </c>
      <c r="D12" s="453" t="s">
        <v>390</v>
      </c>
      <c r="E12" s="454" t="s">
        <v>391</v>
      </c>
      <c r="F12" s="455" t="s">
        <v>392</v>
      </c>
      <c r="G12" s="453" t="s">
        <v>393</v>
      </c>
      <c r="H12" s="454" t="s">
        <v>394</v>
      </c>
      <c r="I12" s="456" t="s">
        <v>395</v>
      </c>
      <c r="J12" s="453" t="s">
        <v>395</v>
      </c>
      <c r="K12" s="453" t="s">
        <v>395</v>
      </c>
      <c r="L12" s="454" t="s">
        <v>396</v>
      </c>
      <c r="M12" s="457" t="s">
        <v>395</v>
      </c>
    </row>
    <row r="13" spans="1:13" s="20" customFormat="1" ht="13.5" hidden="1">
      <c r="A13" s="161">
        <v>2010</v>
      </c>
      <c r="B13" s="458">
        <v>1</v>
      </c>
      <c r="C13" s="459">
        <v>0</v>
      </c>
      <c r="D13" s="407">
        <v>1</v>
      </c>
      <c r="E13" s="407">
        <v>1</v>
      </c>
      <c r="F13" s="407">
        <v>2</v>
      </c>
      <c r="G13" s="407"/>
      <c r="H13" s="407">
        <v>0</v>
      </c>
      <c r="I13" s="460">
        <v>0</v>
      </c>
      <c r="J13" s="407">
        <v>0</v>
      </c>
      <c r="K13" s="407">
        <v>1</v>
      </c>
      <c r="L13" s="407">
        <v>0</v>
      </c>
      <c r="M13" s="199">
        <v>0</v>
      </c>
    </row>
    <row r="14" spans="1:13" s="20" customFormat="1" ht="23.25" hidden="1" customHeight="1">
      <c r="A14" s="163">
        <v>2012</v>
      </c>
      <c r="B14" s="407">
        <v>1</v>
      </c>
      <c r="C14" s="407">
        <v>0</v>
      </c>
      <c r="D14" s="407">
        <v>1</v>
      </c>
      <c r="E14" s="407">
        <v>0</v>
      </c>
      <c r="F14" s="407">
        <v>2</v>
      </c>
      <c r="G14" s="407">
        <v>0</v>
      </c>
      <c r="H14" s="407">
        <v>0</v>
      </c>
      <c r="I14" s="460">
        <v>1</v>
      </c>
      <c r="J14" s="407">
        <v>0</v>
      </c>
      <c r="K14" s="407">
        <v>1</v>
      </c>
      <c r="L14" s="407">
        <v>0</v>
      </c>
      <c r="M14" s="199">
        <v>0</v>
      </c>
    </row>
    <row r="15" spans="1:13" s="20" customFormat="1" ht="23.25" customHeight="1">
      <c r="A15" s="163">
        <v>2013</v>
      </c>
      <c r="B15" s="407">
        <v>1</v>
      </c>
      <c r="C15" s="407">
        <v>0</v>
      </c>
      <c r="D15" s="407">
        <v>1</v>
      </c>
      <c r="E15" s="407">
        <v>0</v>
      </c>
      <c r="F15" s="407">
        <v>2</v>
      </c>
      <c r="G15" s="407">
        <v>0</v>
      </c>
      <c r="H15" s="407">
        <v>0</v>
      </c>
      <c r="I15" s="407">
        <v>1</v>
      </c>
      <c r="J15" s="407">
        <v>0</v>
      </c>
      <c r="K15" s="407">
        <v>1</v>
      </c>
      <c r="L15" s="407">
        <v>0</v>
      </c>
      <c r="M15" s="407">
        <v>0</v>
      </c>
    </row>
    <row r="16" spans="1:13" s="20" customFormat="1" ht="23.25" customHeight="1">
      <c r="A16" s="163">
        <v>2014</v>
      </c>
      <c r="B16" s="407">
        <v>1</v>
      </c>
      <c r="C16" s="407">
        <v>0</v>
      </c>
      <c r="D16" s="407">
        <v>2</v>
      </c>
      <c r="E16" s="407">
        <v>4</v>
      </c>
      <c r="F16" s="407">
        <v>2</v>
      </c>
      <c r="G16" s="407">
        <v>0</v>
      </c>
      <c r="H16" s="407">
        <v>0</v>
      </c>
      <c r="I16" s="407">
        <v>1</v>
      </c>
      <c r="J16" s="407">
        <v>0</v>
      </c>
      <c r="K16" s="407">
        <v>1</v>
      </c>
      <c r="L16" s="407">
        <v>0</v>
      </c>
      <c r="M16" s="407">
        <v>0</v>
      </c>
    </row>
    <row r="17" spans="1:13" s="20" customFormat="1" ht="23.25" customHeight="1">
      <c r="A17" s="163">
        <v>2015</v>
      </c>
      <c r="B17" s="407">
        <f>SUM(B19:B28)</f>
        <v>2</v>
      </c>
      <c r="C17" s="407">
        <f t="shared" ref="C17:M17" si="0">SUM(C19:C28)</f>
        <v>0</v>
      </c>
      <c r="D17" s="407">
        <f t="shared" si="0"/>
        <v>2</v>
      </c>
      <c r="E17" s="407">
        <f t="shared" si="0"/>
        <v>3</v>
      </c>
      <c r="F17" s="407">
        <f t="shared" si="0"/>
        <v>2</v>
      </c>
      <c r="G17" s="407">
        <v>0</v>
      </c>
      <c r="H17" s="407">
        <f t="shared" si="0"/>
        <v>0</v>
      </c>
      <c r="I17" s="407">
        <v>1</v>
      </c>
      <c r="J17" s="407">
        <f t="shared" si="0"/>
        <v>0</v>
      </c>
      <c r="K17" s="407">
        <f t="shared" si="0"/>
        <v>1</v>
      </c>
      <c r="L17" s="407">
        <f t="shared" si="0"/>
        <v>0</v>
      </c>
      <c r="M17" s="407">
        <f t="shared" si="0"/>
        <v>0</v>
      </c>
    </row>
    <row r="18" spans="1:13" s="21" customFormat="1" ht="15.75" hidden="1" customHeight="1" outlineLevel="1">
      <c r="A18" s="84"/>
      <c r="B18" s="391"/>
      <c r="C18" s="391"/>
      <c r="D18" s="391"/>
      <c r="E18" s="391"/>
      <c r="F18" s="391"/>
      <c r="G18" s="391"/>
      <c r="H18" s="391"/>
      <c r="I18" s="461"/>
      <c r="J18" s="391"/>
      <c r="K18" s="391"/>
      <c r="L18" s="391"/>
      <c r="M18" s="391"/>
    </row>
    <row r="19" spans="1:13" s="20" customFormat="1" ht="28.5" hidden="1" customHeight="1" outlineLevel="1">
      <c r="A19" s="164" t="s">
        <v>82</v>
      </c>
      <c r="B19" s="462">
        <v>2</v>
      </c>
      <c r="C19" s="463">
        <v>0</v>
      </c>
      <c r="D19" s="463">
        <v>1</v>
      </c>
      <c r="E19" s="463">
        <v>2</v>
      </c>
      <c r="F19" s="463">
        <v>2</v>
      </c>
      <c r="G19" s="463"/>
      <c r="H19" s="463">
        <v>0</v>
      </c>
      <c r="I19" s="463">
        <v>1</v>
      </c>
      <c r="J19" s="463">
        <v>0</v>
      </c>
      <c r="K19" s="463">
        <v>1</v>
      </c>
      <c r="L19" s="463">
        <v>0</v>
      </c>
      <c r="M19" s="463">
        <v>0</v>
      </c>
    </row>
    <row r="20" spans="1:13" s="20" customFormat="1" ht="28.5" hidden="1" customHeight="1" outlineLevel="1">
      <c r="A20" s="164" t="s">
        <v>83</v>
      </c>
      <c r="B20" s="463">
        <v>0</v>
      </c>
      <c r="C20" s="463">
        <v>0</v>
      </c>
      <c r="D20" s="463">
        <v>0</v>
      </c>
      <c r="E20" s="463">
        <v>0</v>
      </c>
      <c r="F20" s="463">
        <v>0</v>
      </c>
      <c r="G20" s="463"/>
      <c r="H20" s="463">
        <v>0</v>
      </c>
      <c r="I20" s="463">
        <v>0</v>
      </c>
      <c r="J20" s="463">
        <v>0</v>
      </c>
      <c r="K20" s="463">
        <v>0</v>
      </c>
      <c r="L20" s="463">
        <v>0</v>
      </c>
      <c r="M20" s="463">
        <v>0</v>
      </c>
    </row>
    <row r="21" spans="1:13" s="20" customFormat="1" ht="28.5" hidden="1" customHeight="1" outlineLevel="1">
      <c r="A21" s="164" t="s">
        <v>84</v>
      </c>
      <c r="B21" s="463">
        <v>0</v>
      </c>
      <c r="C21" s="463">
        <v>0</v>
      </c>
      <c r="D21" s="463">
        <v>0</v>
      </c>
      <c r="E21" s="463">
        <v>0</v>
      </c>
      <c r="F21" s="463">
        <v>0</v>
      </c>
      <c r="G21" s="463"/>
      <c r="H21" s="463">
        <v>0</v>
      </c>
      <c r="I21" s="463">
        <v>0</v>
      </c>
      <c r="J21" s="463">
        <v>0</v>
      </c>
      <c r="K21" s="463">
        <v>0</v>
      </c>
      <c r="L21" s="463">
        <v>0</v>
      </c>
      <c r="M21" s="463">
        <v>0</v>
      </c>
    </row>
    <row r="22" spans="1:13" s="20" customFormat="1" ht="28.5" hidden="1" customHeight="1" outlineLevel="1">
      <c r="A22" s="164" t="s">
        <v>85</v>
      </c>
      <c r="B22" s="463">
        <v>0</v>
      </c>
      <c r="C22" s="463">
        <v>0</v>
      </c>
      <c r="D22" s="463">
        <v>0</v>
      </c>
      <c r="E22" s="463">
        <v>0</v>
      </c>
      <c r="F22" s="463">
        <v>0</v>
      </c>
      <c r="G22" s="463"/>
      <c r="H22" s="463">
        <v>0</v>
      </c>
      <c r="I22" s="463">
        <v>0</v>
      </c>
      <c r="J22" s="463">
        <v>0</v>
      </c>
      <c r="K22" s="463">
        <v>0</v>
      </c>
      <c r="L22" s="463">
        <v>0</v>
      </c>
      <c r="M22" s="463">
        <v>0</v>
      </c>
    </row>
    <row r="23" spans="1:13" s="20" customFormat="1" ht="28.5" hidden="1" customHeight="1" outlineLevel="1">
      <c r="A23" s="164" t="s">
        <v>86</v>
      </c>
      <c r="B23" s="463">
        <v>0</v>
      </c>
      <c r="C23" s="463">
        <v>0</v>
      </c>
      <c r="D23" s="463">
        <v>0</v>
      </c>
      <c r="E23" s="463">
        <v>0</v>
      </c>
      <c r="F23" s="463">
        <v>0</v>
      </c>
      <c r="G23" s="463"/>
      <c r="H23" s="463">
        <v>0</v>
      </c>
      <c r="I23" s="463">
        <v>0</v>
      </c>
      <c r="J23" s="463">
        <v>0</v>
      </c>
      <c r="K23" s="463">
        <v>0</v>
      </c>
      <c r="L23" s="463">
        <v>0</v>
      </c>
      <c r="M23" s="463">
        <v>0</v>
      </c>
    </row>
    <row r="24" spans="1:13" s="20" customFormat="1" ht="28.5" hidden="1" customHeight="1" outlineLevel="1">
      <c r="A24" s="164" t="s">
        <v>87</v>
      </c>
      <c r="B24" s="463">
        <v>0</v>
      </c>
      <c r="C24" s="463">
        <v>0</v>
      </c>
      <c r="D24" s="463">
        <v>0</v>
      </c>
      <c r="E24" s="463">
        <v>0</v>
      </c>
      <c r="F24" s="463">
        <v>0</v>
      </c>
      <c r="G24" s="463"/>
      <c r="H24" s="463">
        <v>0</v>
      </c>
      <c r="I24" s="463">
        <v>0</v>
      </c>
      <c r="J24" s="463">
        <v>0</v>
      </c>
      <c r="K24" s="463">
        <v>0</v>
      </c>
      <c r="L24" s="463">
        <v>0</v>
      </c>
      <c r="M24" s="463">
        <v>0</v>
      </c>
    </row>
    <row r="25" spans="1:13" s="20" customFormat="1" ht="28.5" hidden="1" customHeight="1" outlineLevel="1">
      <c r="A25" s="164" t="s">
        <v>88</v>
      </c>
      <c r="B25" s="463">
        <v>0</v>
      </c>
      <c r="C25" s="463">
        <v>0</v>
      </c>
      <c r="D25" s="463">
        <v>0</v>
      </c>
      <c r="E25" s="463">
        <v>0</v>
      </c>
      <c r="F25" s="463">
        <v>0</v>
      </c>
      <c r="G25" s="463"/>
      <c r="H25" s="463">
        <v>0</v>
      </c>
      <c r="I25" s="463">
        <v>0</v>
      </c>
      <c r="J25" s="463">
        <v>0</v>
      </c>
      <c r="K25" s="463">
        <v>0</v>
      </c>
      <c r="L25" s="463">
        <v>0</v>
      </c>
      <c r="M25" s="463">
        <v>0</v>
      </c>
    </row>
    <row r="26" spans="1:13" s="20" customFormat="1" ht="28.5" hidden="1" customHeight="1" outlineLevel="1">
      <c r="A26" s="164" t="s">
        <v>89</v>
      </c>
      <c r="B26" s="463">
        <v>0</v>
      </c>
      <c r="C26" s="463">
        <v>0</v>
      </c>
      <c r="D26" s="462">
        <v>1</v>
      </c>
      <c r="E26" s="462">
        <v>1</v>
      </c>
      <c r="F26" s="463">
        <v>0</v>
      </c>
      <c r="G26" s="463"/>
      <c r="H26" s="463">
        <v>0</v>
      </c>
      <c r="I26" s="463">
        <v>0</v>
      </c>
      <c r="J26" s="463">
        <v>0</v>
      </c>
      <c r="K26" s="463">
        <v>0</v>
      </c>
      <c r="L26" s="463">
        <v>0</v>
      </c>
      <c r="M26" s="463">
        <v>0</v>
      </c>
    </row>
    <row r="27" spans="1:13" s="20" customFormat="1" ht="28.5" hidden="1" customHeight="1" outlineLevel="1">
      <c r="A27" s="164" t="s">
        <v>90</v>
      </c>
      <c r="B27" s="463">
        <v>0</v>
      </c>
      <c r="C27" s="463">
        <v>0</v>
      </c>
      <c r="D27" s="463">
        <v>0</v>
      </c>
      <c r="E27" s="463">
        <v>0</v>
      </c>
      <c r="F27" s="463">
        <v>0</v>
      </c>
      <c r="G27" s="463"/>
      <c r="H27" s="463">
        <v>0</v>
      </c>
      <c r="I27" s="463">
        <v>0</v>
      </c>
      <c r="J27" s="463">
        <v>0</v>
      </c>
      <c r="K27" s="463">
        <v>0</v>
      </c>
      <c r="L27" s="463">
        <v>0</v>
      </c>
      <c r="M27" s="463">
        <v>0</v>
      </c>
    </row>
    <row r="28" spans="1:13" s="20" customFormat="1" ht="28.5" hidden="1" customHeight="1" outlineLevel="1">
      <c r="A28" s="164" t="s">
        <v>91</v>
      </c>
      <c r="B28" s="463">
        <v>0</v>
      </c>
      <c r="C28" s="463">
        <v>0</v>
      </c>
      <c r="D28" s="463">
        <v>0</v>
      </c>
      <c r="E28" s="463">
        <v>0</v>
      </c>
      <c r="F28" s="463">
        <v>0</v>
      </c>
      <c r="G28" s="463"/>
      <c r="H28" s="463">
        <v>0</v>
      </c>
      <c r="I28" s="463">
        <v>0</v>
      </c>
      <c r="J28" s="463">
        <v>0</v>
      </c>
      <c r="K28" s="463">
        <v>0</v>
      </c>
      <c r="L28" s="463">
        <v>0</v>
      </c>
      <c r="M28" s="463">
        <v>0</v>
      </c>
    </row>
    <row r="29" spans="1:13" s="20" customFormat="1" ht="6.75" hidden="1" customHeight="1" outlineLevel="1">
      <c r="A29" s="191"/>
      <c r="B29" s="464"/>
      <c r="C29" s="428"/>
      <c r="D29" s="428"/>
      <c r="E29" s="428"/>
      <c r="F29" s="428"/>
      <c r="G29" s="428"/>
      <c r="H29" s="428"/>
      <c r="I29" s="465"/>
      <c r="J29" s="428"/>
      <c r="K29" s="428"/>
      <c r="L29" s="428"/>
      <c r="M29" s="428"/>
    </row>
    <row r="30" spans="1:13" s="20" customFormat="1" ht="23.25" customHeight="1" collapsed="1">
      <c r="A30" s="163">
        <v>2016</v>
      </c>
      <c r="B30" s="407">
        <f>SUM(B32:B41)</f>
        <v>2</v>
      </c>
      <c r="C30" s="407">
        <f t="shared" ref="C30:M30" si="1">SUM(C32:C41)</f>
        <v>0</v>
      </c>
      <c r="D30" s="407">
        <f t="shared" si="1"/>
        <v>2</v>
      </c>
      <c r="E30" s="407">
        <f t="shared" si="1"/>
        <v>3</v>
      </c>
      <c r="F30" s="407">
        <f t="shared" si="1"/>
        <v>3</v>
      </c>
      <c r="G30" s="407">
        <f>SUM(G32:G41)</f>
        <v>0</v>
      </c>
      <c r="H30" s="407">
        <f t="shared" si="1"/>
        <v>0</v>
      </c>
      <c r="I30" s="407">
        <f t="shared" si="1"/>
        <v>1</v>
      </c>
      <c r="J30" s="407">
        <f t="shared" si="1"/>
        <v>0</v>
      </c>
      <c r="K30" s="407">
        <f t="shared" si="1"/>
        <v>1</v>
      </c>
      <c r="L30" s="407">
        <f t="shared" si="1"/>
        <v>0</v>
      </c>
      <c r="M30" s="407">
        <f t="shared" si="1"/>
        <v>0</v>
      </c>
    </row>
    <row r="31" spans="1:13" s="21" customFormat="1" ht="15.75" hidden="1" customHeight="1" outlineLevel="1">
      <c r="A31" s="84"/>
      <c r="B31" s="391"/>
      <c r="C31" s="391"/>
      <c r="D31" s="391"/>
      <c r="E31" s="391"/>
      <c r="F31" s="391"/>
      <c r="G31" s="391"/>
      <c r="H31" s="391"/>
      <c r="I31" s="461"/>
      <c r="J31" s="391"/>
      <c r="K31" s="391"/>
      <c r="L31" s="391"/>
      <c r="M31" s="391"/>
    </row>
    <row r="32" spans="1:13" s="20" customFormat="1" ht="28.5" hidden="1" customHeight="1" outlineLevel="1">
      <c r="A32" s="87" t="s">
        <v>82</v>
      </c>
      <c r="B32" s="466">
        <v>2</v>
      </c>
      <c r="C32" s="467">
        <v>0</v>
      </c>
      <c r="D32" s="467">
        <v>1</v>
      </c>
      <c r="E32" s="467">
        <v>2</v>
      </c>
      <c r="F32" s="467">
        <v>2</v>
      </c>
      <c r="G32" s="467">
        <v>0</v>
      </c>
      <c r="H32" s="467">
        <v>0</v>
      </c>
      <c r="I32" s="467">
        <v>1</v>
      </c>
      <c r="J32" s="467">
        <v>0</v>
      </c>
      <c r="K32" s="467">
        <v>1</v>
      </c>
      <c r="L32" s="467">
        <v>0</v>
      </c>
      <c r="M32" s="467">
        <v>0</v>
      </c>
    </row>
    <row r="33" spans="1:13" s="20" customFormat="1" ht="28.5" hidden="1" customHeight="1" outlineLevel="1">
      <c r="A33" s="87" t="s">
        <v>83</v>
      </c>
      <c r="B33" s="467">
        <v>0</v>
      </c>
      <c r="C33" s="467">
        <v>0</v>
      </c>
      <c r="D33" s="467">
        <v>0</v>
      </c>
      <c r="E33" s="467">
        <v>0</v>
      </c>
      <c r="F33" s="467">
        <v>0</v>
      </c>
      <c r="G33" s="467">
        <v>0</v>
      </c>
      <c r="H33" s="467">
        <v>0</v>
      </c>
      <c r="I33" s="467">
        <v>0</v>
      </c>
      <c r="J33" s="467">
        <v>0</v>
      </c>
      <c r="K33" s="467">
        <v>0</v>
      </c>
      <c r="L33" s="467">
        <v>0</v>
      </c>
      <c r="M33" s="467">
        <v>0</v>
      </c>
    </row>
    <row r="34" spans="1:13" s="20" customFormat="1" ht="28.5" hidden="1" customHeight="1" outlineLevel="1">
      <c r="A34" s="87" t="s">
        <v>84</v>
      </c>
      <c r="B34" s="467">
        <v>0</v>
      </c>
      <c r="C34" s="467">
        <v>0</v>
      </c>
      <c r="D34" s="467">
        <v>0</v>
      </c>
      <c r="E34" s="467">
        <v>0</v>
      </c>
      <c r="F34" s="467">
        <v>0</v>
      </c>
      <c r="G34" s="467">
        <v>0</v>
      </c>
      <c r="H34" s="467">
        <v>0</v>
      </c>
      <c r="I34" s="467">
        <v>0</v>
      </c>
      <c r="J34" s="467">
        <v>0</v>
      </c>
      <c r="K34" s="467">
        <v>0</v>
      </c>
      <c r="L34" s="467">
        <v>0</v>
      </c>
      <c r="M34" s="467">
        <v>0</v>
      </c>
    </row>
    <row r="35" spans="1:13" s="20" customFormat="1" ht="28.5" hidden="1" customHeight="1" outlineLevel="1">
      <c r="A35" s="87" t="s">
        <v>85</v>
      </c>
      <c r="B35" s="467">
        <v>0</v>
      </c>
      <c r="C35" s="467">
        <v>0</v>
      </c>
      <c r="D35" s="467">
        <v>0</v>
      </c>
      <c r="E35" s="467">
        <v>0</v>
      </c>
      <c r="F35" s="467">
        <v>0</v>
      </c>
      <c r="G35" s="467">
        <v>0</v>
      </c>
      <c r="H35" s="467">
        <v>0</v>
      </c>
      <c r="I35" s="467">
        <v>0</v>
      </c>
      <c r="J35" s="467">
        <v>0</v>
      </c>
      <c r="K35" s="467">
        <v>0</v>
      </c>
      <c r="L35" s="467">
        <v>0</v>
      </c>
      <c r="M35" s="467">
        <v>0</v>
      </c>
    </row>
    <row r="36" spans="1:13" s="20" customFormat="1" ht="28.5" hidden="1" customHeight="1" outlineLevel="1">
      <c r="A36" s="87" t="s">
        <v>86</v>
      </c>
      <c r="B36" s="467">
        <v>0</v>
      </c>
      <c r="C36" s="467">
        <v>0</v>
      </c>
      <c r="D36" s="467">
        <v>0</v>
      </c>
      <c r="E36" s="467">
        <v>0</v>
      </c>
      <c r="F36" s="467">
        <v>1</v>
      </c>
      <c r="G36" s="467">
        <v>0</v>
      </c>
      <c r="H36" s="467">
        <v>0</v>
      </c>
      <c r="I36" s="467">
        <v>0</v>
      </c>
      <c r="J36" s="467">
        <v>0</v>
      </c>
      <c r="K36" s="467">
        <v>0</v>
      </c>
      <c r="L36" s="467">
        <v>0</v>
      </c>
      <c r="M36" s="467">
        <v>0</v>
      </c>
    </row>
    <row r="37" spans="1:13" s="20" customFormat="1" ht="28.5" hidden="1" customHeight="1" outlineLevel="1">
      <c r="A37" s="87" t="s">
        <v>87</v>
      </c>
      <c r="B37" s="467">
        <v>0</v>
      </c>
      <c r="C37" s="467">
        <v>0</v>
      </c>
      <c r="D37" s="467">
        <v>0</v>
      </c>
      <c r="E37" s="467">
        <v>0</v>
      </c>
      <c r="F37" s="467">
        <v>0</v>
      </c>
      <c r="G37" s="467">
        <v>0</v>
      </c>
      <c r="H37" s="467">
        <v>0</v>
      </c>
      <c r="I37" s="467">
        <v>0</v>
      </c>
      <c r="J37" s="467">
        <v>0</v>
      </c>
      <c r="K37" s="467">
        <v>0</v>
      </c>
      <c r="L37" s="467">
        <v>0</v>
      </c>
      <c r="M37" s="467">
        <v>0</v>
      </c>
    </row>
    <row r="38" spans="1:13" s="20" customFormat="1" ht="28.5" hidden="1" customHeight="1" outlineLevel="1">
      <c r="A38" s="87" t="s">
        <v>88</v>
      </c>
      <c r="B38" s="467">
        <v>0</v>
      </c>
      <c r="C38" s="467">
        <v>0</v>
      </c>
      <c r="D38" s="467">
        <v>0</v>
      </c>
      <c r="E38" s="467">
        <v>0</v>
      </c>
      <c r="F38" s="467">
        <v>0</v>
      </c>
      <c r="G38" s="467">
        <v>0</v>
      </c>
      <c r="H38" s="467">
        <v>0</v>
      </c>
      <c r="I38" s="467">
        <v>0</v>
      </c>
      <c r="J38" s="467">
        <v>0</v>
      </c>
      <c r="K38" s="467">
        <v>0</v>
      </c>
      <c r="L38" s="467">
        <v>0</v>
      </c>
      <c r="M38" s="467">
        <v>0</v>
      </c>
    </row>
    <row r="39" spans="1:13" s="20" customFormat="1" ht="28.5" hidden="1" customHeight="1" outlineLevel="1">
      <c r="A39" s="87" t="s">
        <v>89</v>
      </c>
      <c r="B39" s="467">
        <v>0</v>
      </c>
      <c r="C39" s="467">
        <v>0</v>
      </c>
      <c r="D39" s="466">
        <v>1</v>
      </c>
      <c r="E39" s="466">
        <v>1</v>
      </c>
      <c r="F39" s="467">
        <v>0</v>
      </c>
      <c r="G39" s="467">
        <v>0</v>
      </c>
      <c r="H39" s="467">
        <v>0</v>
      </c>
      <c r="I39" s="467">
        <v>0</v>
      </c>
      <c r="J39" s="467">
        <v>0</v>
      </c>
      <c r="K39" s="467">
        <v>0</v>
      </c>
      <c r="L39" s="467">
        <v>0</v>
      </c>
      <c r="M39" s="467">
        <v>0</v>
      </c>
    </row>
    <row r="40" spans="1:13" s="20" customFormat="1" ht="28.5" hidden="1" customHeight="1" outlineLevel="1">
      <c r="A40" s="87" t="s">
        <v>90</v>
      </c>
      <c r="B40" s="467">
        <v>0</v>
      </c>
      <c r="C40" s="467">
        <v>0</v>
      </c>
      <c r="D40" s="467">
        <v>0</v>
      </c>
      <c r="E40" s="467">
        <v>0</v>
      </c>
      <c r="F40" s="467">
        <v>0</v>
      </c>
      <c r="G40" s="467">
        <v>0</v>
      </c>
      <c r="H40" s="467">
        <v>0</v>
      </c>
      <c r="I40" s="467">
        <v>0</v>
      </c>
      <c r="J40" s="467">
        <v>0</v>
      </c>
      <c r="K40" s="467">
        <v>0</v>
      </c>
      <c r="L40" s="467">
        <v>0</v>
      </c>
      <c r="M40" s="467">
        <v>0</v>
      </c>
    </row>
    <row r="41" spans="1:13" s="20" customFormat="1" ht="28.5" hidden="1" customHeight="1" outlineLevel="1">
      <c r="A41" s="87" t="s">
        <v>91</v>
      </c>
      <c r="B41" s="467">
        <v>0</v>
      </c>
      <c r="C41" s="467">
        <v>0</v>
      </c>
      <c r="D41" s="467">
        <v>0</v>
      </c>
      <c r="E41" s="467">
        <v>0</v>
      </c>
      <c r="F41" s="467">
        <v>0</v>
      </c>
      <c r="G41" s="467">
        <v>0</v>
      </c>
      <c r="H41" s="467">
        <v>0</v>
      </c>
      <c r="I41" s="467">
        <v>0</v>
      </c>
      <c r="J41" s="467">
        <v>0</v>
      </c>
      <c r="K41" s="467">
        <v>0</v>
      </c>
      <c r="L41" s="467">
        <v>0</v>
      </c>
      <c r="M41" s="467">
        <v>0</v>
      </c>
    </row>
    <row r="42" spans="1:13" s="20" customFormat="1" ht="23.25" customHeight="1" collapsed="1">
      <c r="A42" s="84">
        <v>2017</v>
      </c>
      <c r="B42" s="390">
        <v>2</v>
      </c>
      <c r="C42" s="390">
        <v>0</v>
      </c>
      <c r="D42" s="390">
        <v>2</v>
      </c>
      <c r="E42" s="390">
        <v>3</v>
      </c>
      <c r="F42" s="390">
        <v>3</v>
      </c>
      <c r="G42" s="390">
        <v>0</v>
      </c>
      <c r="H42" s="390"/>
      <c r="I42" s="390">
        <v>1</v>
      </c>
      <c r="J42" s="390">
        <v>0</v>
      </c>
      <c r="K42" s="390">
        <v>1</v>
      </c>
      <c r="L42" s="390">
        <v>0</v>
      </c>
      <c r="M42" s="390">
        <v>0</v>
      </c>
    </row>
    <row r="43" spans="1:13" s="21" customFormat="1" ht="15.75" hidden="1" customHeight="1" outlineLevel="1">
      <c r="A43" s="84"/>
      <c r="B43" s="391">
        <f>SUM(B44:B53)</f>
        <v>2</v>
      </c>
      <c r="C43" s="391">
        <f t="shared" ref="C43:M43" si="2">SUM(C44:C53)</f>
        <v>0</v>
      </c>
      <c r="D43" s="391">
        <f t="shared" si="2"/>
        <v>2</v>
      </c>
      <c r="E43" s="391">
        <f t="shared" si="2"/>
        <v>3</v>
      </c>
      <c r="F43" s="391">
        <f t="shared" si="2"/>
        <v>3</v>
      </c>
      <c r="G43" s="391">
        <f t="shared" si="2"/>
        <v>0</v>
      </c>
      <c r="H43" s="391">
        <f t="shared" si="2"/>
        <v>0</v>
      </c>
      <c r="I43" s="391">
        <f t="shared" si="2"/>
        <v>1</v>
      </c>
      <c r="J43" s="391">
        <f t="shared" si="2"/>
        <v>0</v>
      </c>
      <c r="K43" s="391">
        <f t="shared" si="2"/>
        <v>1</v>
      </c>
      <c r="L43" s="391">
        <f t="shared" si="2"/>
        <v>0</v>
      </c>
      <c r="M43" s="391">
        <f t="shared" si="2"/>
        <v>0</v>
      </c>
    </row>
    <row r="44" spans="1:13" s="20" customFormat="1" ht="35.1" hidden="1" customHeight="1" outlineLevel="1">
      <c r="A44" s="87" t="s">
        <v>82</v>
      </c>
      <c r="B44" s="466">
        <v>2</v>
      </c>
      <c r="C44" s="467">
        <v>0</v>
      </c>
      <c r="D44" s="467">
        <v>1</v>
      </c>
      <c r="E44" s="467">
        <v>2</v>
      </c>
      <c r="F44" s="467">
        <v>2</v>
      </c>
      <c r="G44" s="467">
        <v>0</v>
      </c>
      <c r="H44" s="467">
        <v>0</v>
      </c>
      <c r="I44" s="467">
        <v>1</v>
      </c>
      <c r="J44" s="467">
        <v>0</v>
      </c>
      <c r="K44" s="467">
        <v>1</v>
      </c>
      <c r="L44" s="467">
        <v>0</v>
      </c>
      <c r="M44" s="467">
        <v>0</v>
      </c>
    </row>
    <row r="45" spans="1:13" s="20" customFormat="1" ht="35.1" hidden="1" customHeight="1" outlineLevel="1">
      <c r="A45" s="87" t="s">
        <v>83</v>
      </c>
      <c r="B45" s="467">
        <v>0</v>
      </c>
      <c r="C45" s="467">
        <v>0</v>
      </c>
      <c r="D45" s="467">
        <v>0</v>
      </c>
      <c r="E45" s="467">
        <v>0</v>
      </c>
      <c r="F45" s="467">
        <v>0</v>
      </c>
      <c r="G45" s="467">
        <v>0</v>
      </c>
      <c r="H45" s="467">
        <v>0</v>
      </c>
      <c r="I45" s="467">
        <v>0</v>
      </c>
      <c r="J45" s="467">
        <v>0</v>
      </c>
      <c r="K45" s="467">
        <v>0</v>
      </c>
      <c r="L45" s="467">
        <v>0</v>
      </c>
      <c r="M45" s="467">
        <v>0</v>
      </c>
    </row>
    <row r="46" spans="1:13" s="20" customFormat="1" ht="35.1" hidden="1" customHeight="1" outlineLevel="1">
      <c r="A46" s="87" t="s">
        <v>84</v>
      </c>
      <c r="B46" s="467">
        <v>0</v>
      </c>
      <c r="C46" s="467">
        <v>0</v>
      </c>
      <c r="D46" s="467">
        <v>0</v>
      </c>
      <c r="E46" s="467">
        <v>0</v>
      </c>
      <c r="F46" s="467">
        <v>0</v>
      </c>
      <c r="G46" s="467">
        <v>0</v>
      </c>
      <c r="H46" s="467">
        <v>0</v>
      </c>
      <c r="I46" s="467">
        <v>0</v>
      </c>
      <c r="J46" s="467">
        <v>0</v>
      </c>
      <c r="K46" s="467">
        <v>0</v>
      </c>
      <c r="L46" s="467">
        <v>0</v>
      </c>
      <c r="M46" s="467">
        <v>0</v>
      </c>
    </row>
    <row r="47" spans="1:13" s="20" customFormat="1" ht="35.1" hidden="1" customHeight="1" outlineLevel="1">
      <c r="A47" s="87" t="s">
        <v>85</v>
      </c>
      <c r="B47" s="467">
        <v>0</v>
      </c>
      <c r="C47" s="467">
        <v>0</v>
      </c>
      <c r="D47" s="467">
        <v>0</v>
      </c>
      <c r="E47" s="467">
        <v>0</v>
      </c>
      <c r="F47" s="467">
        <v>0</v>
      </c>
      <c r="G47" s="467">
        <v>0</v>
      </c>
      <c r="H47" s="467">
        <v>0</v>
      </c>
      <c r="I47" s="467">
        <v>0</v>
      </c>
      <c r="J47" s="467">
        <v>0</v>
      </c>
      <c r="K47" s="467">
        <v>0</v>
      </c>
      <c r="L47" s="467">
        <v>0</v>
      </c>
      <c r="M47" s="467">
        <v>0</v>
      </c>
    </row>
    <row r="48" spans="1:13" s="20" customFormat="1" ht="35.1" hidden="1" customHeight="1" outlineLevel="1">
      <c r="A48" s="87" t="s">
        <v>86</v>
      </c>
      <c r="B48" s="467">
        <v>0</v>
      </c>
      <c r="C48" s="467">
        <v>0</v>
      </c>
      <c r="D48" s="467">
        <v>0</v>
      </c>
      <c r="E48" s="467">
        <v>0</v>
      </c>
      <c r="F48" s="467">
        <v>1</v>
      </c>
      <c r="G48" s="467">
        <v>0</v>
      </c>
      <c r="H48" s="467">
        <v>0</v>
      </c>
      <c r="I48" s="467">
        <v>0</v>
      </c>
      <c r="J48" s="467">
        <v>0</v>
      </c>
      <c r="K48" s="467">
        <v>0</v>
      </c>
      <c r="L48" s="467">
        <v>0</v>
      </c>
      <c r="M48" s="467">
        <v>0</v>
      </c>
    </row>
    <row r="49" spans="1:13" s="20" customFormat="1" ht="35.1" hidden="1" customHeight="1" outlineLevel="1">
      <c r="A49" s="87" t="s">
        <v>87</v>
      </c>
      <c r="B49" s="467">
        <v>0</v>
      </c>
      <c r="C49" s="467">
        <v>0</v>
      </c>
      <c r="D49" s="467">
        <v>0</v>
      </c>
      <c r="E49" s="467">
        <v>0</v>
      </c>
      <c r="F49" s="467">
        <v>0</v>
      </c>
      <c r="G49" s="467">
        <v>0</v>
      </c>
      <c r="H49" s="467">
        <v>0</v>
      </c>
      <c r="I49" s="467">
        <v>0</v>
      </c>
      <c r="J49" s="467">
        <v>0</v>
      </c>
      <c r="K49" s="467">
        <v>0</v>
      </c>
      <c r="L49" s="467">
        <v>0</v>
      </c>
      <c r="M49" s="467">
        <v>0</v>
      </c>
    </row>
    <row r="50" spans="1:13" s="20" customFormat="1" ht="35.1" hidden="1" customHeight="1" outlineLevel="1">
      <c r="A50" s="87" t="s">
        <v>88</v>
      </c>
      <c r="B50" s="467">
        <v>0</v>
      </c>
      <c r="C50" s="467">
        <v>0</v>
      </c>
      <c r="D50" s="467">
        <v>0</v>
      </c>
      <c r="E50" s="467">
        <v>0</v>
      </c>
      <c r="F50" s="467">
        <v>0</v>
      </c>
      <c r="G50" s="467">
        <v>0</v>
      </c>
      <c r="H50" s="467">
        <v>0</v>
      </c>
      <c r="I50" s="467">
        <v>0</v>
      </c>
      <c r="J50" s="467">
        <v>0</v>
      </c>
      <c r="K50" s="467">
        <v>0</v>
      </c>
      <c r="L50" s="467">
        <v>0</v>
      </c>
      <c r="M50" s="467">
        <v>0</v>
      </c>
    </row>
    <row r="51" spans="1:13" s="20" customFormat="1" ht="35.1" hidden="1" customHeight="1" outlineLevel="1">
      <c r="A51" s="87" t="s">
        <v>89</v>
      </c>
      <c r="B51" s="467">
        <v>0</v>
      </c>
      <c r="C51" s="467">
        <v>0</v>
      </c>
      <c r="D51" s="466">
        <v>1</v>
      </c>
      <c r="E51" s="466">
        <v>1</v>
      </c>
      <c r="F51" s="467">
        <v>0</v>
      </c>
      <c r="G51" s="467">
        <v>0</v>
      </c>
      <c r="H51" s="467">
        <v>0</v>
      </c>
      <c r="I51" s="467">
        <v>0</v>
      </c>
      <c r="J51" s="467">
        <v>0</v>
      </c>
      <c r="K51" s="467">
        <v>0</v>
      </c>
      <c r="L51" s="467">
        <v>0</v>
      </c>
      <c r="M51" s="467">
        <v>0</v>
      </c>
    </row>
    <row r="52" spans="1:13" s="20" customFormat="1" ht="35.1" hidden="1" customHeight="1" outlineLevel="1">
      <c r="A52" s="87" t="s">
        <v>90</v>
      </c>
      <c r="B52" s="467">
        <v>0</v>
      </c>
      <c r="C52" s="467">
        <v>0</v>
      </c>
      <c r="D52" s="467">
        <v>0</v>
      </c>
      <c r="E52" s="467">
        <v>0</v>
      </c>
      <c r="F52" s="467">
        <v>0</v>
      </c>
      <c r="G52" s="467">
        <v>0</v>
      </c>
      <c r="H52" s="467">
        <v>0</v>
      </c>
      <c r="I52" s="467">
        <v>0</v>
      </c>
      <c r="J52" s="467">
        <v>0</v>
      </c>
      <c r="K52" s="467">
        <v>0</v>
      </c>
      <c r="L52" s="467">
        <v>0</v>
      </c>
      <c r="M52" s="467">
        <v>0</v>
      </c>
    </row>
    <row r="53" spans="1:13" s="20" customFormat="1" ht="35.1" hidden="1" customHeight="1" outlineLevel="1">
      <c r="A53" s="87" t="s">
        <v>91</v>
      </c>
      <c r="B53" s="467">
        <v>0</v>
      </c>
      <c r="C53" s="467">
        <v>0</v>
      </c>
      <c r="D53" s="467">
        <v>0</v>
      </c>
      <c r="E53" s="467">
        <v>0</v>
      </c>
      <c r="F53" s="467">
        <v>0</v>
      </c>
      <c r="G53" s="467">
        <v>0</v>
      </c>
      <c r="H53" s="467">
        <v>0</v>
      </c>
      <c r="I53" s="467">
        <v>0</v>
      </c>
      <c r="J53" s="467">
        <v>0</v>
      </c>
      <c r="K53" s="467">
        <v>0</v>
      </c>
      <c r="L53" s="467">
        <v>0</v>
      </c>
      <c r="M53" s="467">
        <v>0</v>
      </c>
    </row>
    <row r="54" spans="1:13" s="12" customFormat="1" ht="23.25" customHeight="1" collapsed="1">
      <c r="A54" s="111">
        <v>2018</v>
      </c>
      <c r="B54" s="468">
        <f>SUM(B56:B65)</f>
        <v>1</v>
      </c>
      <c r="C54" s="468">
        <f t="shared" ref="C54:M54" si="3">SUM(C56:C65)</f>
        <v>0</v>
      </c>
      <c r="D54" s="468">
        <f t="shared" si="3"/>
        <v>1</v>
      </c>
      <c r="E54" s="468">
        <f t="shared" si="3"/>
        <v>2</v>
      </c>
      <c r="F54" s="468">
        <f t="shared" si="3"/>
        <v>2</v>
      </c>
      <c r="G54" s="468">
        <f t="shared" si="3"/>
        <v>0</v>
      </c>
      <c r="H54" s="468">
        <f t="shared" si="3"/>
        <v>0</v>
      </c>
      <c r="I54" s="468">
        <f t="shared" si="3"/>
        <v>0</v>
      </c>
      <c r="J54" s="468">
        <f t="shared" si="3"/>
        <v>0</v>
      </c>
      <c r="K54" s="468">
        <f t="shared" si="3"/>
        <v>1</v>
      </c>
      <c r="L54" s="468">
        <f t="shared" si="3"/>
        <v>0</v>
      </c>
      <c r="M54" s="468">
        <f t="shared" si="3"/>
        <v>0</v>
      </c>
    </row>
    <row r="55" spans="1:13" s="13" customFormat="1" ht="15.75" customHeight="1" outlineLevel="1">
      <c r="A55" s="172"/>
      <c r="B55" s="410"/>
      <c r="C55" s="410"/>
      <c r="D55" s="410"/>
      <c r="E55" s="410"/>
      <c r="F55" s="410"/>
      <c r="G55" s="410"/>
      <c r="H55" s="410"/>
      <c r="I55" s="410"/>
      <c r="J55" s="410"/>
      <c r="K55" s="410"/>
      <c r="L55" s="410"/>
      <c r="M55" s="173"/>
    </row>
    <row r="56" spans="1:13" s="20" customFormat="1" ht="35.1" customHeight="1" outlineLevel="1">
      <c r="A56" s="87" t="s">
        <v>82</v>
      </c>
      <c r="B56" s="469">
        <v>1</v>
      </c>
      <c r="C56" s="470">
        <v>0</v>
      </c>
      <c r="D56" s="470">
        <v>1</v>
      </c>
      <c r="E56" s="470">
        <v>2</v>
      </c>
      <c r="F56" s="470">
        <v>2</v>
      </c>
      <c r="G56" s="470">
        <v>0</v>
      </c>
      <c r="H56" s="470">
        <v>0</v>
      </c>
      <c r="I56" s="470">
        <v>0</v>
      </c>
      <c r="J56" s="470">
        <v>0</v>
      </c>
      <c r="K56" s="470">
        <v>1</v>
      </c>
      <c r="L56" s="470">
        <v>0</v>
      </c>
      <c r="M56" s="470">
        <v>0</v>
      </c>
    </row>
    <row r="57" spans="1:13" s="20" customFormat="1" ht="35.1" customHeight="1" outlineLevel="1">
      <c r="A57" s="87" t="s">
        <v>83</v>
      </c>
      <c r="B57" s="470">
        <v>0</v>
      </c>
      <c r="C57" s="470">
        <v>0</v>
      </c>
      <c r="D57" s="470">
        <v>0</v>
      </c>
      <c r="E57" s="470">
        <v>0</v>
      </c>
      <c r="F57" s="470">
        <v>0</v>
      </c>
      <c r="G57" s="470">
        <v>0</v>
      </c>
      <c r="H57" s="470">
        <v>0</v>
      </c>
      <c r="I57" s="470">
        <v>0</v>
      </c>
      <c r="J57" s="470">
        <v>0</v>
      </c>
      <c r="K57" s="470">
        <v>0</v>
      </c>
      <c r="L57" s="470">
        <v>0</v>
      </c>
      <c r="M57" s="470">
        <v>0</v>
      </c>
    </row>
    <row r="58" spans="1:13" s="20" customFormat="1" ht="35.1" customHeight="1" outlineLevel="1">
      <c r="A58" s="87" t="s">
        <v>84</v>
      </c>
      <c r="B58" s="470">
        <v>0</v>
      </c>
      <c r="C58" s="470">
        <v>0</v>
      </c>
      <c r="D58" s="470">
        <v>0</v>
      </c>
      <c r="E58" s="470">
        <v>0</v>
      </c>
      <c r="F58" s="470">
        <v>0</v>
      </c>
      <c r="G58" s="470">
        <v>0</v>
      </c>
      <c r="H58" s="470">
        <v>0</v>
      </c>
      <c r="I58" s="470">
        <v>0</v>
      </c>
      <c r="J58" s="470">
        <v>0</v>
      </c>
      <c r="K58" s="470">
        <v>0</v>
      </c>
      <c r="L58" s="470">
        <v>0</v>
      </c>
      <c r="M58" s="470">
        <v>0</v>
      </c>
    </row>
    <row r="59" spans="1:13" s="20" customFormat="1" ht="35.1" customHeight="1" outlineLevel="1">
      <c r="A59" s="87" t="s">
        <v>85</v>
      </c>
      <c r="B59" s="470">
        <v>0</v>
      </c>
      <c r="C59" s="470">
        <v>0</v>
      </c>
      <c r="D59" s="470">
        <v>0</v>
      </c>
      <c r="E59" s="470">
        <v>0</v>
      </c>
      <c r="F59" s="470">
        <v>0</v>
      </c>
      <c r="G59" s="470">
        <v>0</v>
      </c>
      <c r="H59" s="470">
        <v>0</v>
      </c>
      <c r="I59" s="470">
        <v>0</v>
      </c>
      <c r="J59" s="470">
        <v>0</v>
      </c>
      <c r="K59" s="470">
        <v>0</v>
      </c>
      <c r="L59" s="470">
        <v>0</v>
      </c>
      <c r="M59" s="470">
        <v>0</v>
      </c>
    </row>
    <row r="60" spans="1:13" s="20" customFormat="1" ht="35.1" customHeight="1" outlineLevel="1">
      <c r="A60" s="87" t="s">
        <v>86</v>
      </c>
      <c r="B60" s="470">
        <v>0</v>
      </c>
      <c r="C60" s="470">
        <v>0</v>
      </c>
      <c r="D60" s="470">
        <v>0</v>
      </c>
      <c r="E60" s="470">
        <v>0</v>
      </c>
      <c r="F60" s="470">
        <v>0</v>
      </c>
      <c r="G60" s="470">
        <v>0</v>
      </c>
      <c r="H60" s="470">
        <v>0</v>
      </c>
      <c r="I60" s="470">
        <v>0</v>
      </c>
      <c r="J60" s="470">
        <v>0</v>
      </c>
      <c r="K60" s="470">
        <v>0</v>
      </c>
      <c r="L60" s="470">
        <v>0</v>
      </c>
      <c r="M60" s="470">
        <v>0</v>
      </c>
    </row>
    <row r="61" spans="1:13" s="20" customFormat="1" ht="35.1" customHeight="1" outlineLevel="1">
      <c r="A61" s="87" t="s">
        <v>87</v>
      </c>
      <c r="B61" s="470">
        <v>0</v>
      </c>
      <c r="C61" s="470">
        <v>0</v>
      </c>
      <c r="D61" s="470">
        <v>0</v>
      </c>
      <c r="E61" s="470">
        <v>0</v>
      </c>
      <c r="F61" s="470">
        <v>0</v>
      </c>
      <c r="G61" s="470">
        <v>0</v>
      </c>
      <c r="H61" s="470">
        <v>0</v>
      </c>
      <c r="I61" s="470">
        <v>0</v>
      </c>
      <c r="J61" s="470">
        <v>0</v>
      </c>
      <c r="K61" s="470">
        <v>0</v>
      </c>
      <c r="L61" s="470">
        <v>0</v>
      </c>
      <c r="M61" s="470">
        <v>0</v>
      </c>
    </row>
    <row r="62" spans="1:13" s="20" customFormat="1" ht="35.1" customHeight="1" outlineLevel="1">
      <c r="A62" s="87" t="s">
        <v>88</v>
      </c>
      <c r="B62" s="470">
        <v>0</v>
      </c>
      <c r="C62" s="470">
        <v>0</v>
      </c>
      <c r="D62" s="470">
        <v>0</v>
      </c>
      <c r="E62" s="470">
        <v>0</v>
      </c>
      <c r="F62" s="470">
        <v>0</v>
      </c>
      <c r="G62" s="470">
        <v>0</v>
      </c>
      <c r="H62" s="470">
        <v>0</v>
      </c>
      <c r="I62" s="470">
        <v>0</v>
      </c>
      <c r="J62" s="470">
        <v>0</v>
      </c>
      <c r="K62" s="470">
        <v>0</v>
      </c>
      <c r="L62" s="470">
        <v>0</v>
      </c>
      <c r="M62" s="470">
        <v>0</v>
      </c>
    </row>
    <row r="63" spans="1:13" s="20" customFormat="1" ht="35.1" customHeight="1" outlineLevel="1">
      <c r="A63" s="87" t="s">
        <v>89</v>
      </c>
      <c r="B63" s="470">
        <v>0</v>
      </c>
      <c r="C63" s="470">
        <v>0</v>
      </c>
      <c r="D63" s="470">
        <v>0</v>
      </c>
      <c r="E63" s="470">
        <v>0</v>
      </c>
      <c r="F63" s="470">
        <v>0</v>
      </c>
      <c r="G63" s="470">
        <v>0</v>
      </c>
      <c r="H63" s="470">
        <v>0</v>
      </c>
      <c r="I63" s="470">
        <v>0</v>
      </c>
      <c r="J63" s="470">
        <v>0</v>
      </c>
      <c r="K63" s="470">
        <v>0</v>
      </c>
      <c r="L63" s="470">
        <v>0</v>
      </c>
      <c r="M63" s="470">
        <v>0</v>
      </c>
    </row>
    <row r="64" spans="1:13" s="20" customFormat="1" ht="35.1" customHeight="1" outlineLevel="1">
      <c r="A64" s="87" t="s">
        <v>90</v>
      </c>
      <c r="B64" s="470">
        <v>0</v>
      </c>
      <c r="C64" s="470">
        <v>0</v>
      </c>
      <c r="D64" s="470">
        <v>0</v>
      </c>
      <c r="E64" s="470">
        <v>0</v>
      </c>
      <c r="F64" s="470">
        <v>0</v>
      </c>
      <c r="G64" s="470">
        <v>0</v>
      </c>
      <c r="H64" s="470">
        <v>0</v>
      </c>
      <c r="I64" s="470">
        <v>0</v>
      </c>
      <c r="J64" s="470">
        <v>0</v>
      </c>
      <c r="K64" s="470">
        <v>0</v>
      </c>
      <c r="L64" s="470">
        <v>0</v>
      </c>
      <c r="M64" s="470">
        <v>0</v>
      </c>
    </row>
    <row r="65" spans="1:13" s="20" customFormat="1" ht="35.1" customHeight="1" outlineLevel="1">
      <c r="A65" s="87" t="s">
        <v>91</v>
      </c>
      <c r="B65" s="470">
        <v>0</v>
      </c>
      <c r="C65" s="470">
        <v>0</v>
      </c>
      <c r="D65" s="470">
        <v>0</v>
      </c>
      <c r="E65" s="470">
        <v>0</v>
      </c>
      <c r="F65" s="470">
        <v>0</v>
      </c>
      <c r="G65" s="470">
        <v>0</v>
      </c>
      <c r="H65" s="470">
        <v>0</v>
      </c>
      <c r="I65" s="470">
        <v>0</v>
      </c>
      <c r="J65" s="470">
        <v>0</v>
      </c>
      <c r="K65" s="470">
        <v>0</v>
      </c>
      <c r="L65" s="470">
        <v>0</v>
      </c>
      <c r="M65" s="470">
        <v>0</v>
      </c>
    </row>
    <row r="66" spans="1:13" s="20" customFormat="1" ht="6.75" customHeight="1" outlineLevel="1">
      <c r="A66" s="191"/>
      <c r="B66" s="464"/>
      <c r="C66" s="428"/>
      <c r="D66" s="428"/>
      <c r="E66" s="428"/>
      <c r="F66" s="428"/>
      <c r="G66" s="428"/>
      <c r="H66" s="428"/>
      <c r="I66" s="465"/>
      <c r="J66" s="428"/>
      <c r="K66" s="428"/>
      <c r="L66" s="428"/>
      <c r="M66" s="428"/>
    </row>
    <row r="67" spans="1:13" s="11" customFormat="1" ht="15" customHeight="1">
      <c r="A67" s="471" t="s">
        <v>397</v>
      </c>
      <c r="B67" s="472"/>
      <c r="C67" s="472"/>
      <c r="D67" s="472"/>
      <c r="E67" s="472"/>
      <c r="F67" s="472"/>
      <c r="G67" s="472"/>
      <c r="H67" s="472"/>
      <c r="I67" s="473"/>
      <c r="J67" s="472"/>
      <c r="K67" s="472"/>
      <c r="L67" s="472"/>
      <c r="M67" s="472"/>
    </row>
    <row r="68" spans="1:13" s="11" customFormat="1" ht="15" customHeight="1">
      <c r="A68" s="232"/>
      <c r="B68" s="474"/>
      <c r="C68" s="474"/>
      <c r="D68" s="474"/>
      <c r="E68" s="474"/>
      <c r="F68" s="474"/>
      <c r="G68" s="474"/>
      <c r="H68" s="474"/>
      <c r="I68" s="475"/>
      <c r="J68" s="474"/>
      <c r="K68" s="474"/>
      <c r="L68" s="474"/>
      <c r="M68" s="474"/>
    </row>
    <row r="69" spans="1:13" s="11" customFormat="1" ht="15" customHeight="1">
      <c r="A69" s="233"/>
      <c r="B69" s="474"/>
      <c r="C69" s="474"/>
      <c r="D69" s="474"/>
      <c r="E69" s="474"/>
      <c r="F69" s="474"/>
      <c r="G69" s="474"/>
      <c r="H69" s="474"/>
      <c r="I69" s="475"/>
      <c r="J69" s="474"/>
      <c r="K69" s="474"/>
      <c r="L69" s="474"/>
      <c r="M69" s="474"/>
    </row>
    <row r="70" spans="1:13" s="15" customFormat="1" ht="14.25" customHeight="1">
      <c r="A70" s="15" t="s">
        <v>398</v>
      </c>
      <c r="B70" s="234"/>
      <c r="C70" s="234"/>
      <c r="D70" s="234"/>
      <c r="E70" s="234"/>
      <c r="F70" s="234"/>
      <c r="G70" s="234"/>
      <c r="H70" s="234"/>
      <c r="I70" s="476"/>
      <c r="J70" s="234"/>
      <c r="K70" s="234"/>
      <c r="L70" s="234"/>
      <c r="M70" s="234"/>
    </row>
    <row r="71" spans="1:13">
      <c r="A71" s="477"/>
      <c r="B71" s="478"/>
      <c r="C71" s="478"/>
      <c r="D71" s="478"/>
      <c r="E71" s="478"/>
      <c r="F71" s="478"/>
      <c r="G71" s="478"/>
      <c r="H71" s="180"/>
      <c r="I71" s="479"/>
      <c r="J71" s="180"/>
      <c r="K71" s="478"/>
      <c r="L71" s="478"/>
      <c r="M71" s="478"/>
    </row>
    <row r="72" spans="1:13">
      <c r="A72" s="480"/>
      <c r="B72" s="373"/>
      <c r="C72" s="373"/>
      <c r="D72" s="373"/>
      <c r="E72" s="373"/>
      <c r="F72" s="373"/>
      <c r="G72" s="373"/>
      <c r="H72" s="373"/>
      <c r="I72" s="373"/>
      <c r="J72" s="373"/>
      <c r="K72" s="373"/>
      <c r="L72" s="373"/>
      <c r="M72" s="373"/>
    </row>
    <row r="73" spans="1:13">
      <c r="A73" s="481"/>
    </row>
  </sheetData>
  <mergeCells count="1">
    <mergeCell ref="F10:F11"/>
  </mergeCells>
  <phoneticPr fontId="249" type="noConversion"/>
  <printOptions horizontalCentered="1" gridLinesSet="0"/>
  <pageMargins left="0.39374999999999999" right="0.39374999999999999" top="0.55138889999999996" bottom="0.55138889999999996" header="0.51180550000000002" footer="0.51180550000000002"/>
  <pageSetup paperSize="9" scale="81" pageOrder="overThenDown" orientation="portrait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Z79"/>
  <sheetViews>
    <sheetView view="pageBreakPreview" topLeftCell="A7" zoomScale="90" zoomScaleNormal="100" zoomScaleSheetLayoutView="90" workbookViewId="0">
      <selection activeCell="Z18" sqref="Z18"/>
    </sheetView>
  </sheetViews>
  <sheetFormatPr defaultRowHeight="13.5" outlineLevelRow="1"/>
  <cols>
    <col min="1" max="1" width="7.5703125" style="482" customWidth="1"/>
    <col min="2" max="2" width="9.140625" style="482" customWidth="1"/>
    <col min="3" max="3" width="10.28515625" style="482" customWidth="1"/>
    <col min="4" max="4" width="13.42578125" style="482" bestFit="1" customWidth="1"/>
    <col min="5" max="10" width="10.28515625" style="482" customWidth="1"/>
    <col min="11" max="13" width="10.85546875" style="482" customWidth="1"/>
    <col min="14" max="25" width="11.85546875" style="482" customWidth="1"/>
    <col min="26" max="16384" width="9.140625" style="482"/>
  </cols>
  <sheetData>
    <row r="1" spans="1:25" s="22" customFormat="1" ht="37.5" customHeight="1">
      <c r="A1" s="483"/>
      <c r="B1" s="483"/>
      <c r="C1" s="484"/>
      <c r="D1" s="484"/>
      <c r="E1" s="484"/>
      <c r="F1" s="483"/>
      <c r="G1" s="484"/>
      <c r="H1" s="484"/>
      <c r="I1" s="484"/>
      <c r="J1" s="484"/>
      <c r="K1" s="484"/>
      <c r="L1" s="484"/>
      <c r="M1" s="485"/>
      <c r="N1" s="486"/>
      <c r="O1" s="484"/>
      <c r="P1" s="484"/>
      <c r="Q1" s="484"/>
      <c r="R1" s="484"/>
      <c r="S1" s="484"/>
      <c r="T1" s="484"/>
      <c r="U1" s="484"/>
      <c r="V1" s="484"/>
      <c r="W1" s="484"/>
      <c r="X1" s="486"/>
      <c r="Y1" s="484"/>
    </row>
    <row r="2" spans="1:25" s="22" customFormat="1" ht="37.5" customHeight="1">
      <c r="A2" s="483"/>
      <c r="B2" s="483"/>
      <c r="C2" s="484"/>
      <c r="D2" s="484"/>
      <c r="E2" s="484"/>
      <c r="F2" s="483"/>
      <c r="G2" s="484"/>
      <c r="H2" s="484"/>
      <c r="I2" s="484"/>
      <c r="J2" s="484"/>
      <c r="K2" s="484"/>
      <c r="L2" s="484"/>
      <c r="M2" s="485"/>
      <c r="N2" s="486"/>
      <c r="O2" s="484"/>
      <c r="P2" s="484"/>
      <c r="Q2" s="484"/>
      <c r="R2" s="484"/>
      <c r="S2" s="484"/>
      <c r="T2" s="484"/>
      <c r="U2" s="484"/>
      <c r="V2" s="484"/>
      <c r="W2" s="484"/>
      <c r="X2" s="486"/>
      <c r="Y2" s="484"/>
    </row>
    <row r="3" spans="1:25" s="22" customFormat="1" ht="21.75" customHeight="1">
      <c r="A3" s="483"/>
      <c r="B3" s="483"/>
      <c r="C3" s="484"/>
      <c r="D3" s="484"/>
      <c r="E3" s="484"/>
      <c r="F3" s="483"/>
      <c r="G3" s="484"/>
      <c r="H3" s="484"/>
      <c r="I3" s="484"/>
      <c r="J3" s="484"/>
      <c r="K3" s="484"/>
      <c r="L3" s="484"/>
      <c r="M3" s="485"/>
      <c r="N3" s="486"/>
      <c r="O3" s="484"/>
      <c r="P3" s="484"/>
      <c r="Q3" s="484"/>
      <c r="R3" s="484"/>
      <c r="S3" s="484"/>
      <c r="T3" s="484"/>
      <c r="U3" s="484"/>
      <c r="V3" s="484"/>
      <c r="W3" s="484"/>
      <c r="X3" s="486"/>
      <c r="Y3" s="484"/>
    </row>
    <row r="4" spans="1:25" s="23" customFormat="1" ht="30" customHeight="1">
      <c r="A4" s="487" t="s">
        <v>399</v>
      </c>
      <c r="B4" s="487"/>
      <c r="C4" s="487"/>
      <c r="D4" s="487"/>
      <c r="E4" s="487"/>
      <c r="F4" s="487"/>
      <c r="G4" s="487"/>
      <c r="H4" s="487"/>
      <c r="I4" s="487"/>
      <c r="J4" s="487"/>
      <c r="K4" s="487"/>
      <c r="L4" s="487"/>
      <c r="M4" s="487"/>
      <c r="N4" s="487" t="s">
        <v>400</v>
      </c>
      <c r="O4" s="487"/>
      <c r="P4" s="487"/>
      <c r="Q4" s="487"/>
      <c r="R4" s="487"/>
      <c r="S4" s="487"/>
      <c r="T4" s="487"/>
      <c r="U4" s="487"/>
      <c r="V4" s="487"/>
      <c r="W4" s="487"/>
      <c r="X4" s="487"/>
      <c r="Y4" s="487"/>
    </row>
    <row r="5" spans="1:25" s="24" customFormat="1" ht="30" customHeight="1">
      <c r="A5" s="488" t="s">
        <v>401</v>
      </c>
      <c r="B5" s="488"/>
      <c r="C5" s="488"/>
      <c r="D5" s="488"/>
      <c r="E5" s="488"/>
      <c r="F5" s="488"/>
      <c r="G5" s="488"/>
      <c r="H5" s="488"/>
      <c r="I5" s="488"/>
      <c r="J5" s="488"/>
      <c r="K5" s="488"/>
      <c r="L5" s="488"/>
      <c r="M5" s="488"/>
      <c r="N5" s="488" t="s">
        <v>402</v>
      </c>
      <c r="O5" s="488"/>
      <c r="P5" s="488"/>
      <c r="Q5" s="488"/>
      <c r="R5" s="488"/>
      <c r="S5" s="488"/>
      <c r="T5" s="488"/>
      <c r="U5" s="488"/>
      <c r="V5" s="488"/>
      <c r="W5" s="488"/>
      <c r="X5" s="488"/>
      <c r="Y5" s="488"/>
    </row>
    <row r="6" spans="1:25" s="24" customFormat="1" ht="30" customHeight="1">
      <c r="A6" s="488"/>
      <c r="B6" s="488"/>
      <c r="C6" s="488"/>
      <c r="D6" s="488"/>
      <c r="E6" s="488"/>
      <c r="F6" s="488"/>
      <c r="G6" s="488"/>
      <c r="H6" s="488"/>
      <c r="I6" s="488"/>
      <c r="J6" s="488"/>
      <c r="K6" s="488"/>
      <c r="L6" s="488"/>
      <c r="M6" s="488"/>
      <c r="N6" s="488"/>
      <c r="O6" s="488"/>
      <c r="P6" s="488"/>
      <c r="Q6" s="488"/>
      <c r="R6" s="488"/>
      <c r="S6" s="488"/>
      <c r="T6" s="488"/>
      <c r="U6" s="488"/>
      <c r="V6" s="488"/>
      <c r="W6" s="488"/>
      <c r="X6" s="488"/>
      <c r="Y6" s="488"/>
    </row>
    <row r="7" spans="1:25" s="25" customFormat="1" ht="17.25" thickBot="1">
      <c r="A7" s="30" t="s">
        <v>565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489" t="s">
        <v>566</v>
      </c>
      <c r="N7" s="30" t="s">
        <v>565</v>
      </c>
      <c r="O7" s="30"/>
      <c r="P7" s="30"/>
      <c r="Q7" s="30"/>
      <c r="R7" s="30"/>
      <c r="S7" s="30"/>
      <c r="T7" s="30"/>
      <c r="U7" s="30"/>
      <c r="V7" s="30"/>
      <c r="W7" s="489"/>
      <c r="X7" s="489" t="s">
        <v>566</v>
      </c>
      <c r="Y7" s="30"/>
    </row>
    <row r="8" spans="1:25" s="26" customFormat="1" ht="35.25" customHeight="1">
      <c r="A8" s="490" t="s">
        <v>97</v>
      </c>
      <c r="B8" s="491" t="s">
        <v>403</v>
      </c>
      <c r="C8" s="492"/>
      <c r="D8" s="492"/>
      <c r="E8" s="492"/>
      <c r="F8" s="492"/>
      <c r="G8" s="492"/>
      <c r="H8" s="492"/>
      <c r="I8" s="492"/>
      <c r="J8" s="492"/>
      <c r="K8" s="492"/>
      <c r="L8" s="492"/>
      <c r="M8" s="492"/>
      <c r="N8" s="492"/>
      <c r="O8" s="492"/>
      <c r="P8" s="492"/>
      <c r="Q8" s="492"/>
      <c r="R8" s="492"/>
      <c r="S8" s="492"/>
      <c r="T8" s="492"/>
      <c r="U8" s="492"/>
      <c r="V8" s="492"/>
      <c r="W8" s="492"/>
      <c r="X8" s="492"/>
    </row>
    <row r="9" spans="1:25" s="26" customFormat="1" ht="36" customHeight="1">
      <c r="A9" s="493"/>
      <c r="B9" s="494" t="s">
        <v>404</v>
      </c>
      <c r="C9" s="494" t="s">
        <v>405</v>
      </c>
      <c r="D9" s="494" t="s">
        <v>406</v>
      </c>
      <c r="E9" s="494" t="s">
        <v>407</v>
      </c>
      <c r="F9" s="494" t="s">
        <v>408</v>
      </c>
      <c r="G9" s="495" t="s">
        <v>409</v>
      </c>
      <c r="H9" s="494" t="s">
        <v>410</v>
      </c>
      <c r="I9" s="495" t="s">
        <v>411</v>
      </c>
      <c r="J9" s="494" t="s">
        <v>412</v>
      </c>
      <c r="K9" s="494" t="s">
        <v>413</v>
      </c>
      <c r="L9" s="494"/>
      <c r="M9" s="494"/>
      <c r="N9" s="496" t="s">
        <v>414</v>
      </c>
      <c r="O9" s="494" t="s">
        <v>415</v>
      </c>
      <c r="P9" s="494" t="s">
        <v>416</v>
      </c>
      <c r="Q9" s="494" t="s">
        <v>417</v>
      </c>
      <c r="R9" s="494" t="s">
        <v>418</v>
      </c>
      <c r="S9" s="494" t="s">
        <v>419</v>
      </c>
      <c r="T9" s="494" t="s">
        <v>420</v>
      </c>
      <c r="U9" s="496" t="s">
        <v>421</v>
      </c>
      <c r="V9" s="497" t="s">
        <v>422</v>
      </c>
      <c r="W9" s="498" t="s">
        <v>423</v>
      </c>
      <c r="X9" s="494" t="s">
        <v>424</v>
      </c>
    </row>
    <row r="10" spans="1:25" s="26" customFormat="1" ht="45" customHeight="1">
      <c r="A10" s="499" t="s">
        <v>76</v>
      </c>
      <c r="B10" s="500" t="s">
        <v>29</v>
      </c>
      <c r="C10" s="500" t="s">
        <v>425</v>
      </c>
      <c r="D10" s="500" t="s">
        <v>426</v>
      </c>
      <c r="E10" s="501" t="s">
        <v>427</v>
      </c>
      <c r="F10" s="501" t="s">
        <v>428</v>
      </c>
      <c r="G10" s="501" t="s">
        <v>429</v>
      </c>
      <c r="H10" s="501" t="s">
        <v>430</v>
      </c>
      <c r="I10" s="501" t="s">
        <v>431</v>
      </c>
      <c r="J10" s="502" t="s">
        <v>432</v>
      </c>
      <c r="K10" s="503" t="s">
        <v>433</v>
      </c>
      <c r="L10" s="503" t="s">
        <v>434</v>
      </c>
      <c r="M10" s="503" t="s">
        <v>435</v>
      </c>
      <c r="N10" s="504" t="s">
        <v>436</v>
      </c>
      <c r="O10" s="501" t="s">
        <v>437</v>
      </c>
      <c r="P10" s="505" t="s">
        <v>438</v>
      </c>
      <c r="Q10" s="501" t="s">
        <v>439</v>
      </c>
      <c r="R10" s="505" t="s">
        <v>440</v>
      </c>
      <c r="S10" s="501" t="s">
        <v>441</v>
      </c>
      <c r="T10" s="501" t="s">
        <v>442</v>
      </c>
      <c r="U10" s="504" t="s">
        <v>443</v>
      </c>
      <c r="V10" s="506" t="s">
        <v>163</v>
      </c>
      <c r="W10" s="507" t="s">
        <v>163</v>
      </c>
      <c r="X10" s="501" t="s">
        <v>163</v>
      </c>
    </row>
    <row r="11" spans="1:25" ht="20.100000000000001" hidden="1" customHeight="1">
      <c r="A11" s="508">
        <v>2000</v>
      </c>
      <c r="B11" s="509"/>
      <c r="C11" s="510">
        <v>21</v>
      </c>
      <c r="D11" s="511">
        <v>0</v>
      </c>
      <c r="E11" s="512">
        <v>1</v>
      </c>
      <c r="F11" s="512">
        <v>30</v>
      </c>
    </row>
    <row r="12" spans="1:25" ht="20.100000000000001" hidden="1" customHeight="1">
      <c r="A12" s="508">
        <v>2001</v>
      </c>
      <c r="B12" s="509"/>
      <c r="C12" s="510">
        <v>21</v>
      </c>
      <c r="D12" s="511">
        <v>10</v>
      </c>
      <c r="E12" s="512">
        <v>1</v>
      </c>
      <c r="F12" s="512">
        <v>38</v>
      </c>
    </row>
    <row r="13" spans="1:25" ht="20.100000000000001" hidden="1" customHeight="1">
      <c r="A13" s="508">
        <v>2003</v>
      </c>
      <c r="B13" s="509"/>
      <c r="C13" s="31">
        <v>26</v>
      </c>
      <c r="D13" s="511">
        <v>15</v>
      </c>
      <c r="E13" s="512">
        <v>10</v>
      </c>
      <c r="F13" s="512">
        <v>50</v>
      </c>
    </row>
    <row r="14" spans="1:25" ht="24" hidden="1" customHeight="1">
      <c r="A14" s="161">
        <v>2010</v>
      </c>
      <c r="B14" s="513">
        <v>44</v>
      </c>
      <c r="C14" s="514">
        <v>1</v>
      </c>
      <c r="D14" s="515">
        <v>4</v>
      </c>
      <c r="E14" s="516">
        <v>0</v>
      </c>
      <c r="F14" s="516">
        <v>0</v>
      </c>
      <c r="G14" s="517">
        <v>0</v>
      </c>
      <c r="H14" s="517">
        <v>1</v>
      </c>
      <c r="I14" s="517">
        <v>0</v>
      </c>
      <c r="J14" s="517">
        <v>23</v>
      </c>
      <c r="K14" s="517">
        <v>1</v>
      </c>
      <c r="L14" s="517">
        <v>1</v>
      </c>
      <c r="M14" s="517">
        <v>0</v>
      </c>
      <c r="N14" s="517">
        <v>0</v>
      </c>
      <c r="O14" s="517">
        <v>1</v>
      </c>
      <c r="P14" s="517">
        <v>0</v>
      </c>
      <c r="Q14" s="517">
        <v>0</v>
      </c>
      <c r="R14" s="517">
        <v>0</v>
      </c>
      <c r="S14" s="517">
        <v>0</v>
      </c>
      <c r="T14" s="517">
        <v>0</v>
      </c>
      <c r="U14" s="517">
        <v>0</v>
      </c>
      <c r="V14" s="517">
        <v>11</v>
      </c>
      <c r="W14" s="517">
        <v>1</v>
      </c>
      <c r="X14" s="517">
        <v>0</v>
      </c>
    </row>
    <row r="15" spans="1:25" ht="15" hidden="1" customHeight="1">
      <c r="A15" s="163">
        <v>2011</v>
      </c>
      <c r="B15" s="518">
        <v>57</v>
      </c>
      <c r="C15" s="514">
        <v>1</v>
      </c>
      <c r="D15" s="516">
        <v>6</v>
      </c>
      <c r="E15" s="516">
        <v>0</v>
      </c>
      <c r="F15" s="516">
        <v>1</v>
      </c>
      <c r="G15" s="517">
        <v>0</v>
      </c>
      <c r="H15" s="517">
        <v>6</v>
      </c>
      <c r="I15" s="517">
        <v>0</v>
      </c>
      <c r="J15" s="517">
        <v>23</v>
      </c>
      <c r="K15" s="517">
        <v>1</v>
      </c>
      <c r="L15" s="517">
        <v>1</v>
      </c>
      <c r="M15" s="517">
        <v>1</v>
      </c>
      <c r="N15" s="517">
        <v>1</v>
      </c>
      <c r="O15" s="517">
        <v>1</v>
      </c>
      <c r="P15" s="517">
        <v>0</v>
      </c>
      <c r="Q15" s="517">
        <v>0</v>
      </c>
      <c r="R15" s="517">
        <v>0</v>
      </c>
      <c r="S15" s="517">
        <v>0</v>
      </c>
      <c r="T15" s="517">
        <v>0</v>
      </c>
      <c r="U15" s="517">
        <v>0</v>
      </c>
      <c r="V15" s="517">
        <v>14</v>
      </c>
      <c r="W15" s="517">
        <v>1</v>
      </c>
      <c r="X15" s="517">
        <v>0</v>
      </c>
    </row>
    <row r="16" spans="1:25" ht="35.1" hidden="1" customHeight="1">
      <c r="A16" s="163">
        <v>2012</v>
      </c>
      <c r="B16" s="518">
        <v>68</v>
      </c>
      <c r="C16" s="514">
        <v>1</v>
      </c>
      <c r="D16" s="516">
        <v>6</v>
      </c>
      <c r="E16" s="516">
        <v>0</v>
      </c>
      <c r="F16" s="516">
        <v>1</v>
      </c>
      <c r="G16" s="517">
        <v>0</v>
      </c>
      <c r="H16" s="517">
        <v>6</v>
      </c>
      <c r="I16" s="517">
        <v>0</v>
      </c>
      <c r="J16" s="517">
        <v>23</v>
      </c>
      <c r="K16" s="517">
        <v>1</v>
      </c>
      <c r="L16" s="517">
        <v>1</v>
      </c>
      <c r="M16" s="517">
        <v>1</v>
      </c>
      <c r="N16" s="517">
        <v>1</v>
      </c>
      <c r="O16" s="517">
        <v>1</v>
      </c>
      <c r="P16" s="517">
        <v>0</v>
      </c>
      <c r="Q16" s="517">
        <v>0</v>
      </c>
      <c r="R16" s="517">
        <v>0</v>
      </c>
      <c r="S16" s="517">
        <v>0</v>
      </c>
      <c r="T16" s="517">
        <v>0</v>
      </c>
      <c r="U16" s="517">
        <v>0</v>
      </c>
      <c r="V16" s="517">
        <v>25</v>
      </c>
      <c r="W16" s="517">
        <v>1</v>
      </c>
      <c r="X16" s="517">
        <v>0</v>
      </c>
    </row>
    <row r="17" spans="1:24" ht="35.1" customHeight="1">
      <c r="A17" s="163">
        <v>2013</v>
      </c>
      <c r="B17" s="518">
        <v>80</v>
      </c>
      <c r="C17" s="514">
        <v>1</v>
      </c>
      <c r="D17" s="516">
        <v>7</v>
      </c>
      <c r="E17" s="516">
        <v>0</v>
      </c>
      <c r="F17" s="516">
        <v>1</v>
      </c>
      <c r="G17" s="517">
        <v>0</v>
      </c>
      <c r="H17" s="517">
        <v>6</v>
      </c>
      <c r="I17" s="517">
        <v>0</v>
      </c>
      <c r="J17" s="517">
        <v>23</v>
      </c>
      <c r="K17" s="517">
        <v>1</v>
      </c>
      <c r="L17" s="517">
        <v>1</v>
      </c>
      <c r="M17" s="517">
        <v>2</v>
      </c>
      <c r="N17" s="517">
        <v>1</v>
      </c>
      <c r="O17" s="517">
        <v>1</v>
      </c>
      <c r="P17" s="517">
        <v>0</v>
      </c>
      <c r="Q17" s="517">
        <v>0</v>
      </c>
      <c r="R17" s="517">
        <v>0</v>
      </c>
      <c r="S17" s="517">
        <v>0</v>
      </c>
      <c r="T17" s="517">
        <v>0</v>
      </c>
      <c r="U17" s="517">
        <v>0</v>
      </c>
      <c r="V17" s="517">
        <v>35</v>
      </c>
      <c r="W17" s="517">
        <v>1</v>
      </c>
      <c r="X17" s="517">
        <v>0</v>
      </c>
    </row>
    <row r="18" spans="1:24" ht="35.1" customHeight="1">
      <c r="A18" s="163">
        <v>2014</v>
      </c>
      <c r="B18" s="518">
        <v>102</v>
      </c>
      <c r="C18" s="514">
        <v>1</v>
      </c>
      <c r="D18" s="514">
        <v>7</v>
      </c>
      <c r="E18" s="514">
        <v>0</v>
      </c>
      <c r="F18" s="514">
        <v>1</v>
      </c>
      <c r="G18" s="514">
        <v>0</v>
      </c>
      <c r="H18" s="514">
        <v>7</v>
      </c>
      <c r="I18" s="514">
        <v>0</v>
      </c>
      <c r="J18" s="514">
        <v>44</v>
      </c>
      <c r="K18" s="514">
        <v>1</v>
      </c>
      <c r="L18" s="514">
        <v>1</v>
      </c>
      <c r="M18" s="514">
        <v>3</v>
      </c>
      <c r="N18" s="514">
        <v>1</v>
      </c>
      <c r="O18" s="514">
        <v>1</v>
      </c>
      <c r="P18" s="514">
        <v>0</v>
      </c>
      <c r="Q18" s="514">
        <v>0</v>
      </c>
      <c r="R18" s="514">
        <v>0</v>
      </c>
      <c r="S18" s="514">
        <v>0</v>
      </c>
      <c r="T18" s="514">
        <v>0</v>
      </c>
      <c r="U18" s="514">
        <v>0</v>
      </c>
      <c r="V18" s="514">
        <v>34</v>
      </c>
      <c r="W18" s="514">
        <v>1</v>
      </c>
      <c r="X18" s="514">
        <v>0</v>
      </c>
    </row>
    <row r="19" spans="1:24" s="27" customFormat="1" ht="35.1" customHeight="1" collapsed="1">
      <c r="A19" s="163">
        <v>2015</v>
      </c>
      <c r="B19" s="518">
        <f>SUM(B21:B30)</f>
        <v>118</v>
      </c>
      <c r="C19" s="514">
        <f>SUM(C21:C30)</f>
        <v>1</v>
      </c>
      <c r="D19" s="514">
        <f t="shared" ref="D19:M19" si="0">SUM(D21:D30)</f>
        <v>7</v>
      </c>
      <c r="E19" s="514">
        <f t="shared" si="0"/>
        <v>0</v>
      </c>
      <c r="F19" s="514">
        <f t="shared" si="0"/>
        <v>1</v>
      </c>
      <c r="G19" s="514">
        <f t="shared" si="0"/>
        <v>0</v>
      </c>
      <c r="H19" s="514">
        <f t="shared" si="0"/>
        <v>7</v>
      </c>
      <c r="I19" s="514">
        <f t="shared" si="0"/>
        <v>0</v>
      </c>
      <c r="J19" s="514">
        <v>50</v>
      </c>
      <c r="K19" s="514">
        <f t="shared" si="0"/>
        <v>1</v>
      </c>
      <c r="L19" s="514">
        <f t="shared" si="0"/>
        <v>1</v>
      </c>
      <c r="M19" s="514">
        <f t="shared" si="0"/>
        <v>2</v>
      </c>
      <c r="N19" s="514">
        <f>SUM(N21:N30)</f>
        <v>1</v>
      </c>
      <c r="O19" s="514">
        <f t="shared" ref="O19" si="1">SUM(O21:O30)</f>
        <v>1</v>
      </c>
      <c r="P19" s="514">
        <f t="shared" ref="P19:U19" si="2">SUM(P21:P30)</f>
        <v>0</v>
      </c>
      <c r="Q19" s="514">
        <f t="shared" si="2"/>
        <v>0</v>
      </c>
      <c r="R19" s="514">
        <f t="shared" si="2"/>
        <v>0</v>
      </c>
      <c r="S19" s="514">
        <f t="shared" si="2"/>
        <v>0</v>
      </c>
      <c r="T19" s="514">
        <f t="shared" si="2"/>
        <v>0</v>
      </c>
      <c r="U19" s="514">
        <f t="shared" si="2"/>
        <v>0</v>
      </c>
      <c r="V19" s="514">
        <f t="shared" ref="V19:X19" si="3">SUM(V21:V30)</f>
        <v>45</v>
      </c>
      <c r="W19" s="514">
        <f t="shared" si="3"/>
        <v>1</v>
      </c>
      <c r="X19" s="514">
        <f t="shared" si="3"/>
        <v>0</v>
      </c>
    </row>
    <row r="20" spans="1:24" ht="35.1" hidden="1" customHeight="1" outlineLevel="1">
      <c r="A20" s="519"/>
      <c r="B20" s="520"/>
      <c r="C20" s="521"/>
      <c r="D20" s="522"/>
      <c r="E20" s="522"/>
      <c r="F20" s="522"/>
      <c r="G20" s="517"/>
      <c r="H20" s="517"/>
      <c r="I20" s="517"/>
      <c r="J20" s="517"/>
      <c r="K20" s="517"/>
      <c r="L20" s="517"/>
      <c r="M20" s="517"/>
      <c r="N20" s="517"/>
      <c r="O20" s="517"/>
      <c r="P20" s="517"/>
      <c r="Q20" s="517"/>
      <c r="R20" s="517"/>
      <c r="S20" s="517"/>
      <c r="T20" s="517"/>
      <c r="U20" s="517"/>
      <c r="V20" s="517"/>
      <c r="W20" s="517"/>
      <c r="X20" s="517"/>
    </row>
    <row r="21" spans="1:24" ht="35.1" hidden="1" customHeight="1" outlineLevel="1">
      <c r="A21" s="164" t="s">
        <v>82</v>
      </c>
      <c r="B21" s="523">
        <f>SUM(C21:X21)</f>
        <v>24</v>
      </c>
      <c r="C21" s="524">
        <v>1</v>
      </c>
      <c r="D21" s="525">
        <v>1</v>
      </c>
      <c r="E21" s="525">
        <v>0</v>
      </c>
      <c r="F21" s="526">
        <v>1</v>
      </c>
      <c r="G21" s="527">
        <v>0</v>
      </c>
      <c r="H21" s="527">
        <v>2</v>
      </c>
      <c r="I21" s="527">
        <v>0</v>
      </c>
      <c r="J21" s="527">
        <v>8</v>
      </c>
      <c r="K21" s="527">
        <v>1</v>
      </c>
      <c r="L21" s="527">
        <v>1</v>
      </c>
      <c r="M21" s="527">
        <v>2</v>
      </c>
      <c r="N21" s="527">
        <v>1</v>
      </c>
      <c r="O21" s="527">
        <v>1</v>
      </c>
      <c r="P21" s="525">
        <v>0</v>
      </c>
      <c r="Q21" s="525">
        <v>0</v>
      </c>
      <c r="R21" s="525">
        <v>0</v>
      </c>
      <c r="S21" s="525">
        <v>0</v>
      </c>
      <c r="T21" s="525">
        <v>0</v>
      </c>
      <c r="U21" s="525">
        <v>0</v>
      </c>
      <c r="V21" s="527">
        <v>4</v>
      </c>
      <c r="W21" s="527">
        <v>1</v>
      </c>
      <c r="X21" s="525">
        <v>0</v>
      </c>
    </row>
    <row r="22" spans="1:24" ht="35.1" hidden="1" customHeight="1" outlineLevel="1">
      <c r="A22" s="164" t="s">
        <v>83</v>
      </c>
      <c r="B22" s="523">
        <f t="shared" ref="B22:B30" si="4">SUM(C22:V22)</f>
        <v>9</v>
      </c>
      <c r="C22" s="524">
        <v>0</v>
      </c>
      <c r="D22" s="525">
        <v>1</v>
      </c>
      <c r="E22" s="525">
        <v>0</v>
      </c>
      <c r="F22" s="525">
        <v>0</v>
      </c>
      <c r="G22" s="525">
        <v>0</v>
      </c>
      <c r="H22" s="525">
        <v>0</v>
      </c>
      <c r="I22" s="525">
        <v>0</v>
      </c>
      <c r="J22" s="527">
        <v>5</v>
      </c>
      <c r="K22" s="525">
        <v>0</v>
      </c>
      <c r="L22" s="525">
        <v>0</v>
      </c>
      <c r="M22" s="525">
        <v>0</v>
      </c>
      <c r="N22" s="525">
        <v>0</v>
      </c>
      <c r="O22" s="525">
        <v>0</v>
      </c>
      <c r="P22" s="525">
        <v>0</v>
      </c>
      <c r="Q22" s="525">
        <v>0</v>
      </c>
      <c r="R22" s="525">
        <v>0</v>
      </c>
      <c r="S22" s="525">
        <v>0</v>
      </c>
      <c r="T22" s="525">
        <v>0</v>
      </c>
      <c r="U22" s="525">
        <v>0</v>
      </c>
      <c r="V22" s="527">
        <v>3</v>
      </c>
      <c r="W22" s="525">
        <v>0</v>
      </c>
      <c r="X22" s="525">
        <v>0</v>
      </c>
    </row>
    <row r="23" spans="1:24" ht="35.1" hidden="1" customHeight="1" outlineLevel="1">
      <c r="A23" s="164" t="s">
        <v>84</v>
      </c>
      <c r="B23" s="523">
        <f t="shared" si="4"/>
        <v>8</v>
      </c>
      <c r="C23" s="524">
        <v>0</v>
      </c>
      <c r="D23" s="525">
        <v>0</v>
      </c>
      <c r="E23" s="525">
        <v>0</v>
      </c>
      <c r="F23" s="525">
        <v>0</v>
      </c>
      <c r="G23" s="525">
        <v>0</v>
      </c>
      <c r="H23" s="525">
        <v>0</v>
      </c>
      <c r="I23" s="525">
        <v>0</v>
      </c>
      <c r="J23" s="527">
        <v>5</v>
      </c>
      <c r="K23" s="525">
        <v>0</v>
      </c>
      <c r="L23" s="525">
        <v>0</v>
      </c>
      <c r="M23" s="525">
        <v>0</v>
      </c>
      <c r="N23" s="525">
        <v>0</v>
      </c>
      <c r="O23" s="525">
        <v>0</v>
      </c>
      <c r="P23" s="525">
        <v>0</v>
      </c>
      <c r="Q23" s="525">
        <v>0</v>
      </c>
      <c r="R23" s="525">
        <v>0</v>
      </c>
      <c r="S23" s="525">
        <v>0</v>
      </c>
      <c r="T23" s="525">
        <v>0</v>
      </c>
      <c r="U23" s="525">
        <v>0</v>
      </c>
      <c r="V23" s="527">
        <v>3</v>
      </c>
      <c r="W23" s="525">
        <v>0</v>
      </c>
      <c r="X23" s="525">
        <v>0</v>
      </c>
    </row>
    <row r="24" spans="1:24" ht="35.1" hidden="1" customHeight="1" outlineLevel="1">
      <c r="A24" s="164" t="s">
        <v>85</v>
      </c>
      <c r="B24" s="523">
        <f t="shared" si="4"/>
        <v>12</v>
      </c>
      <c r="C24" s="524">
        <v>0</v>
      </c>
      <c r="D24" s="525">
        <v>1</v>
      </c>
      <c r="E24" s="525">
        <v>0</v>
      </c>
      <c r="F24" s="525">
        <v>0</v>
      </c>
      <c r="G24" s="525">
        <v>0</v>
      </c>
      <c r="H24" s="527">
        <v>1</v>
      </c>
      <c r="I24" s="525">
        <v>0</v>
      </c>
      <c r="J24" s="527">
        <v>5</v>
      </c>
      <c r="K24" s="525">
        <v>0</v>
      </c>
      <c r="L24" s="525">
        <v>0</v>
      </c>
      <c r="M24" s="525">
        <v>0</v>
      </c>
      <c r="N24" s="525">
        <v>0</v>
      </c>
      <c r="O24" s="525">
        <v>0</v>
      </c>
      <c r="P24" s="525">
        <v>0</v>
      </c>
      <c r="Q24" s="525">
        <v>0</v>
      </c>
      <c r="R24" s="525">
        <v>0</v>
      </c>
      <c r="S24" s="525">
        <v>0</v>
      </c>
      <c r="T24" s="525">
        <v>0</v>
      </c>
      <c r="U24" s="525">
        <v>0</v>
      </c>
      <c r="V24" s="527">
        <v>5</v>
      </c>
      <c r="W24" s="525">
        <v>0</v>
      </c>
      <c r="X24" s="525">
        <v>0</v>
      </c>
    </row>
    <row r="25" spans="1:24" ht="35.1" hidden="1" customHeight="1" outlineLevel="1">
      <c r="A25" s="164" t="s">
        <v>86</v>
      </c>
      <c r="B25" s="523">
        <f t="shared" si="4"/>
        <v>14</v>
      </c>
      <c r="C25" s="524">
        <v>0</v>
      </c>
      <c r="D25" s="525">
        <v>1</v>
      </c>
      <c r="E25" s="525">
        <v>0</v>
      </c>
      <c r="F25" s="525">
        <v>0</v>
      </c>
      <c r="G25" s="525">
        <v>0</v>
      </c>
      <c r="H25" s="527">
        <v>2</v>
      </c>
      <c r="I25" s="525">
        <v>0</v>
      </c>
      <c r="J25" s="527">
        <v>5</v>
      </c>
      <c r="K25" s="525">
        <v>0</v>
      </c>
      <c r="L25" s="525">
        <v>0</v>
      </c>
      <c r="M25" s="525">
        <v>0</v>
      </c>
      <c r="N25" s="525">
        <v>0</v>
      </c>
      <c r="O25" s="525">
        <v>0</v>
      </c>
      <c r="P25" s="525">
        <v>0</v>
      </c>
      <c r="Q25" s="525">
        <v>0</v>
      </c>
      <c r="R25" s="525">
        <v>0</v>
      </c>
      <c r="S25" s="525">
        <v>0</v>
      </c>
      <c r="T25" s="525">
        <v>0</v>
      </c>
      <c r="U25" s="525">
        <v>0</v>
      </c>
      <c r="V25" s="527">
        <v>6</v>
      </c>
      <c r="W25" s="525">
        <v>0</v>
      </c>
      <c r="X25" s="525">
        <v>0</v>
      </c>
    </row>
    <row r="26" spans="1:24" ht="35.1" hidden="1" customHeight="1" outlineLevel="1">
      <c r="A26" s="164" t="s">
        <v>87</v>
      </c>
      <c r="B26" s="523">
        <f t="shared" si="4"/>
        <v>11</v>
      </c>
      <c r="C26" s="524">
        <v>0</v>
      </c>
      <c r="D26" s="525">
        <v>0</v>
      </c>
      <c r="E26" s="525">
        <v>0</v>
      </c>
      <c r="F26" s="525">
        <v>0</v>
      </c>
      <c r="G26" s="525">
        <v>0</v>
      </c>
      <c r="H26" s="525">
        <v>0</v>
      </c>
      <c r="I26" s="525">
        <v>0</v>
      </c>
      <c r="J26" s="527">
        <v>5</v>
      </c>
      <c r="K26" s="525">
        <v>0</v>
      </c>
      <c r="L26" s="525">
        <v>0</v>
      </c>
      <c r="M26" s="525">
        <v>0</v>
      </c>
      <c r="N26" s="525">
        <v>0</v>
      </c>
      <c r="O26" s="525">
        <v>0</v>
      </c>
      <c r="P26" s="525">
        <v>0</v>
      </c>
      <c r="Q26" s="525">
        <v>0</v>
      </c>
      <c r="R26" s="525">
        <v>0</v>
      </c>
      <c r="S26" s="525">
        <v>0</v>
      </c>
      <c r="T26" s="525">
        <v>0</v>
      </c>
      <c r="U26" s="525">
        <v>0</v>
      </c>
      <c r="V26" s="527">
        <v>6</v>
      </c>
      <c r="W26" s="525">
        <v>0</v>
      </c>
      <c r="X26" s="525">
        <v>0</v>
      </c>
    </row>
    <row r="27" spans="1:24" ht="35.1" hidden="1" customHeight="1" outlineLevel="1">
      <c r="A27" s="164" t="s">
        <v>88</v>
      </c>
      <c r="B27" s="523">
        <f t="shared" si="4"/>
        <v>12</v>
      </c>
      <c r="C27" s="524">
        <v>0</v>
      </c>
      <c r="D27" s="525">
        <v>1</v>
      </c>
      <c r="E27" s="525">
        <v>0</v>
      </c>
      <c r="F27" s="525">
        <v>0</v>
      </c>
      <c r="G27" s="525">
        <v>0</v>
      </c>
      <c r="H27" s="527">
        <v>1</v>
      </c>
      <c r="I27" s="525">
        <v>0</v>
      </c>
      <c r="J27" s="527">
        <v>5</v>
      </c>
      <c r="K27" s="525">
        <v>0</v>
      </c>
      <c r="L27" s="525">
        <v>0</v>
      </c>
      <c r="M27" s="525">
        <v>0</v>
      </c>
      <c r="N27" s="525">
        <v>0</v>
      </c>
      <c r="O27" s="525">
        <v>0</v>
      </c>
      <c r="P27" s="525">
        <v>0</v>
      </c>
      <c r="Q27" s="525">
        <v>0</v>
      </c>
      <c r="R27" s="525">
        <v>0</v>
      </c>
      <c r="S27" s="525">
        <v>0</v>
      </c>
      <c r="T27" s="525">
        <v>0</v>
      </c>
      <c r="U27" s="525">
        <v>0</v>
      </c>
      <c r="V27" s="527">
        <v>5</v>
      </c>
      <c r="W27" s="525">
        <v>0</v>
      </c>
      <c r="X27" s="525">
        <v>0</v>
      </c>
    </row>
    <row r="28" spans="1:24" ht="35.1" hidden="1" customHeight="1" outlineLevel="1">
      <c r="A28" s="164" t="s">
        <v>89</v>
      </c>
      <c r="B28" s="523">
        <f t="shared" si="4"/>
        <v>8</v>
      </c>
      <c r="C28" s="524">
        <v>0</v>
      </c>
      <c r="D28" s="525">
        <v>0</v>
      </c>
      <c r="E28" s="525">
        <v>0</v>
      </c>
      <c r="F28" s="525">
        <v>0</v>
      </c>
      <c r="G28" s="525">
        <v>0</v>
      </c>
      <c r="H28" s="525">
        <v>0</v>
      </c>
      <c r="I28" s="525">
        <v>0</v>
      </c>
      <c r="J28" s="527">
        <v>4</v>
      </c>
      <c r="K28" s="525">
        <v>0</v>
      </c>
      <c r="L28" s="525">
        <v>0</v>
      </c>
      <c r="M28" s="525">
        <v>0</v>
      </c>
      <c r="N28" s="525">
        <v>0</v>
      </c>
      <c r="O28" s="525">
        <v>0</v>
      </c>
      <c r="P28" s="525">
        <v>0</v>
      </c>
      <c r="Q28" s="525">
        <v>0</v>
      </c>
      <c r="R28" s="525">
        <v>0</v>
      </c>
      <c r="S28" s="525">
        <v>0</v>
      </c>
      <c r="T28" s="525">
        <v>0</v>
      </c>
      <c r="U28" s="525">
        <v>0</v>
      </c>
      <c r="V28" s="527">
        <v>4</v>
      </c>
      <c r="W28" s="525">
        <v>0</v>
      </c>
      <c r="X28" s="525">
        <v>0</v>
      </c>
    </row>
    <row r="29" spans="1:24" ht="35.1" hidden="1" customHeight="1" outlineLevel="1">
      <c r="A29" s="164" t="s">
        <v>90</v>
      </c>
      <c r="B29" s="523">
        <f t="shared" si="4"/>
        <v>11</v>
      </c>
      <c r="C29" s="524">
        <v>0</v>
      </c>
      <c r="D29" s="525">
        <v>1</v>
      </c>
      <c r="E29" s="525">
        <v>0</v>
      </c>
      <c r="F29" s="525">
        <v>0</v>
      </c>
      <c r="G29" s="525">
        <v>0</v>
      </c>
      <c r="H29" s="525">
        <v>0</v>
      </c>
      <c r="I29" s="525">
        <v>0</v>
      </c>
      <c r="J29" s="527">
        <v>4</v>
      </c>
      <c r="K29" s="525">
        <v>0</v>
      </c>
      <c r="L29" s="525">
        <v>0</v>
      </c>
      <c r="M29" s="525">
        <v>0</v>
      </c>
      <c r="N29" s="525">
        <v>0</v>
      </c>
      <c r="O29" s="525">
        <v>0</v>
      </c>
      <c r="P29" s="525">
        <v>0</v>
      </c>
      <c r="Q29" s="525">
        <v>0</v>
      </c>
      <c r="R29" s="525">
        <v>0</v>
      </c>
      <c r="S29" s="525">
        <v>0</v>
      </c>
      <c r="T29" s="525">
        <v>0</v>
      </c>
      <c r="U29" s="525">
        <v>0</v>
      </c>
      <c r="V29" s="527">
        <v>6</v>
      </c>
      <c r="W29" s="525">
        <v>0</v>
      </c>
      <c r="X29" s="525">
        <v>0</v>
      </c>
    </row>
    <row r="30" spans="1:24" ht="35.1" hidden="1" customHeight="1" outlineLevel="1">
      <c r="A30" s="164" t="s">
        <v>91</v>
      </c>
      <c r="B30" s="523">
        <f t="shared" si="4"/>
        <v>9</v>
      </c>
      <c r="C30" s="524">
        <v>0</v>
      </c>
      <c r="D30" s="525">
        <v>1</v>
      </c>
      <c r="E30" s="525">
        <v>0</v>
      </c>
      <c r="F30" s="525">
        <v>0</v>
      </c>
      <c r="G30" s="525">
        <v>0</v>
      </c>
      <c r="H30" s="527">
        <v>1</v>
      </c>
      <c r="I30" s="525">
        <v>0</v>
      </c>
      <c r="J30" s="527">
        <v>4</v>
      </c>
      <c r="K30" s="525">
        <v>0</v>
      </c>
      <c r="L30" s="525">
        <v>0</v>
      </c>
      <c r="M30" s="525">
        <v>0</v>
      </c>
      <c r="N30" s="525">
        <v>0</v>
      </c>
      <c r="O30" s="525">
        <v>0</v>
      </c>
      <c r="P30" s="525">
        <v>0</v>
      </c>
      <c r="Q30" s="525">
        <v>0</v>
      </c>
      <c r="R30" s="525">
        <v>0</v>
      </c>
      <c r="S30" s="525">
        <v>0</v>
      </c>
      <c r="T30" s="525">
        <v>0</v>
      </c>
      <c r="U30" s="525">
        <v>0</v>
      </c>
      <c r="V30" s="527">
        <v>3</v>
      </c>
      <c r="W30" s="525">
        <v>0</v>
      </c>
      <c r="X30" s="525">
        <v>0</v>
      </c>
    </row>
    <row r="31" spans="1:24" ht="35.1" hidden="1" customHeight="1" outlineLevel="1">
      <c r="A31" s="528"/>
      <c r="B31" s="529"/>
      <c r="C31" s="530"/>
      <c r="D31" s="531"/>
      <c r="E31" s="531"/>
      <c r="F31" s="531"/>
      <c r="G31" s="532"/>
      <c r="H31" s="532"/>
      <c r="I31" s="532"/>
      <c r="J31" s="532"/>
      <c r="K31" s="532"/>
      <c r="L31" s="532"/>
      <c r="M31" s="532"/>
      <c r="N31" s="532"/>
      <c r="O31" s="532"/>
      <c r="P31" s="532"/>
      <c r="Q31" s="532"/>
      <c r="R31" s="532"/>
      <c r="S31" s="532"/>
      <c r="T31" s="532"/>
      <c r="U31" s="532"/>
      <c r="V31" s="532"/>
      <c r="W31" s="532"/>
      <c r="X31" s="532"/>
    </row>
    <row r="32" spans="1:24" s="27" customFormat="1" ht="35.1" customHeight="1" collapsed="1">
      <c r="A32" s="163">
        <v>2016</v>
      </c>
      <c r="B32" s="518">
        <f>SUM(B34:B43)</f>
        <v>148</v>
      </c>
      <c r="C32" s="514">
        <f>SUM(C34:C43)</f>
        <v>1</v>
      </c>
      <c r="D32" s="514">
        <f t="shared" ref="D32:M32" si="5">SUM(D34:D43)</f>
        <v>7</v>
      </c>
      <c r="E32" s="514">
        <f t="shared" si="5"/>
        <v>0</v>
      </c>
      <c r="F32" s="514">
        <f t="shared" si="5"/>
        <v>1</v>
      </c>
      <c r="G32" s="514">
        <f t="shared" si="5"/>
        <v>0</v>
      </c>
      <c r="H32" s="514">
        <f t="shared" si="5"/>
        <v>7</v>
      </c>
      <c r="I32" s="514">
        <f t="shared" si="5"/>
        <v>0</v>
      </c>
      <c r="J32" s="514">
        <f t="shared" si="5"/>
        <v>64</v>
      </c>
      <c r="K32" s="514">
        <f t="shared" si="5"/>
        <v>1</v>
      </c>
      <c r="L32" s="514">
        <f t="shared" si="5"/>
        <v>1</v>
      </c>
      <c r="M32" s="514">
        <f t="shared" si="5"/>
        <v>3</v>
      </c>
      <c r="N32" s="514">
        <f>SUM(N34:N43)</f>
        <v>1</v>
      </c>
      <c r="O32" s="514">
        <f t="shared" ref="O32" si="6">SUM(O34:O43)</f>
        <v>1</v>
      </c>
      <c r="P32" s="514">
        <f t="shared" ref="P32:U32" si="7">SUM(P34:P43)</f>
        <v>0</v>
      </c>
      <c r="Q32" s="514">
        <f t="shared" si="7"/>
        <v>0</v>
      </c>
      <c r="R32" s="514">
        <f t="shared" si="7"/>
        <v>0</v>
      </c>
      <c r="S32" s="514">
        <f t="shared" si="7"/>
        <v>0</v>
      </c>
      <c r="T32" s="514">
        <f t="shared" si="7"/>
        <v>0</v>
      </c>
      <c r="U32" s="514">
        <f t="shared" si="7"/>
        <v>0</v>
      </c>
      <c r="V32" s="514">
        <f t="shared" ref="V32:X32" si="8">SUM(V34:V43)</f>
        <v>61</v>
      </c>
      <c r="W32" s="514">
        <f t="shared" si="8"/>
        <v>1</v>
      </c>
      <c r="X32" s="514">
        <f t="shared" si="8"/>
        <v>0</v>
      </c>
    </row>
    <row r="33" spans="1:24" ht="35.1" hidden="1" customHeight="1" outlineLevel="1">
      <c r="A33" s="519"/>
      <c r="B33" s="520"/>
      <c r="C33" s="521"/>
      <c r="D33" s="522"/>
      <c r="E33" s="522"/>
      <c r="F33" s="522"/>
      <c r="G33" s="517"/>
      <c r="H33" s="517"/>
      <c r="I33" s="517"/>
      <c r="J33" s="517"/>
      <c r="K33" s="517"/>
      <c r="L33" s="517"/>
      <c r="M33" s="517"/>
      <c r="N33" s="517"/>
      <c r="O33" s="517"/>
      <c r="P33" s="517"/>
      <c r="Q33" s="517"/>
      <c r="R33" s="517"/>
      <c r="S33" s="517"/>
      <c r="T33" s="517"/>
      <c r="U33" s="517"/>
      <c r="V33" s="517"/>
      <c r="W33" s="517"/>
      <c r="X33" s="517"/>
    </row>
    <row r="34" spans="1:24" ht="35.1" hidden="1" customHeight="1" outlineLevel="1">
      <c r="A34" s="164" t="s">
        <v>82</v>
      </c>
      <c r="B34" s="523">
        <f t="shared" ref="B34:B43" si="9">SUM(C34:V34)</f>
        <v>32</v>
      </c>
      <c r="C34" s="524">
        <v>1</v>
      </c>
      <c r="D34" s="525">
        <v>1</v>
      </c>
      <c r="E34" s="525"/>
      <c r="F34" s="526">
        <v>1</v>
      </c>
      <c r="G34" s="527"/>
      <c r="H34" s="527">
        <v>2</v>
      </c>
      <c r="I34" s="527"/>
      <c r="J34" s="527">
        <v>10</v>
      </c>
      <c r="K34" s="527">
        <v>1</v>
      </c>
      <c r="L34" s="527">
        <v>1</v>
      </c>
      <c r="M34" s="527">
        <v>3</v>
      </c>
      <c r="N34" s="527">
        <v>1</v>
      </c>
      <c r="O34" s="527">
        <v>1</v>
      </c>
      <c r="P34" s="525"/>
      <c r="Q34" s="525"/>
      <c r="R34" s="525"/>
      <c r="S34" s="525"/>
      <c r="T34" s="525"/>
      <c r="U34" s="525"/>
      <c r="V34" s="527">
        <v>10</v>
      </c>
      <c r="W34" s="527">
        <v>1</v>
      </c>
      <c r="X34" s="525"/>
    </row>
    <row r="35" spans="1:24" ht="35.1" hidden="1" customHeight="1" outlineLevel="1">
      <c r="A35" s="164" t="s">
        <v>83</v>
      </c>
      <c r="B35" s="523">
        <f t="shared" si="9"/>
        <v>12</v>
      </c>
      <c r="C35" s="524"/>
      <c r="D35" s="525">
        <v>1</v>
      </c>
      <c r="E35" s="525"/>
      <c r="F35" s="525"/>
      <c r="G35" s="525"/>
      <c r="H35" s="525"/>
      <c r="I35" s="525"/>
      <c r="J35" s="527">
        <v>7</v>
      </c>
      <c r="K35" s="525"/>
      <c r="L35" s="525"/>
      <c r="M35" s="525"/>
      <c r="N35" s="525"/>
      <c r="O35" s="525"/>
      <c r="P35" s="525"/>
      <c r="Q35" s="525"/>
      <c r="R35" s="525"/>
      <c r="S35" s="525"/>
      <c r="T35" s="525"/>
      <c r="U35" s="525"/>
      <c r="V35" s="527">
        <v>4</v>
      </c>
      <c r="W35" s="525"/>
      <c r="X35" s="525"/>
    </row>
    <row r="36" spans="1:24" ht="35.1" hidden="1" customHeight="1" outlineLevel="1">
      <c r="A36" s="164" t="s">
        <v>84</v>
      </c>
      <c r="B36" s="523">
        <f t="shared" si="9"/>
        <v>8</v>
      </c>
      <c r="C36" s="524"/>
      <c r="D36" s="525"/>
      <c r="E36" s="525"/>
      <c r="F36" s="525"/>
      <c r="G36" s="525"/>
      <c r="H36" s="525"/>
      <c r="I36" s="525"/>
      <c r="J36" s="527">
        <v>5</v>
      </c>
      <c r="K36" s="525"/>
      <c r="L36" s="525"/>
      <c r="M36" s="525"/>
      <c r="N36" s="525"/>
      <c r="O36" s="525"/>
      <c r="P36" s="525"/>
      <c r="Q36" s="525"/>
      <c r="R36" s="525"/>
      <c r="S36" s="525"/>
      <c r="T36" s="525"/>
      <c r="U36" s="525"/>
      <c r="V36" s="527">
        <v>3</v>
      </c>
      <c r="W36" s="525"/>
      <c r="X36" s="525"/>
    </row>
    <row r="37" spans="1:24" ht="35.1" hidden="1" customHeight="1" outlineLevel="1">
      <c r="A37" s="164" t="s">
        <v>85</v>
      </c>
      <c r="B37" s="523">
        <f t="shared" si="9"/>
        <v>14</v>
      </c>
      <c r="C37" s="524"/>
      <c r="D37" s="525">
        <v>1</v>
      </c>
      <c r="E37" s="525"/>
      <c r="F37" s="525"/>
      <c r="G37" s="525"/>
      <c r="H37" s="527">
        <v>1</v>
      </c>
      <c r="I37" s="525"/>
      <c r="J37" s="527">
        <v>6</v>
      </c>
      <c r="K37" s="525"/>
      <c r="L37" s="525"/>
      <c r="M37" s="525"/>
      <c r="N37" s="525"/>
      <c r="O37" s="525"/>
      <c r="P37" s="525"/>
      <c r="Q37" s="525"/>
      <c r="R37" s="525"/>
      <c r="S37" s="525"/>
      <c r="T37" s="525"/>
      <c r="U37" s="525"/>
      <c r="V37" s="527">
        <v>6</v>
      </c>
      <c r="W37" s="525"/>
      <c r="X37" s="525"/>
    </row>
    <row r="38" spans="1:24" ht="35.1" hidden="1" customHeight="1" outlineLevel="1">
      <c r="A38" s="164" t="s">
        <v>86</v>
      </c>
      <c r="B38" s="523">
        <f t="shared" si="9"/>
        <v>16</v>
      </c>
      <c r="C38" s="524"/>
      <c r="D38" s="525">
        <v>1</v>
      </c>
      <c r="E38" s="525"/>
      <c r="F38" s="525"/>
      <c r="G38" s="525"/>
      <c r="H38" s="527">
        <v>2</v>
      </c>
      <c r="I38" s="525"/>
      <c r="J38" s="527">
        <v>7</v>
      </c>
      <c r="K38" s="525"/>
      <c r="L38" s="525"/>
      <c r="M38" s="525"/>
      <c r="N38" s="525"/>
      <c r="O38" s="525"/>
      <c r="P38" s="525"/>
      <c r="Q38" s="525"/>
      <c r="R38" s="525"/>
      <c r="S38" s="525"/>
      <c r="T38" s="525"/>
      <c r="U38" s="525"/>
      <c r="V38" s="527">
        <v>6</v>
      </c>
      <c r="W38" s="525"/>
      <c r="X38" s="525"/>
    </row>
    <row r="39" spans="1:24" ht="35.1" hidden="1" customHeight="1" outlineLevel="1">
      <c r="A39" s="164" t="s">
        <v>87</v>
      </c>
      <c r="B39" s="523">
        <f t="shared" si="9"/>
        <v>15</v>
      </c>
      <c r="C39" s="524"/>
      <c r="D39" s="525"/>
      <c r="E39" s="525"/>
      <c r="F39" s="525"/>
      <c r="G39" s="525"/>
      <c r="H39" s="525"/>
      <c r="I39" s="525"/>
      <c r="J39" s="527">
        <v>6</v>
      </c>
      <c r="K39" s="525"/>
      <c r="L39" s="525"/>
      <c r="M39" s="525"/>
      <c r="N39" s="525"/>
      <c r="O39" s="525"/>
      <c r="P39" s="525"/>
      <c r="Q39" s="525"/>
      <c r="R39" s="525"/>
      <c r="S39" s="525"/>
      <c r="T39" s="525"/>
      <c r="U39" s="525"/>
      <c r="V39" s="527">
        <v>9</v>
      </c>
      <c r="W39" s="525"/>
      <c r="X39" s="525"/>
    </row>
    <row r="40" spans="1:24" ht="35.1" hidden="1" customHeight="1" outlineLevel="1">
      <c r="A40" s="164" t="s">
        <v>88</v>
      </c>
      <c r="B40" s="523">
        <f t="shared" si="9"/>
        <v>15</v>
      </c>
      <c r="C40" s="524"/>
      <c r="D40" s="525">
        <v>1</v>
      </c>
      <c r="E40" s="525"/>
      <c r="F40" s="525"/>
      <c r="G40" s="525"/>
      <c r="H40" s="527">
        <v>1</v>
      </c>
      <c r="I40" s="525"/>
      <c r="J40" s="527">
        <v>7</v>
      </c>
      <c r="K40" s="525"/>
      <c r="L40" s="525"/>
      <c r="M40" s="525"/>
      <c r="N40" s="525"/>
      <c r="O40" s="525"/>
      <c r="P40" s="525"/>
      <c r="Q40" s="525"/>
      <c r="R40" s="525"/>
      <c r="S40" s="525"/>
      <c r="T40" s="525"/>
      <c r="U40" s="525"/>
      <c r="V40" s="527">
        <v>6</v>
      </c>
      <c r="W40" s="525"/>
      <c r="X40" s="525"/>
    </row>
    <row r="41" spans="1:24" ht="35.1" hidden="1" customHeight="1" outlineLevel="1">
      <c r="A41" s="164" t="s">
        <v>89</v>
      </c>
      <c r="B41" s="523">
        <f t="shared" si="9"/>
        <v>12</v>
      </c>
      <c r="C41" s="524"/>
      <c r="D41" s="525"/>
      <c r="E41" s="525"/>
      <c r="F41" s="525"/>
      <c r="G41" s="525"/>
      <c r="H41" s="525"/>
      <c r="I41" s="525"/>
      <c r="J41" s="527">
        <v>5</v>
      </c>
      <c r="K41" s="525"/>
      <c r="L41" s="525"/>
      <c r="M41" s="525"/>
      <c r="N41" s="525"/>
      <c r="O41" s="525"/>
      <c r="P41" s="525"/>
      <c r="Q41" s="525"/>
      <c r="R41" s="525"/>
      <c r="S41" s="525"/>
      <c r="T41" s="525"/>
      <c r="U41" s="525"/>
      <c r="V41" s="527">
        <v>7</v>
      </c>
      <c r="W41" s="525"/>
      <c r="X41" s="525"/>
    </row>
    <row r="42" spans="1:24" ht="35.1" hidden="1" customHeight="1" outlineLevel="1">
      <c r="A42" s="164" t="s">
        <v>90</v>
      </c>
      <c r="B42" s="523">
        <f t="shared" si="9"/>
        <v>12</v>
      </c>
      <c r="C42" s="524"/>
      <c r="D42" s="525">
        <v>1</v>
      </c>
      <c r="E42" s="525"/>
      <c r="F42" s="525"/>
      <c r="G42" s="525"/>
      <c r="H42" s="525"/>
      <c r="I42" s="525"/>
      <c r="J42" s="527">
        <v>5</v>
      </c>
      <c r="K42" s="525"/>
      <c r="L42" s="525"/>
      <c r="M42" s="525"/>
      <c r="N42" s="525"/>
      <c r="O42" s="525"/>
      <c r="P42" s="525"/>
      <c r="Q42" s="525"/>
      <c r="R42" s="525"/>
      <c r="S42" s="525"/>
      <c r="T42" s="525"/>
      <c r="U42" s="525"/>
      <c r="V42" s="527">
        <v>6</v>
      </c>
      <c r="W42" s="525"/>
      <c r="X42" s="525"/>
    </row>
    <row r="43" spans="1:24" ht="35.1" hidden="1" customHeight="1" outlineLevel="1">
      <c r="A43" s="164" t="s">
        <v>91</v>
      </c>
      <c r="B43" s="523">
        <f t="shared" si="9"/>
        <v>12</v>
      </c>
      <c r="C43" s="524"/>
      <c r="D43" s="525">
        <v>1</v>
      </c>
      <c r="E43" s="525"/>
      <c r="F43" s="525"/>
      <c r="G43" s="525"/>
      <c r="H43" s="527">
        <v>1</v>
      </c>
      <c r="I43" s="525"/>
      <c r="J43" s="527">
        <v>6</v>
      </c>
      <c r="K43" s="525"/>
      <c r="L43" s="525"/>
      <c r="M43" s="525"/>
      <c r="N43" s="525"/>
      <c r="O43" s="525"/>
      <c r="P43" s="525"/>
      <c r="Q43" s="525"/>
      <c r="R43" s="525"/>
      <c r="S43" s="525"/>
      <c r="T43" s="525"/>
      <c r="U43" s="525"/>
      <c r="V43" s="527">
        <v>4</v>
      </c>
      <c r="W43" s="525"/>
      <c r="X43" s="525"/>
    </row>
    <row r="44" spans="1:24" s="27" customFormat="1" ht="35.1" customHeight="1" collapsed="1">
      <c r="A44" s="163">
        <v>2017</v>
      </c>
      <c r="B44" s="518">
        <v>159</v>
      </c>
      <c r="C44" s="514">
        <v>1</v>
      </c>
      <c r="D44" s="514">
        <v>9</v>
      </c>
      <c r="E44" s="514">
        <v>0</v>
      </c>
      <c r="F44" s="514">
        <v>1</v>
      </c>
      <c r="G44" s="514">
        <v>0</v>
      </c>
      <c r="H44" s="514">
        <v>7</v>
      </c>
      <c r="I44" s="514">
        <v>0</v>
      </c>
      <c r="J44" s="514">
        <v>64</v>
      </c>
      <c r="K44" s="514">
        <v>1</v>
      </c>
      <c r="L44" s="514">
        <v>1</v>
      </c>
      <c r="M44" s="514">
        <v>3</v>
      </c>
      <c r="N44" s="514">
        <v>1</v>
      </c>
      <c r="O44" s="514">
        <v>1</v>
      </c>
      <c r="P44" s="514">
        <v>1</v>
      </c>
      <c r="Q44" s="514">
        <v>0</v>
      </c>
      <c r="R44" s="514">
        <v>0</v>
      </c>
      <c r="S44" s="514">
        <v>0</v>
      </c>
      <c r="T44" s="514">
        <v>0</v>
      </c>
      <c r="U44" s="514">
        <v>0</v>
      </c>
      <c r="V44" s="514">
        <v>68</v>
      </c>
      <c r="W44" s="514">
        <v>1</v>
      </c>
      <c r="X44" s="514">
        <v>0</v>
      </c>
    </row>
    <row r="45" spans="1:24" ht="35.1" hidden="1" customHeight="1" outlineLevel="1">
      <c r="A45" s="519"/>
      <c r="B45" s="520"/>
      <c r="C45" s="521"/>
      <c r="D45" s="522"/>
      <c r="E45" s="522"/>
      <c r="F45" s="522"/>
      <c r="G45" s="517"/>
      <c r="H45" s="517"/>
      <c r="I45" s="517"/>
      <c r="J45" s="517"/>
      <c r="K45" s="517"/>
      <c r="L45" s="517"/>
      <c r="M45" s="517"/>
      <c r="N45" s="517"/>
      <c r="O45" s="517"/>
      <c r="P45" s="517"/>
      <c r="Q45" s="517"/>
      <c r="R45" s="517"/>
      <c r="S45" s="517"/>
      <c r="T45" s="517"/>
      <c r="U45" s="517"/>
      <c r="V45" s="517"/>
      <c r="W45" s="517"/>
      <c r="X45" s="517"/>
    </row>
    <row r="46" spans="1:24" ht="45" hidden="1" customHeight="1" outlineLevel="1">
      <c r="A46" s="164" t="s">
        <v>82</v>
      </c>
      <c r="B46" s="523">
        <v>34</v>
      </c>
      <c r="C46" s="524">
        <v>1</v>
      </c>
      <c r="D46" s="525">
        <v>1</v>
      </c>
      <c r="E46" s="525">
        <v>0</v>
      </c>
      <c r="F46" s="526">
        <v>1</v>
      </c>
      <c r="G46" s="525">
        <v>0</v>
      </c>
      <c r="H46" s="527">
        <v>2</v>
      </c>
      <c r="I46" s="525">
        <v>0</v>
      </c>
      <c r="J46" s="527">
        <v>10</v>
      </c>
      <c r="K46" s="527">
        <v>1</v>
      </c>
      <c r="L46" s="527">
        <v>1</v>
      </c>
      <c r="M46" s="527">
        <v>3</v>
      </c>
      <c r="N46" s="527">
        <v>1</v>
      </c>
      <c r="O46" s="527">
        <v>1</v>
      </c>
      <c r="P46" s="525">
        <v>1</v>
      </c>
      <c r="Q46" s="525">
        <v>0</v>
      </c>
      <c r="R46" s="525">
        <v>0</v>
      </c>
      <c r="S46" s="525">
        <v>0</v>
      </c>
      <c r="T46" s="525">
        <v>0</v>
      </c>
      <c r="U46" s="525">
        <v>0</v>
      </c>
      <c r="V46" s="527">
        <v>10</v>
      </c>
      <c r="W46" s="527">
        <v>1</v>
      </c>
      <c r="X46" s="525"/>
    </row>
    <row r="47" spans="1:24" ht="45" hidden="1" customHeight="1" outlineLevel="1">
      <c r="A47" s="164" t="s">
        <v>83</v>
      </c>
      <c r="B47" s="523">
        <v>12</v>
      </c>
      <c r="C47" s="525">
        <v>0</v>
      </c>
      <c r="D47" s="525">
        <v>1</v>
      </c>
      <c r="E47" s="525">
        <v>0</v>
      </c>
      <c r="F47" s="525">
        <v>0</v>
      </c>
      <c r="G47" s="525">
        <v>0</v>
      </c>
      <c r="H47" s="525">
        <v>0</v>
      </c>
      <c r="I47" s="525">
        <v>0</v>
      </c>
      <c r="J47" s="527">
        <v>7</v>
      </c>
      <c r="K47" s="525">
        <v>0</v>
      </c>
      <c r="L47" s="525">
        <v>0</v>
      </c>
      <c r="M47" s="525">
        <v>0</v>
      </c>
      <c r="N47" s="525">
        <v>0</v>
      </c>
      <c r="O47" s="525">
        <v>0</v>
      </c>
      <c r="P47" s="525">
        <v>0</v>
      </c>
      <c r="Q47" s="525">
        <v>0</v>
      </c>
      <c r="R47" s="525">
        <v>0</v>
      </c>
      <c r="S47" s="525">
        <v>0</v>
      </c>
      <c r="T47" s="525">
        <v>0</v>
      </c>
      <c r="U47" s="525">
        <v>0</v>
      </c>
      <c r="V47" s="527">
        <v>4</v>
      </c>
      <c r="W47" s="525">
        <v>0</v>
      </c>
      <c r="X47" s="525">
        <v>0</v>
      </c>
    </row>
    <row r="48" spans="1:24" ht="45" hidden="1" customHeight="1" outlineLevel="1">
      <c r="A48" s="164" t="s">
        <v>84</v>
      </c>
      <c r="B48" s="523">
        <v>8</v>
      </c>
      <c r="C48" s="525">
        <v>0</v>
      </c>
      <c r="D48" s="525">
        <v>0</v>
      </c>
      <c r="E48" s="525">
        <v>0</v>
      </c>
      <c r="F48" s="525">
        <v>0</v>
      </c>
      <c r="G48" s="525">
        <v>0</v>
      </c>
      <c r="H48" s="525">
        <v>0</v>
      </c>
      <c r="I48" s="525">
        <v>0</v>
      </c>
      <c r="J48" s="527">
        <v>5</v>
      </c>
      <c r="K48" s="525">
        <v>0</v>
      </c>
      <c r="L48" s="525">
        <v>0</v>
      </c>
      <c r="M48" s="525">
        <v>0</v>
      </c>
      <c r="N48" s="525">
        <v>0</v>
      </c>
      <c r="O48" s="525">
        <v>0</v>
      </c>
      <c r="P48" s="525">
        <v>0</v>
      </c>
      <c r="Q48" s="525">
        <v>0</v>
      </c>
      <c r="R48" s="525">
        <v>0</v>
      </c>
      <c r="S48" s="525">
        <v>0</v>
      </c>
      <c r="T48" s="525">
        <v>0</v>
      </c>
      <c r="U48" s="525">
        <v>0</v>
      </c>
      <c r="V48" s="527">
        <v>3</v>
      </c>
      <c r="W48" s="525">
        <v>0</v>
      </c>
      <c r="X48" s="525">
        <v>0</v>
      </c>
    </row>
    <row r="49" spans="1:24" ht="45" hidden="1" customHeight="1" outlineLevel="1">
      <c r="A49" s="164" t="s">
        <v>85</v>
      </c>
      <c r="B49" s="523">
        <v>15</v>
      </c>
      <c r="C49" s="525">
        <v>0</v>
      </c>
      <c r="D49" s="525">
        <v>1</v>
      </c>
      <c r="E49" s="525">
        <v>0</v>
      </c>
      <c r="F49" s="525">
        <v>0</v>
      </c>
      <c r="G49" s="525">
        <v>0</v>
      </c>
      <c r="H49" s="527">
        <v>1</v>
      </c>
      <c r="I49" s="525">
        <v>0</v>
      </c>
      <c r="J49" s="527">
        <v>6</v>
      </c>
      <c r="K49" s="525">
        <v>0</v>
      </c>
      <c r="L49" s="525">
        <v>0</v>
      </c>
      <c r="M49" s="525">
        <v>0</v>
      </c>
      <c r="N49" s="525">
        <v>0</v>
      </c>
      <c r="O49" s="525">
        <v>0</v>
      </c>
      <c r="P49" s="525">
        <v>0</v>
      </c>
      <c r="Q49" s="525">
        <v>0</v>
      </c>
      <c r="R49" s="525">
        <v>0</v>
      </c>
      <c r="S49" s="525">
        <v>0</v>
      </c>
      <c r="T49" s="525">
        <v>0</v>
      </c>
      <c r="U49" s="525">
        <v>0</v>
      </c>
      <c r="V49" s="527">
        <v>7</v>
      </c>
      <c r="W49" s="525">
        <v>0</v>
      </c>
      <c r="X49" s="525">
        <v>0</v>
      </c>
    </row>
    <row r="50" spans="1:24" ht="45" hidden="1" customHeight="1" outlineLevel="1">
      <c r="A50" s="164" t="s">
        <v>86</v>
      </c>
      <c r="B50" s="523">
        <v>17</v>
      </c>
      <c r="C50" s="525">
        <v>0</v>
      </c>
      <c r="D50" s="525">
        <v>1</v>
      </c>
      <c r="E50" s="525">
        <v>0</v>
      </c>
      <c r="F50" s="525">
        <v>0</v>
      </c>
      <c r="G50" s="525">
        <v>0</v>
      </c>
      <c r="H50" s="527">
        <v>2</v>
      </c>
      <c r="I50" s="525">
        <v>0</v>
      </c>
      <c r="J50" s="527">
        <v>7</v>
      </c>
      <c r="K50" s="525">
        <v>0</v>
      </c>
      <c r="L50" s="525">
        <v>0</v>
      </c>
      <c r="M50" s="525">
        <v>0</v>
      </c>
      <c r="N50" s="525">
        <v>0</v>
      </c>
      <c r="O50" s="525">
        <v>0</v>
      </c>
      <c r="P50" s="525">
        <v>0</v>
      </c>
      <c r="Q50" s="525">
        <v>0</v>
      </c>
      <c r="R50" s="525">
        <v>0</v>
      </c>
      <c r="S50" s="525">
        <v>0</v>
      </c>
      <c r="T50" s="525">
        <v>0</v>
      </c>
      <c r="U50" s="525">
        <v>0</v>
      </c>
      <c r="V50" s="527">
        <v>7</v>
      </c>
      <c r="W50" s="525">
        <v>0</v>
      </c>
      <c r="X50" s="525">
        <v>0</v>
      </c>
    </row>
    <row r="51" spans="1:24" ht="45" hidden="1" customHeight="1" outlineLevel="1">
      <c r="A51" s="164" t="s">
        <v>87</v>
      </c>
      <c r="B51" s="523">
        <v>16</v>
      </c>
      <c r="C51" s="525">
        <v>0</v>
      </c>
      <c r="D51" s="525">
        <v>1</v>
      </c>
      <c r="E51" s="525">
        <v>0</v>
      </c>
      <c r="F51" s="525">
        <v>0</v>
      </c>
      <c r="G51" s="525">
        <v>0</v>
      </c>
      <c r="H51" s="525"/>
      <c r="I51" s="525">
        <v>0</v>
      </c>
      <c r="J51" s="527">
        <v>6</v>
      </c>
      <c r="K51" s="525">
        <v>0</v>
      </c>
      <c r="L51" s="525">
        <v>0</v>
      </c>
      <c r="M51" s="525">
        <v>0</v>
      </c>
      <c r="N51" s="525">
        <v>0</v>
      </c>
      <c r="O51" s="525">
        <v>0</v>
      </c>
      <c r="P51" s="525">
        <v>0</v>
      </c>
      <c r="Q51" s="525">
        <v>0</v>
      </c>
      <c r="R51" s="525">
        <v>0</v>
      </c>
      <c r="S51" s="525">
        <v>0</v>
      </c>
      <c r="T51" s="525">
        <v>0</v>
      </c>
      <c r="U51" s="525">
        <v>0</v>
      </c>
      <c r="V51" s="527">
        <v>9</v>
      </c>
      <c r="W51" s="525">
        <v>0</v>
      </c>
      <c r="X51" s="525">
        <v>0</v>
      </c>
    </row>
    <row r="52" spans="1:24" ht="45" hidden="1" customHeight="1" outlineLevel="1">
      <c r="A52" s="164" t="s">
        <v>88</v>
      </c>
      <c r="B52" s="523">
        <v>15</v>
      </c>
      <c r="C52" s="525">
        <v>0</v>
      </c>
      <c r="D52" s="525">
        <v>1</v>
      </c>
      <c r="E52" s="525">
        <v>0</v>
      </c>
      <c r="F52" s="525">
        <v>0</v>
      </c>
      <c r="G52" s="525">
        <v>0</v>
      </c>
      <c r="H52" s="527">
        <v>1</v>
      </c>
      <c r="I52" s="525">
        <v>0</v>
      </c>
      <c r="J52" s="527">
        <v>7</v>
      </c>
      <c r="K52" s="525">
        <v>0</v>
      </c>
      <c r="L52" s="525">
        <v>0</v>
      </c>
      <c r="M52" s="525">
        <v>0</v>
      </c>
      <c r="N52" s="525">
        <v>0</v>
      </c>
      <c r="O52" s="525">
        <v>0</v>
      </c>
      <c r="P52" s="525">
        <v>0</v>
      </c>
      <c r="Q52" s="525">
        <v>0</v>
      </c>
      <c r="R52" s="525">
        <v>0</v>
      </c>
      <c r="S52" s="525">
        <v>0</v>
      </c>
      <c r="T52" s="525">
        <v>0</v>
      </c>
      <c r="U52" s="525">
        <v>0</v>
      </c>
      <c r="V52" s="527">
        <v>6</v>
      </c>
      <c r="W52" s="525">
        <v>0</v>
      </c>
      <c r="X52" s="525">
        <v>0</v>
      </c>
    </row>
    <row r="53" spans="1:24" ht="45" hidden="1" customHeight="1" outlineLevel="1">
      <c r="A53" s="164" t="s">
        <v>89</v>
      </c>
      <c r="B53" s="523">
        <v>14</v>
      </c>
      <c r="C53" s="525">
        <v>0</v>
      </c>
      <c r="D53" s="525">
        <v>1</v>
      </c>
      <c r="E53" s="525">
        <v>0</v>
      </c>
      <c r="F53" s="525">
        <v>0</v>
      </c>
      <c r="G53" s="525">
        <v>0</v>
      </c>
      <c r="H53" s="525"/>
      <c r="I53" s="525">
        <v>0</v>
      </c>
      <c r="J53" s="527">
        <v>5</v>
      </c>
      <c r="K53" s="525">
        <v>0</v>
      </c>
      <c r="L53" s="525">
        <v>0</v>
      </c>
      <c r="M53" s="525">
        <v>0</v>
      </c>
      <c r="N53" s="525">
        <v>0</v>
      </c>
      <c r="O53" s="525">
        <v>0</v>
      </c>
      <c r="P53" s="525">
        <v>0</v>
      </c>
      <c r="Q53" s="525">
        <v>0</v>
      </c>
      <c r="R53" s="525">
        <v>0</v>
      </c>
      <c r="S53" s="525">
        <v>0</v>
      </c>
      <c r="T53" s="525">
        <v>0</v>
      </c>
      <c r="U53" s="525">
        <v>0</v>
      </c>
      <c r="V53" s="527">
        <v>8</v>
      </c>
      <c r="W53" s="525">
        <v>0</v>
      </c>
      <c r="X53" s="525">
        <v>0</v>
      </c>
    </row>
    <row r="54" spans="1:24" ht="45" hidden="1" customHeight="1" outlineLevel="1">
      <c r="A54" s="164" t="s">
        <v>90</v>
      </c>
      <c r="B54" s="523">
        <v>15</v>
      </c>
      <c r="C54" s="525">
        <v>0</v>
      </c>
      <c r="D54" s="525">
        <v>1</v>
      </c>
      <c r="E54" s="525">
        <v>0</v>
      </c>
      <c r="F54" s="525">
        <v>0</v>
      </c>
      <c r="G54" s="525">
        <v>0</v>
      </c>
      <c r="H54" s="525"/>
      <c r="I54" s="525">
        <v>0</v>
      </c>
      <c r="J54" s="527">
        <v>5</v>
      </c>
      <c r="K54" s="525">
        <v>0</v>
      </c>
      <c r="L54" s="525">
        <v>0</v>
      </c>
      <c r="M54" s="525">
        <v>0</v>
      </c>
      <c r="N54" s="525">
        <v>0</v>
      </c>
      <c r="O54" s="525">
        <v>0</v>
      </c>
      <c r="P54" s="525">
        <v>0</v>
      </c>
      <c r="Q54" s="525">
        <v>0</v>
      </c>
      <c r="R54" s="525">
        <v>0</v>
      </c>
      <c r="S54" s="525">
        <v>0</v>
      </c>
      <c r="T54" s="525">
        <v>0</v>
      </c>
      <c r="U54" s="525">
        <v>0</v>
      </c>
      <c r="V54" s="527">
        <v>9</v>
      </c>
      <c r="W54" s="525">
        <v>0</v>
      </c>
      <c r="X54" s="525">
        <v>0</v>
      </c>
    </row>
    <row r="55" spans="1:24" ht="45" hidden="1" customHeight="1" outlineLevel="1">
      <c r="A55" s="164" t="s">
        <v>91</v>
      </c>
      <c r="B55" s="523">
        <v>13</v>
      </c>
      <c r="C55" s="525">
        <v>0</v>
      </c>
      <c r="D55" s="525">
        <v>1</v>
      </c>
      <c r="E55" s="525">
        <v>0</v>
      </c>
      <c r="F55" s="525">
        <v>0</v>
      </c>
      <c r="G55" s="525">
        <v>0</v>
      </c>
      <c r="H55" s="527">
        <v>1</v>
      </c>
      <c r="I55" s="525">
        <v>0</v>
      </c>
      <c r="J55" s="527">
        <v>6</v>
      </c>
      <c r="K55" s="525">
        <v>0</v>
      </c>
      <c r="L55" s="525">
        <v>0</v>
      </c>
      <c r="M55" s="525">
        <v>0</v>
      </c>
      <c r="N55" s="525">
        <v>0</v>
      </c>
      <c r="O55" s="525">
        <v>0</v>
      </c>
      <c r="P55" s="525">
        <v>0</v>
      </c>
      <c r="Q55" s="525">
        <v>0</v>
      </c>
      <c r="R55" s="525">
        <v>0</v>
      </c>
      <c r="S55" s="525">
        <v>0</v>
      </c>
      <c r="T55" s="525">
        <v>0</v>
      </c>
      <c r="U55" s="525">
        <v>0</v>
      </c>
      <c r="V55" s="527">
        <v>5</v>
      </c>
      <c r="W55" s="525">
        <v>0</v>
      </c>
      <c r="X55" s="525">
        <v>0</v>
      </c>
    </row>
    <row r="56" spans="1:24" s="28" customFormat="1" ht="35.1" customHeight="1" collapsed="1">
      <c r="A56" s="170">
        <v>2018</v>
      </c>
      <c r="B56" s="533">
        <f>SUM(B58:B67)</f>
        <v>183</v>
      </c>
      <c r="C56" s="534">
        <f>SUM(C58:C67)</f>
        <v>1</v>
      </c>
      <c r="D56" s="534">
        <f t="shared" ref="D56:X56" si="10">SUM(D58:D67)</f>
        <v>10</v>
      </c>
      <c r="E56" s="534">
        <f t="shared" si="10"/>
        <v>0</v>
      </c>
      <c r="F56" s="534">
        <f t="shared" si="10"/>
        <v>1</v>
      </c>
      <c r="G56" s="534">
        <f t="shared" si="10"/>
        <v>0</v>
      </c>
      <c r="H56" s="534">
        <f t="shared" si="10"/>
        <v>7</v>
      </c>
      <c r="I56" s="534">
        <f t="shared" si="10"/>
        <v>0</v>
      </c>
      <c r="J56" s="534">
        <f t="shared" si="10"/>
        <v>64</v>
      </c>
      <c r="K56" s="534">
        <f t="shared" si="10"/>
        <v>1</v>
      </c>
      <c r="L56" s="534">
        <f t="shared" si="10"/>
        <v>1</v>
      </c>
      <c r="M56" s="534">
        <f t="shared" si="10"/>
        <v>3</v>
      </c>
      <c r="N56" s="534">
        <f t="shared" si="10"/>
        <v>1</v>
      </c>
      <c r="O56" s="534">
        <f t="shared" si="10"/>
        <v>1</v>
      </c>
      <c r="P56" s="534">
        <f t="shared" si="10"/>
        <v>1</v>
      </c>
      <c r="Q56" s="534">
        <f t="shared" si="10"/>
        <v>0</v>
      </c>
      <c r="R56" s="534">
        <f t="shared" si="10"/>
        <v>0</v>
      </c>
      <c r="S56" s="534">
        <f t="shared" si="10"/>
        <v>0</v>
      </c>
      <c r="T56" s="534">
        <f t="shared" si="10"/>
        <v>0</v>
      </c>
      <c r="U56" s="534">
        <f t="shared" si="10"/>
        <v>0</v>
      </c>
      <c r="V56" s="534">
        <f t="shared" si="10"/>
        <v>91</v>
      </c>
      <c r="W56" s="534">
        <f t="shared" si="10"/>
        <v>1</v>
      </c>
      <c r="X56" s="534">
        <f t="shared" si="10"/>
        <v>0</v>
      </c>
    </row>
    <row r="57" spans="1:24" s="29" customFormat="1" ht="35.1" customHeight="1" outlineLevel="1">
      <c r="A57" s="535"/>
      <c r="B57" s="536"/>
      <c r="C57" s="537"/>
      <c r="D57" s="538"/>
      <c r="E57" s="538"/>
      <c r="F57" s="538"/>
      <c r="G57" s="539"/>
      <c r="H57" s="539"/>
      <c r="I57" s="539"/>
      <c r="J57" s="539"/>
      <c r="K57" s="539"/>
      <c r="L57" s="539"/>
      <c r="M57" s="539"/>
      <c r="N57" s="539"/>
      <c r="O57" s="539"/>
      <c r="P57" s="539"/>
      <c r="Q57" s="539"/>
      <c r="R57" s="539"/>
      <c r="S57" s="539"/>
      <c r="T57" s="539"/>
      <c r="U57" s="539"/>
      <c r="V57" s="539"/>
      <c r="W57" s="539"/>
      <c r="X57" s="539"/>
    </row>
    <row r="58" spans="1:24" ht="45" customHeight="1" outlineLevel="1">
      <c r="A58" s="164" t="s">
        <v>82</v>
      </c>
      <c r="B58" s="540">
        <f>SUM(C58:X58)</f>
        <v>38</v>
      </c>
      <c r="C58" s="541">
        <v>1</v>
      </c>
      <c r="D58" s="542">
        <v>1</v>
      </c>
      <c r="E58" s="542">
        <v>0</v>
      </c>
      <c r="F58" s="543">
        <v>1</v>
      </c>
      <c r="G58" s="542">
        <v>0</v>
      </c>
      <c r="H58" s="544">
        <v>2</v>
      </c>
      <c r="I58" s="542">
        <v>0</v>
      </c>
      <c r="J58" s="544">
        <v>10</v>
      </c>
      <c r="K58" s="544">
        <v>1</v>
      </c>
      <c r="L58" s="544">
        <v>1</v>
      </c>
      <c r="M58" s="544">
        <v>3</v>
      </c>
      <c r="N58" s="544">
        <v>1</v>
      </c>
      <c r="O58" s="544">
        <v>1</v>
      </c>
      <c r="P58" s="542">
        <v>1</v>
      </c>
      <c r="Q58" s="542">
        <v>0</v>
      </c>
      <c r="R58" s="542">
        <v>0</v>
      </c>
      <c r="S58" s="542">
        <v>0</v>
      </c>
      <c r="T58" s="542">
        <v>0</v>
      </c>
      <c r="U58" s="542">
        <v>0</v>
      </c>
      <c r="V58" s="544">
        <v>14</v>
      </c>
      <c r="W58" s="544">
        <v>1</v>
      </c>
      <c r="X58" s="542">
        <v>0</v>
      </c>
    </row>
    <row r="59" spans="1:24" ht="45" customHeight="1" outlineLevel="1">
      <c r="A59" s="164" t="s">
        <v>83</v>
      </c>
      <c r="B59" s="540">
        <f t="shared" ref="B59:B67" si="11">SUM(C59:X59)</f>
        <v>17</v>
      </c>
      <c r="C59" s="542">
        <v>0</v>
      </c>
      <c r="D59" s="542">
        <v>1</v>
      </c>
      <c r="E59" s="542">
        <v>0</v>
      </c>
      <c r="F59" s="542">
        <v>0</v>
      </c>
      <c r="G59" s="542">
        <v>0</v>
      </c>
      <c r="H59" s="542">
        <v>0</v>
      </c>
      <c r="I59" s="542">
        <v>0</v>
      </c>
      <c r="J59" s="544">
        <v>7</v>
      </c>
      <c r="K59" s="542">
        <v>0</v>
      </c>
      <c r="L59" s="542">
        <v>0</v>
      </c>
      <c r="M59" s="542">
        <v>0</v>
      </c>
      <c r="N59" s="542">
        <v>0</v>
      </c>
      <c r="O59" s="542">
        <v>0</v>
      </c>
      <c r="P59" s="542">
        <v>0</v>
      </c>
      <c r="Q59" s="542">
        <v>0</v>
      </c>
      <c r="R59" s="542">
        <v>0</v>
      </c>
      <c r="S59" s="542">
        <v>0</v>
      </c>
      <c r="T59" s="542">
        <v>0</v>
      </c>
      <c r="U59" s="542">
        <v>0</v>
      </c>
      <c r="V59" s="544">
        <v>9</v>
      </c>
      <c r="W59" s="542">
        <v>0</v>
      </c>
      <c r="X59" s="542">
        <v>0</v>
      </c>
    </row>
    <row r="60" spans="1:24" ht="45" customHeight="1" outlineLevel="1">
      <c r="A60" s="164" t="s">
        <v>84</v>
      </c>
      <c r="B60" s="540">
        <f t="shared" si="11"/>
        <v>12</v>
      </c>
      <c r="C60" s="542">
        <v>0</v>
      </c>
      <c r="D60" s="542">
        <v>1</v>
      </c>
      <c r="E60" s="542">
        <v>0</v>
      </c>
      <c r="F60" s="542">
        <v>0</v>
      </c>
      <c r="G60" s="542">
        <v>0</v>
      </c>
      <c r="H60" s="542">
        <v>0</v>
      </c>
      <c r="I60" s="542">
        <v>0</v>
      </c>
      <c r="J60" s="544">
        <v>5</v>
      </c>
      <c r="K60" s="542">
        <v>0</v>
      </c>
      <c r="L60" s="542">
        <v>0</v>
      </c>
      <c r="M60" s="542">
        <v>0</v>
      </c>
      <c r="N60" s="542">
        <v>0</v>
      </c>
      <c r="O60" s="542">
        <v>0</v>
      </c>
      <c r="P60" s="542">
        <v>0</v>
      </c>
      <c r="Q60" s="542">
        <v>0</v>
      </c>
      <c r="R60" s="542">
        <v>0</v>
      </c>
      <c r="S60" s="542">
        <v>0</v>
      </c>
      <c r="T60" s="542">
        <v>0</v>
      </c>
      <c r="U60" s="542">
        <v>0</v>
      </c>
      <c r="V60" s="544">
        <v>6</v>
      </c>
      <c r="W60" s="542">
        <v>0</v>
      </c>
      <c r="X60" s="542">
        <v>0</v>
      </c>
    </row>
    <row r="61" spans="1:24" ht="45" customHeight="1" outlineLevel="1">
      <c r="A61" s="164" t="s">
        <v>85</v>
      </c>
      <c r="B61" s="540">
        <f t="shared" si="11"/>
        <v>16</v>
      </c>
      <c r="C61" s="542">
        <v>0</v>
      </c>
      <c r="D61" s="542">
        <v>1</v>
      </c>
      <c r="E61" s="542">
        <v>0</v>
      </c>
      <c r="F61" s="542">
        <v>0</v>
      </c>
      <c r="G61" s="542">
        <v>0</v>
      </c>
      <c r="H61" s="544">
        <v>1</v>
      </c>
      <c r="I61" s="542">
        <v>0</v>
      </c>
      <c r="J61" s="544">
        <v>6</v>
      </c>
      <c r="K61" s="542">
        <v>0</v>
      </c>
      <c r="L61" s="542">
        <v>0</v>
      </c>
      <c r="M61" s="542">
        <v>0</v>
      </c>
      <c r="N61" s="542">
        <v>0</v>
      </c>
      <c r="O61" s="542">
        <v>0</v>
      </c>
      <c r="P61" s="542">
        <v>0</v>
      </c>
      <c r="Q61" s="542">
        <v>0</v>
      </c>
      <c r="R61" s="542">
        <v>0</v>
      </c>
      <c r="S61" s="542">
        <v>0</v>
      </c>
      <c r="T61" s="542">
        <v>0</v>
      </c>
      <c r="U61" s="542">
        <v>0</v>
      </c>
      <c r="V61" s="544">
        <v>8</v>
      </c>
      <c r="W61" s="542">
        <v>0</v>
      </c>
      <c r="X61" s="542">
        <v>0</v>
      </c>
    </row>
    <row r="62" spans="1:24" ht="45" customHeight="1" outlineLevel="1">
      <c r="A62" s="164" t="s">
        <v>86</v>
      </c>
      <c r="B62" s="540">
        <f t="shared" si="11"/>
        <v>18</v>
      </c>
      <c r="C62" s="542">
        <v>0</v>
      </c>
      <c r="D62" s="542">
        <v>1</v>
      </c>
      <c r="E62" s="542">
        <v>0</v>
      </c>
      <c r="F62" s="542">
        <v>0</v>
      </c>
      <c r="G62" s="542">
        <v>0</v>
      </c>
      <c r="H62" s="544">
        <v>2</v>
      </c>
      <c r="I62" s="542">
        <v>0</v>
      </c>
      <c r="J62" s="544">
        <v>7</v>
      </c>
      <c r="K62" s="542">
        <v>0</v>
      </c>
      <c r="L62" s="542">
        <v>0</v>
      </c>
      <c r="M62" s="542">
        <v>0</v>
      </c>
      <c r="N62" s="542">
        <v>0</v>
      </c>
      <c r="O62" s="542">
        <v>0</v>
      </c>
      <c r="P62" s="542">
        <v>0</v>
      </c>
      <c r="Q62" s="542">
        <v>0</v>
      </c>
      <c r="R62" s="542">
        <v>0</v>
      </c>
      <c r="S62" s="542">
        <v>0</v>
      </c>
      <c r="T62" s="542">
        <v>0</v>
      </c>
      <c r="U62" s="542">
        <v>0</v>
      </c>
      <c r="V62" s="544">
        <v>8</v>
      </c>
      <c r="W62" s="542">
        <v>0</v>
      </c>
      <c r="X62" s="542">
        <v>0</v>
      </c>
    </row>
    <row r="63" spans="1:24" ht="45" customHeight="1" outlineLevel="1">
      <c r="A63" s="164" t="s">
        <v>87</v>
      </c>
      <c r="B63" s="540">
        <f t="shared" si="11"/>
        <v>20</v>
      </c>
      <c r="C63" s="542">
        <v>0</v>
      </c>
      <c r="D63" s="542">
        <v>1</v>
      </c>
      <c r="E63" s="542">
        <v>0</v>
      </c>
      <c r="F63" s="542">
        <v>0</v>
      </c>
      <c r="G63" s="542">
        <v>0</v>
      </c>
      <c r="H63" s="542">
        <v>0</v>
      </c>
      <c r="I63" s="542">
        <v>0</v>
      </c>
      <c r="J63" s="544">
        <v>6</v>
      </c>
      <c r="K63" s="542">
        <v>0</v>
      </c>
      <c r="L63" s="542">
        <v>0</v>
      </c>
      <c r="M63" s="542">
        <v>0</v>
      </c>
      <c r="N63" s="542">
        <v>0</v>
      </c>
      <c r="O63" s="542">
        <v>0</v>
      </c>
      <c r="P63" s="542">
        <v>0</v>
      </c>
      <c r="Q63" s="542">
        <v>0</v>
      </c>
      <c r="R63" s="542">
        <v>0</v>
      </c>
      <c r="S63" s="542">
        <v>0</v>
      </c>
      <c r="T63" s="542">
        <v>0</v>
      </c>
      <c r="U63" s="542">
        <v>0</v>
      </c>
      <c r="V63" s="544">
        <v>13</v>
      </c>
      <c r="W63" s="542">
        <v>0</v>
      </c>
      <c r="X63" s="542">
        <v>0</v>
      </c>
    </row>
    <row r="64" spans="1:24" ht="45" customHeight="1" outlineLevel="1">
      <c r="A64" s="164" t="s">
        <v>88</v>
      </c>
      <c r="B64" s="540">
        <f t="shared" si="11"/>
        <v>15</v>
      </c>
      <c r="C64" s="542">
        <v>0</v>
      </c>
      <c r="D64" s="542">
        <v>1</v>
      </c>
      <c r="E64" s="542">
        <v>0</v>
      </c>
      <c r="F64" s="542">
        <v>0</v>
      </c>
      <c r="G64" s="542">
        <v>0</v>
      </c>
      <c r="H64" s="544">
        <v>1</v>
      </c>
      <c r="I64" s="542">
        <v>0</v>
      </c>
      <c r="J64" s="544">
        <v>7</v>
      </c>
      <c r="K64" s="542">
        <v>0</v>
      </c>
      <c r="L64" s="542">
        <v>0</v>
      </c>
      <c r="M64" s="542">
        <v>0</v>
      </c>
      <c r="N64" s="542">
        <v>0</v>
      </c>
      <c r="O64" s="542">
        <v>0</v>
      </c>
      <c r="P64" s="542">
        <v>0</v>
      </c>
      <c r="Q64" s="542">
        <v>0</v>
      </c>
      <c r="R64" s="542">
        <v>0</v>
      </c>
      <c r="S64" s="542">
        <v>0</v>
      </c>
      <c r="T64" s="542">
        <v>0</v>
      </c>
      <c r="U64" s="542">
        <v>0</v>
      </c>
      <c r="V64" s="544">
        <v>6</v>
      </c>
      <c r="W64" s="542">
        <v>0</v>
      </c>
      <c r="X64" s="542">
        <v>0</v>
      </c>
    </row>
    <row r="65" spans="1:26" ht="45" customHeight="1" outlineLevel="1">
      <c r="A65" s="164" t="s">
        <v>89</v>
      </c>
      <c r="B65" s="540">
        <f t="shared" si="11"/>
        <v>15</v>
      </c>
      <c r="C65" s="542">
        <v>0</v>
      </c>
      <c r="D65" s="542">
        <v>1</v>
      </c>
      <c r="E65" s="542">
        <v>0</v>
      </c>
      <c r="F65" s="542">
        <v>0</v>
      </c>
      <c r="G65" s="542">
        <v>0</v>
      </c>
      <c r="H65" s="542">
        <v>0</v>
      </c>
      <c r="I65" s="542">
        <v>0</v>
      </c>
      <c r="J65" s="544">
        <v>5</v>
      </c>
      <c r="K65" s="542">
        <v>0</v>
      </c>
      <c r="L65" s="542">
        <v>0</v>
      </c>
      <c r="M65" s="542">
        <v>0</v>
      </c>
      <c r="N65" s="542">
        <v>0</v>
      </c>
      <c r="O65" s="542">
        <v>0</v>
      </c>
      <c r="P65" s="542">
        <v>0</v>
      </c>
      <c r="Q65" s="542">
        <v>0</v>
      </c>
      <c r="R65" s="542">
        <v>0</v>
      </c>
      <c r="S65" s="542">
        <v>0</v>
      </c>
      <c r="T65" s="542">
        <v>0</v>
      </c>
      <c r="U65" s="542">
        <v>0</v>
      </c>
      <c r="V65" s="544">
        <v>9</v>
      </c>
      <c r="W65" s="542">
        <v>0</v>
      </c>
      <c r="X65" s="542">
        <v>0</v>
      </c>
    </row>
    <row r="66" spans="1:26" ht="45" customHeight="1" outlineLevel="1">
      <c r="A66" s="164" t="s">
        <v>90</v>
      </c>
      <c r="B66" s="540">
        <f t="shared" si="11"/>
        <v>18</v>
      </c>
      <c r="C66" s="542">
        <v>0</v>
      </c>
      <c r="D66" s="542">
        <v>1</v>
      </c>
      <c r="E66" s="542">
        <v>0</v>
      </c>
      <c r="F66" s="542">
        <v>0</v>
      </c>
      <c r="G66" s="542">
        <v>0</v>
      </c>
      <c r="H66" s="542">
        <v>0</v>
      </c>
      <c r="I66" s="542">
        <v>0</v>
      </c>
      <c r="J66" s="544">
        <v>5</v>
      </c>
      <c r="K66" s="542">
        <v>0</v>
      </c>
      <c r="L66" s="542">
        <v>0</v>
      </c>
      <c r="M66" s="542">
        <v>0</v>
      </c>
      <c r="N66" s="542">
        <v>0</v>
      </c>
      <c r="O66" s="542">
        <v>0</v>
      </c>
      <c r="P66" s="542">
        <v>0</v>
      </c>
      <c r="Q66" s="542">
        <v>0</v>
      </c>
      <c r="R66" s="542">
        <v>0</v>
      </c>
      <c r="S66" s="542">
        <v>0</v>
      </c>
      <c r="T66" s="542">
        <v>0</v>
      </c>
      <c r="U66" s="542">
        <v>0</v>
      </c>
      <c r="V66" s="544">
        <v>12</v>
      </c>
      <c r="W66" s="542">
        <v>0</v>
      </c>
      <c r="X66" s="542">
        <v>0</v>
      </c>
    </row>
    <row r="67" spans="1:26" ht="45" customHeight="1" outlineLevel="1">
      <c r="A67" s="164" t="s">
        <v>91</v>
      </c>
      <c r="B67" s="540">
        <f t="shared" si="11"/>
        <v>14</v>
      </c>
      <c r="C67" s="542">
        <v>0</v>
      </c>
      <c r="D67" s="542">
        <v>1</v>
      </c>
      <c r="E67" s="542">
        <v>0</v>
      </c>
      <c r="F67" s="542">
        <v>0</v>
      </c>
      <c r="G67" s="542">
        <v>0</v>
      </c>
      <c r="H67" s="544">
        <v>1</v>
      </c>
      <c r="I67" s="542">
        <v>0</v>
      </c>
      <c r="J67" s="544">
        <v>6</v>
      </c>
      <c r="K67" s="542">
        <v>0</v>
      </c>
      <c r="L67" s="542">
        <v>0</v>
      </c>
      <c r="M67" s="542">
        <v>0</v>
      </c>
      <c r="N67" s="542">
        <v>0</v>
      </c>
      <c r="O67" s="542">
        <v>0</v>
      </c>
      <c r="P67" s="542">
        <v>0</v>
      </c>
      <c r="Q67" s="542">
        <v>0</v>
      </c>
      <c r="R67" s="542">
        <v>0</v>
      </c>
      <c r="S67" s="542">
        <v>0</v>
      </c>
      <c r="T67" s="542">
        <v>0</v>
      </c>
      <c r="U67" s="542">
        <v>0</v>
      </c>
      <c r="V67" s="544">
        <v>6</v>
      </c>
      <c r="W67" s="542">
        <v>0</v>
      </c>
      <c r="X67" s="542">
        <v>0</v>
      </c>
    </row>
    <row r="68" spans="1:26" ht="6.75" customHeight="1" outlineLevel="1">
      <c r="A68" s="528"/>
      <c r="B68" s="529"/>
      <c r="C68" s="530"/>
      <c r="D68" s="531"/>
      <c r="E68" s="531"/>
      <c r="F68" s="531"/>
      <c r="G68" s="532"/>
      <c r="H68" s="532"/>
      <c r="I68" s="532"/>
      <c r="J68" s="532"/>
      <c r="K68" s="532"/>
      <c r="L68" s="532"/>
      <c r="M68" s="532"/>
      <c r="N68" s="532"/>
      <c r="O68" s="532"/>
      <c r="P68" s="532"/>
      <c r="Q68" s="532"/>
      <c r="R68" s="532"/>
      <c r="S68" s="532"/>
      <c r="T68" s="532"/>
      <c r="U68" s="532"/>
      <c r="V68" s="532"/>
      <c r="W68" s="532"/>
      <c r="X68" s="532"/>
      <c r="Y68" s="545"/>
      <c r="Z68" s="546"/>
    </row>
    <row r="69" spans="1:26" ht="23.25" customHeight="1" outlineLevel="1">
      <c r="A69" s="547"/>
      <c r="B69" s="548"/>
      <c r="C69" s="548"/>
      <c r="D69" s="548"/>
      <c r="E69" s="548"/>
      <c r="F69" s="548"/>
      <c r="G69" s="548"/>
      <c r="H69" s="548"/>
      <c r="I69" s="548"/>
      <c r="J69" s="548"/>
      <c r="K69" s="548"/>
      <c r="L69" s="548"/>
      <c r="M69" s="548"/>
      <c r="N69" s="548"/>
      <c r="O69" s="548"/>
      <c r="P69" s="548"/>
      <c r="Q69" s="548"/>
      <c r="R69" s="548"/>
      <c r="S69" s="548"/>
      <c r="T69" s="548"/>
      <c r="U69" s="548"/>
      <c r="V69" s="548"/>
      <c r="W69" s="548"/>
      <c r="X69" s="548"/>
      <c r="Y69" s="545"/>
      <c r="Z69" s="546"/>
    </row>
    <row r="70" spans="1:26" s="27" customFormat="1" ht="14.25" customHeight="1">
      <c r="A70" s="549"/>
      <c r="B70" s="550"/>
      <c r="C70" s="551"/>
      <c r="D70" s="552"/>
      <c r="E70" s="552"/>
      <c r="F70" s="552"/>
      <c r="N70" s="549"/>
      <c r="Y70" s="482"/>
    </row>
    <row r="71" spans="1:26" s="17" customFormat="1" ht="15" customHeight="1">
      <c r="A71" s="553"/>
      <c r="B71" s="554"/>
      <c r="C71" s="371"/>
      <c r="D71" s="371"/>
      <c r="E71" s="371"/>
      <c r="F71" s="371"/>
      <c r="N71" s="553"/>
    </row>
    <row r="72" spans="1:26" s="17" customFormat="1" ht="15" customHeight="1">
      <c r="A72" s="553"/>
      <c r="B72" s="555"/>
      <c r="C72" s="371"/>
      <c r="D72" s="371"/>
      <c r="E72" s="371"/>
      <c r="F72" s="371"/>
      <c r="N72" s="553"/>
    </row>
    <row r="73" spans="1:26" s="17" customFormat="1" ht="15" customHeight="1">
      <c r="A73" s="553"/>
      <c r="B73" s="555"/>
      <c r="C73" s="371"/>
      <c r="D73" s="371"/>
      <c r="E73" s="371"/>
      <c r="F73" s="371"/>
      <c r="N73" s="553"/>
    </row>
    <row r="74" spans="1:26" s="17" customFormat="1" ht="15" customHeight="1">
      <c r="A74" s="555"/>
      <c r="B74" s="555"/>
      <c r="C74" s="371"/>
      <c r="D74" s="371"/>
      <c r="E74" s="371"/>
      <c r="F74" s="371"/>
      <c r="N74" s="555"/>
    </row>
    <row r="75" spans="1:26" s="768" customFormat="1" ht="12" customHeight="1">
      <c r="A75" s="768" t="s">
        <v>444</v>
      </c>
      <c r="C75" s="234"/>
      <c r="D75" s="234"/>
      <c r="E75" s="234"/>
      <c r="F75" s="234"/>
      <c r="N75" s="768" t="s">
        <v>444</v>
      </c>
    </row>
    <row r="76" spans="1:26" ht="35.1" customHeight="1">
      <c r="A76" s="556"/>
      <c r="B76" s="557"/>
      <c r="C76" s="558"/>
      <c r="D76" s="558"/>
      <c r="E76" s="558"/>
      <c r="F76" s="558"/>
    </row>
    <row r="77" spans="1:26">
      <c r="A77" s="559"/>
      <c r="B77" s="560"/>
      <c r="C77" s="373"/>
      <c r="D77" s="373"/>
      <c r="E77" s="373"/>
      <c r="F77" s="373"/>
    </row>
    <row r="78" spans="1:26">
      <c r="A78" s="561"/>
      <c r="B78" s="562"/>
      <c r="C78" s="373"/>
      <c r="D78" s="373"/>
      <c r="E78" s="373"/>
      <c r="F78" s="373"/>
    </row>
    <row r="79" spans="1:26">
      <c r="A79" s="556"/>
    </row>
  </sheetData>
  <sheetProtection selectLockedCells="1"/>
  <phoneticPr fontId="249" type="noConversion"/>
  <printOptions horizontalCentered="1" gridLinesSet="0"/>
  <pageMargins left="0.39374999999999999" right="0.39374999999999999" top="0.55138889999999996" bottom="0.55138889999999996" header="0.51180550000000002" footer="0.51180550000000002"/>
  <pageSetup paperSize="9" scale="64" pageOrder="overThenDown" orientation="portrait" blackAndWhite="1" r:id="rId1"/>
  <headerFooter alignWithMargins="0"/>
  <colBreaks count="1" manualBreakCount="1">
    <brk id="13" max="74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V74"/>
  <sheetViews>
    <sheetView view="pageBreakPreview" topLeftCell="A4" zoomScale="90" zoomScaleNormal="100" zoomScaleSheetLayoutView="90" workbookViewId="0">
      <selection activeCell="S5" sqref="S5"/>
    </sheetView>
  </sheetViews>
  <sheetFormatPr defaultRowHeight="13.5" outlineLevelRow="1"/>
  <cols>
    <col min="1" max="1" width="11.42578125" style="482" customWidth="1"/>
    <col min="2" max="16" width="12.28515625" style="482" customWidth="1"/>
    <col min="17" max="19" width="15" style="482" customWidth="1"/>
    <col min="20" max="16384" width="9.140625" style="482"/>
  </cols>
  <sheetData>
    <row r="1" spans="1:22" s="22" customFormat="1" ht="24.95" customHeight="1">
      <c r="A1" s="484"/>
      <c r="B1" s="484"/>
      <c r="C1" s="484"/>
      <c r="D1" s="484"/>
      <c r="E1" s="484"/>
      <c r="F1" s="484"/>
      <c r="G1" s="484"/>
      <c r="H1" s="484"/>
      <c r="I1" s="484"/>
      <c r="J1" s="485"/>
      <c r="K1" s="563"/>
      <c r="L1" s="484"/>
      <c r="M1" s="484"/>
      <c r="N1" s="484"/>
      <c r="O1" s="484"/>
      <c r="P1" s="484"/>
      <c r="Q1" s="484"/>
      <c r="R1" s="484"/>
      <c r="S1" s="564"/>
    </row>
    <row r="2" spans="1:22" s="23" customFormat="1" ht="32.25" customHeight="1">
      <c r="A2" s="487" t="s">
        <v>445</v>
      </c>
      <c r="B2" s="487"/>
      <c r="C2" s="487"/>
      <c r="D2" s="487"/>
      <c r="E2" s="487"/>
      <c r="F2" s="487"/>
      <c r="G2" s="487"/>
      <c r="H2" s="487"/>
      <c r="I2" s="487"/>
      <c r="J2" s="487"/>
      <c r="K2" s="565"/>
      <c r="L2" s="565"/>
      <c r="M2" s="565"/>
      <c r="N2" s="565"/>
      <c r="O2" s="565"/>
      <c r="P2" s="565"/>
      <c r="Q2" s="565"/>
      <c r="R2" s="565"/>
      <c r="S2" s="565"/>
    </row>
    <row r="3" spans="1:22" s="24" customFormat="1" ht="27" customHeight="1">
      <c r="A3" s="488" t="s">
        <v>446</v>
      </c>
      <c r="B3" s="488"/>
      <c r="C3" s="488"/>
      <c r="D3" s="488"/>
      <c r="E3" s="488"/>
      <c r="F3" s="488"/>
      <c r="G3" s="488"/>
      <c r="H3" s="488"/>
      <c r="I3" s="488"/>
      <c r="J3" s="488"/>
      <c r="K3" s="817" t="s">
        <v>446</v>
      </c>
      <c r="L3" s="817"/>
      <c r="M3" s="817"/>
      <c r="N3" s="817"/>
      <c r="O3" s="817"/>
      <c r="P3" s="817"/>
      <c r="Q3" s="817"/>
      <c r="R3" s="817"/>
      <c r="S3" s="817"/>
      <c r="T3" s="566"/>
      <c r="U3" s="566"/>
      <c r="V3" s="566"/>
    </row>
    <row r="4" spans="1:22" s="24" customFormat="1" ht="27" customHeight="1">
      <c r="A4" s="488"/>
      <c r="B4" s="488"/>
      <c r="C4" s="488"/>
      <c r="D4" s="488"/>
      <c r="E4" s="488"/>
      <c r="F4" s="488"/>
      <c r="G4" s="488"/>
      <c r="H4" s="488"/>
      <c r="I4" s="488"/>
      <c r="J4" s="488"/>
      <c r="K4" s="566"/>
      <c r="L4" s="566"/>
      <c r="M4" s="566"/>
      <c r="N4" s="566"/>
      <c r="O4" s="566"/>
      <c r="P4" s="566"/>
      <c r="Q4" s="566"/>
      <c r="R4" s="566"/>
      <c r="S4" s="566"/>
      <c r="T4" s="566"/>
      <c r="U4" s="566"/>
      <c r="V4" s="566"/>
    </row>
    <row r="5" spans="1:22" s="30" customFormat="1" ht="17.25" thickBot="1">
      <c r="A5" s="478" t="s">
        <v>565</v>
      </c>
      <c r="B5" s="478"/>
      <c r="J5" s="567"/>
      <c r="S5" s="567" t="s">
        <v>566</v>
      </c>
    </row>
    <row r="6" spans="1:22" s="23" customFormat="1" ht="38.25" customHeight="1">
      <c r="A6" s="490" t="s">
        <v>97</v>
      </c>
      <c r="B6" s="818" t="s">
        <v>448</v>
      </c>
      <c r="C6" s="819"/>
      <c r="D6" s="819"/>
      <c r="E6" s="819"/>
      <c r="F6" s="819"/>
      <c r="G6" s="819"/>
      <c r="H6" s="819"/>
      <c r="I6" s="819"/>
      <c r="J6" s="819"/>
      <c r="K6" s="819"/>
      <c r="L6" s="819"/>
      <c r="M6" s="819"/>
      <c r="N6" s="819"/>
      <c r="O6" s="819"/>
      <c r="P6" s="820"/>
      <c r="Q6" s="568" t="s">
        <v>449</v>
      </c>
      <c r="R6" s="569"/>
      <c r="S6" s="569"/>
    </row>
    <row r="7" spans="1:22" s="23" customFormat="1" ht="24.95" customHeight="1">
      <c r="A7" s="493"/>
      <c r="B7" s="570" t="s">
        <v>14</v>
      </c>
      <c r="C7" s="570" t="s">
        <v>420</v>
      </c>
      <c r="D7" s="570" t="s">
        <v>450</v>
      </c>
      <c r="E7" s="570" t="s">
        <v>451</v>
      </c>
      <c r="F7" s="571" t="s">
        <v>421</v>
      </c>
      <c r="G7" s="570" t="s">
        <v>417</v>
      </c>
      <c r="H7" s="570" t="s">
        <v>452</v>
      </c>
      <c r="I7" s="570" t="s">
        <v>414</v>
      </c>
      <c r="J7" s="570" t="s">
        <v>453</v>
      </c>
      <c r="K7" s="572" t="s">
        <v>418</v>
      </c>
      <c r="L7" s="573" t="s">
        <v>454</v>
      </c>
      <c r="M7" s="570" t="s">
        <v>455</v>
      </c>
      <c r="N7" s="570" t="s">
        <v>456</v>
      </c>
      <c r="O7" s="570" t="s">
        <v>457</v>
      </c>
      <c r="P7" s="570" t="s">
        <v>458</v>
      </c>
      <c r="Q7" s="570" t="s">
        <v>459</v>
      </c>
      <c r="R7" s="570" t="s">
        <v>460</v>
      </c>
      <c r="S7" s="570" t="s">
        <v>461</v>
      </c>
    </row>
    <row r="8" spans="1:22" s="23" customFormat="1" ht="24.95" customHeight="1">
      <c r="A8" s="499" t="s">
        <v>76</v>
      </c>
      <c r="B8" s="500" t="s">
        <v>29</v>
      </c>
      <c r="C8" s="500" t="s">
        <v>462</v>
      </c>
      <c r="D8" s="501" t="s">
        <v>463</v>
      </c>
      <c r="E8" s="505" t="s">
        <v>464</v>
      </c>
      <c r="F8" s="574" t="s">
        <v>465</v>
      </c>
      <c r="G8" s="505" t="s">
        <v>466</v>
      </c>
      <c r="H8" s="505" t="s">
        <v>467</v>
      </c>
      <c r="I8" s="505" t="s">
        <v>468</v>
      </c>
      <c r="J8" s="505" t="s">
        <v>469</v>
      </c>
      <c r="K8" s="575" t="s">
        <v>470</v>
      </c>
      <c r="L8" s="576" t="s">
        <v>471</v>
      </c>
      <c r="M8" s="501" t="s">
        <v>472</v>
      </c>
      <c r="N8" s="505" t="s">
        <v>473</v>
      </c>
      <c r="O8" s="501" t="s">
        <v>474</v>
      </c>
      <c r="P8" s="505" t="s">
        <v>475</v>
      </c>
      <c r="Q8" s="500" t="s">
        <v>476</v>
      </c>
      <c r="R8" s="500" t="s">
        <v>477</v>
      </c>
      <c r="S8" s="505" t="s">
        <v>478</v>
      </c>
    </row>
    <row r="9" spans="1:22" ht="20.100000000000001" hidden="1" customHeight="1">
      <c r="A9" s="508">
        <v>2000</v>
      </c>
      <c r="B9" s="512">
        <v>14</v>
      </c>
      <c r="C9" s="512">
        <v>14</v>
      </c>
      <c r="D9" s="512">
        <v>0</v>
      </c>
      <c r="E9" s="512">
        <v>0</v>
      </c>
      <c r="F9" s="512">
        <v>1</v>
      </c>
      <c r="G9" s="512">
        <v>0</v>
      </c>
      <c r="H9" s="512">
        <v>251</v>
      </c>
      <c r="I9" s="512">
        <v>7</v>
      </c>
      <c r="J9" s="577">
        <v>118</v>
      </c>
      <c r="K9" s="512">
        <v>1059</v>
      </c>
      <c r="L9" s="511">
        <v>1</v>
      </c>
    </row>
    <row r="10" spans="1:22" ht="20.100000000000001" hidden="1" customHeight="1">
      <c r="A10" s="508">
        <v>2001</v>
      </c>
      <c r="B10" s="512">
        <v>16</v>
      </c>
      <c r="C10" s="512">
        <v>16</v>
      </c>
      <c r="D10" s="512">
        <v>0</v>
      </c>
      <c r="E10" s="512">
        <v>0</v>
      </c>
      <c r="F10" s="512">
        <v>0</v>
      </c>
      <c r="G10" s="512">
        <v>0</v>
      </c>
      <c r="H10" s="512">
        <v>259</v>
      </c>
      <c r="I10" s="512">
        <v>9</v>
      </c>
      <c r="J10" s="577">
        <v>125</v>
      </c>
      <c r="K10" s="512">
        <v>962</v>
      </c>
      <c r="L10" s="511">
        <v>1</v>
      </c>
    </row>
    <row r="11" spans="1:22" ht="20.100000000000001" hidden="1" customHeight="1">
      <c r="A11" s="508">
        <v>2003</v>
      </c>
      <c r="B11" s="512">
        <v>18</v>
      </c>
      <c r="C11" s="512">
        <v>18</v>
      </c>
      <c r="D11" s="512">
        <v>1</v>
      </c>
      <c r="E11" s="512">
        <v>0</v>
      </c>
      <c r="F11" s="512">
        <v>1</v>
      </c>
      <c r="G11" s="512">
        <v>0</v>
      </c>
      <c r="H11" s="512">
        <v>310</v>
      </c>
      <c r="I11" s="512">
        <v>10</v>
      </c>
      <c r="J11" s="577">
        <v>153</v>
      </c>
      <c r="K11" s="512">
        <v>838</v>
      </c>
      <c r="L11" s="511">
        <v>2</v>
      </c>
    </row>
    <row r="12" spans="1:22" ht="25.5" hidden="1" customHeight="1">
      <c r="A12" s="161">
        <v>2010</v>
      </c>
      <c r="B12" s="578">
        <v>70</v>
      </c>
      <c r="C12" s="578">
        <v>0</v>
      </c>
      <c r="D12" s="578">
        <v>0</v>
      </c>
      <c r="E12" s="578">
        <v>0</v>
      </c>
      <c r="F12" s="578">
        <v>0</v>
      </c>
      <c r="G12" s="578">
        <v>0</v>
      </c>
      <c r="H12" s="578">
        <v>1</v>
      </c>
      <c r="I12" s="578">
        <v>3</v>
      </c>
      <c r="J12" s="579">
        <v>13</v>
      </c>
      <c r="K12" s="578">
        <v>11</v>
      </c>
      <c r="L12" s="580">
        <v>5</v>
      </c>
      <c r="M12" s="581">
        <v>30</v>
      </c>
      <c r="N12" s="581">
        <v>3</v>
      </c>
      <c r="O12" s="581">
        <v>0</v>
      </c>
      <c r="P12" s="581">
        <v>0</v>
      </c>
      <c r="Q12" s="581">
        <v>3</v>
      </c>
      <c r="R12" s="581">
        <v>1</v>
      </c>
      <c r="S12" s="581">
        <v>0</v>
      </c>
    </row>
    <row r="13" spans="1:22" ht="25.5" hidden="1" customHeight="1">
      <c r="A13" s="163">
        <v>2011</v>
      </c>
      <c r="B13" s="578">
        <v>68</v>
      </c>
      <c r="C13" s="578">
        <v>0</v>
      </c>
      <c r="D13" s="578">
        <v>0</v>
      </c>
      <c r="E13" s="578">
        <v>0</v>
      </c>
      <c r="F13" s="578">
        <v>0</v>
      </c>
      <c r="G13" s="578">
        <v>0</v>
      </c>
      <c r="H13" s="578">
        <v>1</v>
      </c>
      <c r="I13" s="578">
        <v>3</v>
      </c>
      <c r="J13" s="578">
        <v>12</v>
      </c>
      <c r="K13" s="578">
        <v>13</v>
      </c>
      <c r="L13" s="578">
        <v>5</v>
      </c>
      <c r="M13" s="581">
        <v>31</v>
      </c>
      <c r="N13" s="581">
        <v>3</v>
      </c>
      <c r="O13" s="581">
        <v>0</v>
      </c>
      <c r="P13" s="581">
        <v>0</v>
      </c>
      <c r="Q13" s="581">
        <v>3</v>
      </c>
      <c r="R13" s="581">
        <v>1</v>
      </c>
      <c r="S13" s="581">
        <v>0</v>
      </c>
    </row>
    <row r="14" spans="1:22" ht="45" hidden="1" customHeight="1">
      <c r="A14" s="163">
        <v>2012</v>
      </c>
      <c r="B14" s="582">
        <v>75</v>
      </c>
      <c r="C14" s="582">
        <v>0</v>
      </c>
      <c r="D14" s="582">
        <v>0</v>
      </c>
      <c r="E14" s="582">
        <v>0</v>
      </c>
      <c r="F14" s="582">
        <v>0</v>
      </c>
      <c r="G14" s="582">
        <v>0</v>
      </c>
      <c r="H14" s="582">
        <v>1</v>
      </c>
      <c r="I14" s="582">
        <v>3</v>
      </c>
      <c r="J14" s="582">
        <v>12</v>
      </c>
      <c r="K14" s="582">
        <v>16</v>
      </c>
      <c r="L14" s="582">
        <v>5</v>
      </c>
      <c r="M14" s="583">
        <v>31</v>
      </c>
      <c r="N14" s="583">
        <v>3</v>
      </c>
      <c r="O14" s="583">
        <v>0</v>
      </c>
      <c r="P14" s="583">
        <v>0</v>
      </c>
      <c r="Q14" s="583">
        <v>3</v>
      </c>
      <c r="R14" s="583">
        <v>1</v>
      </c>
      <c r="S14" s="583">
        <v>0</v>
      </c>
    </row>
    <row r="15" spans="1:22" ht="45" customHeight="1">
      <c r="A15" s="163">
        <v>2013</v>
      </c>
      <c r="B15" s="582">
        <v>74</v>
      </c>
      <c r="C15" s="582">
        <v>0</v>
      </c>
      <c r="D15" s="582">
        <v>0</v>
      </c>
      <c r="E15" s="582">
        <v>0</v>
      </c>
      <c r="F15" s="582">
        <v>0</v>
      </c>
      <c r="G15" s="582">
        <v>0</v>
      </c>
      <c r="H15" s="582">
        <v>2</v>
      </c>
      <c r="I15" s="582">
        <v>2</v>
      </c>
      <c r="J15" s="582">
        <v>12</v>
      </c>
      <c r="K15" s="582">
        <v>16</v>
      </c>
      <c r="L15" s="582">
        <v>5</v>
      </c>
      <c r="M15" s="583">
        <v>27</v>
      </c>
      <c r="N15" s="583">
        <v>2</v>
      </c>
      <c r="O15" s="583">
        <v>0</v>
      </c>
      <c r="P15" s="583">
        <v>0</v>
      </c>
      <c r="Q15" s="583">
        <v>7</v>
      </c>
      <c r="R15" s="583">
        <v>1</v>
      </c>
      <c r="S15" s="583">
        <v>0</v>
      </c>
    </row>
    <row r="16" spans="1:22" s="31" customFormat="1" ht="45" customHeight="1">
      <c r="A16" s="163">
        <v>2014</v>
      </c>
      <c r="B16" s="582">
        <v>84</v>
      </c>
      <c r="C16" s="582">
        <v>0</v>
      </c>
      <c r="D16" s="582">
        <v>0</v>
      </c>
      <c r="E16" s="582">
        <v>0</v>
      </c>
      <c r="F16" s="582">
        <v>0</v>
      </c>
      <c r="G16" s="582">
        <v>1</v>
      </c>
      <c r="H16" s="582">
        <v>2</v>
      </c>
      <c r="I16" s="582">
        <v>2</v>
      </c>
      <c r="J16" s="582">
        <v>13</v>
      </c>
      <c r="K16" s="582">
        <v>20</v>
      </c>
      <c r="L16" s="582">
        <v>5</v>
      </c>
      <c r="M16" s="582">
        <v>30</v>
      </c>
      <c r="N16" s="582">
        <v>2</v>
      </c>
      <c r="O16" s="582">
        <v>0</v>
      </c>
      <c r="P16" s="582">
        <v>0</v>
      </c>
      <c r="Q16" s="582">
        <v>8</v>
      </c>
      <c r="R16" s="582">
        <v>1</v>
      </c>
      <c r="S16" s="582">
        <v>0</v>
      </c>
    </row>
    <row r="17" spans="1:19" s="27" customFormat="1" ht="45" customHeight="1">
      <c r="A17" s="163">
        <v>2015</v>
      </c>
      <c r="B17" s="582">
        <f>SUM(B19:B28)</f>
        <v>80</v>
      </c>
      <c r="C17" s="582">
        <f>SUM(C19:C28)</f>
        <v>0</v>
      </c>
      <c r="D17" s="582">
        <f t="shared" ref="D17:S17" si="0">SUM(D19:D28)</f>
        <v>0</v>
      </c>
      <c r="E17" s="582">
        <f t="shared" si="0"/>
        <v>0</v>
      </c>
      <c r="F17" s="582">
        <f t="shared" si="0"/>
        <v>0</v>
      </c>
      <c r="G17" s="582">
        <f t="shared" si="0"/>
        <v>1</v>
      </c>
      <c r="H17" s="582">
        <f t="shared" si="0"/>
        <v>2</v>
      </c>
      <c r="I17" s="582">
        <f t="shared" si="0"/>
        <v>2</v>
      </c>
      <c r="J17" s="582">
        <f t="shared" si="0"/>
        <v>13</v>
      </c>
      <c r="K17" s="582">
        <f t="shared" si="0"/>
        <v>16</v>
      </c>
      <c r="L17" s="582">
        <f t="shared" si="0"/>
        <v>5</v>
      </c>
      <c r="M17" s="582">
        <f t="shared" si="0"/>
        <v>30</v>
      </c>
      <c r="N17" s="582">
        <f t="shared" si="0"/>
        <v>2</v>
      </c>
      <c r="O17" s="582">
        <f t="shared" si="0"/>
        <v>0</v>
      </c>
      <c r="P17" s="582">
        <f t="shared" si="0"/>
        <v>0</v>
      </c>
      <c r="Q17" s="582">
        <f t="shared" si="0"/>
        <v>8</v>
      </c>
      <c r="R17" s="582">
        <f t="shared" si="0"/>
        <v>1</v>
      </c>
      <c r="S17" s="582">
        <f t="shared" si="0"/>
        <v>0</v>
      </c>
    </row>
    <row r="18" spans="1:19" ht="45" hidden="1" customHeight="1" outlineLevel="1">
      <c r="A18" s="163"/>
      <c r="B18" s="584"/>
      <c r="C18" s="578"/>
      <c r="D18" s="578"/>
      <c r="E18" s="578"/>
      <c r="F18" s="578"/>
      <c r="G18" s="578"/>
      <c r="H18" s="578"/>
      <c r="I18" s="578"/>
      <c r="J18" s="579"/>
      <c r="K18" s="578"/>
      <c r="L18" s="578"/>
      <c r="M18" s="581"/>
      <c r="N18" s="581"/>
      <c r="O18" s="581"/>
      <c r="P18" s="581"/>
      <c r="Q18" s="581"/>
      <c r="R18" s="581"/>
      <c r="S18" s="581"/>
    </row>
    <row r="19" spans="1:19" ht="45" hidden="1" customHeight="1" outlineLevel="1">
      <c r="A19" s="164" t="s">
        <v>82</v>
      </c>
      <c r="B19" s="585">
        <f>SUM(C19:S19)</f>
        <v>51</v>
      </c>
      <c r="C19" s="586">
        <v>0</v>
      </c>
      <c r="D19" s="586">
        <v>0</v>
      </c>
      <c r="E19" s="586">
        <v>0</v>
      </c>
      <c r="F19" s="586">
        <v>0</v>
      </c>
      <c r="G19" s="586">
        <v>0</v>
      </c>
      <c r="H19" s="527">
        <v>2</v>
      </c>
      <c r="I19" s="586">
        <v>0</v>
      </c>
      <c r="J19" s="527">
        <v>9</v>
      </c>
      <c r="K19" s="527">
        <v>13</v>
      </c>
      <c r="L19" s="527">
        <v>5</v>
      </c>
      <c r="M19" s="527">
        <v>21</v>
      </c>
      <c r="N19" s="586">
        <v>0</v>
      </c>
      <c r="O19" s="586">
        <v>0</v>
      </c>
      <c r="P19" s="586">
        <v>0</v>
      </c>
      <c r="Q19" s="586">
        <v>1</v>
      </c>
      <c r="R19" s="586">
        <v>0</v>
      </c>
      <c r="S19" s="586">
        <v>0</v>
      </c>
    </row>
    <row r="20" spans="1:19" ht="45" hidden="1" customHeight="1" outlineLevel="1">
      <c r="A20" s="164" t="s">
        <v>83</v>
      </c>
      <c r="B20" s="585">
        <f t="shared" ref="B20:B28" si="1">SUM(C20:S20)</f>
        <v>1</v>
      </c>
      <c r="C20" s="586">
        <v>0</v>
      </c>
      <c r="D20" s="586">
        <v>0</v>
      </c>
      <c r="E20" s="586">
        <v>0</v>
      </c>
      <c r="F20" s="586">
        <v>0</v>
      </c>
      <c r="G20" s="586">
        <v>0</v>
      </c>
      <c r="H20" s="586">
        <v>0</v>
      </c>
      <c r="I20" s="586">
        <v>0</v>
      </c>
      <c r="J20" s="527">
        <v>0</v>
      </c>
      <c r="K20" s="586">
        <v>0</v>
      </c>
      <c r="L20" s="586">
        <v>0</v>
      </c>
      <c r="M20" s="527">
        <v>1</v>
      </c>
      <c r="N20" s="586">
        <v>0</v>
      </c>
      <c r="O20" s="586">
        <v>0</v>
      </c>
      <c r="P20" s="586">
        <v>0</v>
      </c>
      <c r="Q20" s="586">
        <v>0</v>
      </c>
      <c r="R20" s="586">
        <v>0</v>
      </c>
      <c r="S20" s="586">
        <v>0</v>
      </c>
    </row>
    <row r="21" spans="1:19" ht="45" hidden="1" customHeight="1" outlineLevel="1">
      <c r="A21" s="164" t="s">
        <v>84</v>
      </c>
      <c r="B21" s="585">
        <f t="shared" si="1"/>
        <v>1</v>
      </c>
      <c r="C21" s="586">
        <v>0</v>
      </c>
      <c r="D21" s="586">
        <v>0</v>
      </c>
      <c r="E21" s="586">
        <v>0</v>
      </c>
      <c r="F21" s="586">
        <v>0</v>
      </c>
      <c r="G21" s="586">
        <v>0</v>
      </c>
      <c r="H21" s="586">
        <v>0</v>
      </c>
      <c r="I21" s="586">
        <v>0</v>
      </c>
      <c r="J21" s="527">
        <v>0</v>
      </c>
      <c r="K21" s="586">
        <v>0</v>
      </c>
      <c r="L21" s="586">
        <v>0</v>
      </c>
      <c r="M21" s="586">
        <v>0</v>
      </c>
      <c r="N21" s="586">
        <v>0</v>
      </c>
      <c r="O21" s="586">
        <v>0</v>
      </c>
      <c r="P21" s="586">
        <v>0</v>
      </c>
      <c r="Q21" s="586">
        <v>1</v>
      </c>
      <c r="R21" s="586">
        <v>0</v>
      </c>
      <c r="S21" s="586">
        <v>0</v>
      </c>
    </row>
    <row r="22" spans="1:19" ht="45" hidden="1" customHeight="1" outlineLevel="1">
      <c r="A22" s="164" t="s">
        <v>85</v>
      </c>
      <c r="B22" s="585">
        <f t="shared" si="1"/>
        <v>0</v>
      </c>
      <c r="C22" s="586">
        <v>0</v>
      </c>
      <c r="D22" s="586">
        <v>0</v>
      </c>
      <c r="E22" s="586">
        <v>0</v>
      </c>
      <c r="F22" s="586">
        <v>0</v>
      </c>
      <c r="G22" s="586">
        <v>0</v>
      </c>
      <c r="H22" s="586">
        <v>0</v>
      </c>
      <c r="I22" s="586">
        <v>0</v>
      </c>
      <c r="J22" s="527">
        <v>0</v>
      </c>
      <c r="K22" s="586">
        <v>0</v>
      </c>
      <c r="L22" s="586">
        <v>0</v>
      </c>
      <c r="M22" s="586">
        <v>0</v>
      </c>
      <c r="N22" s="586">
        <v>0</v>
      </c>
      <c r="O22" s="586">
        <v>0</v>
      </c>
      <c r="P22" s="586">
        <v>0</v>
      </c>
      <c r="Q22" s="586">
        <v>0</v>
      </c>
      <c r="R22" s="586">
        <v>0</v>
      </c>
      <c r="S22" s="586">
        <v>0</v>
      </c>
    </row>
    <row r="23" spans="1:19" ht="45" hidden="1" customHeight="1" outlineLevel="1">
      <c r="A23" s="164" t="s">
        <v>86</v>
      </c>
      <c r="B23" s="585">
        <f t="shared" si="1"/>
        <v>4</v>
      </c>
      <c r="C23" s="586">
        <v>0</v>
      </c>
      <c r="D23" s="586">
        <v>0</v>
      </c>
      <c r="E23" s="586">
        <v>0</v>
      </c>
      <c r="F23" s="586">
        <v>0</v>
      </c>
      <c r="G23" s="586">
        <v>0</v>
      </c>
      <c r="H23" s="586">
        <v>0</v>
      </c>
      <c r="I23" s="527">
        <v>0</v>
      </c>
      <c r="J23" s="527">
        <v>1</v>
      </c>
      <c r="K23" s="586">
        <v>0</v>
      </c>
      <c r="L23" s="586">
        <v>0</v>
      </c>
      <c r="M23" s="527">
        <v>2</v>
      </c>
      <c r="N23" s="527">
        <v>1</v>
      </c>
      <c r="O23" s="586">
        <v>0</v>
      </c>
      <c r="P23" s="586">
        <v>0</v>
      </c>
      <c r="Q23" s="586">
        <v>0</v>
      </c>
      <c r="R23" s="586">
        <v>0</v>
      </c>
      <c r="S23" s="586">
        <v>0</v>
      </c>
    </row>
    <row r="24" spans="1:19" ht="45" hidden="1" customHeight="1" outlineLevel="1">
      <c r="A24" s="164" t="s">
        <v>87</v>
      </c>
      <c r="B24" s="585">
        <f t="shared" si="1"/>
        <v>1</v>
      </c>
      <c r="C24" s="586">
        <v>0</v>
      </c>
      <c r="D24" s="586">
        <v>0</v>
      </c>
      <c r="E24" s="586">
        <v>0</v>
      </c>
      <c r="F24" s="586">
        <v>0</v>
      </c>
      <c r="G24" s="586">
        <v>0</v>
      </c>
      <c r="H24" s="586">
        <v>0</v>
      </c>
      <c r="I24" s="586">
        <v>0</v>
      </c>
      <c r="J24" s="527">
        <v>0</v>
      </c>
      <c r="K24" s="527">
        <v>1</v>
      </c>
      <c r="L24" s="586">
        <v>0</v>
      </c>
      <c r="M24" s="586">
        <v>0</v>
      </c>
      <c r="N24" s="586">
        <v>0</v>
      </c>
      <c r="O24" s="586">
        <v>0</v>
      </c>
      <c r="P24" s="586">
        <v>0</v>
      </c>
      <c r="Q24" s="586">
        <v>0</v>
      </c>
      <c r="R24" s="586">
        <v>0</v>
      </c>
      <c r="S24" s="586">
        <v>0</v>
      </c>
    </row>
    <row r="25" spans="1:19" ht="45" hidden="1" customHeight="1" outlineLevel="1">
      <c r="A25" s="164" t="s">
        <v>88</v>
      </c>
      <c r="B25" s="585">
        <f t="shared" si="1"/>
        <v>7</v>
      </c>
      <c r="C25" s="586">
        <v>0</v>
      </c>
      <c r="D25" s="586">
        <v>0</v>
      </c>
      <c r="E25" s="586">
        <v>0</v>
      </c>
      <c r="F25" s="586">
        <v>0</v>
      </c>
      <c r="G25" s="586">
        <v>0</v>
      </c>
      <c r="H25" s="586">
        <v>0</v>
      </c>
      <c r="I25" s="527">
        <v>0</v>
      </c>
      <c r="J25" s="527">
        <v>2</v>
      </c>
      <c r="K25" s="527">
        <v>1</v>
      </c>
      <c r="L25" s="586">
        <v>0</v>
      </c>
      <c r="M25" s="527">
        <v>3</v>
      </c>
      <c r="N25" s="586">
        <v>0</v>
      </c>
      <c r="O25" s="586">
        <v>0</v>
      </c>
      <c r="P25" s="586">
        <v>0</v>
      </c>
      <c r="Q25" s="586">
        <v>1</v>
      </c>
      <c r="R25" s="586">
        <v>0</v>
      </c>
      <c r="S25" s="586">
        <v>0</v>
      </c>
    </row>
    <row r="26" spans="1:19" ht="45" hidden="1" customHeight="1" outlineLevel="1">
      <c r="A26" s="164" t="s">
        <v>89</v>
      </c>
      <c r="B26" s="585">
        <f t="shared" si="1"/>
        <v>13</v>
      </c>
      <c r="C26" s="586">
        <v>0</v>
      </c>
      <c r="D26" s="586">
        <v>0</v>
      </c>
      <c r="E26" s="586">
        <v>0</v>
      </c>
      <c r="F26" s="586">
        <v>0</v>
      </c>
      <c r="G26" s="527">
        <v>1</v>
      </c>
      <c r="H26" s="586">
        <v>0</v>
      </c>
      <c r="I26" s="527">
        <v>2</v>
      </c>
      <c r="J26" s="527">
        <v>0</v>
      </c>
      <c r="K26" s="527">
        <v>1</v>
      </c>
      <c r="L26" s="586">
        <v>0</v>
      </c>
      <c r="M26" s="527">
        <v>2</v>
      </c>
      <c r="N26" s="527">
        <v>1</v>
      </c>
      <c r="O26" s="586">
        <v>0</v>
      </c>
      <c r="P26" s="586">
        <v>0</v>
      </c>
      <c r="Q26" s="586">
        <v>5</v>
      </c>
      <c r="R26" s="527">
        <v>1</v>
      </c>
      <c r="S26" s="586">
        <v>0</v>
      </c>
    </row>
    <row r="27" spans="1:19" ht="45" hidden="1" customHeight="1" outlineLevel="1">
      <c r="A27" s="164" t="s">
        <v>90</v>
      </c>
      <c r="B27" s="585">
        <f t="shared" si="1"/>
        <v>0</v>
      </c>
      <c r="C27" s="586">
        <v>0</v>
      </c>
      <c r="D27" s="586">
        <v>0</v>
      </c>
      <c r="E27" s="586">
        <v>0</v>
      </c>
      <c r="F27" s="586">
        <v>0</v>
      </c>
      <c r="G27" s="586">
        <v>0</v>
      </c>
      <c r="H27" s="586">
        <v>0</v>
      </c>
      <c r="I27" s="586">
        <v>0</v>
      </c>
      <c r="J27" s="527">
        <v>0</v>
      </c>
      <c r="K27" s="527">
        <v>0</v>
      </c>
      <c r="L27" s="586">
        <v>0</v>
      </c>
      <c r="M27" s="586">
        <v>0</v>
      </c>
      <c r="N27" s="586">
        <v>0</v>
      </c>
      <c r="O27" s="586">
        <v>0</v>
      </c>
      <c r="P27" s="586">
        <v>0</v>
      </c>
      <c r="Q27" s="586">
        <v>0</v>
      </c>
      <c r="R27" s="586">
        <v>0</v>
      </c>
      <c r="S27" s="586">
        <v>0</v>
      </c>
    </row>
    <row r="28" spans="1:19" ht="45" hidden="1" customHeight="1" outlineLevel="1">
      <c r="A28" s="164" t="s">
        <v>91</v>
      </c>
      <c r="B28" s="585">
        <f t="shared" si="1"/>
        <v>2</v>
      </c>
      <c r="C28" s="586">
        <v>0</v>
      </c>
      <c r="D28" s="586">
        <v>0</v>
      </c>
      <c r="E28" s="586">
        <v>0</v>
      </c>
      <c r="F28" s="586">
        <v>0</v>
      </c>
      <c r="G28" s="586">
        <v>0</v>
      </c>
      <c r="H28" s="586">
        <v>0</v>
      </c>
      <c r="I28" s="586">
        <v>0</v>
      </c>
      <c r="J28" s="527">
        <v>1</v>
      </c>
      <c r="K28" s="586">
        <v>0</v>
      </c>
      <c r="L28" s="586">
        <v>0</v>
      </c>
      <c r="M28" s="527">
        <v>1</v>
      </c>
      <c r="N28" s="586">
        <v>0</v>
      </c>
      <c r="O28" s="586">
        <v>0</v>
      </c>
      <c r="P28" s="586">
        <v>0</v>
      </c>
      <c r="Q28" s="586">
        <v>0</v>
      </c>
      <c r="R28" s="586">
        <v>0</v>
      </c>
      <c r="S28" s="586">
        <v>0</v>
      </c>
    </row>
    <row r="29" spans="1:19" ht="45" hidden="1" customHeight="1" outlineLevel="1">
      <c r="A29" s="528"/>
      <c r="B29" s="587"/>
      <c r="C29" s="588"/>
      <c r="D29" s="588"/>
      <c r="E29" s="588"/>
      <c r="F29" s="588"/>
      <c r="G29" s="589"/>
      <c r="H29" s="589"/>
      <c r="I29" s="589"/>
      <c r="J29" s="589"/>
      <c r="K29" s="589"/>
      <c r="L29" s="589"/>
      <c r="M29" s="589"/>
      <c r="N29" s="589"/>
      <c r="O29" s="589"/>
      <c r="P29" s="589"/>
      <c r="Q29" s="589"/>
      <c r="R29" s="589"/>
      <c r="S29" s="589"/>
    </row>
    <row r="30" spans="1:19" s="27" customFormat="1" ht="45" customHeight="1" collapsed="1">
      <c r="A30" s="163">
        <v>2016</v>
      </c>
      <c r="B30" s="582">
        <f>SUM(B32:B41)</f>
        <v>79</v>
      </c>
      <c r="C30" s="582">
        <f>SUM(C32:C41)</f>
        <v>0</v>
      </c>
      <c r="D30" s="582">
        <f t="shared" ref="D30:S30" si="2">SUM(D32:D41)</f>
        <v>0</v>
      </c>
      <c r="E30" s="582">
        <f t="shared" si="2"/>
        <v>0</v>
      </c>
      <c r="F30" s="582">
        <f t="shared" si="2"/>
        <v>0</v>
      </c>
      <c r="G30" s="582">
        <f t="shared" si="2"/>
        <v>1</v>
      </c>
      <c r="H30" s="582">
        <f t="shared" si="2"/>
        <v>2</v>
      </c>
      <c r="I30" s="582">
        <f t="shared" si="2"/>
        <v>2</v>
      </c>
      <c r="J30" s="582">
        <f t="shared" si="2"/>
        <v>13</v>
      </c>
      <c r="K30" s="582">
        <f t="shared" si="2"/>
        <v>18</v>
      </c>
      <c r="L30" s="582">
        <f t="shared" si="2"/>
        <v>4</v>
      </c>
      <c r="M30" s="582">
        <f t="shared" si="2"/>
        <v>28</v>
      </c>
      <c r="N30" s="582">
        <f t="shared" si="2"/>
        <v>2</v>
      </c>
      <c r="O30" s="582">
        <f t="shared" si="2"/>
        <v>0</v>
      </c>
      <c r="P30" s="582">
        <f t="shared" si="2"/>
        <v>0</v>
      </c>
      <c r="Q30" s="582">
        <f t="shared" si="2"/>
        <v>8</v>
      </c>
      <c r="R30" s="582">
        <f t="shared" si="2"/>
        <v>1</v>
      </c>
      <c r="S30" s="582">
        <f t="shared" si="2"/>
        <v>0</v>
      </c>
    </row>
    <row r="31" spans="1:19" ht="45" hidden="1" customHeight="1" outlineLevel="1">
      <c r="A31" s="163"/>
      <c r="B31" s="584"/>
      <c r="C31" s="578"/>
      <c r="D31" s="578"/>
      <c r="E31" s="578"/>
      <c r="F31" s="578"/>
      <c r="G31" s="578"/>
      <c r="H31" s="578"/>
      <c r="I31" s="578"/>
      <c r="J31" s="579"/>
      <c r="K31" s="578"/>
      <c r="L31" s="578"/>
      <c r="M31" s="581"/>
      <c r="N31" s="581"/>
      <c r="O31" s="581"/>
      <c r="P31" s="581"/>
      <c r="Q31" s="581"/>
      <c r="R31" s="581"/>
      <c r="S31" s="581"/>
    </row>
    <row r="32" spans="1:19" ht="45" hidden="1" customHeight="1" outlineLevel="1">
      <c r="A32" s="164" t="s">
        <v>82</v>
      </c>
      <c r="B32" s="585">
        <f>SUM(C32:S32)</f>
        <v>50</v>
      </c>
      <c r="C32" s="586">
        <v>0</v>
      </c>
      <c r="D32" s="586">
        <v>0</v>
      </c>
      <c r="E32" s="586">
        <v>0</v>
      </c>
      <c r="F32" s="586">
        <v>0</v>
      </c>
      <c r="G32" s="586">
        <v>0</v>
      </c>
      <c r="H32" s="527">
        <v>1</v>
      </c>
      <c r="I32" s="586">
        <v>0</v>
      </c>
      <c r="J32" s="527">
        <v>9</v>
      </c>
      <c r="K32" s="527">
        <v>15</v>
      </c>
      <c r="L32" s="527">
        <v>4</v>
      </c>
      <c r="M32" s="527">
        <v>20</v>
      </c>
      <c r="N32" s="586">
        <v>0</v>
      </c>
      <c r="O32" s="586">
        <v>0</v>
      </c>
      <c r="P32" s="586">
        <v>0</v>
      </c>
      <c r="Q32" s="586">
        <v>1</v>
      </c>
      <c r="R32" s="586">
        <v>0</v>
      </c>
      <c r="S32" s="586">
        <v>0</v>
      </c>
    </row>
    <row r="33" spans="1:19" ht="45" hidden="1" customHeight="1" outlineLevel="1">
      <c r="A33" s="164" t="s">
        <v>83</v>
      </c>
      <c r="B33" s="585">
        <f t="shared" ref="B33:B41" si="3">SUM(C33:S33)</f>
        <v>1</v>
      </c>
      <c r="C33" s="586">
        <v>0</v>
      </c>
      <c r="D33" s="586">
        <v>0</v>
      </c>
      <c r="E33" s="586">
        <v>0</v>
      </c>
      <c r="F33" s="586">
        <v>0</v>
      </c>
      <c r="G33" s="586">
        <v>0</v>
      </c>
      <c r="H33" s="586">
        <v>0</v>
      </c>
      <c r="I33" s="586">
        <v>0</v>
      </c>
      <c r="J33" s="527">
        <v>0</v>
      </c>
      <c r="K33" s="586">
        <v>0</v>
      </c>
      <c r="L33" s="586">
        <v>0</v>
      </c>
      <c r="M33" s="527">
        <v>1</v>
      </c>
      <c r="N33" s="586">
        <v>0</v>
      </c>
      <c r="O33" s="586">
        <v>0</v>
      </c>
      <c r="P33" s="586">
        <v>0</v>
      </c>
      <c r="Q33" s="586">
        <v>0</v>
      </c>
      <c r="R33" s="586">
        <v>0</v>
      </c>
      <c r="S33" s="586">
        <v>0</v>
      </c>
    </row>
    <row r="34" spans="1:19" ht="45" hidden="1" customHeight="1" outlineLevel="1">
      <c r="A34" s="164" t="s">
        <v>84</v>
      </c>
      <c r="B34" s="585">
        <f t="shared" si="3"/>
        <v>1</v>
      </c>
      <c r="C34" s="586">
        <v>0</v>
      </c>
      <c r="D34" s="586">
        <v>0</v>
      </c>
      <c r="E34" s="586">
        <v>0</v>
      </c>
      <c r="F34" s="586">
        <v>0</v>
      </c>
      <c r="G34" s="586">
        <v>0</v>
      </c>
      <c r="H34" s="586">
        <v>0</v>
      </c>
      <c r="I34" s="586">
        <v>0</v>
      </c>
      <c r="J34" s="527">
        <v>0</v>
      </c>
      <c r="K34" s="586">
        <v>0</v>
      </c>
      <c r="L34" s="586">
        <v>0</v>
      </c>
      <c r="M34" s="586">
        <v>0</v>
      </c>
      <c r="N34" s="586">
        <v>0</v>
      </c>
      <c r="O34" s="586">
        <v>0</v>
      </c>
      <c r="P34" s="586">
        <v>0</v>
      </c>
      <c r="Q34" s="586">
        <v>1</v>
      </c>
      <c r="R34" s="586">
        <v>0</v>
      </c>
      <c r="S34" s="586">
        <v>0</v>
      </c>
    </row>
    <row r="35" spans="1:19" ht="45" hidden="1" customHeight="1" outlineLevel="1">
      <c r="A35" s="164" t="s">
        <v>85</v>
      </c>
      <c r="B35" s="585">
        <f t="shared" si="3"/>
        <v>0</v>
      </c>
      <c r="C35" s="586">
        <v>0</v>
      </c>
      <c r="D35" s="586">
        <v>0</v>
      </c>
      <c r="E35" s="586">
        <v>0</v>
      </c>
      <c r="F35" s="586">
        <v>0</v>
      </c>
      <c r="G35" s="586">
        <v>0</v>
      </c>
      <c r="H35" s="586">
        <v>0</v>
      </c>
      <c r="I35" s="586">
        <v>0</v>
      </c>
      <c r="J35" s="527">
        <v>0</v>
      </c>
      <c r="K35" s="586">
        <v>0</v>
      </c>
      <c r="L35" s="586">
        <v>0</v>
      </c>
      <c r="M35" s="586">
        <v>0</v>
      </c>
      <c r="N35" s="586">
        <v>0</v>
      </c>
      <c r="O35" s="586">
        <v>0</v>
      </c>
      <c r="P35" s="586">
        <v>0</v>
      </c>
      <c r="Q35" s="586">
        <v>0</v>
      </c>
      <c r="R35" s="586">
        <v>0</v>
      </c>
      <c r="S35" s="586">
        <v>0</v>
      </c>
    </row>
    <row r="36" spans="1:19" ht="45" hidden="1" customHeight="1" outlineLevel="1">
      <c r="A36" s="164" t="s">
        <v>86</v>
      </c>
      <c r="B36" s="585">
        <f t="shared" si="3"/>
        <v>3</v>
      </c>
      <c r="C36" s="586">
        <v>0</v>
      </c>
      <c r="D36" s="586">
        <v>0</v>
      </c>
      <c r="E36" s="586">
        <v>0</v>
      </c>
      <c r="F36" s="586">
        <v>0</v>
      </c>
      <c r="G36" s="586">
        <v>0</v>
      </c>
      <c r="H36" s="586">
        <v>0</v>
      </c>
      <c r="I36" s="586">
        <v>0</v>
      </c>
      <c r="J36" s="527">
        <v>1</v>
      </c>
      <c r="K36" s="586">
        <v>0</v>
      </c>
      <c r="L36" s="586">
        <v>0</v>
      </c>
      <c r="M36" s="527">
        <v>1</v>
      </c>
      <c r="N36" s="527">
        <v>1</v>
      </c>
      <c r="O36" s="586">
        <v>0</v>
      </c>
      <c r="P36" s="586">
        <v>0</v>
      </c>
      <c r="Q36" s="586">
        <v>0</v>
      </c>
      <c r="R36" s="586">
        <v>0</v>
      </c>
      <c r="S36" s="586">
        <v>0</v>
      </c>
    </row>
    <row r="37" spans="1:19" ht="45" hidden="1" customHeight="1" outlineLevel="1">
      <c r="A37" s="164" t="s">
        <v>87</v>
      </c>
      <c r="B37" s="585">
        <f t="shared" si="3"/>
        <v>1</v>
      </c>
      <c r="C37" s="586">
        <v>0</v>
      </c>
      <c r="D37" s="586">
        <v>0</v>
      </c>
      <c r="E37" s="586">
        <v>0</v>
      </c>
      <c r="F37" s="586">
        <v>0</v>
      </c>
      <c r="G37" s="586">
        <v>0</v>
      </c>
      <c r="H37" s="586">
        <v>0</v>
      </c>
      <c r="I37" s="586">
        <v>0</v>
      </c>
      <c r="J37" s="527">
        <v>0</v>
      </c>
      <c r="K37" s="527">
        <v>1</v>
      </c>
      <c r="L37" s="586">
        <v>0</v>
      </c>
      <c r="M37" s="586">
        <v>0</v>
      </c>
      <c r="N37" s="586">
        <v>0</v>
      </c>
      <c r="O37" s="586">
        <v>0</v>
      </c>
      <c r="P37" s="586">
        <v>0</v>
      </c>
      <c r="Q37" s="586">
        <v>0</v>
      </c>
      <c r="R37" s="586">
        <v>0</v>
      </c>
      <c r="S37" s="586">
        <v>0</v>
      </c>
    </row>
    <row r="38" spans="1:19" ht="45" hidden="1" customHeight="1" outlineLevel="1">
      <c r="A38" s="164" t="s">
        <v>88</v>
      </c>
      <c r="B38" s="585">
        <f t="shared" si="3"/>
        <v>7</v>
      </c>
      <c r="C38" s="586">
        <v>0</v>
      </c>
      <c r="D38" s="586">
        <v>0</v>
      </c>
      <c r="E38" s="586">
        <v>0</v>
      </c>
      <c r="F38" s="586">
        <v>0</v>
      </c>
      <c r="G38" s="586">
        <v>0</v>
      </c>
      <c r="H38" s="586">
        <v>0</v>
      </c>
      <c r="I38" s="586">
        <v>0</v>
      </c>
      <c r="J38" s="527">
        <v>2</v>
      </c>
      <c r="K38" s="527">
        <v>1</v>
      </c>
      <c r="L38" s="586">
        <v>0</v>
      </c>
      <c r="M38" s="527">
        <v>3</v>
      </c>
      <c r="N38" s="586">
        <v>0</v>
      </c>
      <c r="O38" s="586">
        <v>0</v>
      </c>
      <c r="P38" s="586">
        <v>0</v>
      </c>
      <c r="Q38" s="586">
        <v>1</v>
      </c>
      <c r="R38" s="586">
        <v>0</v>
      </c>
      <c r="S38" s="586">
        <v>0</v>
      </c>
    </row>
    <row r="39" spans="1:19" ht="45" hidden="1" customHeight="1" outlineLevel="1">
      <c r="A39" s="164" t="s">
        <v>89</v>
      </c>
      <c r="B39" s="585">
        <f t="shared" si="3"/>
        <v>14</v>
      </c>
      <c r="C39" s="586">
        <v>0</v>
      </c>
      <c r="D39" s="586">
        <v>0</v>
      </c>
      <c r="E39" s="586">
        <v>0</v>
      </c>
      <c r="F39" s="586">
        <v>0</v>
      </c>
      <c r="G39" s="527">
        <v>1</v>
      </c>
      <c r="H39" s="586">
        <v>1</v>
      </c>
      <c r="I39" s="527">
        <v>2</v>
      </c>
      <c r="J39" s="527">
        <v>0</v>
      </c>
      <c r="K39" s="527">
        <v>1</v>
      </c>
      <c r="L39" s="586">
        <v>0</v>
      </c>
      <c r="M39" s="527">
        <v>2</v>
      </c>
      <c r="N39" s="527">
        <v>1</v>
      </c>
      <c r="O39" s="586">
        <v>0</v>
      </c>
      <c r="P39" s="586">
        <v>0</v>
      </c>
      <c r="Q39" s="586">
        <v>5</v>
      </c>
      <c r="R39" s="527">
        <v>1</v>
      </c>
      <c r="S39" s="586">
        <v>0</v>
      </c>
    </row>
    <row r="40" spans="1:19" ht="45" hidden="1" customHeight="1" outlineLevel="1">
      <c r="A40" s="164" t="s">
        <v>90</v>
      </c>
      <c r="B40" s="585">
        <f t="shared" si="3"/>
        <v>0</v>
      </c>
      <c r="C40" s="586">
        <v>0</v>
      </c>
      <c r="D40" s="586">
        <v>0</v>
      </c>
      <c r="E40" s="586">
        <v>0</v>
      </c>
      <c r="F40" s="586">
        <v>0</v>
      </c>
      <c r="G40" s="586">
        <v>0</v>
      </c>
      <c r="H40" s="586">
        <v>0</v>
      </c>
      <c r="I40" s="586">
        <v>0</v>
      </c>
      <c r="J40" s="527">
        <v>0</v>
      </c>
      <c r="K40" s="527">
        <v>0</v>
      </c>
      <c r="L40" s="586">
        <v>0</v>
      </c>
      <c r="M40" s="586">
        <v>0</v>
      </c>
      <c r="N40" s="586">
        <v>0</v>
      </c>
      <c r="O40" s="586">
        <v>0</v>
      </c>
      <c r="P40" s="586">
        <v>0</v>
      </c>
      <c r="Q40" s="586">
        <v>0</v>
      </c>
      <c r="R40" s="586">
        <v>0</v>
      </c>
      <c r="S40" s="586">
        <v>0</v>
      </c>
    </row>
    <row r="41" spans="1:19" ht="45" hidden="1" customHeight="1" outlineLevel="1">
      <c r="A41" s="164" t="s">
        <v>91</v>
      </c>
      <c r="B41" s="585">
        <f t="shared" si="3"/>
        <v>2</v>
      </c>
      <c r="C41" s="586">
        <v>0</v>
      </c>
      <c r="D41" s="586">
        <v>0</v>
      </c>
      <c r="E41" s="586">
        <v>0</v>
      </c>
      <c r="F41" s="586">
        <v>0</v>
      </c>
      <c r="G41" s="586">
        <v>0</v>
      </c>
      <c r="H41" s="586">
        <v>0</v>
      </c>
      <c r="I41" s="586">
        <v>0</v>
      </c>
      <c r="J41" s="527">
        <v>1</v>
      </c>
      <c r="K41" s="586">
        <v>0</v>
      </c>
      <c r="L41" s="586">
        <v>0</v>
      </c>
      <c r="M41" s="527">
        <v>1</v>
      </c>
      <c r="N41" s="586">
        <v>0</v>
      </c>
      <c r="O41" s="586">
        <v>0</v>
      </c>
      <c r="P41" s="586">
        <v>0</v>
      </c>
      <c r="Q41" s="586">
        <v>0</v>
      </c>
      <c r="R41" s="586">
        <v>0</v>
      </c>
      <c r="S41" s="586">
        <v>0</v>
      </c>
    </row>
    <row r="42" spans="1:19" s="27" customFormat="1" ht="45" customHeight="1" collapsed="1">
      <c r="A42" s="163">
        <v>2017</v>
      </c>
      <c r="B42" s="582">
        <f>SUM(C42:S42)</f>
        <v>83</v>
      </c>
      <c r="C42" s="582">
        <v>0</v>
      </c>
      <c r="D42" s="582">
        <v>0</v>
      </c>
      <c r="E42" s="582">
        <v>0</v>
      </c>
      <c r="F42" s="582">
        <v>0</v>
      </c>
      <c r="G42" s="582">
        <v>1</v>
      </c>
      <c r="H42" s="582">
        <v>2</v>
      </c>
      <c r="I42" s="582">
        <v>2</v>
      </c>
      <c r="J42" s="582">
        <v>13</v>
      </c>
      <c r="K42" s="582">
        <v>17</v>
      </c>
      <c r="L42" s="582">
        <v>5</v>
      </c>
      <c r="M42" s="582">
        <v>31</v>
      </c>
      <c r="N42" s="582">
        <v>3</v>
      </c>
      <c r="O42" s="582">
        <v>0</v>
      </c>
      <c r="P42" s="582">
        <v>0</v>
      </c>
      <c r="Q42" s="582">
        <v>8</v>
      </c>
      <c r="R42" s="582">
        <v>1</v>
      </c>
      <c r="S42" s="582">
        <v>0</v>
      </c>
    </row>
    <row r="43" spans="1:19" ht="21.75" hidden="1" customHeight="1" outlineLevel="1">
      <c r="A43" s="163"/>
      <c r="B43" s="584"/>
      <c r="C43" s="578"/>
      <c r="D43" s="578"/>
      <c r="E43" s="578"/>
      <c r="F43" s="578"/>
      <c r="G43" s="578"/>
      <c r="H43" s="578"/>
      <c r="I43" s="578"/>
      <c r="J43" s="579"/>
      <c r="K43" s="578"/>
      <c r="L43" s="578"/>
      <c r="M43" s="581"/>
      <c r="N43" s="581"/>
      <c r="O43" s="581"/>
      <c r="P43" s="581"/>
      <c r="Q43" s="581"/>
      <c r="R43" s="581"/>
      <c r="S43" s="581"/>
    </row>
    <row r="44" spans="1:19" ht="35.1" hidden="1" customHeight="1" outlineLevel="1">
      <c r="A44" s="164" t="s">
        <v>82</v>
      </c>
      <c r="B44" s="585">
        <f>SUM(C44:S44)</f>
        <v>53</v>
      </c>
      <c r="C44" s="586">
        <v>0</v>
      </c>
      <c r="D44" s="586">
        <v>0</v>
      </c>
      <c r="E44" s="586">
        <v>0</v>
      </c>
      <c r="F44" s="586">
        <v>0</v>
      </c>
      <c r="G44" s="586">
        <v>0</v>
      </c>
      <c r="H44" s="527">
        <v>1</v>
      </c>
      <c r="I44" s="586">
        <v>0</v>
      </c>
      <c r="J44" s="527">
        <v>10</v>
      </c>
      <c r="K44" s="527">
        <v>13</v>
      </c>
      <c r="L44" s="527">
        <v>5</v>
      </c>
      <c r="M44" s="527">
        <v>23</v>
      </c>
      <c r="N44" s="586">
        <v>0</v>
      </c>
      <c r="O44" s="586">
        <v>0</v>
      </c>
      <c r="P44" s="586">
        <v>0</v>
      </c>
      <c r="Q44" s="586">
        <v>1</v>
      </c>
      <c r="R44" s="586">
        <v>0</v>
      </c>
      <c r="S44" s="586">
        <v>0</v>
      </c>
    </row>
    <row r="45" spans="1:19" ht="35.1" hidden="1" customHeight="1" outlineLevel="1">
      <c r="A45" s="164" t="s">
        <v>83</v>
      </c>
      <c r="B45" s="585">
        <f t="shared" ref="B45:B53" si="4">SUM(C45:S45)</f>
        <v>1</v>
      </c>
      <c r="C45" s="586">
        <v>0</v>
      </c>
      <c r="D45" s="586">
        <v>0</v>
      </c>
      <c r="E45" s="586">
        <v>0</v>
      </c>
      <c r="F45" s="586">
        <v>0</v>
      </c>
      <c r="G45" s="586">
        <v>0</v>
      </c>
      <c r="H45" s="586">
        <v>0</v>
      </c>
      <c r="I45" s="586">
        <v>0</v>
      </c>
      <c r="J45" s="527">
        <v>0</v>
      </c>
      <c r="K45" s="586">
        <v>0</v>
      </c>
      <c r="L45" s="586">
        <v>0</v>
      </c>
      <c r="M45" s="527">
        <v>1</v>
      </c>
      <c r="N45" s="586">
        <v>0</v>
      </c>
      <c r="O45" s="586">
        <v>0</v>
      </c>
      <c r="P45" s="586">
        <v>0</v>
      </c>
      <c r="Q45" s="586">
        <v>0</v>
      </c>
      <c r="R45" s="586">
        <v>0</v>
      </c>
      <c r="S45" s="586">
        <v>0</v>
      </c>
    </row>
    <row r="46" spans="1:19" ht="35.1" hidden="1" customHeight="1" outlineLevel="1">
      <c r="A46" s="164" t="s">
        <v>84</v>
      </c>
      <c r="B46" s="585">
        <f t="shared" si="4"/>
        <v>2</v>
      </c>
      <c r="C46" s="586">
        <v>0</v>
      </c>
      <c r="D46" s="586">
        <v>0</v>
      </c>
      <c r="E46" s="586">
        <v>0</v>
      </c>
      <c r="F46" s="586">
        <v>0</v>
      </c>
      <c r="G46" s="586">
        <v>0</v>
      </c>
      <c r="H46" s="586">
        <v>0</v>
      </c>
      <c r="I46" s="586">
        <v>0</v>
      </c>
      <c r="J46" s="527">
        <v>0</v>
      </c>
      <c r="K46" s="586">
        <v>0</v>
      </c>
      <c r="L46" s="586">
        <v>0</v>
      </c>
      <c r="M46" s="586">
        <v>0</v>
      </c>
      <c r="N46" s="586">
        <v>1</v>
      </c>
      <c r="O46" s="586">
        <v>0</v>
      </c>
      <c r="P46" s="586">
        <v>0</v>
      </c>
      <c r="Q46" s="586">
        <v>1</v>
      </c>
      <c r="R46" s="586">
        <v>0</v>
      </c>
      <c r="S46" s="586">
        <v>0</v>
      </c>
    </row>
    <row r="47" spans="1:19" ht="35.1" hidden="1" customHeight="1" outlineLevel="1">
      <c r="A47" s="164" t="s">
        <v>85</v>
      </c>
      <c r="B47" s="585">
        <f t="shared" si="4"/>
        <v>0</v>
      </c>
      <c r="C47" s="586">
        <v>0</v>
      </c>
      <c r="D47" s="586">
        <v>0</v>
      </c>
      <c r="E47" s="586">
        <v>0</v>
      </c>
      <c r="F47" s="586">
        <v>0</v>
      </c>
      <c r="G47" s="586">
        <v>0</v>
      </c>
      <c r="H47" s="586">
        <v>0</v>
      </c>
      <c r="I47" s="586">
        <v>0</v>
      </c>
      <c r="J47" s="527">
        <v>0</v>
      </c>
      <c r="K47" s="586">
        <v>0</v>
      </c>
      <c r="L47" s="586">
        <v>0</v>
      </c>
      <c r="M47" s="586">
        <v>0</v>
      </c>
      <c r="N47" s="586">
        <v>0</v>
      </c>
      <c r="O47" s="586">
        <v>0</v>
      </c>
      <c r="P47" s="586">
        <v>0</v>
      </c>
      <c r="Q47" s="586">
        <v>0</v>
      </c>
      <c r="R47" s="586">
        <v>0</v>
      </c>
      <c r="S47" s="586">
        <v>0</v>
      </c>
    </row>
    <row r="48" spans="1:19" ht="35.1" hidden="1" customHeight="1" outlineLevel="1">
      <c r="A48" s="164" t="s">
        <v>86</v>
      </c>
      <c r="B48" s="585">
        <f t="shared" si="4"/>
        <v>4</v>
      </c>
      <c r="C48" s="586">
        <v>0</v>
      </c>
      <c r="D48" s="586">
        <v>0</v>
      </c>
      <c r="E48" s="586">
        <v>0</v>
      </c>
      <c r="F48" s="586">
        <v>0</v>
      </c>
      <c r="G48" s="586">
        <v>0</v>
      </c>
      <c r="H48" s="586">
        <v>0</v>
      </c>
      <c r="I48" s="586">
        <v>0</v>
      </c>
      <c r="J48" s="527">
        <v>1</v>
      </c>
      <c r="K48" s="586">
        <v>0</v>
      </c>
      <c r="L48" s="586">
        <v>0</v>
      </c>
      <c r="M48" s="527">
        <v>2</v>
      </c>
      <c r="N48" s="527">
        <v>1</v>
      </c>
      <c r="O48" s="586">
        <v>0</v>
      </c>
      <c r="P48" s="586">
        <v>0</v>
      </c>
      <c r="Q48" s="586">
        <v>0</v>
      </c>
      <c r="R48" s="586">
        <v>0</v>
      </c>
      <c r="S48" s="586">
        <v>0</v>
      </c>
    </row>
    <row r="49" spans="1:19" ht="35.1" hidden="1" customHeight="1" outlineLevel="1">
      <c r="A49" s="164" t="s">
        <v>87</v>
      </c>
      <c r="B49" s="585">
        <f t="shared" si="4"/>
        <v>1</v>
      </c>
      <c r="C49" s="586">
        <v>0</v>
      </c>
      <c r="D49" s="586">
        <v>0</v>
      </c>
      <c r="E49" s="586">
        <v>0</v>
      </c>
      <c r="F49" s="586">
        <v>0</v>
      </c>
      <c r="G49" s="586">
        <v>0</v>
      </c>
      <c r="H49" s="586">
        <v>0</v>
      </c>
      <c r="I49" s="586">
        <v>0</v>
      </c>
      <c r="J49" s="586">
        <v>0</v>
      </c>
      <c r="K49" s="527">
        <v>1</v>
      </c>
      <c r="L49" s="586">
        <v>0</v>
      </c>
      <c r="M49" s="586">
        <v>0</v>
      </c>
      <c r="N49" s="586">
        <v>0</v>
      </c>
      <c r="O49" s="586">
        <v>0</v>
      </c>
      <c r="P49" s="586">
        <v>0</v>
      </c>
      <c r="Q49" s="586">
        <v>0</v>
      </c>
      <c r="R49" s="586">
        <v>0</v>
      </c>
      <c r="S49" s="586">
        <v>0</v>
      </c>
    </row>
    <row r="50" spans="1:19" ht="35.1" hidden="1" customHeight="1" outlineLevel="1">
      <c r="A50" s="164" t="s">
        <v>88</v>
      </c>
      <c r="B50" s="585">
        <f t="shared" si="4"/>
        <v>5</v>
      </c>
      <c r="C50" s="586">
        <v>0</v>
      </c>
      <c r="D50" s="586">
        <v>0</v>
      </c>
      <c r="E50" s="586">
        <v>0</v>
      </c>
      <c r="F50" s="586">
        <v>0</v>
      </c>
      <c r="G50" s="586">
        <v>0</v>
      </c>
      <c r="H50" s="586">
        <v>0</v>
      </c>
      <c r="I50" s="586">
        <v>0</v>
      </c>
      <c r="J50" s="527">
        <v>1</v>
      </c>
      <c r="K50" s="527">
        <v>1</v>
      </c>
      <c r="L50" s="586">
        <v>0</v>
      </c>
      <c r="M50" s="527">
        <v>2</v>
      </c>
      <c r="N50" s="586">
        <v>0</v>
      </c>
      <c r="O50" s="586">
        <v>0</v>
      </c>
      <c r="P50" s="586">
        <v>0</v>
      </c>
      <c r="Q50" s="586">
        <v>1</v>
      </c>
      <c r="R50" s="586">
        <v>0</v>
      </c>
      <c r="S50" s="586">
        <v>0</v>
      </c>
    </row>
    <row r="51" spans="1:19" ht="35.1" hidden="1" customHeight="1" outlineLevel="1">
      <c r="A51" s="164" t="s">
        <v>89</v>
      </c>
      <c r="B51" s="585">
        <f t="shared" si="4"/>
        <v>15</v>
      </c>
      <c r="C51" s="586">
        <v>0</v>
      </c>
      <c r="D51" s="586">
        <v>0</v>
      </c>
      <c r="E51" s="586">
        <v>0</v>
      </c>
      <c r="F51" s="586">
        <v>0</v>
      </c>
      <c r="G51" s="527">
        <v>1</v>
      </c>
      <c r="H51" s="586">
        <v>1</v>
      </c>
      <c r="I51" s="527">
        <v>2</v>
      </c>
      <c r="J51" s="586">
        <v>0</v>
      </c>
      <c r="K51" s="527">
        <v>2</v>
      </c>
      <c r="L51" s="586">
        <v>0</v>
      </c>
      <c r="M51" s="527">
        <v>2</v>
      </c>
      <c r="N51" s="527">
        <v>1</v>
      </c>
      <c r="O51" s="586">
        <v>0</v>
      </c>
      <c r="P51" s="586">
        <v>0</v>
      </c>
      <c r="Q51" s="586">
        <v>5</v>
      </c>
      <c r="R51" s="527">
        <v>1</v>
      </c>
      <c r="S51" s="586">
        <v>0</v>
      </c>
    </row>
    <row r="52" spans="1:19" ht="35.1" hidden="1" customHeight="1" outlineLevel="1">
      <c r="A52" s="164" t="s">
        <v>90</v>
      </c>
      <c r="B52" s="585">
        <f t="shared" si="4"/>
        <v>0</v>
      </c>
      <c r="C52" s="586">
        <v>0</v>
      </c>
      <c r="D52" s="586">
        <v>0</v>
      </c>
      <c r="E52" s="586">
        <v>0</v>
      </c>
      <c r="F52" s="586">
        <v>0</v>
      </c>
      <c r="G52" s="586">
        <v>0</v>
      </c>
      <c r="H52" s="586">
        <v>0</v>
      </c>
      <c r="I52" s="586">
        <v>0</v>
      </c>
      <c r="J52" s="527">
        <v>0</v>
      </c>
      <c r="K52" s="586">
        <v>0</v>
      </c>
      <c r="L52" s="586">
        <v>0</v>
      </c>
      <c r="M52" s="586"/>
      <c r="N52" s="586">
        <v>0</v>
      </c>
      <c r="O52" s="586">
        <v>0</v>
      </c>
      <c r="P52" s="586">
        <v>0</v>
      </c>
      <c r="Q52" s="586">
        <v>0</v>
      </c>
      <c r="R52" s="586">
        <v>0</v>
      </c>
      <c r="S52" s="586">
        <v>0</v>
      </c>
    </row>
    <row r="53" spans="1:19" ht="35.1" hidden="1" customHeight="1" outlineLevel="1">
      <c r="A53" s="164" t="s">
        <v>91</v>
      </c>
      <c r="B53" s="585">
        <f t="shared" si="4"/>
        <v>2</v>
      </c>
      <c r="C53" s="586">
        <v>0</v>
      </c>
      <c r="D53" s="586">
        <v>0</v>
      </c>
      <c r="E53" s="586">
        <v>0</v>
      </c>
      <c r="F53" s="586">
        <v>0</v>
      </c>
      <c r="G53" s="586">
        <v>0</v>
      </c>
      <c r="H53" s="586">
        <v>0</v>
      </c>
      <c r="I53" s="586">
        <v>0</v>
      </c>
      <c r="J53" s="527">
        <v>1</v>
      </c>
      <c r="K53" s="586">
        <v>0</v>
      </c>
      <c r="L53" s="586">
        <v>0</v>
      </c>
      <c r="M53" s="527">
        <v>1</v>
      </c>
      <c r="N53" s="586">
        <v>0</v>
      </c>
      <c r="O53" s="586">
        <v>0</v>
      </c>
      <c r="P53" s="586">
        <v>0</v>
      </c>
      <c r="Q53" s="586">
        <v>0</v>
      </c>
      <c r="R53" s="586">
        <v>0</v>
      </c>
      <c r="S53" s="586">
        <v>0</v>
      </c>
    </row>
    <row r="54" spans="1:19" s="28" customFormat="1" ht="45" customHeight="1" collapsed="1">
      <c r="A54" s="170">
        <v>2018</v>
      </c>
      <c r="B54" s="590">
        <f>SUM(C54:S54)</f>
        <v>68</v>
      </c>
      <c r="C54" s="590">
        <f>SUM(C56:C65)</f>
        <v>0</v>
      </c>
      <c r="D54" s="590">
        <f t="shared" ref="D54:S54" si="5">SUM(D56:D65)</f>
        <v>0</v>
      </c>
      <c r="E54" s="590">
        <f t="shared" si="5"/>
        <v>0</v>
      </c>
      <c r="F54" s="590">
        <f t="shared" si="5"/>
        <v>0</v>
      </c>
      <c r="G54" s="590">
        <f t="shared" si="5"/>
        <v>1</v>
      </c>
      <c r="H54" s="590">
        <f t="shared" si="5"/>
        <v>1</v>
      </c>
      <c r="I54" s="590">
        <f t="shared" si="5"/>
        <v>2</v>
      </c>
      <c r="J54" s="590">
        <f t="shared" si="5"/>
        <v>12</v>
      </c>
      <c r="K54" s="590">
        <f t="shared" si="5"/>
        <v>7</v>
      </c>
      <c r="L54" s="590">
        <f t="shared" si="5"/>
        <v>7</v>
      </c>
      <c r="M54" s="590">
        <f t="shared" si="5"/>
        <v>27</v>
      </c>
      <c r="N54" s="590">
        <f t="shared" si="5"/>
        <v>3</v>
      </c>
      <c r="O54" s="590">
        <f t="shared" si="5"/>
        <v>0</v>
      </c>
      <c r="P54" s="590">
        <f t="shared" si="5"/>
        <v>0</v>
      </c>
      <c r="Q54" s="590">
        <f t="shared" si="5"/>
        <v>8</v>
      </c>
      <c r="R54" s="590">
        <f t="shared" si="5"/>
        <v>0</v>
      </c>
      <c r="S54" s="590">
        <f t="shared" si="5"/>
        <v>0</v>
      </c>
    </row>
    <row r="55" spans="1:19" s="32" customFormat="1" ht="21.75" customHeight="1" outlineLevel="1">
      <c r="A55" s="172"/>
      <c r="B55" s="591"/>
      <c r="C55" s="592"/>
      <c r="D55" s="592"/>
      <c r="E55" s="592"/>
      <c r="F55" s="592"/>
      <c r="G55" s="592"/>
      <c r="H55" s="592"/>
      <c r="I55" s="592"/>
      <c r="J55" s="593"/>
      <c r="K55" s="592"/>
      <c r="L55" s="592"/>
      <c r="M55" s="594"/>
      <c r="N55" s="594"/>
      <c r="O55" s="594"/>
      <c r="P55" s="594"/>
      <c r="Q55" s="594"/>
      <c r="R55" s="594"/>
      <c r="S55" s="594"/>
    </row>
    <row r="56" spans="1:19" ht="35.1" customHeight="1" outlineLevel="1">
      <c r="A56" s="164" t="s">
        <v>82</v>
      </c>
      <c r="B56" s="582">
        <f>SUM(C56:S56)</f>
        <v>47</v>
      </c>
      <c r="C56" s="595">
        <v>0</v>
      </c>
      <c r="D56" s="595">
        <v>0</v>
      </c>
      <c r="E56" s="595">
        <v>0</v>
      </c>
      <c r="F56" s="595">
        <v>0</v>
      </c>
      <c r="G56" s="595">
        <v>0</v>
      </c>
      <c r="H56" s="595">
        <v>0</v>
      </c>
      <c r="I56" s="595">
        <v>0</v>
      </c>
      <c r="J56" s="544">
        <v>9</v>
      </c>
      <c r="K56" s="544">
        <v>4</v>
      </c>
      <c r="L56" s="544">
        <v>7</v>
      </c>
      <c r="M56" s="544">
        <v>20</v>
      </c>
      <c r="N56" s="595">
        <v>0</v>
      </c>
      <c r="O56" s="595">
        <v>0</v>
      </c>
      <c r="P56" s="595">
        <v>0</v>
      </c>
      <c r="Q56" s="595">
        <v>7</v>
      </c>
      <c r="R56" s="595">
        <v>0</v>
      </c>
      <c r="S56" s="595">
        <v>0</v>
      </c>
    </row>
    <row r="57" spans="1:19" ht="35.1" customHeight="1" outlineLevel="1">
      <c r="A57" s="164" t="s">
        <v>83</v>
      </c>
      <c r="B57" s="582">
        <f t="shared" ref="B57:B65" si="6">SUM(C57:S57)</f>
        <v>1</v>
      </c>
      <c r="C57" s="595">
        <v>0</v>
      </c>
      <c r="D57" s="595">
        <v>0</v>
      </c>
      <c r="E57" s="595">
        <v>0</v>
      </c>
      <c r="F57" s="595">
        <v>0</v>
      </c>
      <c r="G57" s="595">
        <v>0</v>
      </c>
      <c r="H57" s="595">
        <v>0</v>
      </c>
      <c r="I57" s="595">
        <v>0</v>
      </c>
      <c r="J57" s="595">
        <v>0</v>
      </c>
      <c r="K57" s="595">
        <v>0</v>
      </c>
      <c r="L57" s="595">
        <v>0</v>
      </c>
      <c r="M57" s="544">
        <v>1</v>
      </c>
      <c r="N57" s="595">
        <v>0</v>
      </c>
      <c r="O57" s="595">
        <v>0</v>
      </c>
      <c r="P57" s="595">
        <v>0</v>
      </c>
      <c r="Q57" s="595">
        <v>0</v>
      </c>
      <c r="R57" s="595">
        <v>0</v>
      </c>
      <c r="S57" s="595">
        <v>0</v>
      </c>
    </row>
    <row r="58" spans="1:19" ht="35.1" customHeight="1" outlineLevel="1">
      <c r="A58" s="164" t="s">
        <v>84</v>
      </c>
      <c r="B58" s="582">
        <f t="shared" si="6"/>
        <v>1</v>
      </c>
      <c r="C58" s="595">
        <v>0</v>
      </c>
      <c r="D58" s="595">
        <v>0</v>
      </c>
      <c r="E58" s="595">
        <v>0</v>
      </c>
      <c r="F58" s="595">
        <v>0</v>
      </c>
      <c r="G58" s="595">
        <v>0</v>
      </c>
      <c r="H58" s="595">
        <v>0</v>
      </c>
      <c r="I58" s="595">
        <v>0</v>
      </c>
      <c r="J58" s="595">
        <v>0</v>
      </c>
      <c r="K58" s="595">
        <v>0</v>
      </c>
      <c r="L58" s="595">
        <v>0</v>
      </c>
      <c r="M58" s="595">
        <v>0</v>
      </c>
      <c r="N58" s="595">
        <v>1</v>
      </c>
      <c r="O58" s="595">
        <v>0</v>
      </c>
      <c r="P58" s="595">
        <v>0</v>
      </c>
      <c r="Q58" s="595">
        <v>0</v>
      </c>
      <c r="R58" s="595">
        <v>0</v>
      </c>
      <c r="S58" s="595">
        <v>0</v>
      </c>
    </row>
    <row r="59" spans="1:19" ht="35.1" customHeight="1" outlineLevel="1">
      <c r="A59" s="164" t="s">
        <v>85</v>
      </c>
      <c r="B59" s="582">
        <f t="shared" si="6"/>
        <v>0</v>
      </c>
      <c r="C59" s="595">
        <v>0</v>
      </c>
      <c r="D59" s="595">
        <v>0</v>
      </c>
      <c r="E59" s="595">
        <v>0</v>
      </c>
      <c r="F59" s="595">
        <v>0</v>
      </c>
      <c r="G59" s="595">
        <v>0</v>
      </c>
      <c r="H59" s="595">
        <v>0</v>
      </c>
      <c r="I59" s="595">
        <v>0</v>
      </c>
      <c r="J59" s="595">
        <v>0</v>
      </c>
      <c r="K59" s="595">
        <v>0</v>
      </c>
      <c r="L59" s="595">
        <v>0</v>
      </c>
      <c r="M59" s="595">
        <v>0</v>
      </c>
      <c r="N59" s="595">
        <v>0</v>
      </c>
      <c r="O59" s="595">
        <v>0</v>
      </c>
      <c r="P59" s="595">
        <v>0</v>
      </c>
      <c r="Q59" s="595">
        <v>0</v>
      </c>
      <c r="R59" s="595">
        <v>0</v>
      </c>
      <c r="S59" s="595">
        <v>0</v>
      </c>
    </row>
    <row r="60" spans="1:19" ht="35.1" customHeight="1" outlineLevel="1">
      <c r="A60" s="164" t="s">
        <v>86</v>
      </c>
      <c r="B60" s="582">
        <f t="shared" si="6"/>
        <v>4</v>
      </c>
      <c r="C60" s="595">
        <v>0</v>
      </c>
      <c r="D60" s="595">
        <v>0</v>
      </c>
      <c r="E60" s="595">
        <v>0</v>
      </c>
      <c r="F60" s="595">
        <v>0</v>
      </c>
      <c r="G60" s="595">
        <v>0</v>
      </c>
      <c r="H60" s="595">
        <v>0</v>
      </c>
      <c r="I60" s="595">
        <v>0</v>
      </c>
      <c r="J60" s="544">
        <v>1</v>
      </c>
      <c r="K60" s="595">
        <v>0</v>
      </c>
      <c r="L60" s="595">
        <v>0</v>
      </c>
      <c r="M60" s="544">
        <v>2</v>
      </c>
      <c r="N60" s="544">
        <v>1</v>
      </c>
      <c r="O60" s="595">
        <v>0</v>
      </c>
      <c r="P60" s="595">
        <v>0</v>
      </c>
      <c r="Q60" s="595">
        <v>0</v>
      </c>
      <c r="R60" s="595">
        <v>0</v>
      </c>
      <c r="S60" s="595">
        <v>0</v>
      </c>
    </row>
    <row r="61" spans="1:19" ht="35.1" customHeight="1" outlineLevel="1">
      <c r="A61" s="164" t="s">
        <v>87</v>
      </c>
      <c r="B61" s="582">
        <f t="shared" si="6"/>
        <v>1</v>
      </c>
      <c r="C61" s="595">
        <v>0</v>
      </c>
      <c r="D61" s="595">
        <v>0</v>
      </c>
      <c r="E61" s="595">
        <v>0</v>
      </c>
      <c r="F61" s="595">
        <v>0</v>
      </c>
      <c r="G61" s="595">
        <v>0</v>
      </c>
      <c r="H61" s="595">
        <v>0</v>
      </c>
      <c r="I61" s="595">
        <v>0</v>
      </c>
      <c r="J61" s="595">
        <v>0</v>
      </c>
      <c r="K61" s="544">
        <v>1</v>
      </c>
      <c r="L61" s="595">
        <v>0</v>
      </c>
      <c r="M61" s="595">
        <v>0</v>
      </c>
      <c r="N61" s="595">
        <v>0</v>
      </c>
      <c r="O61" s="595">
        <v>0</v>
      </c>
      <c r="P61" s="595">
        <v>0</v>
      </c>
      <c r="Q61" s="595">
        <v>0</v>
      </c>
      <c r="R61" s="595">
        <v>0</v>
      </c>
      <c r="S61" s="595">
        <v>0</v>
      </c>
    </row>
    <row r="62" spans="1:19" ht="35.1" customHeight="1" outlineLevel="1">
      <c r="A62" s="164" t="s">
        <v>88</v>
      </c>
      <c r="B62" s="582">
        <f t="shared" si="6"/>
        <v>4</v>
      </c>
      <c r="C62" s="595">
        <v>0</v>
      </c>
      <c r="D62" s="595">
        <v>0</v>
      </c>
      <c r="E62" s="595">
        <v>0</v>
      </c>
      <c r="F62" s="595">
        <v>0</v>
      </c>
      <c r="G62" s="595">
        <v>0</v>
      </c>
      <c r="H62" s="595">
        <v>0</v>
      </c>
      <c r="I62" s="595">
        <v>0</v>
      </c>
      <c r="J62" s="544">
        <v>1</v>
      </c>
      <c r="K62" s="595">
        <v>0</v>
      </c>
      <c r="L62" s="595">
        <v>0</v>
      </c>
      <c r="M62" s="544">
        <v>2</v>
      </c>
      <c r="N62" s="595">
        <v>0</v>
      </c>
      <c r="O62" s="595">
        <v>0</v>
      </c>
      <c r="P62" s="595">
        <v>0</v>
      </c>
      <c r="Q62" s="595">
        <v>1</v>
      </c>
      <c r="R62" s="595">
        <v>0</v>
      </c>
      <c r="S62" s="595">
        <v>0</v>
      </c>
    </row>
    <row r="63" spans="1:19" ht="35.1" customHeight="1" outlineLevel="1">
      <c r="A63" s="164" t="s">
        <v>89</v>
      </c>
      <c r="B63" s="582">
        <f t="shared" si="6"/>
        <v>8</v>
      </c>
      <c r="C63" s="595">
        <v>0</v>
      </c>
      <c r="D63" s="595">
        <v>0</v>
      </c>
      <c r="E63" s="595">
        <v>0</v>
      </c>
      <c r="F63" s="595">
        <v>0</v>
      </c>
      <c r="G63" s="544">
        <v>1</v>
      </c>
      <c r="H63" s="595">
        <v>1</v>
      </c>
      <c r="I63" s="544">
        <v>2</v>
      </c>
      <c r="J63" s="595">
        <v>0</v>
      </c>
      <c r="K63" s="544">
        <v>2</v>
      </c>
      <c r="L63" s="595">
        <v>0</v>
      </c>
      <c r="M63" s="544">
        <v>1</v>
      </c>
      <c r="N63" s="544">
        <v>1</v>
      </c>
      <c r="O63" s="595">
        <v>0</v>
      </c>
      <c r="P63" s="595">
        <v>0</v>
      </c>
      <c r="Q63" s="595">
        <v>0</v>
      </c>
      <c r="R63" s="595">
        <v>0</v>
      </c>
      <c r="S63" s="595">
        <v>0</v>
      </c>
    </row>
    <row r="64" spans="1:19" ht="35.1" customHeight="1" outlineLevel="1">
      <c r="A64" s="164" t="s">
        <v>90</v>
      </c>
      <c r="B64" s="582">
        <f t="shared" si="6"/>
        <v>0</v>
      </c>
      <c r="C64" s="595">
        <v>0</v>
      </c>
      <c r="D64" s="595">
        <v>0</v>
      </c>
      <c r="E64" s="595">
        <v>0</v>
      </c>
      <c r="F64" s="595">
        <v>0</v>
      </c>
      <c r="G64" s="595">
        <v>0</v>
      </c>
      <c r="H64" s="595">
        <v>0</v>
      </c>
      <c r="I64" s="595">
        <v>0</v>
      </c>
      <c r="J64" s="595">
        <v>0</v>
      </c>
      <c r="K64" s="595">
        <v>0</v>
      </c>
      <c r="L64" s="595">
        <v>0</v>
      </c>
      <c r="M64" s="595">
        <v>0</v>
      </c>
      <c r="N64" s="595">
        <v>0</v>
      </c>
      <c r="O64" s="595">
        <v>0</v>
      </c>
      <c r="P64" s="595">
        <v>0</v>
      </c>
      <c r="Q64" s="595">
        <v>0</v>
      </c>
      <c r="R64" s="595">
        <v>0</v>
      </c>
      <c r="S64" s="595">
        <v>0</v>
      </c>
    </row>
    <row r="65" spans="1:19" ht="35.1" customHeight="1" outlineLevel="1">
      <c r="A65" s="164" t="s">
        <v>91</v>
      </c>
      <c r="B65" s="582">
        <f t="shared" si="6"/>
        <v>2</v>
      </c>
      <c r="C65" s="595">
        <v>0</v>
      </c>
      <c r="D65" s="595">
        <v>0</v>
      </c>
      <c r="E65" s="595">
        <v>0</v>
      </c>
      <c r="F65" s="595">
        <v>0</v>
      </c>
      <c r="G65" s="595">
        <v>0</v>
      </c>
      <c r="H65" s="595">
        <v>0</v>
      </c>
      <c r="I65" s="595">
        <v>0</v>
      </c>
      <c r="J65" s="544">
        <v>1</v>
      </c>
      <c r="K65" s="595">
        <v>0</v>
      </c>
      <c r="L65" s="595">
        <v>0</v>
      </c>
      <c r="M65" s="544">
        <v>1</v>
      </c>
      <c r="N65" s="595">
        <v>0</v>
      </c>
      <c r="O65" s="595">
        <v>0</v>
      </c>
      <c r="P65" s="595">
        <v>0</v>
      </c>
      <c r="Q65" s="595">
        <v>0</v>
      </c>
      <c r="R65" s="595">
        <v>0</v>
      </c>
      <c r="S65" s="595">
        <v>0</v>
      </c>
    </row>
    <row r="66" spans="1:19" ht="6.75" customHeight="1" outlineLevel="1">
      <c r="A66" s="528"/>
      <c r="B66" s="587"/>
      <c r="C66" s="588"/>
      <c r="D66" s="588"/>
      <c r="E66" s="588"/>
      <c r="F66" s="588"/>
      <c r="G66" s="589"/>
      <c r="H66" s="589"/>
      <c r="I66" s="589"/>
      <c r="J66" s="589"/>
      <c r="K66" s="589"/>
      <c r="L66" s="589"/>
      <c r="M66" s="589"/>
      <c r="N66" s="589"/>
      <c r="O66" s="589"/>
      <c r="P66" s="589"/>
      <c r="Q66" s="589"/>
      <c r="R66" s="589"/>
      <c r="S66" s="589"/>
    </row>
    <row r="67" spans="1:19" ht="16.5" customHeight="1" outlineLevel="1">
      <c r="A67" s="547"/>
      <c r="B67" s="552"/>
      <c r="C67" s="552"/>
      <c r="D67" s="552"/>
      <c r="E67" s="552"/>
      <c r="F67" s="552"/>
      <c r="G67" s="552"/>
      <c r="H67" s="552"/>
      <c r="I67" s="552"/>
      <c r="J67" s="552"/>
      <c r="K67" s="552"/>
      <c r="L67" s="552"/>
      <c r="M67" s="552"/>
      <c r="N67" s="552"/>
      <c r="O67" s="552"/>
      <c r="P67" s="552"/>
      <c r="Q67" s="552"/>
      <c r="R67" s="552"/>
      <c r="S67" s="552"/>
    </row>
    <row r="68" spans="1:19" ht="14.25" customHeight="1">
      <c r="A68" s="549"/>
      <c r="B68" s="552"/>
      <c r="C68" s="552"/>
      <c r="D68" s="552"/>
      <c r="E68" s="552"/>
      <c r="F68" s="552"/>
      <c r="G68" s="596"/>
      <c r="H68" s="596"/>
      <c r="I68" s="596"/>
      <c r="J68" s="596"/>
      <c r="K68" s="549"/>
      <c r="L68" s="596"/>
      <c r="M68" s="27"/>
      <c r="N68" s="27"/>
      <c r="O68" s="27"/>
      <c r="P68" s="27"/>
      <c r="Q68" s="27"/>
      <c r="R68" s="27"/>
      <c r="S68" s="27"/>
    </row>
    <row r="69" spans="1:19" s="33" customFormat="1" ht="15" customHeight="1">
      <c r="A69" s="553"/>
      <c r="B69" s="371"/>
      <c r="C69" s="371"/>
      <c r="D69" s="371"/>
      <c r="E69" s="371"/>
      <c r="F69" s="371"/>
      <c r="G69" s="596"/>
      <c r="H69" s="596"/>
      <c r="I69" s="596"/>
      <c r="J69" s="596"/>
      <c r="K69" s="553"/>
      <c r="L69" s="596"/>
      <c r="M69" s="17"/>
      <c r="N69" s="17"/>
      <c r="O69" s="17"/>
      <c r="P69" s="17"/>
      <c r="Q69" s="17"/>
      <c r="R69" s="17"/>
      <c r="S69" s="17"/>
    </row>
    <row r="70" spans="1:19" s="33" customFormat="1" ht="15" customHeight="1">
      <c r="A70" s="553"/>
      <c r="B70" s="371"/>
      <c r="C70" s="371"/>
      <c r="D70" s="371"/>
      <c r="E70" s="371"/>
      <c r="F70" s="371"/>
      <c r="G70" s="596"/>
      <c r="H70" s="596"/>
      <c r="I70" s="596"/>
      <c r="J70" s="596"/>
      <c r="K70" s="553"/>
      <c r="L70" s="596"/>
      <c r="M70" s="17"/>
      <c r="N70" s="17"/>
      <c r="O70" s="17"/>
      <c r="P70" s="17"/>
      <c r="Q70" s="17"/>
      <c r="R70" s="17"/>
      <c r="S70" s="17"/>
    </row>
    <row r="71" spans="1:19" s="33" customFormat="1" ht="6.75" customHeight="1">
      <c r="A71" s="597"/>
      <c r="B71" s="371"/>
      <c r="C71" s="371"/>
      <c r="D71" s="371"/>
      <c r="E71" s="371"/>
      <c r="F71" s="371"/>
      <c r="G71" s="596"/>
      <c r="H71" s="596"/>
      <c r="I71" s="596"/>
      <c r="J71" s="596"/>
      <c r="K71" s="553"/>
      <c r="L71" s="596"/>
      <c r="M71" s="17"/>
      <c r="N71" s="17"/>
      <c r="O71" s="17"/>
      <c r="P71" s="17"/>
      <c r="Q71" s="17"/>
      <c r="R71" s="17"/>
      <c r="S71" s="17"/>
    </row>
    <row r="72" spans="1:19" s="770" customFormat="1" ht="12" customHeight="1">
      <c r="A72" s="768" t="s">
        <v>479</v>
      </c>
      <c r="B72" s="234"/>
      <c r="C72" s="234"/>
      <c r="D72" s="234"/>
      <c r="E72" s="234"/>
      <c r="F72" s="234"/>
      <c r="G72" s="769"/>
      <c r="H72" s="769"/>
      <c r="I72" s="769"/>
      <c r="J72" s="769"/>
      <c r="K72" s="768" t="s">
        <v>479</v>
      </c>
      <c r="L72" s="769"/>
      <c r="M72" s="768"/>
      <c r="N72" s="768"/>
      <c r="O72" s="768"/>
      <c r="P72" s="768"/>
      <c r="Q72" s="768"/>
      <c r="R72" s="768"/>
      <c r="S72" s="768"/>
    </row>
    <row r="73" spans="1:19">
      <c r="A73" s="598"/>
    </row>
    <row r="74" spans="1:19" ht="15" customHeight="1">
      <c r="A74" s="175"/>
      <c r="B74" s="584"/>
      <c r="C74" s="578"/>
      <c r="D74" s="578"/>
      <c r="E74" s="578"/>
      <c r="F74" s="578"/>
      <c r="G74" s="578"/>
      <c r="H74" s="578"/>
      <c r="I74" s="578"/>
      <c r="J74" s="579"/>
      <c r="K74" s="578"/>
      <c r="L74" s="578"/>
      <c r="M74" s="581"/>
      <c r="N74" s="581"/>
      <c r="O74" s="581"/>
      <c r="P74" s="581"/>
      <c r="Q74" s="581"/>
      <c r="R74" s="581"/>
      <c r="S74" s="581"/>
    </row>
  </sheetData>
  <sheetProtection selectLockedCells="1"/>
  <mergeCells count="2">
    <mergeCell ref="K3:S3"/>
    <mergeCell ref="B6:P6"/>
  </mergeCells>
  <phoneticPr fontId="249" type="noConversion"/>
  <printOptions horizontalCentered="1" gridLinesSet="0"/>
  <pageMargins left="0.39374999999999999" right="0.39374999999999999" top="0.55138889999999996" bottom="0.55138889999999996" header="0.51180550000000002" footer="0.51180550000000002"/>
  <pageSetup paperSize="9" scale="78" pageOrder="overThenDown" orientation="portrait" blackAndWhite="1" r:id="rId1"/>
  <headerFooter alignWithMargins="0"/>
  <colBreaks count="1" manualBreakCount="1">
    <brk id="10" max="71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P70"/>
  <sheetViews>
    <sheetView view="pageBreakPreview" topLeftCell="A53" zoomScaleNormal="100" zoomScaleSheetLayoutView="100" workbookViewId="0">
      <selection activeCell="S15" sqref="S15"/>
    </sheetView>
  </sheetViews>
  <sheetFormatPr defaultRowHeight="13.5" outlineLevelRow="1"/>
  <cols>
    <col min="1" max="1" width="12.7109375" style="599" customWidth="1"/>
    <col min="2" max="2" width="7.140625" style="599" customWidth="1"/>
    <col min="3" max="3" width="12.7109375" style="599" bestFit="1" customWidth="1"/>
    <col min="4" max="4" width="6.7109375" style="599" customWidth="1"/>
    <col min="5" max="5" width="10.28515625" style="599" customWidth="1"/>
    <col min="6" max="6" width="6" style="599" customWidth="1"/>
    <col min="7" max="7" width="10.28515625" style="599" customWidth="1"/>
    <col min="8" max="8" width="6.140625" style="599" customWidth="1"/>
    <col min="9" max="9" width="10.28515625" style="599" customWidth="1"/>
    <col min="10" max="10" width="5.85546875" style="599" customWidth="1"/>
    <col min="11" max="11" width="11.42578125" style="599" customWidth="1"/>
    <col min="12" max="12" width="5.85546875" style="599" customWidth="1"/>
    <col min="13" max="13" width="10.28515625" style="599" customWidth="1"/>
    <col min="14" max="16384" width="9.140625" style="599"/>
  </cols>
  <sheetData>
    <row r="1" spans="1:15" s="34" customFormat="1" ht="24.95" customHeight="1">
      <c r="H1" s="600"/>
      <c r="I1" s="600"/>
      <c r="J1" s="600"/>
      <c r="L1" s="600"/>
      <c r="M1" s="564"/>
      <c r="O1" s="564"/>
    </row>
    <row r="2" spans="1:15" s="34" customFormat="1" ht="24.95" customHeight="1">
      <c r="H2" s="600"/>
      <c r="I2" s="600"/>
      <c r="J2" s="600"/>
      <c r="L2" s="600"/>
      <c r="M2" s="564"/>
      <c r="O2" s="564"/>
    </row>
    <row r="3" spans="1:15" s="35" customFormat="1" ht="31.5">
      <c r="A3" s="601" t="s">
        <v>480</v>
      </c>
      <c r="B3" s="601"/>
      <c r="C3" s="601"/>
      <c r="D3" s="601"/>
      <c r="E3" s="601"/>
      <c r="F3" s="601"/>
      <c r="G3" s="601"/>
      <c r="H3" s="602"/>
      <c r="I3" s="602"/>
      <c r="J3" s="602"/>
      <c r="K3" s="602"/>
      <c r="L3" s="602"/>
      <c r="M3" s="602"/>
      <c r="N3" s="602"/>
      <c r="O3" s="602"/>
    </row>
    <row r="4" spans="1:15" s="36" customFormat="1" ht="31.5">
      <c r="A4" s="601" t="s">
        <v>481</v>
      </c>
      <c r="B4" s="603"/>
      <c r="C4" s="603"/>
      <c r="D4" s="603"/>
      <c r="E4" s="603"/>
      <c r="F4" s="603"/>
      <c r="G4" s="603"/>
      <c r="H4" s="603"/>
      <c r="I4" s="603"/>
      <c r="J4" s="603"/>
      <c r="K4" s="603"/>
      <c r="L4" s="603"/>
      <c r="M4" s="603"/>
      <c r="N4" s="603"/>
      <c r="O4" s="603"/>
    </row>
    <row r="5" spans="1:15" s="36" customFormat="1" ht="23.1" customHeight="1">
      <c r="A5" s="601"/>
      <c r="B5" s="603"/>
      <c r="C5" s="603"/>
      <c r="D5" s="603"/>
      <c r="E5" s="603"/>
      <c r="F5" s="603"/>
      <c r="G5" s="603"/>
      <c r="H5" s="603"/>
      <c r="I5" s="603"/>
      <c r="J5" s="603"/>
      <c r="K5" s="603"/>
      <c r="L5" s="603"/>
      <c r="M5" s="603"/>
      <c r="N5" s="603"/>
      <c r="O5" s="603"/>
    </row>
    <row r="6" spans="1:15" s="37" customFormat="1" ht="22.5" customHeight="1" thickBot="1">
      <c r="A6" s="604" t="s">
        <v>482</v>
      </c>
      <c r="M6" s="437"/>
      <c r="O6" s="567" t="s">
        <v>447</v>
      </c>
    </row>
    <row r="7" spans="1:15" ht="19.5" customHeight="1">
      <c r="A7" s="605" t="s">
        <v>97</v>
      </c>
      <c r="B7" s="821" t="s">
        <v>483</v>
      </c>
      <c r="C7" s="822"/>
      <c r="D7" s="606" t="s">
        <v>484</v>
      </c>
      <c r="E7" s="607"/>
      <c r="F7" s="608" t="s">
        <v>485</v>
      </c>
      <c r="G7" s="609"/>
      <c r="H7" s="610" t="s">
        <v>486</v>
      </c>
      <c r="I7" s="609"/>
      <c r="J7" s="610" t="s">
        <v>487</v>
      </c>
      <c r="K7" s="610"/>
      <c r="L7" s="821" t="s">
        <v>488</v>
      </c>
      <c r="M7" s="823"/>
      <c r="N7" s="821" t="s">
        <v>489</v>
      </c>
      <c r="O7" s="823"/>
    </row>
    <row r="8" spans="1:15" s="35" customFormat="1" ht="35.25" customHeight="1">
      <c r="A8" s="611"/>
      <c r="B8" s="824" t="s">
        <v>29</v>
      </c>
      <c r="C8" s="825"/>
      <c r="D8" s="613" t="s">
        <v>490</v>
      </c>
      <c r="E8" s="614"/>
      <c r="F8" s="613" t="s">
        <v>491</v>
      </c>
      <c r="G8" s="614"/>
      <c r="H8" s="615" t="s">
        <v>492</v>
      </c>
      <c r="I8" s="614"/>
      <c r="J8" s="615" t="s">
        <v>493</v>
      </c>
      <c r="K8" s="615"/>
      <c r="L8" s="824" t="s">
        <v>494</v>
      </c>
      <c r="M8" s="826"/>
      <c r="N8" s="824" t="s">
        <v>495</v>
      </c>
      <c r="O8" s="826"/>
    </row>
    <row r="9" spans="1:15" s="35" customFormat="1" ht="14.25" customHeight="1">
      <c r="A9" s="611"/>
      <c r="B9" s="611" t="s">
        <v>496</v>
      </c>
      <c r="C9" s="611" t="s">
        <v>497</v>
      </c>
      <c r="D9" s="617" t="s">
        <v>498</v>
      </c>
      <c r="E9" s="611" t="s">
        <v>499</v>
      </c>
      <c r="F9" s="617" t="s">
        <v>496</v>
      </c>
      <c r="G9" s="611" t="s">
        <v>499</v>
      </c>
      <c r="H9" s="611" t="s">
        <v>498</v>
      </c>
      <c r="I9" s="611" t="s">
        <v>499</v>
      </c>
      <c r="J9" s="611" t="s">
        <v>498</v>
      </c>
      <c r="K9" s="611" t="s">
        <v>499</v>
      </c>
      <c r="L9" s="617" t="s">
        <v>498</v>
      </c>
      <c r="M9" s="611" t="s">
        <v>499</v>
      </c>
      <c r="N9" s="617" t="s">
        <v>498</v>
      </c>
      <c r="O9" s="611" t="s">
        <v>499</v>
      </c>
    </row>
    <row r="10" spans="1:15" s="35" customFormat="1" ht="31.5" customHeight="1">
      <c r="A10" s="612" t="s">
        <v>76</v>
      </c>
      <c r="B10" s="612" t="s">
        <v>500</v>
      </c>
      <c r="C10" s="612" t="s">
        <v>501</v>
      </c>
      <c r="D10" s="618"/>
      <c r="E10" s="612"/>
      <c r="F10" s="618"/>
      <c r="G10" s="612"/>
      <c r="H10" s="612"/>
      <c r="I10" s="612"/>
      <c r="J10" s="619"/>
      <c r="K10" s="620"/>
      <c r="L10" s="618"/>
      <c r="M10" s="616"/>
      <c r="N10" s="618"/>
      <c r="O10" s="616"/>
    </row>
    <row r="11" spans="1:15" ht="34.5" hidden="1" customHeight="1">
      <c r="A11" s="621">
        <v>2010</v>
      </c>
      <c r="B11" s="622">
        <v>5</v>
      </c>
      <c r="C11" s="623">
        <v>11522</v>
      </c>
      <c r="D11" s="622">
        <v>1</v>
      </c>
      <c r="E11" s="622">
        <v>2221</v>
      </c>
      <c r="F11" s="624">
        <v>2</v>
      </c>
      <c r="G11" s="624">
        <v>1136.18</v>
      </c>
      <c r="H11" s="622">
        <v>1</v>
      </c>
      <c r="I11" s="622">
        <v>1451</v>
      </c>
      <c r="J11" s="622">
        <v>1</v>
      </c>
      <c r="K11" s="622">
        <v>9711</v>
      </c>
      <c r="L11" s="625">
        <v>1</v>
      </c>
      <c r="M11" s="625">
        <v>6714</v>
      </c>
      <c r="O11" s="626"/>
    </row>
    <row r="12" spans="1:15" ht="34.5" hidden="1" customHeight="1">
      <c r="A12" s="627">
        <v>2011</v>
      </c>
      <c r="B12" s="622">
        <v>5</v>
      </c>
      <c r="C12" s="623">
        <v>11637</v>
      </c>
      <c r="D12" s="623">
        <v>1</v>
      </c>
      <c r="E12" s="623">
        <v>2221</v>
      </c>
      <c r="F12" s="623">
        <v>2</v>
      </c>
      <c r="G12" s="623">
        <v>1136</v>
      </c>
      <c r="H12" s="623">
        <v>1</v>
      </c>
      <c r="I12" s="623">
        <v>1566</v>
      </c>
      <c r="J12" s="623">
        <v>1</v>
      </c>
      <c r="K12" s="623">
        <v>9711</v>
      </c>
      <c r="L12" s="628">
        <v>1</v>
      </c>
      <c r="M12" s="628">
        <v>6714</v>
      </c>
      <c r="N12" s="629">
        <v>0</v>
      </c>
      <c r="O12" s="629">
        <v>0</v>
      </c>
    </row>
    <row r="13" spans="1:15" ht="54.95" hidden="1" customHeight="1">
      <c r="A13" s="627">
        <v>2012</v>
      </c>
      <c r="B13" s="630">
        <v>5</v>
      </c>
      <c r="C13" s="631">
        <f>SUM(E13,G13,I13,K13,M13,O13)</f>
        <v>20977</v>
      </c>
      <c r="D13" s="631">
        <v>1</v>
      </c>
      <c r="E13" s="623">
        <v>2221</v>
      </c>
      <c r="F13" s="623">
        <v>1</v>
      </c>
      <c r="G13" s="623">
        <v>765</v>
      </c>
      <c r="H13" s="623">
        <v>1</v>
      </c>
      <c r="I13" s="623">
        <v>1566</v>
      </c>
      <c r="J13" s="623">
        <v>1</v>
      </c>
      <c r="K13" s="623">
        <v>9711</v>
      </c>
      <c r="L13" s="623">
        <v>1</v>
      </c>
      <c r="M13" s="623">
        <v>6714</v>
      </c>
      <c r="N13" s="629">
        <v>0</v>
      </c>
      <c r="O13" s="629">
        <v>0</v>
      </c>
    </row>
    <row r="14" spans="1:15" ht="54.95" customHeight="1">
      <c r="A14" s="627">
        <v>2013</v>
      </c>
      <c r="B14" s="630">
        <v>5</v>
      </c>
      <c r="C14" s="631">
        <f t="shared" ref="C14:C29" si="0">SUM(E14,G14,I14,K14,M14,O14)</f>
        <v>20977</v>
      </c>
      <c r="D14" s="631">
        <v>1</v>
      </c>
      <c r="E14" s="623">
        <v>2221</v>
      </c>
      <c r="F14" s="623">
        <v>1</v>
      </c>
      <c r="G14" s="623">
        <v>765</v>
      </c>
      <c r="H14" s="623">
        <v>1</v>
      </c>
      <c r="I14" s="623">
        <v>1566</v>
      </c>
      <c r="J14" s="623">
        <v>1</v>
      </c>
      <c r="K14" s="623">
        <v>9711</v>
      </c>
      <c r="L14" s="623">
        <v>1</v>
      </c>
      <c r="M14" s="623">
        <v>6714</v>
      </c>
      <c r="N14" s="629">
        <v>0</v>
      </c>
      <c r="O14" s="629">
        <v>0</v>
      </c>
    </row>
    <row r="15" spans="1:15" ht="54.95" customHeight="1">
      <c r="A15" s="627">
        <v>2014</v>
      </c>
      <c r="B15" s="630">
        <v>5</v>
      </c>
      <c r="C15" s="631">
        <f t="shared" si="0"/>
        <v>20977</v>
      </c>
      <c r="D15" s="630">
        <v>1</v>
      </c>
      <c r="E15" s="622">
        <v>2221</v>
      </c>
      <c r="F15" s="622">
        <v>1</v>
      </c>
      <c r="G15" s="622">
        <v>765</v>
      </c>
      <c r="H15" s="622">
        <v>1</v>
      </c>
      <c r="I15" s="622">
        <v>1566</v>
      </c>
      <c r="J15" s="622">
        <v>1</v>
      </c>
      <c r="K15" s="622">
        <v>9711</v>
      </c>
      <c r="L15" s="622">
        <v>1</v>
      </c>
      <c r="M15" s="622">
        <v>6714</v>
      </c>
      <c r="N15" s="629">
        <v>0</v>
      </c>
      <c r="O15" s="629">
        <v>0</v>
      </c>
    </row>
    <row r="16" spans="1:15" ht="54.95" customHeight="1">
      <c r="A16" s="627">
        <v>2015</v>
      </c>
      <c r="B16" s="630">
        <v>5</v>
      </c>
      <c r="C16" s="631">
        <f t="shared" si="0"/>
        <v>20977</v>
      </c>
      <c r="D16" s="630">
        <f t="shared" ref="D16:M16" si="1">SUM(D18:D27)</f>
        <v>1</v>
      </c>
      <c r="E16" s="622">
        <f t="shared" si="1"/>
        <v>2221</v>
      </c>
      <c r="F16" s="622">
        <f t="shared" si="1"/>
        <v>1</v>
      </c>
      <c r="G16" s="622">
        <f t="shared" si="1"/>
        <v>765</v>
      </c>
      <c r="H16" s="622">
        <f t="shared" si="1"/>
        <v>1</v>
      </c>
      <c r="I16" s="622">
        <f t="shared" si="1"/>
        <v>1566</v>
      </c>
      <c r="J16" s="622">
        <f t="shared" si="1"/>
        <v>1</v>
      </c>
      <c r="K16" s="622">
        <f t="shared" si="1"/>
        <v>9711</v>
      </c>
      <c r="L16" s="622">
        <f t="shared" si="1"/>
        <v>1</v>
      </c>
      <c r="M16" s="622">
        <f t="shared" si="1"/>
        <v>6714</v>
      </c>
      <c r="N16" s="629">
        <v>0</v>
      </c>
      <c r="O16" s="629">
        <v>0</v>
      </c>
    </row>
    <row r="17" spans="1:16" s="38" customFormat="1" ht="54.95" hidden="1" customHeight="1" outlineLevel="1">
      <c r="A17" s="627"/>
      <c r="B17" s="630">
        <v>5</v>
      </c>
      <c r="C17" s="631">
        <f t="shared" si="0"/>
        <v>0</v>
      </c>
      <c r="D17" s="631"/>
      <c r="E17" s="623"/>
      <c r="F17" s="623"/>
      <c r="G17" s="632"/>
      <c r="H17" s="623"/>
      <c r="I17" s="623"/>
      <c r="J17" s="623"/>
      <c r="K17" s="633"/>
      <c r="L17" s="623"/>
      <c r="M17" s="623"/>
      <c r="O17" s="626"/>
    </row>
    <row r="18" spans="1:16" ht="54.95" hidden="1" customHeight="1" outlineLevel="1">
      <c r="A18" s="634" t="s">
        <v>82</v>
      </c>
      <c r="B18" s="630">
        <v>5</v>
      </c>
      <c r="C18" s="631">
        <f t="shared" si="0"/>
        <v>2986</v>
      </c>
      <c r="D18" s="635">
        <v>1</v>
      </c>
      <c r="E18" s="636">
        <v>2221</v>
      </c>
      <c r="F18" s="636">
        <v>1</v>
      </c>
      <c r="G18" s="636">
        <v>765</v>
      </c>
      <c r="H18" s="637">
        <v>0</v>
      </c>
      <c r="I18" s="637">
        <v>0</v>
      </c>
      <c r="J18" s="637">
        <v>0</v>
      </c>
      <c r="K18" s="637">
        <v>0</v>
      </c>
      <c r="L18" s="637">
        <v>0</v>
      </c>
      <c r="M18" s="637">
        <v>0</v>
      </c>
      <c r="N18" s="637">
        <v>0</v>
      </c>
      <c r="O18" s="637">
        <v>0</v>
      </c>
    </row>
    <row r="19" spans="1:16" ht="54.95" hidden="1" customHeight="1" outlineLevel="1">
      <c r="A19" s="634" t="s">
        <v>83</v>
      </c>
      <c r="B19" s="630">
        <v>5</v>
      </c>
      <c r="C19" s="631">
        <f t="shared" si="0"/>
        <v>0</v>
      </c>
      <c r="D19" s="638">
        <v>0</v>
      </c>
      <c r="E19" s="637">
        <v>0</v>
      </c>
      <c r="F19" s="637">
        <v>0</v>
      </c>
      <c r="G19" s="637">
        <v>0</v>
      </c>
      <c r="H19" s="637">
        <v>0</v>
      </c>
      <c r="I19" s="637">
        <v>0</v>
      </c>
      <c r="J19" s="637">
        <v>0</v>
      </c>
      <c r="K19" s="637">
        <v>0</v>
      </c>
      <c r="L19" s="637">
        <v>0</v>
      </c>
      <c r="M19" s="637">
        <v>0</v>
      </c>
      <c r="N19" s="637">
        <v>0</v>
      </c>
      <c r="O19" s="637">
        <v>0</v>
      </c>
      <c r="P19" s="639"/>
    </row>
    <row r="20" spans="1:16" ht="54.95" hidden="1" customHeight="1" outlineLevel="1">
      <c r="A20" s="634" t="s">
        <v>84</v>
      </c>
      <c r="B20" s="630">
        <v>5</v>
      </c>
      <c r="C20" s="631">
        <f t="shared" si="0"/>
        <v>11277</v>
      </c>
      <c r="D20" s="638">
        <v>0</v>
      </c>
      <c r="E20" s="637">
        <v>0</v>
      </c>
      <c r="F20" s="637">
        <v>0</v>
      </c>
      <c r="G20" s="637">
        <v>0</v>
      </c>
      <c r="H20" s="636">
        <v>1</v>
      </c>
      <c r="I20" s="636">
        <v>1566</v>
      </c>
      <c r="J20" s="636">
        <v>1</v>
      </c>
      <c r="K20" s="636">
        <v>9711</v>
      </c>
      <c r="L20" s="637">
        <v>0</v>
      </c>
      <c r="M20" s="637">
        <v>0</v>
      </c>
      <c r="N20" s="637">
        <v>0</v>
      </c>
      <c r="O20" s="637">
        <v>0</v>
      </c>
    </row>
    <row r="21" spans="1:16" ht="54.95" hidden="1" customHeight="1" outlineLevel="1">
      <c r="A21" s="634" t="s">
        <v>85</v>
      </c>
      <c r="B21" s="630">
        <v>5</v>
      </c>
      <c r="C21" s="631">
        <f t="shared" si="0"/>
        <v>0</v>
      </c>
      <c r="D21" s="638">
        <v>0</v>
      </c>
      <c r="E21" s="637">
        <v>0</v>
      </c>
      <c r="F21" s="637">
        <v>0</v>
      </c>
      <c r="G21" s="637">
        <v>0</v>
      </c>
      <c r="H21" s="637">
        <v>0</v>
      </c>
      <c r="I21" s="637">
        <v>0</v>
      </c>
      <c r="J21" s="637">
        <v>0</v>
      </c>
      <c r="K21" s="637">
        <v>0</v>
      </c>
      <c r="L21" s="637">
        <v>0</v>
      </c>
      <c r="M21" s="637">
        <v>0</v>
      </c>
      <c r="N21" s="637">
        <v>0</v>
      </c>
      <c r="O21" s="637">
        <v>0</v>
      </c>
    </row>
    <row r="22" spans="1:16" ht="54.95" hidden="1" customHeight="1" outlineLevel="1">
      <c r="A22" s="634" t="s">
        <v>86</v>
      </c>
      <c r="B22" s="630">
        <v>5</v>
      </c>
      <c r="C22" s="631">
        <f t="shared" si="0"/>
        <v>0</v>
      </c>
      <c r="D22" s="638">
        <v>0</v>
      </c>
      <c r="E22" s="637">
        <v>0</v>
      </c>
      <c r="F22" s="637">
        <v>0</v>
      </c>
      <c r="G22" s="637">
        <v>0</v>
      </c>
      <c r="H22" s="637">
        <v>0</v>
      </c>
      <c r="I22" s="637">
        <v>0</v>
      </c>
      <c r="J22" s="637">
        <v>0</v>
      </c>
      <c r="K22" s="637">
        <v>0</v>
      </c>
      <c r="L22" s="637">
        <v>0</v>
      </c>
      <c r="M22" s="637">
        <v>0</v>
      </c>
      <c r="N22" s="637">
        <v>0</v>
      </c>
      <c r="O22" s="637">
        <v>0</v>
      </c>
    </row>
    <row r="23" spans="1:16" ht="54.95" hidden="1" customHeight="1" outlineLevel="1">
      <c r="A23" s="634" t="s">
        <v>87</v>
      </c>
      <c r="B23" s="630">
        <v>5</v>
      </c>
      <c r="C23" s="631">
        <f t="shared" si="0"/>
        <v>0</v>
      </c>
      <c r="D23" s="638">
        <v>0</v>
      </c>
      <c r="E23" s="637">
        <v>0</v>
      </c>
      <c r="F23" s="637">
        <v>0</v>
      </c>
      <c r="G23" s="637">
        <v>0</v>
      </c>
      <c r="H23" s="637">
        <v>0</v>
      </c>
      <c r="I23" s="637">
        <v>0</v>
      </c>
      <c r="J23" s="637">
        <v>0</v>
      </c>
      <c r="K23" s="637">
        <v>0</v>
      </c>
      <c r="L23" s="637">
        <v>0</v>
      </c>
      <c r="M23" s="637">
        <v>0</v>
      </c>
      <c r="N23" s="637">
        <v>0</v>
      </c>
      <c r="O23" s="637">
        <v>0</v>
      </c>
    </row>
    <row r="24" spans="1:16" ht="54.95" hidden="1" customHeight="1" outlineLevel="1">
      <c r="A24" s="634" t="s">
        <v>88</v>
      </c>
      <c r="B24" s="630">
        <v>5</v>
      </c>
      <c r="C24" s="631">
        <f t="shared" si="0"/>
        <v>0</v>
      </c>
      <c r="D24" s="638">
        <v>0</v>
      </c>
      <c r="E24" s="637">
        <v>0</v>
      </c>
      <c r="F24" s="637">
        <v>0</v>
      </c>
      <c r="G24" s="637">
        <v>0</v>
      </c>
      <c r="H24" s="637">
        <v>0</v>
      </c>
      <c r="I24" s="637">
        <v>0</v>
      </c>
      <c r="J24" s="637">
        <v>0</v>
      </c>
      <c r="K24" s="637">
        <v>0</v>
      </c>
      <c r="L24" s="637">
        <v>0</v>
      </c>
      <c r="M24" s="637">
        <v>0</v>
      </c>
      <c r="N24" s="637">
        <v>0</v>
      </c>
      <c r="O24" s="637">
        <v>0</v>
      </c>
    </row>
    <row r="25" spans="1:16" ht="54.95" hidden="1" customHeight="1" outlineLevel="1">
      <c r="A25" s="634" t="s">
        <v>89</v>
      </c>
      <c r="B25" s="630">
        <v>5</v>
      </c>
      <c r="C25" s="631">
        <f t="shared" si="0"/>
        <v>6714</v>
      </c>
      <c r="D25" s="638">
        <v>0</v>
      </c>
      <c r="E25" s="637">
        <v>0</v>
      </c>
      <c r="F25" s="637">
        <v>0</v>
      </c>
      <c r="G25" s="637">
        <v>0</v>
      </c>
      <c r="H25" s="637">
        <v>0</v>
      </c>
      <c r="I25" s="637">
        <v>0</v>
      </c>
      <c r="J25" s="637">
        <v>0</v>
      </c>
      <c r="K25" s="637">
        <v>0</v>
      </c>
      <c r="L25" s="640">
        <v>1</v>
      </c>
      <c r="M25" s="640">
        <v>6714</v>
      </c>
      <c r="N25" s="637">
        <v>0</v>
      </c>
      <c r="O25" s="637">
        <v>0</v>
      </c>
    </row>
    <row r="26" spans="1:16" ht="54.95" hidden="1" customHeight="1" outlineLevel="1">
      <c r="A26" s="634" t="s">
        <v>90</v>
      </c>
      <c r="B26" s="630">
        <v>5</v>
      </c>
      <c r="C26" s="631">
        <f t="shared" si="0"/>
        <v>0</v>
      </c>
      <c r="D26" s="638">
        <v>0</v>
      </c>
      <c r="E26" s="637">
        <v>0</v>
      </c>
      <c r="F26" s="637">
        <v>0</v>
      </c>
      <c r="G26" s="637">
        <v>0</v>
      </c>
      <c r="H26" s="637">
        <v>0</v>
      </c>
      <c r="I26" s="637">
        <v>0</v>
      </c>
      <c r="J26" s="637">
        <v>0</v>
      </c>
      <c r="K26" s="637">
        <v>0</v>
      </c>
      <c r="L26" s="637">
        <v>0</v>
      </c>
      <c r="M26" s="637">
        <v>0</v>
      </c>
      <c r="N26" s="637">
        <v>0</v>
      </c>
      <c r="O26" s="637">
        <v>0</v>
      </c>
    </row>
    <row r="27" spans="1:16" ht="54.95" hidden="1" customHeight="1" outlineLevel="1">
      <c r="A27" s="634" t="s">
        <v>91</v>
      </c>
      <c r="B27" s="630">
        <v>5</v>
      </c>
      <c r="C27" s="631">
        <f t="shared" si="0"/>
        <v>0</v>
      </c>
      <c r="D27" s="638">
        <v>0</v>
      </c>
      <c r="E27" s="637">
        <v>0</v>
      </c>
      <c r="F27" s="637">
        <v>0</v>
      </c>
      <c r="G27" s="637">
        <v>0</v>
      </c>
      <c r="H27" s="637">
        <v>0</v>
      </c>
      <c r="I27" s="637">
        <v>0</v>
      </c>
      <c r="J27" s="637">
        <v>0</v>
      </c>
      <c r="K27" s="637">
        <v>0</v>
      </c>
      <c r="L27" s="637">
        <v>0</v>
      </c>
      <c r="M27" s="637">
        <v>0</v>
      </c>
      <c r="N27" s="637">
        <v>0</v>
      </c>
      <c r="O27" s="637">
        <v>0</v>
      </c>
    </row>
    <row r="28" spans="1:16" ht="54.95" hidden="1" customHeight="1" outlineLevel="1">
      <c r="A28" s="641"/>
      <c r="B28" s="630">
        <v>5</v>
      </c>
      <c r="C28" s="631">
        <f t="shared" si="0"/>
        <v>0</v>
      </c>
      <c r="D28" s="642"/>
      <c r="E28" s="643"/>
      <c r="F28" s="643"/>
      <c r="G28" s="643"/>
      <c r="H28" s="643"/>
      <c r="I28" s="643"/>
      <c r="J28" s="643"/>
      <c r="K28" s="643"/>
      <c r="L28" s="643"/>
      <c r="M28" s="643"/>
      <c r="N28" s="644"/>
      <c r="O28" s="644"/>
    </row>
    <row r="29" spans="1:16" ht="54.95" customHeight="1" collapsed="1">
      <c r="A29" s="627">
        <v>2016</v>
      </c>
      <c r="B29" s="630">
        <v>5</v>
      </c>
      <c r="C29" s="631">
        <f t="shared" si="0"/>
        <v>20977</v>
      </c>
      <c r="D29" s="630">
        <f t="shared" ref="D29:O29" si="2">SUM(D31:D40)</f>
        <v>1</v>
      </c>
      <c r="E29" s="622">
        <f t="shared" si="2"/>
        <v>2221</v>
      </c>
      <c r="F29" s="622">
        <f t="shared" si="2"/>
        <v>1</v>
      </c>
      <c r="G29" s="622">
        <f t="shared" si="2"/>
        <v>765</v>
      </c>
      <c r="H29" s="622">
        <f t="shared" si="2"/>
        <v>1</v>
      </c>
      <c r="I29" s="622">
        <f t="shared" si="2"/>
        <v>1566</v>
      </c>
      <c r="J29" s="622">
        <f t="shared" si="2"/>
        <v>1</v>
      </c>
      <c r="K29" s="622">
        <f t="shared" si="2"/>
        <v>9711</v>
      </c>
      <c r="L29" s="622">
        <f t="shared" si="2"/>
        <v>1</v>
      </c>
      <c r="M29" s="622">
        <f t="shared" si="2"/>
        <v>6714</v>
      </c>
      <c r="N29" s="629">
        <f t="shared" si="2"/>
        <v>0</v>
      </c>
      <c r="O29" s="629">
        <f t="shared" si="2"/>
        <v>0</v>
      </c>
    </row>
    <row r="30" spans="1:16" s="38" customFormat="1" ht="54.95" hidden="1" customHeight="1" outlineLevel="1">
      <c r="A30" s="627"/>
      <c r="B30" s="622"/>
      <c r="C30" s="623"/>
      <c r="D30" s="623"/>
      <c r="E30" s="623"/>
      <c r="F30" s="623"/>
      <c r="G30" s="632"/>
      <c r="H30" s="623"/>
      <c r="I30" s="623"/>
      <c r="J30" s="623"/>
      <c r="K30" s="633"/>
      <c r="L30" s="623"/>
      <c r="M30" s="623"/>
      <c r="O30" s="626"/>
    </row>
    <row r="31" spans="1:16" ht="54.95" hidden="1" customHeight="1" outlineLevel="1">
      <c r="A31" s="634" t="s">
        <v>82</v>
      </c>
      <c r="B31" s="645">
        <f>SUM(D31,F31,H31,J31,L31,N31)</f>
        <v>2</v>
      </c>
      <c r="C31" s="645">
        <f>SUM(E31,G31,I31,K31,M31,O31)</f>
        <v>2986</v>
      </c>
      <c r="D31" s="636">
        <v>1</v>
      </c>
      <c r="E31" s="636">
        <v>2221</v>
      </c>
      <c r="F31" s="636">
        <v>1</v>
      </c>
      <c r="G31" s="636">
        <v>765</v>
      </c>
      <c r="H31" s="637">
        <v>0</v>
      </c>
      <c r="I31" s="637">
        <v>0</v>
      </c>
      <c r="J31" s="637">
        <v>0</v>
      </c>
      <c r="K31" s="637">
        <v>0</v>
      </c>
      <c r="L31" s="637">
        <v>0</v>
      </c>
      <c r="M31" s="637">
        <v>0</v>
      </c>
      <c r="N31" s="637">
        <v>0</v>
      </c>
      <c r="O31" s="637">
        <v>0</v>
      </c>
    </row>
    <row r="32" spans="1:16" ht="54.95" hidden="1" customHeight="1" outlineLevel="1">
      <c r="A32" s="634" t="s">
        <v>83</v>
      </c>
      <c r="B32" s="645">
        <f t="shared" ref="B32:B40" si="3">SUM(D32,F32,H32,J32,L32,N32)</f>
        <v>0</v>
      </c>
      <c r="C32" s="645">
        <f t="shared" ref="C32:C40" si="4">SUM(E32,G32,I32,K32,M32,O32)</f>
        <v>0</v>
      </c>
      <c r="D32" s="637">
        <v>0</v>
      </c>
      <c r="E32" s="637">
        <v>0</v>
      </c>
      <c r="F32" s="637">
        <v>0</v>
      </c>
      <c r="G32" s="637">
        <v>0</v>
      </c>
      <c r="H32" s="637">
        <v>0</v>
      </c>
      <c r="I32" s="637">
        <v>0</v>
      </c>
      <c r="J32" s="637">
        <v>0</v>
      </c>
      <c r="K32" s="637">
        <v>0</v>
      </c>
      <c r="L32" s="637">
        <v>0</v>
      </c>
      <c r="M32" s="637">
        <v>0</v>
      </c>
      <c r="N32" s="637">
        <v>0</v>
      </c>
      <c r="O32" s="637">
        <v>0</v>
      </c>
      <c r="P32" s="639"/>
    </row>
    <row r="33" spans="1:16" ht="54.95" hidden="1" customHeight="1" outlineLevel="1">
      <c r="A33" s="634" t="s">
        <v>84</v>
      </c>
      <c r="B33" s="645">
        <f t="shared" si="3"/>
        <v>2</v>
      </c>
      <c r="C33" s="645">
        <f t="shared" si="4"/>
        <v>11277</v>
      </c>
      <c r="D33" s="637">
        <v>0</v>
      </c>
      <c r="E33" s="637">
        <v>0</v>
      </c>
      <c r="F33" s="637">
        <v>0</v>
      </c>
      <c r="G33" s="637">
        <v>0</v>
      </c>
      <c r="H33" s="636">
        <v>1</v>
      </c>
      <c r="I33" s="636">
        <v>1566</v>
      </c>
      <c r="J33" s="636">
        <v>1</v>
      </c>
      <c r="K33" s="636">
        <v>9711</v>
      </c>
      <c r="L33" s="637">
        <v>0</v>
      </c>
      <c r="M33" s="637">
        <v>0</v>
      </c>
      <c r="N33" s="637">
        <v>0</v>
      </c>
      <c r="O33" s="637">
        <v>0</v>
      </c>
    </row>
    <row r="34" spans="1:16" ht="54.95" hidden="1" customHeight="1" outlineLevel="1">
      <c r="A34" s="634" t="s">
        <v>85</v>
      </c>
      <c r="B34" s="645">
        <f t="shared" si="3"/>
        <v>0</v>
      </c>
      <c r="C34" s="645">
        <f t="shared" si="4"/>
        <v>0</v>
      </c>
      <c r="D34" s="637">
        <v>0</v>
      </c>
      <c r="E34" s="637">
        <v>0</v>
      </c>
      <c r="F34" s="637">
        <v>0</v>
      </c>
      <c r="G34" s="637">
        <v>0</v>
      </c>
      <c r="H34" s="637">
        <v>0</v>
      </c>
      <c r="I34" s="637">
        <v>0</v>
      </c>
      <c r="J34" s="637">
        <v>0</v>
      </c>
      <c r="K34" s="637">
        <v>0</v>
      </c>
      <c r="L34" s="637">
        <v>0</v>
      </c>
      <c r="M34" s="637">
        <v>0</v>
      </c>
      <c r="N34" s="637">
        <v>0</v>
      </c>
      <c r="O34" s="637">
        <v>0</v>
      </c>
    </row>
    <row r="35" spans="1:16" ht="54.95" hidden="1" customHeight="1" outlineLevel="1">
      <c r="A35" s="634" t="s">
        <v>86</v>
      </c>
      <c r="B35" s="645">
        <f t="shared" si="3"/>
        <v>0</v>
      </c>
      <c r="C35" s="645">
        <f t="shared" si="4"/>
        <v>0</v>
      </c>
      <c r="D35" s="637">
        <v>0</v>
      </c>
      <c r="E35" s="637">
        <v>0</v>
      </c>
      <c r="F35" s="637">
        <v>0</v>
      </c>
      <c r="G35" s="637">
        <v>0</v>
      </c>
      <c r="H35" s="637">
        <v>0</v>
      </c>
      <c r="I35" s="637">
        <v>0</v>
      </c>
      <c r="J35" s="637">
        <v>0</v>
      </c>
      <c r="K35" s="637">
        <v>0</v>
      </c>
      <c r="L35" s="637">
        <v>0</v>
      </c>
      <c r="M35" s="637">
        <v>0</v>
      </c>
      <c r="N35" s="637">
        <v>0</v>
      </c>
      <c r="O35" s="637">
        <v>0</v>
      </c>
    </row>
    <row r="36" spans="1:16" ht="54.95" hidden="1" customHeight="1" outlineLevel="1">
      <c r="A36" s="634" t="s">
        <v>87</v>
      </c>
      <c r="B36" s="645">
        <f t="shared" si="3"/>
        <v>0</v>
      </c>
      <c r="C36" s="645">
        <f t="shared" si="4"/>
        <v>0</v>
      </c>
      <c r="D36" s="637">
        <v>0</v>
      </c>
      <c r="E36" s="637">
        <v>0</v>
      </c>
      <c r="F36" s="637">
        <v>0</v>
      </c>
      <c r="G36" s="637">
        <v>0</v>
      </c>
      <c r="H36" s="637">
        <v>0</v>
      </c>
      <c r="I36" s="637">
        <v>0</v>
      </c>
      <c r="J36" s="637">
        <v>0</v>
      </c>
      <c r="K36" s="637">
        <v>0</v>
      </c>
      <c r="L36" s="637">
        <v>0</v>
      </c>
      <c r="M36" s="637">
        <v>0</v>
      </c>
      <c r="N36" s="637">
        <v>0</v>
      </c>
      <c r="O36" s="637">
        <v>0</v>
      </c>
    </row>
    <row r="37" spans="1:16" ht="54.95" hidden="1" customHeight="1" outlineLevel="1">
      <c r="A37" s="634" t="s">
        <v>88</v>
      </c>
      <c r="B37" s="645">
        <f t="shared" si="3"/>
        <v>0</v>
      </c>
      <c r="C37" s="645">
        <f t="shared" si="4"/>
        <v>0</v>
      </c>
      <c r="D37" s="637">
        <v>0</v>
      </c>
      <c r="E37" s="637">
        <v>0</v>
      </c>
      <c r="F37" s="637">
        <v>0</v>
      </c>
      <c r="G37" s="637">
        <v>0</v>
      </c>
      <c r="H37" s="637">
        <v>0</v>
      </c>
      <c r="I37" s="637">
        <v>0</v>
      </c>
      <c r="J37" s="637">
        <v>0</v>
      </c>
      <c r="K37" s="637">
        <v>0</v>
      </c>
      <c r="L37" s="637">
        <v>0</v>
      </c>
      <c r="M37" s="637">
        <v>0</v>
      </c>
      <c r="N37" s="637">
        <v>0</v>
      </c>
      <c r="O37" s="637">
        <v>0</v>
      </c>
    </row>
    <row r="38" spans="1:16" ht="54.95" hidden="1" customHeight="1" outlineLevel="1">
      <c r="A38" s="634" t="s">
        <v>89</v>
      </c>
      <c r="B38" s="645">
        <f t="shared" si="3"/>
        <v>1</v>
      </c>
      <c r="C38" s="645">
        <f t="shared" si="4"/>
        <v>6714</v>
      </c>
      <c r="D38" s="637">
        <v>0</v>
      </c>
      <c r="E38" s="637">
        <v>0</v>
      </c>
      <c r="F38" s="637">
        <v>0</v>
      </c>
      <c r="G38" s="637">
        <v>0</v>
      </c>
      <c r="H38" s="637">
        <v>0</v>
      </c>
      <c r="I38" s="637">
        <v>0</v>
      </c>
      <c r="J38" s="637">
        <v>0</v>
      </c>
      <c r="K38" s="637">
        <v>0</v>
      </c>
      <c r="L38" s="640">
        <v>1</v>
      </c>
      <c r="M38" s="640">
        <v>6714</v>
      </c>
      <c r="N38" s="640">
        <v>0</v>
      </c>
      <c r="O38" s="640">
        <v>0</v>
      </c>
    </row>
    <row r="39" spans="1:16" ht="54.95" hidden="1" customHeight="1" outlineLevel="1">
      <c r="A39" s="634" t="s">
        <v>90</v>
      </c>
      <c r="B39" s="645">
        <f t="shared" si="3"/>
        <v>0</v>
      </c>
      <c r="C39" s="645">
        <f t="shared" si="4"/>
        <v>0</v>
      </c>
      <c r="D39" s="637">
        <v>0</v>
      </c>
      <c r="E39" s="637">
        <v>0</v>
      </c>
      <c r="F39" s="637">
        <v>0</v>
      </c>
      <c r="G39" s="637">
        <v>0</v>
      </c>
      <c r="H39" s="637">
        <v>0</v>
      </c>
      <c r="I39" s="637">
        <v>0</v>
      </c>
      <c r="J39" s="637">
        <v>0</v>
      </c>
      <c r="K39" s="637">
        <v>0</v>
      </c>
      <c r="L39" s="637">
        <v>0</v>
      </c>
      <c r="M39" s="637">
        <v>0</v>
      </c>
      <c r="N39" s="637">
        <v>0</v>
      </c>
      <c r="O39" s="637">
        <v>0</v>
      </c>
    </row>
    <row r="40" spans="1:16" ht="54.95" hidden="1" customHeight="1" outlineLevel="1">
      <c r="A40" s="634" t="s">
        <v>91</v>
      </c>
      <c r="B40" s="645">
        <f t="shared" si="3"/>
        <v>0</v>
      </c>
      <c r="C40" s="645">
        <f t="shared" si="4"/>
        <v>0</v>
      </c>
      <c r="D40" s="637">
        <v>0</v>
      </c>
      <c r="E40" s="637">
        <v>0</v>
      </c>
      <c r="F40" s="637">
        <v>0</v>
      </c>
      <c r="G40" s="637">
        <v>0</v>
      </c>
      <c r="H40" s="637">
        <v>0</v>
      </c>
      <c r="I40" s="637">
        <v>0</v>
      </c>
      <c r="J40" s="637">
        <v>0</v>
      </c>
      <c r="K40" s="637">
        <v>0</v>
      </c>
      <c r="L40" s="637">
        <v>0</v>
      </c>
      <c r="M40" s="637">
        <v>0</v>
      </c>
      <c r="N40" s="637">
        <v>0</v>
      </c>
      <c r="O40" s="637">
        <v>0</v>
      </c>
    </row>
    <row r="41" spans="1:16" ht="54.95" customHeight="1" collapsed="1">
      <c r="A41" s="627">
        <v>2017</v>
      </c>
      <c r="B41" s="622">
        <v>5</v>
      </c>
      <c r="C41" s="646">
        <f>SUM(E41,G41,I41,K41,M41,O41)</f>
        <v>20978</v>
      </c>
      <c r="D41" s="622">
        <v>1</v>
      </c>
      <c r="E41" s="646">
        <v>2221</v>
      </c>
      <c r="F41" s="622">
        <v>1</v>
      </c>
      <c r="G41" s="622">
        <v>765</v>
      </c>
      <c r="H41" s="622">
        <v>1</v>
      </c>
      <c r="I41" s="622">
        <v>1567</v>
      </c>
      <c r="J41" s="622">
        <v>1</v>
      </c>
      <c r="K41" s="622">
        <v>9711</v>
      </c>
      <c r="L41" s="622">
        <v>1</v>
      </c>
      <c r="M41" s="622">
        <v>6714</v>
      </c>
      <c r="N41" s="622">
        <v>0</v>
      </c>
      <c r="O41" s="622">
        <v>0</v>
      </c>
    </row>
    <row r="42" spans="1:16" s="38" customFormat="1" ht="15" hidden="1" customHeight="1" outlineLevel="1">
      <c r="A42" s="627"/>
      <c r="B42" s="622"/>
      <c r="C42" s="623"/>
      <c r="D42" s="623"/>
      <c r="E42" s="623"/>
      <c r="F42" s="623"/>
      <c r="G42" s="632"/>
      <c r="H42" s="623"/>
      <c r="I42" s="623"/>
      <c r="J42" s="623"/>
      <c r="K42" s="633"/>
      <c r="L42" s="623"/>
      <c r="M42" s="623"/>
      <c r="O42" s="626"/>
    </row>
    <row r="43" spans="1:16" ht="30" hidden="1" customHeight="1" outlineLevel="1">
      <c r="A43" s="634" t="s">
        <v>82</v>
      </c>
      <c r="B43" s="645">
        <f>SUM(D43,F43,H43,J43,L43,N43)</f>
        <v>2</v>
      </c>
      <c r="C43" s="645">
        <f>SUM(E43,G43,I43,K43,M43,O43)</f>
        <v>2986</v>
      </c>
      <c r="D43" s="636">
        <v>1</v>
      </c>
      <c r="E43" s="636">
        <v>2221</v>
      </c>
      <c r="F43" s="636">
        <v>1</v>
      </c>
      <c r="G43" s="636">
        <v>765</v>
      </c>
      <c r="H43" s="637">
        <v>0</v>
      </c>
      <c r="I43" s="637">
        <v>0</v>
      </c>
      <c r="J43" s="637">
        <v>0</v>
      </c>
      <c r="K43" s="637">
        <v>0</v>
      </c>
      <c r="L43" s="637">
        <v>0</v>
      </c>
      <c r="M43" s="637">
        <v>0</v>
      </c>
      <c r="N43" s="637">
        <v>0</v>
      </c>
      <c r="O43" s="637">
        <v>0</v>
      </c>
    </row>
    <row r="44" spans="1:16" ht="30" hidden="1" customHeight="1" outlineLevel="1">
      <c r="A44" s="634" t="s">
        <v>83</v>
      </c>
      <c r="B44" s="645">
        <f t="shared" ref="B44:B52" si="5">SUM(D44,F44,H44,J44,L44,N44)</f>
        <v>0</v>
      </c>
      <c r="C44" s="645">
        <f t="shared" ref="C44:C52" si="6">SUM(E44,G44,I44,K44,M44,O44)</f>
        <v>0</v>
      </c>
      <c r="D44" s="637">
        <v>0</v>
      </c>
      <c r="E44" s="637">
        <v>0</v>
      </c>
      <c r="F44" s="637">
        <v>0</v>
      </c>
      <c r="G44" s="637">
        <v>0</v>
      </c>
      <c r="H44" s="637">
        <v>0</v>
      </c>
      <c r="I44" s="637">
        <v>0</v>
      </c>
      <c r="J44" s="637">
        <v>0</v>
      </c>
      <c r="K44" s="637">
        <v>0</v>
      </c>
      <c r="L44" s="637">
        <v>0</v>
      </c>
      <c r="M44" s="637">
        <v>0</v>
      </c>
      <c r="N44" s="637">
        <v>0</v>
      </c>
      <c r="O44" s="637">
        <v>0</v>
      </c>
      <c r="P44" s="639"/>
    </row>
    <row r="45" spans="1:16" ht="30" hidden="1" customHeight="1" outlineLevel="1">
      <c r="A45" s="634" t="s">
        <v>84</v>
      </c>
      <c r="B45" s="645">
        <f t="shared" si="5"/>
        <v>2</v>
      </c>
      <c r="C45" s="645">
        <f t="shared" si="6"/>
        <v>11278</v>
      </c>
      <c r="D45" s="637">
        <v>0</v>
      </c>
      <c r="E45" s="637">
        <v>0</v>
      </c>
      <c r="F45" s="637">
        <v>0</v>
      </c>
      <c r="G45" s="637">
        <v>0</v>
      </c>
      <c r="H45" s="636">
        <v>1</v>
      </c>
      <c r="I45" s="636">
        <v>1567</v>
      </c>
      <c r="J45" s="636">
        <v>1</v>
      </c>
      <c r="K45" s="636">
        <v>9711</v>
      </c>
      <c r="L45" s="637">
        <v>0</v>
      </c>
      <c r="M45" s="637">
        <v>0</v>
      </c>
      <c r="N45" s="637">
        <v>0</v>
      </c>
      <c r="O45" s="637">
        <v>0</v>
      </c>
    </row>
    <row r="46" spans="1:16" ht="30" hidden="1" customHeight="1" outlineLevel="1">
      <c r="A46" s="634" t="s">
        <v>85</v>
      </c>
      <c r="B46" s="645">
        <f t="shared" si="5"/>
        <v>0</v>
      </c>
      <c r="C46" s="645">
        <f t="shared" si="6"/>
        <v>0</v>
      </c>
      <c r="D46" s="637">
        <v>0</v>
      </c>
      <c r="E46" s="637">
        <v>0</v>
      </c>
      <c r="F46" s="637">
        <v>0</v>
      </c>
      <c r="G46" s="637">
        <v>0</v>
      </c>
      <c r="H46" s="637">
        <v>0</v>
      </c>
      <c r="I46" s="637">
        <v>0</v>
      </c>
      <c r="J46" s="637">
        <v>0</v>
      </c>
      <c r="K46" s="637">
        <v>0</v>
      </c>
      <c r="L46" s="637">
        <v>0</v>
      </c>
      <c r="M46" s="637">
        <v>0</v>
      </c>
      <c r="N46" s="637">
        <v>0</v>
      </c>
      <c r="O46" s="637">
        <v>0</v>
      </c>
    </row>
    <row r="47" spans="1:16" ht="30" hidden="1" customHeight="1" outlineLevel="1">
      <c r="A47" s="634" t="s">
        <v>86</v>
      </c>
      <c r="B47" s="645">
        <f t="shared" si="5"/>
        <v>0</v>
      </c>
      <c r="C47" s="645">
        <f t="shared" si="6"/>
        <v>0</v>
      </c>
      <c r="D47" s="637">
        <v>0</v>
      </c>
      <c r="E47" s="637">
        <v>0</v>
      </c>
      <c r="F47" s="637">
        <v>0</v>
      </c>
      <c r="G47" s="637">
        <v>0</v>
      </c>
      <c r="H47" s="637">
        <v>0</v>
      </c>
      <c r="I47" s="637">
        <v>0</v>
      </c>
      <c r="J47" s="637">
        <v>0</v>
      </c>
      <c r="K47" s="637">
        <v>0</v>
      </c>
      <c r="L47" s="637">
        <v>0</v>
      </c>
      <c r="M47" s="637">
        <v>0</v>
      </c>
      <c r="N47" s="637">
        <v>0</v>
      </c>
      <c r="O47" s="637">
        <v>0</v>
      </c>
    </row>
    <row r="48" spans="1:16" ht="30" hidden="1" customHeight="1" outlineLevel="1">
      <c r="A48" s="634" t="s">
        <v>87</v>
      </c>
      <c r="B48" s="645">
        <f t="shared" si="5"/>
        <v>0</v>
      </c>
      <c r="C48" s="645">
        <f t="shared" si="6"/>
        <v>0</v>
      </c>
      <c r="D48" s="637">
        <v>0</v>
      </c>
      <c r="E48" s="637">
        <v>0</v>
      </c>
      <c r="F48" s="637">
        <v>0</v>
      </c>
      <c r="G48" s="637">
        <v>0</v>
      </c>
      <c r="H48" s="637">
        <v>0</v>
      </c>
      <c r="I48" s="637">
        <v>0</v>
      </c>
      <c r="J48" s="637">
        <v>0</v>
      </c>
      <c r="K48" s="637">
        <v>0</v>
      </c>
      <c r="L48" s="637">
        <v>0</v>
      </c>
      <c r="M48" s="637">
        <v>0</v>
      </c>
      <c r="N48" s="637">
        <v>0</v>
      </c>
      <c r="O48" s="637">
        <v>0</v>
      </c>
    </row>
    <row r="49" spans="1:16" ht="30" hidden="1" customHeight="1" outlineLevel="1">
      <c r="A49" s="634" t="s">
        <v>88</v>
      </c>
      <c r="B49" s="645">
        <f t="shared" si="5"/>
        <v>0</v>
      </c>
      <c r="C49" s="645">
        <f t="shared" si="6"/>
        <v>0</v>
      </c>
      <c r="D49" s="637">
        <v>0</v>
      </c>
      <c r="E49" s="637">
        <v>0</v>
      </c>
      <c r="F49" s="637">
        <v>0</v>
      </c>
      <c r="G49" s="637">
        <v>0</v>
      </c>
      <c r="H49" s="637">
        <v>0</v>
      </c>
      <c r="I49" s="637">
        <v>0</v>
      </c>
      <c r="J49" s="637"/>
      <c r="K49" s="637"/>
      <c r="L49" s="637">
        <v>0</v>
      </c>
      <c r="M49" s="637">
        <v>0</v>
      </c>
      <c r="N49" s="637">
        <v>0</v>
      </c>
      <c r="O49" s="637">
        <v>0</v>
      </c>
    </row>
    <row r="50" spans="1:16" ht="30" hidden="1" customHeight="1" outlineLevel="1">
      <c r="A50" s="634" t="s">
        <v>89</v>
      </c>
      <c r="B50" s="645">
        <f t="shared" si="5"/>
        <v>1</v>
      </c>
      <c r="C50" s="645">
        <f t="shared" si="6"/>
        <v>6714</v>
      </c>
      <c r="D50" s="637">
        <v>0</v>
      </c>
      <c r="E50" s="637">
        <v>0</v>
      </c>
      <c r="F50" s="637">
        <v>0</v>
      </c>
      <c r="G50" s="637">
        <v>0</v>
      </c>
      <c r="H50" s="637">
        <v>0</v>
      </c>
      <c r="I50" s="637">
        <v>0</v>
      </c>
      <c r="J50" s="637">
        <v>0</v>
      </c>
      <c r="K50" s="637">
        <v>0</v>
      </c>
      <c r="L50" s="640">
        <v>1</v>
      </c>
      <c r="M50" s="640">
        <v>6714</v>
      </c>
      <c r="N50" s="640">
        <v>0</v>
      </c>
      <c r="O50" s="640">
        <v>0</v>
      </c>
    </row>
    <row r="51" spans="1:16" ht="30" hidden="1" customHeight="1" outlineLevel="1">
      <c r="A51" s="634" t="s">
        <v>90</v>
      </c>
      <c r="B51" s="645">
        <f t="shared" si="5"/>
        <v>0</v>
      </c>
      <c r="C51" s="645">
        <f t="shared" si="6"/>
        <v>0</v>
      </c>
      <c r="D51" s="637">
        <v>0</v>
      </c>
      <c r="E51" s="637">
        <v>0</v>
      </c>
      <c r="F51" s="637">
        <v>0</v>
      </c>
      <c r="G51" s="637">
        <v>0</v>
      </c>
      <c r="H51" s="637">
        <v>0</v>
      </c>
      <c r="I51" s="637">
        <v>0</v>
      </c>
      <c r="J51" s="637">
        <v>0</v>
      </c>
      <c r="K51" s="637">
        <v>0</v>
      </c>
      <c r="L51" s="637">
        <v>0</v>
      </c>
      <c r="M51" s="637">
        <v>0</v>
      </c>
      <c r="N51" s="637">
        <v>0</v>
      </c>
      <c r="O51" s="637">
        <v>0</v>
      </c>
    </row>
    <row r="52" spans="1:16" ht="30" hidden="1" customHeight="1" outlineLevel="1">
      <c r="A52" s="634" t="s">
        <v>91</v>
      </c>
      <c r="B52" s="645">
        <f t="shared" si="5"/>
        <v>0</v>
      </c>
      <c r="C52" s="645">
        <f t="shared" si="6"/>
        <v>0</v>
      </c>
      <c r="D52" s="637">
        <v>0</v>
      </c>
      <c r="E52" s="637">
        <v>0</v>
      </c>
      <c r="F52" s="637">
        <v>0</v>
      </c>
      <c r="G52" s="637">
        <v>0</v>
      </c>
      <c r="H52" s="637">
        <v>0</v>
      </c>
      <c r="I52" s="637">
        <v>0</v>
      </c>
      <c r="J52" s="637">
        <v>0</v>
      </c>
      <c r="K52" s="637">
        <v>0</v>
      </c>
      <c r="L52" s="637">
        <v>0</v>
      </c>
      <c r="M52" s="637">
        <v>0</v>
      </c>
      <c r="N52" s="637">
        <v>0</v>
      </c>
      <c r="O52" s="637">
        <v>0</v>
      </c>
    </row>
    <row r="53" spans="1:16" s="38" customFormat="1" ht="54.95" customHeight="1" collapsed="1">
      <c r="A53" s="647">
        <v>2018</v>
      </c>
      <c r="B53" s="648">
        <f>SUM(B55:B64)</f>
        <v>6</v>
      </c>
      <c r="C53" s="648">
        <f t="shared" ref="C53:O53" si="7">SUM(C55:C64)</f>
        <v>30459</v>
      </c>
      <c r="D53" s="648">
        <f t="shared" si="7"/>
        <v>1</v>
      </c>
      <c r="E53" s="648">
        <f t="shared" si="7"/>
        <v>2221</v>
      </c>
      <c r="F53" s="648">
        <f t="shared" si="7"/>
        <v>1</v>
      </c>
      <c r="G53" s="648">
        <f t="shared" si="7"/>
        <v>765</v>
      </c>
      <c r="H53" s="648">
        <f t="shared" si="7"/>
        <v>1</v>
      </c>
      <c r="I53" s="648">
        <f t="shared" si="7"/>
        <v>1567</v>
      </c>
      <c r="J53" s="649">
        <f t="shared" si="7"/>
        <v>2</v>
      </c>
      <c r="K53" s="649">
        <f t="shared" si="7"/>
        <v>19192</v>
      </c>
      <c r="L53" s="648">
        <f t="shared" si="7"/>
        <v>1</v>
      </c>
      <c r="M53" s="648">
        <f t="shared" si="7"/>
        <v>6714</v>
      </c>
      <c r="N53" s="648">
        <f t="shared" si="7"/>
        <v>0</v>
      </c>
      <c r="O53" s="648">
        <f t="shared" si="7"/>
        <v>0</v>
      </c>
    </row>
    <row r="54" spans="1:16" s="39" customFormat="1" ht="15" customHeight="1" outlineLevel="1">
      <c r="A54" s="650"/>
      <c r="B54" s="651"/>
      <c r="C54" s="652"/>
      <c r="D54" s="652"/>
      <c r="E54" s="652"/>
      <c r="F54" s="652"/>
      <c r="G54" s="653"/>
      <c r="H54" s="652"/>
      <c r="I54" s="652"/>
      <c r="J54" s="652"/>
      <c r="K54" s="653"/>
      <c r="L54" s="652"/>
      <c r="M54" s="652"/>
      <c r="O54" s="654"/>
    </row>
    <row r="55" spans="1:16" ht="30" customHeight="1" outlineLevel="1">
      <c r="A55" s="634" t="s">
        <v>82</v>
      </c>
      <c r="B55" s="622">
        <f>SUM(D55,F55,H55,J55,L55,N55)</f>
        <v>2</v>
      </c>
      <c r="C55" s="622">
        <f>SUM(E55,G55,I55,K55,M55,O55)</f>
        <v>2986</v>
      </c>
      <c r="D55" s="655">
        <v>1</v>
      </c>
      <c r="E55" s="655">
        <v>2221</v>
      </c>
      <c r="F55" s="655">
        <v>1</v>
      </c>
      <c r="G55" s="655">
        <v>765</v>
      </c>
      <c r="H55" s="656">
        <v>0</v>
      </c>
      <c r="I55" s="656">
        <v>0</v>
      </c>
      <c r="J55" s="656">
        <v>0</v>
      </c>
      <c r="K55" s="656">
        <v>0</v>
      </c>
      <c r="L55" s="656">
        <v>0</v>
      </c>
      <c r="M55" s="656">
        <v>0</v>
      </c>
      <c r="N55" s="656">
        <v>0</v>
      </c>
      <c r="O55" s="656">
        <v>0</v>
      </c>
    </row>
    <row r="56" spans="1:16" ht="30" customHeight="1" outlineLevel="1">
      <c r="A56" s="634" t="s">
        <v>83</v>
      </c>
      <c r="B56" s="622">
        <f t="shared" ref="B56:B64" si="8">SUM(D56,F56,H56,J56,L56,N56)</f>
        <v>0</v>
      </c>
      <c r="C56" s="622">
        <f t="shared" ref="C56:C64" si="9">SUM(E56,G56,I56,K56,M56,O56)</f>
        <v>0</v>
      </c>
      <c r="D56" s="656">
        <v>0</v>
      </c>
      <c r="E56" s="656">
        <v>0</v>
      </c>
      <c r="F56" s="656">
        <v>0</v>
      </c>
      <c r="G56" s="656">
        <v>0</v>
      </c>
      <c r="H56" s="656">
        <v>0</v>
      </c>
      <c r="I56" s="656">
        <v>0</v>
      </c>
      <c r="J56" s="656">
        <v>0</v>
      </c>
      <c r="K56" s="656">
        <v>0</v>
      </c>
      <c r="L56" s="656">
        <v>0</v>
      </c>
      <c r="M56" s="656">
        <v>0</v>
      </c>
      <c r="N56" s="656">
        <v>0</v>
      </c>
      <c r="O56" s="656">
        <v>0</v>
      </c>
      <c r="P56" s="639"/>
    </row>
    <row r="57" spans="1:16" ht="30" customHeight="1" outlineLevel="1">
      <c r="A57" s="634" t="s">
        <v>84</v>
      </c>
      <c r="B57" s="622">
        <f t="shared" si="8"/>
        <v>2</v>
      </c>
      <c r="C57" s="622">
        <f t="shared" si="9"/>
        <v>11278</v>
      </c>
      <c r="D57" s="656">
        <v>0</v>
      </c>
      <c r="E57" s="656">
        <v>0</v>
      </c>
      <c r="F57" s="656">
        <v>0</v>
      </c>
      <c r="G57" s="656">
        <v>0</v>
      </c>
      <c r="H57" s="655">
        <v>1</v>
      </c>
      <c r="I57" s="655">
        <v>1567</v>
      </c>
      <c r="J57" s="655">
        <v>1</v>
      </c>
      <c r="K57" s="655">
        <v>9711</v>
      </c>
      <c r="L57" s="656">
        <v>0</v>
      </c>
      <c r="M57" s="656">
        <v>0</v>
      </c>
      <c r="N57" s="656">
        <v>0</v>
      </c>
      <c r="O57" s="656">
        <v>0</v>
      </c>
    </row>
    <row r="58" spans="1:16" ht="30" customHeight="1" outlineLevel="1">
      <c r="A58" s="634" t="s">
        <v>85</v>
      </c>
      <c r="B58" s="622">
        <f t="shared" si="8"/>
        <v>0</v>
      </c>
      <c r="C58" s="622">
        <f t="shared" si="9"/>
        <v>0</v>
      </c>
      <c r="D58" s="656">
        <v>0</v>
      </c>
      <c r="E58" s="656">
        <v>0</v>
      </c>
      <c r="F58" s="656">
        <v>0</v>
      </c>
      <c r="G58" s="656">
        <v>0</v>
      </c>
      <c r="H58" s="656">
        <v>0</v>
      </c>
      <c r="I58" s="656">
        <v>0</v>
      </c>
      <c r="J58" s="656">
        <v>0</v>
      </c>
      <c r="K58" s="656">
        <v>0</v>
      </c>
      <c r="L58" s="656">
        <v>0</v>
      </c>
      <c r="M58" s="656">
        <v>0</v>
      </c>
      <c r="N58" s="656">
        <v>0</v>
      </c>
      <c r="O58" s="656">
        <v>0</v>
      </c>
    </row>
    <row r="59" spans="1:16" ht="30" customHeight="1" outlineLevel="1">
      <c r="A59" s="634" t="s">
        <v>86</v>
      </c>
      <c r="B59" s="622">
        <f t="shared" si="8"/>
        <v>0</v>
      </c>
      <c r="C59" s="622">
        <f t="shared" si="9"/>
        <v>0</v>
      </c>
      <c r="D59" s="656">
        <v>0</v>
      </c>
      <c r="E59" s="656">
        <v>0</v>
      </c>
      <c r="F59" s="656">
        <v>0</v>
      </c>
      <c r="G59" s="656">
        <v>0</v>
      </c>
      <c r="H59" s="656">
        <v>0</v>
      </c>
      <c r="I59" s="656">
        <v>0</v>
      </c>
      <c r="J59" s="656">
        <v>0</v>
      </c>
      <c r="K59" s="656">
        <v>0</v>
      </c>
      <c r="L59" s="656">
        <v>0</v>
      </c>
      <c r="M59" s="656">
        <v>0</v>
      </c>
      <c r="N59" s="656">
        <v>0</v>
      </c>
      <c r="O59" s="656">
        <v>0</v>
      </c>
    </row>
    <row r="60" spans="1:16" ht="30" customHeight="1" outlineLevel="1">
      <c r="A60" s="634" t="s">
        <v>87</v>
      </c>
      <c r="B60" s="622">
        <f t="shared" si="8"/>
        <v>0</v>
      </c>
      <c r="C60" s="622">
        <f t="shared" si="9"/>
        <v>0</v>
      </c>
      <c r="D60" s="656">
        <v>0</v>
      </c>
      <c r="E60" s="656">
        <v>0</v>
      </c>
      <c r="F60" s="656">
        <v>0</v>
      </c>
      <c r="G60" s="656">
        <v>0</v>
      </c>
      <c r="H60" s="656">
        <v>0</v>
      </c>
      <c r="I60" s="656">
        <v>0</v>
      </c>
      <c r="J60" s="656">
        <v>0</v>
      </c>
      <c r="K60" s="656">
        <v>0</v>
      </c>
      <c r="L60" s="656">
        <v>0</v>
      </c>
      <c r="M60" s="656">
        <v>0</v>
      </c>
      <c r="N60" s="656">
        <v>0</v>
      </c>
      <c r="O60" s="656">
        <v>0</v>
      </c>
    </row>
    <row r="61" spans="1:16" ht="30" customHeight="1" outlineLevel="1">
      <c r="A61" s="634" t="s">
        <v>88</v>
      </c>
      <c r="B61" s="622">
        <f t="shared" si="8"/>
        <v>1</v>
      </c>
      <c r="C61" s="622">
        <f t="shared" si="9"/>
        <v>9481</v>
      </c>
      <c r="D61" s="656">
        <v>0</v>
      </c>
      <c r="E61" s="656">
        <v>0</v>
      </c>
      <c r="F61" s="656">
        <v>0</v>
      </c>
      <c r="G61" s="656">
        <v>0</v>
      </c>
      <c r="H61" s="656">
        <v>0</v>
      </c>
      <c r="I61" s="656">
        <v>0</v>
      </c>
      <c r="J61" s="656">
        <v>1</v>
      </c>
      <c r="K61" s="656">
        <v>9481</v>
      </c>
      <c r="L61" s="656">
        <v>0</v>
      </c>
      <c r="M61" s="656">
        <v>0</v>
      </c>
      <c r="N61" s="656">
        <v>0</v>
      </c>
      <c r="O61" s="656">
        <v>0</v>
      </c>
    </row>
    <row r="62" spans="1:16" ht="30" customHeight="1" outlineLevel="1">
      <c r="A62" s="634" t="s">
        <v>89</v>
      </c>
      <c r="B62" s="622">
        <f t="shared" si="8"/>
        <v>1</v>
      </c>
      <c r="C62" s="622">
        <f t="shared" si="9"/>
        <v>6714</v>
      </c>
      <c r="D62" s="656">
        <v>0</v>
      </c>
      <c r="E62" s="656">
        <v>0</v>
      </c>
      <c r="F62" s="656">
        <v>0</v>
      </c>
      <c r="G62" s="656">
        <v>0</v>
      </c>
      <c r="H62" s="656">
        <v>0</v>
      </c>
      <c r="I62" s="656">
        <v>0</v>
      </c>
      <c r="J62" s="656">
        <v>0</v>
      </c>
      <c r="K62" s="656">
        <v>0</v>
      </c>
      <c r="L62" s="657">
        <v>1</v>
      </c>
      <c r="M62" s="657">
        <v>6714</v>
      </c>
      <c r="N62" s="657">
        <v>0</v>
      </c>
      <c r="O62" s="657">
        <v>0</v>
      </c>
    </row>
    <row r="63" spans="1:16" ht="30" customHeight="1" outlineLevel="1">
      <c r="A63" s="634" t="s">
        <v>90</v>
      </c>
      <c r="B63" s="622">
        <f t="shared" si="8"/>
        <v>0</v>
      </c>
      <c r="C63" s="622">
        <f t="shared" si="9"/>
        <v>0</v>
      </c>
      <c r="D63" s="656">
        <v>0</v>
      </c>
      <c r="E63" s="656">
        <v>0</v>
      </c>
      <c r="F63" s="656">
        <v>0</v>
      </c>
      <c r="G63" s="656">
        <v>0</v>
      </c>
      <c r="H63" s="656">
        <v>0</v>
      </c>
      <c r="I63" s="656">
        <v>0</v>
      </c>
      <c r="J63" s="656">
        <v>0</v>
      </c>
      <c r="K63" s="656">
        <v>0</v>
      </c>
      <c r="L63" s="656">
        <v>0</v>
      </c>
      <c r="M63" s="656">
        <v>0</v>
      </c>
      <c r="N63" s="656">
        <v>0</v>
      </c>
      <c r="O63" s="656">
        <v>0</v>
      </c>
    </row>
    <row r="64" spans="1:16" ht="30" customHeight="1" outlineLevel="1">
      <c r="A64" s="634" t="s">
        <v>91</v>
      </c>
      <c r="B64" s="622">
        <f t="shared" si="8"/>
        <v>0</v>
      </c>
      <c r="C64" s="622">
        <f t="shared" si="9"/>
        <v>0</v>
      </c>
      <c r="D64" s="656">
        <v>0</v>
      </c>
      <c r="E64" s="656">
        <v>0</v>
      </c>
      <c r="F64" s="656">
        <v>0</v>
      </c>
      <c r="G64" s="656">
        <v>0</v>
      </c>
      <c r="H64" s="656">
        <v>0</v>
      </c>
      <c r="I64" s="656">
        <v>0</v>
      </c>
      <c r="J64" s="656">
        <v>0</v>
      </c>
      <c r="K64" s="656">
        <v>0</v>
      </c>
      <c r="L64" s="656">
        <v>0</v>
      </c>
      <c r="M64" s="656">
        <v>0</v>
      </c>
      <c r="N64" s="656">
        <v>0</v>
      </c>
      <c r="O64" s="656">
        <v>0</v>
      </c>
    </row>
    <row r="65" spans="1:15" ht="10.5" customHeight="1" outlineLevel="1">
      <c r="A65" s="641"/>
      <c r="B65" s="658"/>
      <c r="C65" s="658"/>
      <c r="D65" s="658"/>
      <c r="E65" s="658"/>
      <c r="F65" s="658"/>
      <c r="G65" s="658"/>
      <c r="H65" s="658"/>
      <c r="I65" s="658"/>
      <c r="J65" s="658"/>
      <c r="K65" s="658"/>
      <c r="L65" s="658"/>
      <c r="M65" s="658"/>
      <c r="N65" s="658"/>
      <c r="O65" s="658"/>
    </row>
    <row r="66" spans="1:15" ht="15" customHeight="1">
      <c r="A66" s="659" t="s">
        <v>502</v>
      </c>
      <c r="B66" s="625"/>
      <c r="C66" s="625"/>
      <c r="D66" s="660"/>
      <c r="E66" s="660"/>
      <c r="F66" s="660"/>
      <c r="G66" s="660"/>
      <c r="H66" s="660"/>
      <c r="I66" s="660"/>
      <c r="J66" s="660"/>
      <c r="K66" s="660"/>
      <c r="L66" s="660"/>
      <c r="M66" s="660"/>
    </row>
    <row r="67" spans="1:15" ht="15" customHeight="1">
      <c r="A67" s="661"/>
      <c r="B67" s="625"/>
      <c r="C67" s="625"/>
      <c r="D67" s="660"/>
      <c r="E67" s="660"/>
      <c r="F67" s="660"/>
      <c r="G67" s="660"/>
      <c r="H67" s="660"/>
      <c r="I67" s="660"/>
      <c r="J67" s="660"/>
      <c r="K67" s="660"/>
      <c r="L67" s="660"/>
      <c r="M67" s="660"/>
    </row>
    <row r="68" spans="1:15" s="37" customFormat="1" ht="15" customHeight="1">
      <c r="A68" s="37" t="s">
        <v>503</v>
      </c>
      <c r="B68" s="662"/>
      <c r="C68" s="662"/>
      <c r="D68" s="662"/>
      <c r="E68" s="662"/>
      <c r="F68" s="662"/>
      <c r="G68" s="662"/>
      <c r="H68" s="662"/>
      <c r="I68" s="662"/>
      <c r="J68" s="662"/>
      <c r="K68" s="662"/>
      <c r="L68" s="662"/>
      <c r="M68" s="662"/>
    </row>
    <row r="69" spans="1:15">
      <c r="A69" s="663"/>
      <c r="B69" s="664"/>
      <c r="C69" s="664"/>
      <c r="D69" s="664"/>
      <c r="E69" s="664"/>
      <c r="F69" s="664"/>
      <c r="G69" s="664"/>
      <c r="H69" s="664"/>
      <c r="I69" s="664"/>
      <c r="J69" s="664"/>
      <c r="K69" s="664"/>
      <c r="L69" s="664"/>
      <c r="M69" s="664"/>
    </row>
    <row r="70" spans="1:15">
      <c r="A70" s="665"/>
      <c r="B70" s="373"/>
      <c r="C70" s="373"/>
      <c r="D70" s="373"/>
      <c r="E70" s="373"/>
      <c r="F70" s="373"/>
      <c r="G70" s="373"/>
      <c r="H70" s="373"/>
      <c r="I70" s="373"/>
      <c r="J70" s="373"/>
      <c r="K70" s="373"/>
      <c r="L70" s="373"/>
      <c r="M70" s="373"/>
    </row>
  </sheetData>
  <mergeCells count="6">
    <mergeCell ref="B7:C7"/>
    <mergeCell ref="L7:M7"/>
    <mergeCell ref="B8:C8"/>
    <mergeCell ref="L8:M8"/>
    <mergeCell ref="N7:O7"/>
    <mergeCell ref="N8:O8"/>
  </mergeCells>
  <phoneticPr fontId="249" type="noConversion"/>
  <printOptions horizontalCentered="1"/>
  <pageMargins left="0.47222219999999998" right="0.39374999999999999" top="0.55138889999999996" bottom="0.55138889999999996" header="0.51180550000000002" footer="0.51180550000000002"/>
  <pageSetup paperSize="9" scale="75" orientation="portrait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J73"/>
  <sheetViews>
    <sheetView view="pageBreakPreview" zoomScale="90" zoomScaleNormal="100" zoomScaleSheetLayoutView="90" workbookViewId="0">
      <selection activeCell="I7" sqref="I7:J7"/>
    </sheetView>
  </sheetViews>
  <sheetFormatPr defaultRowHeight="13.5" outlineLevelRow="1"/>
  <cols>
    <col min="1" max="1" width="12.7109375" style="21" customWidth="1"/>
    <col min="2" max="10" width="12.42578125" style="21" customWidth="1"/>
    <col min="11" max="16384" width="9.140625" style="21"/>
  </cols>
  <sheetData>
    <row r="1" spans="1:10" s="1" customFormat="1" ht="24.95" customHeight="1">
      <c r="A1" s="666"/>
    </row>
    <row r="2" spans="1:10" s="1" customFormat="1" ht="24.95" customHeight="1">
      <c r="A2" s="666"/>
    </row>
    <row r="3" spans="1:10" s="1" customFormat="1" ht="24.95" customHeight="1">
      <c r="A3" s="666"/>
    </row>
    <row r="4" spans="1:10" s="2" customFormat="1" ht="24.95" customHeight="1">
      <c r="A4" s="56" t="s">
        <v>504</v>
      </c>
      <c r="B4" s="56"/>
      <c r="C4" s="56"/>
      <c r="D4" s="56"/>
      <c r="E4" s="56"/>
      <c r="F4" s="56"/>
      <c r="G4" s="56"/>
      <c r="H4" s="56"/>
      <c r="I4" s="56"/>
      <c r="J4" s="58"/>
    </row>
    <row r="5" spans="1:10" s="3" customFormat="1" ht="30" customHeight="1">
      <c r="A5" s="376" t="s">
        <v>505</v>
      </c>
      <c r="B5" s="376"/>
      <c r="C5" s="376"/>
      <c r="D5" s="376"/>
      <c r="E5" s="376"/>
      <c r="F5" s="376"/>
      <c r="G5" s="376"/>
      <c r="H5" s="376"/>
      <c r="I5" s="376"/>
      <c r="J5" s="60"/>
    </row>
    <row r="6" spans="1:10" s="3" customFormat="1" ht="23.1" customHeight="1">
      <c r="A6" s="376"/>
      <c r="B6" s="376"/>
      <c r="C6" s="376"/>
      <c r="D6" s="376"/>
      <c r="E6" s="376"/>
      <c r="F6" s="376"/>
      <c r="G6" s="376"/>
      <c r="H6" s="376"/>
      <c r="I6" s="376"/>
      <c r="J6" s="60"/>
    </row>
    <row r="7" spans="1:10" s="16" customFormat="1" ht="17.25" thickBot="1">
      <c r="A7" s="16" t="s">
        <v>321</v>
      </c>
      <c r="I7" s="827" t="s">
        <v>564</v>
      </c>
      <c r="J7" s="827"/>
    </row>
    <row r="8" spans="1:10" s="2" customFormat="1" ht="41.25" customHeight="1">
      <c r="A8" s="61" t="s">
        <v>97</v>
      </c>
      <c r="B8" s="667" t="s">
        <v>506</v>
      </c>
      <c r="C8" s="667"/>
      <c r="D8" s="667"/>
      <c r="E8" s="668"/>
      <c r="F8" s="669"/>
      <c r="G8" s="667" t="s">
        <v>507</v>
      </c>
      <c r="H8" s="667"/>
      <c r="I8" s="667"/>
      <c r="J8" s="667"/>
    </row>
    <row r="9" spans="1:10" s="2" customFormat="1" ht="27" customHeight="1">
      <c r="A9" s="66"/>
      <c r="B9" s="670" t="s">
        <v>14</v>
      </c>
      <c r="C9" s="671" t="s">
        <v>508</v>
      </c>
      <c r="D9" s="672" t="s">
        <v>509</v>
      </c>
      <c r="E9" s="66" t="s">
        <v>510</v>
      </c>
      <c r="F9" s="672" t="s">
        <v>211</v>
      </c>
      <c r="G9" s="670" t="s">
        <v>14</v>
      </c>
      <c r="H9" s="66" t="s">
        <v>511</v>
      </c>
      <c r="I9" s="296" t="s">
        <v>512</v>
      </c>
      <c r="J9" s="252" t="s">
        <v>513</v>
      </c>
    </row>
    <row r="10" spans="1:10" s="2" customFormat="1" ht="12" customHeight="1">
      <c r="A10" s="66"/>
      <c r="B10" s="670"/>
      <c r="C10" s="673"/>
      <c r="D10" s="674"/>
      <c r="E10" s="66"/>
      <c r="F10" s="66"/>
      <c r="G10" s="670"/>
      <c r="H10" s="66"/>
      <c r="I10" s="382"/>
      <c r="J10" s="252"/>
    </row>
    <row r="11" spans="1:10" s="2" customFormat="1" ht="12" customHeight="1">
      <c r="A11" s="66"/>
      <c r="B11" s="675"/>
      <c r="C11" s="676"/>
      <c r="D11" s="677"/>
      <c r="E11" s="71"/>
      <c r="F11" s="71"/>
      <c r="G11" s="675"/>
      <c r="H11" s="66"/>
      <c r="I11" s="382"/>
      <c r="J11" s="252"/>
    </row>
    <row r="12" spans="1:10" s="2" customFormat="1" ht="12" customHeight="1">
      <c r="A12" s="75" t="s">
        <v>76</v>
      </c>
      <c r="B12" s="678" t="s">
        <v>29</v>
      </c>
      <c r="C12" s="679" t="s">
        <v>514</v>
      </c>
      <c r="D12" s="680" t="s">
        <v>515</v>
      </c>
      <c r="E12" s="76" t="s">
        <v>516</v>
      </c>
      <c r="F12" s="680" t="s">
        <v>262</v>
      </c>
      <c r="G12" s="678" t="s">
        <v>29</v>
      </c>
      <c r="H12" s="75" t="s">
        <v>517</v>
      </c>
      <c r="I12" s="386" t="s">
        <v>518</v>
      </c>
      <c r="J12" s="254" t="s">
        <v>519</v>
      </c>
    </row>
    <row r="13" spans="1:10" s="5" customFormat="1" ht="30" hidden="1" customHeight="1">
      <c r="A13" s="79">
        <v>2010</v>
      </c>
      <c r="B13" s="681">
        <v>0</v>
      </c>
      <c r="C13" s="681"/>
      <c r="D13" s="681">
        <v>0</v>
      </c>
      <c r="E13" s="681">
        <v>0</v>
      </c>
      <c r="F13" s="681"/>
      <c r="G13" s="80">
        <v>1</v>
      </c>
      <c r="H13" s="681">
        <v>0</v>
      </c>
      <c r="I13" s="682">
        <v>1</v>
      </c>
      <c r="J13" s="682"/>
    </row>
    <row r="14" spans="1:10" s="5" customFormat="1" ht="30" hidden="1" customHeight="1">
      <c r="A14" s="79">
        <v>2011</v>
      </c>
      <c r="B14" s="681">
        <v>0</v>
      </c>
      <c r="C14" s="681"/>
      <c r="D14" s="681">
        <v>0</v>
      </c>
      <c r="E14" s="681">
        <v>0</v>
      </c>
      <c r="F14" s="681"/>
      <c r="G14" s="80">
        <v>1</v>
      </c>
      <c r="H14" s="681">
        <v>0</v>
      </c>
      <c r="I14" s="682">
        <v>1</v>
      </c>
      <c r="J14" s="682"/>
    </row>
    <row r="15" spans="1:10" s="5" customFormat="1" ht="45" hidden="1" customHeight="1">
      <c r="A15" s="79">
        <v>2012</v>
      </c>
      <c r="B15" s="681">
        <v>0</v>
      </c>
      <c r="C15" s="681"/>
      <c r="D15" s="681">
        <v>0</v>
      </c>
      <c r="E15" s="681">
        <v>0</v>
      </c>
      <c r="F15" s="681"/>
      <c r="G15" s="80">
        <v>1</v>
      </c>
      <c r="H15" s="681">
        <v>0</v>
      </c>
      <c r="I15" s="682">
        <v>1</v>
      </c>
      <c r="J15" s="682"/>
    </row>
    <row r="16" spans="1:10" s="5" customFormat="1" ht="45" customHeight="1">
      <c r="A16" s="79">
        <v>2013</v>
      </c>
      <c r="B16" s="681">
        <v>0</v>
      </c>
      <c r="C16" s="681"/>
      <c r="D16" s="681">
        <v>0</v>
      </c>
      <c r="E16" s="681">
        <v>0</v>
      </c>
      <c r="F16" s="681"/>
      <c r="G16" s="80">
        <v>1</v>
      </c>
      <c r="H16" s="681">
        <v>0</v>
      </c>
      <c r="I16" s="682">
        <v>1</v>
      </c>
      <c r="J16" s="682"/>
    </row>
    <row r="17" spans="1:10" s="5" customFormat="1" ht="45" customHeight="1">
      <c r="A17" s="84">
        <v>2014</v>
      </c>
      <c r="B17" s="681">
        <v>0</v>
      </c>
      <c r="C17" s="681">
        <v>0</v>
      </c>
      <c r="D17" s="681">
        <v>0</v>
      </c>
      <c r="E17" s="681">
        <v>0</v>
      </c>
      <c r="F17" s="681"/>
      <c r="G17" s="681">
        <v>7</v>
      </c>
      <c r="H17" s="681">
        <v>0</v>
      </c>
      <c r="I17" s="681">
        <v>1</v>
      </c>
      <c r="J17" s="681">
        <v>6</v>
      </c>
    </row>
    <row r="18" spans="1:10" s="5" customFormat="1" ht="45" customHeight="1">
      <c r="A18" s="84">
        <v>2015</v>
      </c>
      <c r="B18" s="681">
        <v>0</v>
      </c>
      <c r="C18" s="681">
        <v>0</v>
      </c>
      <c r="D18" s="681">
        <v>0</v>
      </c>
      <c r="E18" s="681">
        <v>0</v>
      </c>
      <c r="F18" s="681">
        <v>0</v>
      </c>
      <c r="G18" s="681">
        <f>SUM(G20:G29)</f>
        <v>5</v>
      </c>
      <c r="H18" s="681">
        <f>SUM(H20:H29)</f>
        <v>0</v>
      </c>
      <c r="I18" s="681">
        <f>SUM(I20:I29)</f>
        <v>1</v>
      </c>
      <c r="J18" s="681">
        <f>SUM(J20:J29)</f>
        <v>4</v>
      </c>
    </row>
    <row r="19" spans="1:10" s="5" customFormat="1" ht="45" hidden="1" customHeight="1" outlineLevel="1">
      <c r="A19" s="84"/>
      <c r="B19" s="681"/>
      <c r="C19" s="681"/>
      <c r="D19" s="681"/>
      <c r="E19" s="681"/>
      <c r="F19" s="681"/>
      <c r="G19" s="681"/>
      <c r="H19" s="681"/>
      <c r="I19" s="682"/>
      <c r="J19" s="682"/>
    </row>
    <row r="20" spans="1:10" s="5" customFormat="1" ht="45" hidden="1" customHeight="1" outlineLevel="1">
      <c r="A20" s="87" t="s">
        <v>82</v>
      </c>
      <c r="B20" s="683">
        <f>SUM(C20:F20)</f>
        <v>0</v>
      </c>
      <c r="C20" s="684">
        <v>0</v>
      </c>
      <c r="D20" s="684">
        <v>0</v>
      </c>
      <c r="E20" s="684">
        <v>0</v>
      </c>
      <c r="F20" s="684">
        <v>0</v>
      </c>
      <c r="G20" s="683">
        <f>SUM(H20:J20)</f>
        <v>5</v>
      </c>
      <c r="H20" s="684">
        <v>0</v>
      </c>
      <c r="I20" s="685">
        <v>1</v>
      </c>
      <c r="J20" s="685">
        <v>4</v>
      </c>
    </row>
    <row r="21" spans="1:10" s="5" customFormat="1" ht="45" hidden="1" customHeight="1" outlineLevel="1">
      <c r="A21" s="87" t="s">
        <v>83</v>
      </c>
      <c r="B21" s="683">
        <f t="shared" ref="B21:B29" si="0">SUM(C21:F21)</f>
        <v>0</v>
      </c>
      <c r="C21" s="684">
        <v>0</v>
      </c>
      <c r="D21" s="684">
        <v>0</v>
      </c>
      <c r="E21" s="684">
        <v>0</v>
      </c>
      <c r="F21" s="684">
        <v>0</v>
      </c>
      <c r="G21" s="683">
        <v>0</v>
      </c>
      <c r="H21" s="684">
        <v>0</v>
      </c>
      <c r="I21" s="684">
        <v>0</v>
      </c>
      <c r="J21" s="684">
        <v>0</v>
      </c>
    </row>
    <row r="22" spans="1:10" s="5" customFormat="1" ht="45" hidden="1" customHeight="1" outlineLevel="1">
      <c r="A22" s="87" t="s">
        <v>84</v>
      </c>
      <c r="B22" s="683">
        <f t="shared" si="0"/>
        <v>0</v>
      </c>
      <c r="C22" s="684">
        <v>0</v>
      </c>
      <c r="D22" s="684">
        <v>0</v>
      </c>
      <c r="E22" s="684">
        <v>0</v>
      </c>
      <c r="F22" s="684">
        <v>0</v>
      </c>
      <c r="G22" s="683">
        <v>0</v>
      </c>
      <c r="H22" s="684">
        <v>0</v>
      </c>
      <c r="I22" s="684">
        <v>0</v>
      </c>
      <c r="J22" s="684">
        <v>0</v>
      </c>
    </row>
    <row r="23" spans="1:10" s="5" customFormat="1" ht="45" hidden="1" customHeight="1" outlineLevel="1">
      <c r="A23" s="87" t="s">
        <v>85</v>
      </c>
      <c r="B23" s="683">
        <f t="shared" si="0"/>
        <v>0</v>
      </c>
      <c r="C23" s="684">
        <v>0</v>
      </c>
      <c r="D23" s="684">
        <v>0</v>
      </c>
      <c r="E23" s="684">
        <v>0</v>
      </c>
      <c r="F23" s="684">
        <v>0</v>
      </c>
      <c r="G23" s="683">
        <v>0</v>
      </c>
      <c r="H23" s="684">
        <v>0</v>
      </c>
      <c r="I23" s="684">
        <v>0</v>
      </c>
      <c r="J23" s="684">
        <v>0</v>
      </c>
    </row>
    <row r="24" spans="1:10" s="5" customFormat="1" ht="45" hidden="1" customHeight="1" outlineLevel="1">
      <c r="A24" s="87" t="s">
        <v>86</v>
      </c>
      <c r="B24" s="683">
        <f t="shared" si="0"/>
        <v>0</v>
      </c>
      <c r="C24" s="684">
        <v>0</v>
      </c>
      <c r="D24" s="684">
        <v>0</v>
      </c>
      <c r="E24" s="684">
        <v>0</v>
      </c>
      <c r="F24" s="684">
        <v>0</v>
      </c>
      <c r="G24" s="683">
        <v>0</v>
      </c>
      <c r="H24" s="684">
        <v>0</v>
      </c>
      <c r="I24" s="684">
        <v>0</v>
      </c>
      <c r="J24" s="684">
        <v>0</v>
      </c>
    </row>
    <row r="25" spans="1:10" s="5" customFormat="1" ht="45" hidden="1" customHeight="1" outlineLevel="1">
      <c r="A25" s="87" t="s">
        <v>87</v>
      </c>
      <c r="B25" s="683">
        <f t="shared" si="0"/>
        <v>0</v>
      </c>
      <c r="C25" s="684">
        <v>0</v>
      </c>
      <c r="D25" s="684">
        <v>0</v>
      </c>
      <c r="E25" s="684">
        <v>0</v>
      </c>
      <c r="F25" s="684">
        <v>0</v>
      </c>
      <c r="G25" s="683">
        <v>0</v>
      </c>
      <c r="H25" s="684">
        <v>0</v>
      </c>
      <c r="I25" s="684">
        <v>0</v>
      </c>
      <c r="J25" s="684">
        <v>0</v>
      </c>
    </row>
    <row r="26" spans="1:10" s="5" customFormat="1" ht="45" hidden="1" customHeight="1" outlineLevel="1">
      <c r="A26" s="87" t="s">
        <v>88</v>
      </c>
      <c r="B26" s="683">
        <f t="shared" si="0"/>
        <v>0</v>
      </c>
      <c r="C26" s="684">
        <v>0</v>
      </c>
      <c r="D26" s="684">
        <v>0</v>
      </c>
      <c r="E26" s="684">
        <v>0</v>
      </c>
      <c r="F26" s="684">
        <v>0</v>
      </c>
      <c r="G26" s="683">
        <v>0</v>
      </c>
      <c r="H26" s="684">
        <v>0</v>
      </c>
      <c r="I26" s="684">
        <v>0</v>
      </c>
      <c r="J26" s="684">
        <v>0</v>
      </c>
    </row>
    <row r="27" spans="1:10" s="5" customFormat="1" ht="45" hidden="1" customHeight="1" outlineLevel="1">
      <c r="A27" s="87" t="s">
        <v>89</v>
      </c>
      <c r="B27" s="683">
        <f t="shared" si="0"/>
        <v>0</v>
      </c>
      <c r="C27" s="684">
        <v>0</v>
      </c>
      <c r="D27" s="684">
        <v>0</v>
      </c>
      <c r="E27" s="684">
        <v>0</v>
      </c>
      <c r="F27" s="684">
        <v>0</v>
      </c>
      <c r="G27" s="683">
        <v>0</v>
      </c>
      <c r="H27" s="684">
        <v>0</v>
      </c>
      <c r="I27" s="684">
        <v>0</v>
      </c>
      <c r="J27" s="684">
        <v>0</v>
      </c>
    </row>
    <row r="28" spans="1:10" s="5" customFormat="1" ht="45" hidden="1" customHeight="1" outlineLevel="1">
      <c r="A28" s="87" t="s">
        <v>90</v>
      </c>
      <c r="B28" s="683">
        <f t="shared" si="0"/>
        <v>0</v>
      </c>
      <c r="C28" s="684">
        <v>0</v>
      </c>
      <c r="D28" s="684">
        <v>0</v>
      </c>
      <c r="E28" s="684">
        <v>0</v>
      </c>
      <c r="F28" s="684">
        <v>0</v>
      </c>
      <c r="G28" s="683">
        <v>0</v>
      </c>
      <c r="H28" s="684">
        <v>0</v>
      </c>
      <c r="I28" s="684">
        <v>0</v>
      </c>
      <c r="J28" s="684">
        <v>0</v>
      </c>
    </row>
    <row r="29" spans="1:10" s="5" customFormat="1" ht="45" hidden="1" customHeight="1" outlineLevel="1">
      <c r="A29" s="87" t="s">
        <v>91</v>
      </c>
      <c r="B29" s="683">
        <f t="shared" si="0"/>
        <v>0</v>
      </c>
      <c r="C29" s="684">
        <v>0</v>
      </c>
      <c r="D29" s="684">
        <v>0</v>
      </c>
      <c r="E29" s="684">
        <v>0</v>
      </c>
      <c r="F29" s="684">
        <v>0</v>
      </c>
      <c r="G29" s="683">
        <v>0</v>
      </c>
      <c r="H29" s="684">
        <v>0</v>
      </c>
      <c r="I29" s="684">
        <v>0</v>
      </c>
      <c r="J29" s="684">
        <v>0</v>
      </c>
    </row>
    <row r="30" spans="1:10" s="2" customFormat="1" ht="45" hidden="1" customHeight="1" outlineLevel="1">
      <c r="A30" s="102"/>
      <c r="B30" s="686"/>
      <c r="C30" s="686"/>
      <c r="D30" s="687"/>
      <c r="E30" s="687"/>
      <c r="F30" s="687"/>
      <c r="G30" s="686"/>
      <c r="H30" s="687"/>
      <c r="I30" s="687"/>
      <c r="J30" s="688"/>
    </row>
    <row r="31" spans="1:10" s="5" customFormat="1" ht="45" customHeight="1" collapsed="1">
      <c r="A31" s="84">
        <v>2016</v>
      </c>
      <c r="B31" s="681">
        <v>0</v>
      </c>
      <c r="C31" s="681">
        <v>0</v>
      </c>
      <c r="D31" s="681">
        <v>0</v>
      </c>
      <c r="E31" s="681">
        <v>0</v>
      </c>
      <c r="F31" s="681">
        <v>0</v>
      </c>
      <c r="G31" s="681">
        <f>SUM(G33:G42)</f>
        <v>4</v>
      </c>
      <c r="H31" s="681">
        <f>SUM(H33:H42)</f>
        <v>0</v>
      </c>
      <c r="I31" s="681">
        <f>SUM(I33:I42)</f>
        <v>1</v>
      </c>
      <c r="J31" s="681">
        <f>SUM(J33:J42)</f>
        <v>3</v>
      </c>
    </row>
    <row r="32" spans="1:10" s="5" customFormat="1" ht="45" hidden="1" customHeight="1" outlineLevel="1">
      <c r="A32" s="84"/>
      <c r="B32" s="681"/>
      <c r="C32" s="681"/>
      <c r="D32" s="681"/>
      <c r="E32" s="681"/>
      <c r="F32" s="681"/>
      <c r="G32" s="681"/>
      <c r="H32" s="681"/>
      <c r="I32" s="682"/>
      <c r="J32" s="682"/>
    </row>
    <row r="33" spans="1:10" s="5" customFormat="1" ht="45" hidden="1" customHeight="1" outlineLevel="1">
      <c r="A33" s="87" t="s">
        <v>82</v>
      </c>
      <c r="B33" s="683">
        <f>SUM(C33:F33)</f>
        <v>0</v>
      </c>
      <c r="C33" s="684">
        <v>0</v>
      </c>
      <c r="D33" s="684">
        <v>0</v>
      </c>
      <c r="E33" s="684">
        <v>0</v>
      </c>
      <c r="F33" s="684">
        <v>0</v>
      </c>
      <c r="G33" s="683">
        <f>SUM(H33:J33)</f>
        <v>4</v>
      </c>
      <c r="H33" s="684">
        <v>0</v>
      </c>
      <c r="I33" s="685">
        <v>1</v>
      </c>
      <c r="J33" s="685">
        <v>3</v>
      </c>
    </row>
    <row r="34" spans="1:10" s="5" customFormat="1" ht="45" hidden="1" customHeight="1" outlineLevel="1">
      <c r="A34" s="87" t="s">
        <v>83</v>
      </c>
      <c r="B34" s="683">
        <f t="shared" ref="B34:B42" si="1">SUM(C34:F34)</f>
        <v>0</v>
      </c>
      <c r="C34" s="684">
        <v>0</v>
      </c>
      <c r="D34" s="684">
        <v>0</v>
      </c>
      <c r="E34" s="684">
        <v>0</v>
      </c>
      <c r="F34" s="684">
        <v>0</v>
      </c>
      <c r="G34" s="683">
        <v>0</v>
      </c>
      <c r="H34" s="684">
        <v>0</v>
      </c>
      <c r="I34" s="684">
        <v>0</v>
      </c>
      <c r="J34" s="684">
        <v>0</v>
      </c>
    </row>
    <row r="35" spans="1:10" s="5" customFormat="1" ht="45" hidden="1" customHeight="1" outlineLevel="1">
      <c r="A35" s="87" t="s">
        <v>84</v>
      </c>
      <c r="B35" s="683">
        <f t="shared" si="1"/>
        <v>0</v>
      </c>
      <c r="C35" s="684">
        <v>0</v>
      </c>
      <c r="D35" s="684">
        <v>0</v>
      </c>
      <c r="E35" s="684">
        <v>0</v>
      </c>
      <c r="F35" s="684">
        <v>0</v>
      </c>
      <c r="G35" s="683">
        <v>0</v>
      </c>
      <c r="H35" s="684">
        <v>0</v>
      </c>
      <c r="I35" s="684">
        <v>0</v>
      </c>
      <c r="J35" s="684">
        <v>0</v>
      </c>
    </row>
    <row r="36" spans="1:10" s="5" customFormat="1" ht="45" hidden="1" customHeight="1" outlineLevel="1">
      <c r="A36" s="87" t="s">
        <v>85</v>
      </c>
      <c r="B36" s="683">
        <f t="shared" si="1"/>
        <v>0</v>
      </c>
      <c r="C36" s="684">
        <v>0</v>
      </c>
      <c r="D36" s="684">
        <v>0</v>
      </c>
      <c r="E36" s="684">
        <v>0</v>
      </c>
      <c r="F36" s="684">
        <v>0</v>
      </c>
      <c r="G36" s="683">
        <v>0</v>
      </c>
      <c r="H36" s="684">
        <v>0</v>
      </c>
      <c r="I36" s="684">
        <v>0</v>
      </c>
      <c r="J36" s="684">
        <v>0</v>
      </c>
    </row>
    <row r="37" spans="1:10" s="5" customFormat="1" ht="45" hidden="1" customHeight="1" outlineLevel="1">
      <c r="A37" s="87" t="s">
        <v>86</v>
      </c>
      <c r="B37" s="683">
        <f t="shared" si="1"/>
        <v>0</v>
      </c>
      <c r="C37" s="684">
        <v>0</v>
      </c>
      <c r="D37" s="684">
        <v>0</v>
      </c>
      <c r="E37" s="684">
        <v>0</v>
      </c>
      <c r="F37" s="684">
        <v>0</v>
      </c>
      <c r="G37" s="683">
        <v>0</v>
      </c>
      <c r="H37" s="684">
        <v>0</v>
      </c>
      <c r="I37" s="684">
        <v>0</v>
      </c>
      <c r="J37" s="684">
        <v>0</v>
      </c>
    </row>
    <row r="38" spans="1:10" s="5" customFormat="1" ht="45" hidden="1" customHeight="1" outlineLevel="1">
      <c r="A38" s="87" t="s">
        <v>87</v>
      </c>
      <c r="B38" s="683">
        <f t="shared" si="1"/>
        <v>0</v>
      </c>
      <c r="C38" s="684">
        <v>0</v>
      </c>
      <c r="D38" s="684">
        <v>0</v>
      </c>
      <c r="E38" s="684">
        <v>0</v>
      </c>
      <c r="F38" s="684">
        <v>0</v>
      </c>
      <c r="G38" s="683">
        <v>0</v>
      </c>
      <c r="H38" s="684">
        <v>0</v>
      </c>
      <c r="I38" s="684">
        <v>0</v>
      </c>
      <c r="J38" s="684">
        <v>0</v>
      </c>
    </row>
    <row r="39" spans="1:10" s="5" customFormat="1" ht="45" hidden="1" customHeight="1" outlineLevel="1">
      <c r="A39" s="87" t="s">
        <v>88</v>
      </c>
      <c r="B39" s="683">
        <f t="shared" si="1"/>
        <v>0</v>
      </c>
      <c r="C39" s="684">
        <v>0</v>
      </c>
      <c r="D39" s="684">
        <v>0</v>
      </c>
      <c r="E39" s="684">
        <v>0</v>
      </c>
      <c r="F39" s="684">
        <v>0</v>
      </c>
      <c r="G39" s="683">
        <v>0</v>
      </c>
      <c r="H39" s="684">
        <v>0</v>
      </c>
      <c r="I39" s="684">
        <v>0</v>
      </c>
      <c r="J39" s="684">
        <v>0</v>
      </c>
    </row>
    <row r="40" spans="1:10" s="5" customFormat="1" ht="45" hidden="1" customHeight="1" outlineLevel="1">
      <c r="A40" s="87" t="s">
        <v>89</v>
      </c>
      <c r="B40" s="683">
        <f t="shared" si="1"/>
        <v>0</v>
      </c>
      <c r="C40" s="684">
        <v>0</v>
      </c>
      <c r="D40" s="684">
        <v>0</v>
      </c>
      <c r="E40" s="684">
        <v>0</v>
      </c>
      <c r="F40" s="684">
        <v>0</v>
      </c>
      <c r="G40" s="683">
        <v>0</v>
      </c>
      <c r="H40" s="684">
        <v>0</v>
      </c>
      <c r="I40" s="684">
        <v>0</v>
      </c>
      <c r="J40" s="684">
        <v>0</v>
      </c>
    </row>
    <row r="41" spans="1:10" s="5" customFormat="1" ht="45" hidden="1" customHeight="1" outlineLevel="1">
      <c r="A41" s="87" t="s">
        <v>90</v>
      </c>
      <c r="B41" s="683">
        <f t="shared" si="1"/>
        <v>0</v>
      </c>
      <c r="C41" s="684">
        <v>0</v>
      </c>
      <c r="D41" s="684">
        <v>0</v>
      </c>
      <c r="E41" s="684">
        <v>0</v>
      </c>
      <c r="F41" s="684">
        <v>0</v>
      </c>
      <c r="G41" s="683">
        <v>0</v>
      </c>
      <c r="H41" s="684">
        <v>0</v>
      </c>
      <c r="I41" s="684">
        <v>0</v>
      </c>
      <c r="J41" s="684">
        <v>0</v>
      </c>
    </row>
    <row r="42" spans="1:10" s="5" customFormat="1" ht="45" hidden="1" customHeight="1" outlineLevel="1">
      <c r="A42" s="87" t="s">
        <v>91</v>
      </c>
      <c r="B42" s="683">
        <f t="shared" si="1"/>
        <v>0</v>
      </c>
      <c r="C42" s="684">
        <v>0</v>
      </c>
      <c r="D42" s="684">
        <v>0</v>
      </c>
      <c r="E42" s="684">
        <v>0</v>
      </c>
      <c r="F42" s="684">
        <v>0</v>
      </c>
      <c r="G42" s="683">
        <v>0</v>
      </c>
      <c r="H42" s="684">
        <v>0</v>
      </c>
      <c r="I42" s="684">
        <v>0</v>
      </c>
      <c r="J42" s="684">
        <v>0</v>
      </c>
    </row>
    <row r="43" spans="1:10" s="5" customFormat="1" ht="45" customHeight="1" collapsed="1">
      <c r="A43" s="84">
        <v>2017</v>
      </c>
      <c r="B43" s="681">
        <v>0</v>
      </c>
      <c r="C43" s="681">
        <v>0</v>
      </c>
      <c r="D43" s="681">
        <v>0</v>
      </c>
      <c r="E43" s="681">
        <v>0</v>
      </c>
      <c r="F43" s="681">
        <v>0</v>
      </c>
      <c r="G43" s="681">
        <v>4</v>
      </c>
      <c r="H43" s="681">
        <v>0</v>
      </c>
      <c r="I43" s="681">
        <v>1</v>
      </c>
      <c r="J43" s="681">
        <v>3</v>
      </c>
    </row>
    <row r="44" spans="1:10" s="5" customFormat="1" ht="12.75" hidden="1" customHeight="1" outlineLevel="1">
      <c r="A44" s="84"/>
      <c r="B44" s="681"/>
      <c r="C44" s="681"/>
      <c r="D44" s="681"/>
      <c r="E44" s="681"/>
      <c r="F44" s="681"/>
      <c r="G44" s="681"/>
      <c r="H44" s="681"/>
      <c r="I44" s="682"/>
      <c r="J44" s="682"/>
    </row>
    <row r="45" spans="1:10" s="5" customFormat="1" ht="35.1" hidden="1" customHeight="1" outlineLevel="1">
      <c r="A45" s="87" t="s">
        <v>82</v>
      </c>
      <c r="B45" s="683">
        <f>SUM(C45:F45)</f>
        <v>0</v>
      </c>
      <c r="C45" s="684">
        <v>0</v>
      </c>
      <c r="D45" s="684">
        <v>0</v>
      </c>
      <c r="E45" s="684">
        <v>0</v>
      </c>
      <c r="F45" s="684">
        <v>0</v>
      </c>
      <c r="G45" s="683">
        <f>SUM(H45:J45)</f>
        <v>4</v>
      </c>
      <c r="H45" s="684">
        <v>0</v>
      </c>
      <c r="I45" s="685">
        <v>1</v>
      </c>
      <c r="J45" s="685">
        <v>3</v>
      </c>
    </row>
    <row r="46" spans="1:10" s="5" customFormat="1" ht="35.1" hidden="1" customHeight="1" outlineLevel="1">
      <c r="A46" s="87" t="s">
        <v>83</v>
      </c>
      <c r="B46" s="683">
        <f t="shared" ref="B46:B54" si="2">SUM(C46:F46)</f>
        <v>0</v>
      </c>
      <c r="C46" s="684">
        <v>0</v>
      </c>
      <c r="D46" s="684">
        <v>0</v>
      </c>
      <c r="E46" s="684">
        <v>0</v>
      </c>
      <c r="F46" s="684">
        <v>0</v>
      </c>
      <c r="G46" s="683">
        <v>0</v>
      </c>
      <c r="H46" s="684">
        <v>0</v>
      </c>
      <c r="I46" s="684">
        <v>0</v>
      </c>
      <c r="J46" s="684">
        <v>0</v>
      </c>
    </row>
    <row r="47" spans="1:10" s="5" customFormat="1" ht="35.1" hidden="1" customHeight="1" outlineLevel="1">
      <c r="A47" s="87" t="s">
        <v>84</v>
      </c>
      <c r="B47" s="683">
        <f t="shared" si="2"/>
        <v>0</v>
      </c>
      <c r="C47" s="684">
        <v>0</v>
      </c>
      <c r="D47" s="684">
        <v>0</v>
      </c>
      <c r="E47" s="684">
        <v>0</v>
      </c>
      <c r="F47" s="684">
        <v>0</v>
      </c>
      <c r="G47" s="683">
        <v>0</v>
      </c>
      <c r="H47" s="684">
        <v>0</v>
      </c>
      <c r="I47" s="684">
        <v>0</v>
      </c>
      <c r="J47" s="684">
        <v>0</v>
      </c>
    </row>
    <row r="48" spans="1:10" s="5" customFormat="1" ht="35.1" hidden="1" customHeight="1" outlineLevel="1">
      <c r="A48" s="87" t="s">
        <v>85</v>
      </c>
      <c r="B48" s="683">
        <f t="shared" si="2"/>
        <v>0</v>
      </c>
      <c r="C48" s="684">
        <v>0</v>
      </c>
      <c r="D48" s="684">
        <v>0</v>
      </c>
      <c r="E48" s="684">
        <v>0</v>
      </c>
      <c r="F48" s="684">
        <v>0</v>
      </c>
      <c r="G48" s="683">
        <v>0</v>
      </c>
      <c r="H48" s="684">
        <v>0</v>
      </c>
      <c r="I48" s="684">
        <v>0</v>
      </c>
      <c r="J48" s="684">
        <v>0</v>
      </c>
    </row>
    <row r="49" spans="1:10" s="5" customFormat="1" ht="35.1" hidden="1" customHeight="1" outlineLevel="1">
      <c r="A49" s="87" t="s">
        <v>86</v>
      </c>
      <c r="B49" s="683">
        <f t="shared" si="2"/>
        <v>0</v>
      </c>
      <c r="C49" s="684">
        <v>0</v>
      </c>
      <c r="D49" s="684">
        <v>0</v>
      </c>
      <c r="E49" s="684">
        <v>0</v>
      </c>
      <c r="F49" s="684">
        <v>0</v>
      </c>
      <c r="G49" s="683">
        <v>0</v>
      </c>
      <c r="H49" s="684">
        <v>0</v>
      </c>
      <c r="I49" s="684">
        <v>0</v>
      </c>
      <c r="J49" s="684">
        <v>0</v>
      </c>
    </row>
    <row r="50" spans="1:10" s="5" customFormat="1" ht="35.1" hidden="1" customHeight="1" outlineLevel="1">
      <c r="A50" s="87" t="s">
        <v>87</v>
      </c>
      <c r="B50" s="683">
        <f t="shared" si="2"/>
        <v>0</v>
      </c>
      <c r="C50" s="684">
        <v>0</v>
      </c>
      <c r="D50" s="684">
        <v>0</v>
      </c>
      <c r="E50" s="684">
        <v>0</v>
      </c>
      <c r="F50" s="684">
        <v>0</v>
      </c>
      <c r="G50" s="683">
        <v>0</v>
      </c>
      <c r="H50" s="684">
        <v>0</v>
      </c>
      <c r="I50" s="684">
        <v>0</v>
      </c>
      <c r="J50" s="684">
        <v>0</v>
      </c>
    </row>
    <row r="51" spans="1:10" s="5" customFormat="1" ht="35.1" hidden="1" customHeight="1" outlineLevel="1">
      <c r="A51" s="87" t="s">
        <v>88</v>
      </c>
      <c r="B51" s="683">
        <f t="shared" si="2"/>
        <v>0</v>
      </c>
      <c r="C51" s="684">
        <v>0</v>
      </c>
      <c r="D51" s="684">
        <v>0</v>
      </c>
      <c r="E51" s="684">
        <v>0</v>
      </c>
      <c r="F51" s="684">
        <v>0</v>
      </c>
      <c r="G51" s="683">
        <v>0</v>
      </c>
      <c r="H51" s="684">
        <v>0</v>
      </c>
      <c r="I51" s="684">
        <v>0</v>
      </c>
      <c r="J51" s="684">
        <v>0</v>
      </c>
    </row>
    <row r="52" spans="1:10" s="5" customFormat="1" ht="35.1" hidden="1" customHeight="1" outlineLevel="1">
      <c r="A52" s="87" t="s">
        <v>89</v>
      </c>
      <c r="B52" s="683">
        <f t="shared" si="2"/>
        <v>0</v>
      </c>
      <c r="C52" s="684">
        <v>0</v>
      </c>
      <c r="D52" s="684">
        <v>0</v>
      </c>
      <c r="E52" s="684">
        <v>0</v>
      </c>
      <c r="F52" s="684">
        <v>0</v>
      </c>
      <c r="G52" s="683">
        <v>0</v>
      </c>
      <c r="H52" s="684">
        <v>0</v>
      </c>
      <c r="I52" s="684">
        <v>0</v>
      </c>
      <c r="J52" s="684">
        <v>0</v>
      </c>
    </row>
    <row r="53" spans="1:10" s="5" customFormat="1" ht="35.1" hidden="1" customHeight="1" outlineLevel="1">
      <c r="A53" s="87" t="s">
        <v>90</v>
      </c>
      <c r="B53" s="683">
        <f t="shared" si="2"/>
        <v>0</v>
      </c>
      <c r="C53" s="684">
        <v>0</v>
      </c>
      <c r="D53" s="684">
        <v>0</v>
      </c>
      <c r="E53" s="684">
        <v>0</v>
      </c>
      <c r="F53" s="684">
        <v>0</v>
      </c>
      <c r="G53" s="683">
        <v>0</v>
      </c>
      <c r="H53" s="684">
        <v>0</v>
      </c>
      <c r="I53" s="684">
        <v>0</v>
      </c>
      <c r="J53" s="684">
        <v>0</v>
      </c>
    </row>
    <row r="54" spans="1:10" s="5" customFormat="1" ht="35.1" hidden="1" customHeight="1" outlineLevel="1">
      <c r="A54" s="87" t="s">
        <v>91</v>
      </c>
      <c r="B54" s="683">
        <f t="shared" si="2"/>
        <v>0</v>
      </c>
      <c r="C54" s="684">
        <v>0</v>
      </c>
      <c r="D54" s="684">
        <v>0</v>
      </c>
      <c r="E54" s="684">
        <v>0</v>
      </c>
      <c r="F54" s="684">
        <v>0</v>
      </c>
      <c r="G54" s="683">
        <v>0</v>
      </c>
      <c r="H54" s="684">
        <v>0</v>
      </c>
      <c r="I54" s="684">
        <v>0</v>
      </c>
      <c r="J54" s="684">
        <v>0</v>
      </c>
    </row>
    <row r="55" spans="1:10" s="40" customFormat="1" ht="45" customHeight="1" collapsed="1">
      <c r="A55" s="111">
        <v>2018</v>
      </c>
      <c r="B55" s="689">
        <f>SUM(B57:B66)</f>
        <v>0</v>
      </c>
      <c r="C55" s="689">
        <f t="shared" ref="C55:J55" si="3">SUM(C57:C66)</f>
        <v>0</v>
      </c>
      <c r="D55" s="689">
        <f t="shared" si="3"/>
        <v>0</v>
      </c>
      <c r="E55" s="689">
        <f t="shared" si="3"/>
        <v>0</v>
      </c>
      <c r="F55" s="689">
        <f t="shared" si="3"/>
        <v>0</v>
      </c>
      <c r="G55" s="689">
        <f t="shared" si="3"/>
        <v>5</v>
      </c>
      <c r="H55" s="689">
        <f t="shared" si="3"/>
        <v>0</v>
      </c>
      <c r="I55" s="689">
        <f t="shared" si="3"/>
        <v>1</v>
      </c>
      <c r="J55" s="689">
        <f t="shared" si="3"/>
        <v>4</v>
      </c>
    </row>
    <row r="56" spans="1:10" s="5" customFormat="1" ht="24.75" customHeight="1" outlineLevel="1">
      <c r="A56" s="172"/>
      <c r="B56" s="690"/>
      <c r="C56" s="690"/>
      <c r="D56" s="690"/>
      <c r="E56" s="690"/>
      <c r="F56" s="690"/>
      <c r="G56" s="690"/>
      <c r="H56" s="690"/>
      <c r="I56" s="691"/>
      <c r="J56" s="691"/>
    </row>
    <row r="57" spans="1:10" s="5" customFormat="1" ht="35.1" customHeight="1" outlineLevel="1">
      <c r="A57" s="87" t="s">
        <v>82</v>
      </c>
      <c r="B57" s="681">
        <f>SUM(C57:F57)</f>
        <v>0</v>
      </c>
      <c r="C57" s="692">
        <v>0</v>
      </c>
      <c r="D57" s="692">
        <v>0</v>
      </c>
      <c r="E57" s="692">
        <v>0</v>
      </c>
      <c r="F57" s="692">
        <v>0</v>
      </c>
      <c r="G57" s="681">
        <f>SUM(H57:J57)</f>
        <v>5</v>
      </c>
      <c r="H57" s="692">
        <v>0</v>
      </c>
      <c r="I57" s="693">
        <v>1</v>
      </c>
      <c r="J57" s="693">
        <v>4</v>
      </c>
    </row>
    <row r="58" spans="1:10" s="5" customFormat="1" ht="35.1" customHeight="1" outlineLevel="1">
      <c r="A58" s="87" t="s">
        <v>83</v>
      </c>
      <c r="B58" s="681">
        <f t="shared" ref="B58:B66" si="4">SUM(C58:F58)</f>
        <v>0</v>
      </c>
      <c r="C58" s="692">
        <v>0</v>
      </c>
      <c r="D58" s="692">
        <v>0</v>
      </c>
      <c r="E58" s="692">
        <v>0</v>
      </c>
      <c r="F58" s="692">
        <v>0</v>
      </c>
      <c r="G58" s="681">
        <f t="shared" ref="G58:G66" si="5">SUM(H58:J58)</f>
        <v>0</v>
      </c>
      <c r="H58" s="692">
        <v>0</v>
      </c>
      <c r="I58" s="692">
        <v>0</v>
      </c>
      <c r="J58" s="692">
        <v>0</v>
      </c>
    </row>
    <row r="59" spans="1:10" s="5" customFormat="1" ht="35.1" customHeight="1" outlineLevel="1">
      <c r="A59" s="87" t="s">
        <v>84</v>
      </c>
      <c r="B59" s="681">
        <f t="shared" si="4"/>
        <v>0</v>
      </c>
      <c r="C59" s="692">
        <v>0</v>
      </c>
      <c r="D59" s="692">
        <v>0</v>
      </c>
      <c r="E59" s="692">
        <v>0</v>
      </c>
      <c r="F59" s="692">
        <v>0</v>
      </c>
      <c r="G59" s="681">
        <f t="shared" si="5"/>
        <v>0</v>
      </c>
      <c r="H59" s="692">
        <v>0</v>
      </c>
      <c r="I59" s="692">
        <v>0</v>
      </c>
      <c r="J59" s="692">
        <v>0</v>
      </c>
    </row>
    <row r="60" spans="1:10" s="5" customFormat="1" ht="35.1" customHeight="1" outlineLevel="1">
      <c r="A60" s="87" t="s">
        <v>85</v>
      </c>
      <c r="B60" s="681">
        <f t="shared" si="4"/>
        <v>0</v>
      </c>
      <c r="C60" s="692">
        <v>0</v>
      </c>
      <c r="D60" s="692">
        <v>0</v>
      </c>
      <c r="E60" s="692">
        <v>0</v>
      </c>
      <c r="F60" s="692">
        <v>0</v>
      </c>
      <c r="G60" s="681">
        <f t="shared" si="5"/>
        <v>0</v>
      </c>
      <c r="H60" s="692">
        <v>0</v>
      </c>
      <c r="I60" s="692">
        <v>0</v>
      </c>
      <c r="J60" s="692">
        <v>0</v>
      </c>
    </row>
    <row r="61" spans="1:10" s="5" customFormat="1" ht="35.1" customHeight="1" outlineLevel="1">
      <c r="A61" s="87" t="s">
        <v>86</v>
      </c>
      <c r="B61" s="681">
        <f t="shared" si="4"/>
        <v>0</v>
      </c>
      <c r="C61" s="692">
        <v>0</v>
      </c>
      <c r="D61" s="692">
        <v>0</v>
      </c>
      <c r="E61" s="692">
        <v>0</v>
      </c>
      <c r="F61" s="692">
        <v>0</v>
      </c>
      <c r="G61" s="681">
        <f t="shared" si="5"/>
        <v>0</v>
      </c>
      <c r="H61" s="692">
        <v>0</v>
      </c>
      <c r="I61" s="692">
        <v>0</v>
      </c>
      <c r="J61" s="692">
        <v>0</v>
      </c>
    </row>
    <row r="62" spans="1:10" s="5" customFormat="1" ht="35.1" customHeight="1" outlineLevel="1">
      <c r="A62" s="87" t="s">
        <v>87</v>
      </c>
      <c r="B62" s="681">
        <f t="shared" si="4"/>
        <v>0</v>
      </c>
      <c r="C62" s="692">
        <v>0</v>
      </c>
      <c r="D62" s="692">
        <v>0</v>
      </c>
      <c r="E62" s="692">
        <v>0</v>
      </c>
      <c r="F62" s="692">
        <v>0</v>
      </c>
      <c r="G62" s="681">
        <f t="shared" si="5"/>
        <v>0</v>
      </c>
      <c r="H62" s="692">
        <v>0</v>
      </c>
      <c r="I62" s="692">
        <v>0</v>
      </c>
      <c r="J62" s="692">
        <v>0</v>
      </c>
    </row>
    <row r="63" spans="1:10" s="5" customFormat="1" ht="35.1" customHeight="1" outlineLevel="1">
      <c r="A63" s="87" t="s">
        <v>88</v>
      </c>
      <c r="B63" s="681">
        <f t="shared" si="4"/>
        <v>0</v>
      </c>
      <c r="C63" s="692">
        <v>0</v>
      </c>
      <c r="D63" s="692">
        <v>0</v>
      </c>
      <c r="E63" s="692">
        <v>0</v>
      </c>
      <c r="F63" s="692">
        <v>0</v>
      </c>
      <c r="G63" s="681">
        <f t="shared" si="5"/>
        <v>0</v>
      </c>
      <c r="H63" s="692">
        <v>0</v>
      </c>
      <c r="I63" s="692">
        <v>0</v>
      </c>
      <c r="J63" s="692">
        <v>0</v>
      </c>
    </row>
    <row r="64" spans="1:10" s="5" customFormat="1" ht="35.1" customHeight="1" outlineLevel="1">
      <c r="A64" s="87" t="s">
        <v>89</v>
      </c>
      <c r="B64" s="681">
        <f t="shared" si="4"/>
        <v>0</v>
      </c>
      <c r="C64" s="692">
        <v>0</v>
      </c>
      <c r="D64" s="692">
        <v>0</v>
      </c>
      <c r="E64" s="692">
        <v>0</v>
      </c>
      <c r="F64" s="692">
        <v>0</v>
      </c>
      <c r="G64" s="681">
        <f t="shared" si="5"/>
        <v>0</v>
      </c>
      <c r="H64" s="692">
        <v>0</v>
      </c>
      <c r="I64" s="692">
        <v>0</v>
      </c>
      <c r="J64" s="692">
        <v>0</v>
      </c>
    </row>
    <row r="65" spans="1:10" s="5" customFormat="1" ht="35.1" customHeight="1" outlineLevel="1">
      <c r="A65" s="87" t="s">
        <v>90</v>
      </c>
      <c r="B65" s="681">
        <f t="shared" si="4"/>
        <v>0</v>
      </c>
      <c r="C65" s="692">
        <v>0</v>
      </c>
      <c r="D65" s="692">
        <v>0</v>
      </c>
      <c r="E65" s="692">
        <v>0</v>
      </c>
      <c r="F65" s="692">
        <v>0</v>
      </c>
      <c r="G65" s="681">
        <f t="shared" si="5"/>
        <v>0</v>
      </c>
      <c r="H65" s="692">
        <v>0</v>
      </c>
      <c r="I65" s="692">
        <v>0</v>
      </c>
      <c r="J65" s="692">
        <v>0</v>
      </c>
    </row>
    <row r="66" spans="1:10" s="5" customFormat="1" ht="35.1" customHeight="1" outlineLevel="1">
      <c r="A66" s="87" t="s">
        <v>91</v>
      </c>
      <c r="B66" s="681">
        <f t="shared" si="4"/>
        <v>0</v>
      </c>
      <c r="C66" s="692">
        <v>0</v>
      </c>
      <c r="D66" s="692">
        <v>0</v>
      </c>
      <c r="E66" s="692">
        <v>0</v>
      </c>
      <c r="F66" s="692">
        <v>0</v>
      </c>
      <c r="G66" s="681">
        <f t="shared" si="5"/>
        <v>0</v>
      </c>
      <c r="H66" s="692">
        <v>0</v>
      </c>
      <c r="I66" s="692">
        <v>0</v>
      </c>
      <c r="J66" s="692">
        <v>0</v>
      </c>
    </row>
    <row r="67" spans="1:10" s="2" customFormat="1" ht="7.5" customHeight="1" outlineLevel="1">
      <c r="A67" s="102"/>
      <c r="B67" s="686"/>
      <c r="C67" s="686"/>
      <c r="D67" s="687"/>
      <c r="E67" s="687"/>
      <c r="F67" s="687"/>
      <c r="G67" s="686"/>
      <c r="H67" s="687"/>
      <c r="I67" s="687"/>
      <c r="J67" s="688"/>
    </row>
    <row r="68" spans="1:10" s="4" customFormat="1" ht="16.5" customHeight="1">
      <c r="A68" s="117" t="s">
        <v>520</v>
      </c>
      <c r="B68" s="119"/>
      <c r="C68" s="694"/>
      <c r="D68" s="694"/>
      <c r="E68" s="119"/>
      <c r="F68" s="694"/>
      <c r="G68" s="694"/>
    </row>
    <row r="69" spans="1:10" s="7" customFormat="1" ht="16.5" customHeight="1">
      <c r="A69" s="695"/>
      <c r="B69" s="123"/>
      <c r="C69" s="696"/>
      <c r="D69" s="696"/>
      <c r="E69" s="123"/>
      <c r="F69" s="696"/>
      <c r="G69" s="696"/>
    </row>
    <row r="70" spans="1:10" s="7" customFormat="1" ht="16.5" customHeight="1">
      <c r="A70" s="695"/>
      <c r="B70" s="123"/>
      <c r="C70" s="696"/>
      <c r="D70" s="696"/>
      <c r="E70" s="123"/>
      <c r="F70" s="696"/>
      <c r="G70" s="696"/>
    </row>
    <row r="71" spans="1:10" s="7" customFormat="1" ht="16.5" customHeight="1">
      <c r="A71" s="695"/>
      <c r="B71" s="123"/>
      <c r="C71" s="696"/>
      <c r="D71" s="696"/>
      <c r="E71" s="123"/>
      <c r="F71" s="696"/>
      <c r="G71" s="696"/>
    </row>
    <row r="72" spans="1:10" ht="16.5" customHeight="1">
      <c r="A72" s="771" t="s">
        <v>521</v>
      </c>
      <c r="B72" s="399"/>
      <c r="C72" s="399"/>
      <c r="D72" s="399"/>
      <c r="E72" s="399"/>
      <c r="F72" s="399"/>
      <c r="G72" s="697"/>
    </row>
    <row r="73" spans="1:10">
      <c r="B73" s="127"/>
      <c r="C73" s="127"/>
      <c r="D73" s="127"/>
      <c r="E73" s="127"/>
      <c r="F73" s="127"/>
      <c r="G73" s="127"/>
    </row>
  </sheetData>
  <mergeCells count="1">
    <mergeCell ref="I7:J7"/>
  </mergeCells>
  <phoneticPr fontId="249" type="noConversion"/>
  <printOptions horizontalCentered="1" gridLinesSet="0"/>
  <pageMargins left="0.39374999999999999" right="0.39374999999999999" top="0.55138889999999996" bottom="0.55138889999999996" header="0.51180550000000002" footer="0.51180550000000002"/>
  <pageSetup paperSize="9" scale="73" pageOrder="overThenDown" orientation="portrait" blackAndWhite="1" r:id="rId1"/>
  <headerFooter alignWithMargins="0"/>
  <ignoredErrors>
    <ignoredError sqref="B34:B42" formulaRange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P71"/>
  <sheetViews>
    <sheetView view="pageBreakPreview" zoomScaleNormal="100" zoomScaleSheetLayoutView="100" workbookViewId="0">
      <selection activeCell="F16" sqref="F16"/>
    </sheetView>
  </sheetViews>
  <sheetFormatPr defaultRowHeight="13.5" outlineLevelRow="1"/>
  <cols>
    <col min="1" max="1" width="13" style="698" customWidth="1"/>
    <col min="2" max="2" width="16.42578125" style="698" customWidth="1"/>
    <col min="3" max="5" width="17" style="698" customWidth="1"/>
    <col min="6" max="6" width="16.5703125" style="698" customWidth="1"/>
    <col min="7" max="7" width="17.85546875" style="698" customWidth="1"/>
    <col min="8" max="8" width="13" style="698" customWidth="1"/>
    <col min="9" max="16" width="12.5703125" style="698" customWidth="1"/>
    <col min="17" max="16384" width="9.140625" style="698"/>
  </cols>
  <sheetData>
    <row r="1" spans="1:16" s="41" customFormat="1" ht="24.95" customHeight="1">
      <c r="A1" s="699"/>
      <c r="B1" s="699"/>
      <c r="C1" s="699"/>
      <c r="D1" s="699"/>
      <c r="E1" s="699"/>
      <c r="F1" s="699"/>
      <c r="G1" s="700"/>
      <c r="H1" s="833"/>
      <c r="I1" s="833"/>
      <c r="J1" s="701"/>
      <c r="K1" s="701"/>
      <c r="L1" s="701"/>
      <c r="M1" s="701"/>
      <c r="N1" s="701"/>
      <c r="O1" s="699"/>
      <c r="P1" s="699"/>
    </row>
    <row r="2" spans="1:16" s="42" customFormat="1" ht="24.95" customHeight="1">
      <c r="A2" s="702" t="s">
        <v>522</v>
      </c>
      <c r="B2" s="702"/>
      <c r="C2" s="702"/>
      <c r="D2" s="702"/>
      <c r="E2" s="702"/>
      <c r="F2" s="702"/>
      <c r="G2" s="702"/>
      <c r="H2" s="703" t="s">
        <v>523</v>
      </c>
      <c r="I2" s="703"/>
      <c r="J2" s="703"/>
      <c r="K2" s="703"/>
      <c r="L2" s="703"/>
      <c r="M2" s="703"/>
      <c r="N2" s="703"/>
      <c r="O2" s="703"/>
      <c r="P2" s="703"/>
    </row>
    <row r="3" spans="1:16" s="43" customFormat="1" ht="24.75" customHeight="1">
      <c r="A3" s="704" t="s">
        <v>524</v>
      </c>
      <c r="B3" s="704"/>
      <c r="C3" s="704"/>
      <c r="D3" s="704"/>
      <c r="E3" s="704"/>
      <c r="F3" s="704"/>
      <c r="G3" s="704"/>
      <c r="H3" s="705" t="s">
        <v>525</v>
      </c>
      <c r="I3" s="705"/>
      <c r="J3" s="705"/>
      <c r="K3" s="705"/>
      <c r="L3" s="705"/>
      <c r="M3" s="705"/>
      <c r="N3" s="705"/>
      <c r="O3" s="705"/>
      <c r="P3" s="705"/>
    </row>
    <row r="4" spans="1:16" s="43" customFormat="1" ht="24.75" customHeight="1">
      <c r="A4" s="704"/>
      <c r="B4" s="704"/>
      <c r="C4" s="704"/>
      <c r="D4" s="704"/>
      <c r="E4" s="704"/>
      <c r="F4" s="704"/>
      <c r="G4" s="704"/>
      <c r="H4" s="705"/>
      <c r="I4" s="705"/>
      <c r="J4" s="705"/>
      <c r="K4" s="705"/>
      <c r="L4" s="705"/>
      <c r="M4" s="705"/>
      <c r="N4" s="705"/>
      <c r="O4" s="705"/>
      <c r="P4" s="705"/>
    </row>
    <row r="5" spans="1:16" s="44" customFormat="1" ht="17.25" thickBot="1">
      <c r="A5" s="706" t="s">
        <v>560</v>
      </c>
      <c r="B5" s="706"/>
      <c r="C5" s="706"/>
      <c r="D5" s="706"/>
      <c r="E5" s="706"/>
      <c r="F5" s="706"/>
      <c r="G5" s="707" t="s">
        <v>526</v>
      </c>
      <c r="H5" s="706" t="s">
        <v>560</v>
      </c>
      <c r="I5" s="708"/>
      <c r="J5" s="708"/>
      <c r="K5" s="708"/>
      <c r="L5" s="708"/>
      <c r="M5" s="708"/>
      <c r="N5" s="707"/>
      <c r="O5" s="706"/>
      <c r="P5" s="707" t="s">
        <v>526</v>
      </c>
    </row>
    <row r="6" spans="1:16" s="45" customFormat="1" ht="21.75" customHeight="1">
      <c r="A6" s="709" t="s">
        <v>97</v>
      </c>
      <c r="B6" s="710" t="s">
        <v>527</v>
      </c>
      <c r="C6" s="711"/>
      <c r="D6" s="710" t="s">
        <v>528</v>
      </c>
      <c r="E6" s="711"/>
      <c r="F6" s="712" t="s">
        <v>529</v>
      </c>
      <c r="G6" s="710"/>
      <c r="H6" s="709" t="s">
        <v>97</v>
      </c>
      <c r="I6" s="712" t="s">
        <v>530</v>
      </c>
      <c r="J6" s="711"/>
      <c r="K6" s="710" t="s">
        <v>531</v>
      </c>
      <c r="L6" s="711"/>
      <c r="M6" s="713" t="s">
        <v>532</v>
      </c>
      <c r="N6" s="711"/>
      <c r="O6" s="714" t="s">
        <v>533</v>
      </c>
      <c r="P6" s="715"/>
    </row>
    <row r="7" spans="1:16" s="45" customFormat="1" ht="13.5" customHeight="1">
      <c r="A7" s="716"/>
      <c r="B7" s="830" t="s">
        <v>534</v>
      </c>
      <c r="C7" s="831"/>
      <c r="D7" s="830" t="s">
        <v>535</v>
      </c>
      <c r="E7" s="831"/>
      <c r="F7" s="830" t="s">
        <v>536</v>
      </c>
      <c r="G7" s="832"/>
      <c r="H7" s="716"/>
      <c r="I7" s="717"/>
      <c r="J7" s="718"/>
      <c r="K7" s="832"/>
      <c r="L7" s="831"/>
      <c r="M7" s="719" t="s">
        <v>537</v>
      </c>
      <c r="N7" s="718"/>
      <c r="O7" s="719" t="s">
        <v>538</v>
      </c>
      <c r="P7" s="720"/>
    </row>
    <row r="8" spans="1:16" s="45" customFormat="1" ht="32.25" customHeight="1">
      <c r="A8" s="716"/>
      <c r="B8" s="828"/>
      <c r="C8" s="829"/>
      <c r="D8" s="828" t="s">
        <v>539</v>
      </c>
      <c r="E8" s="829"/>
      <c r="F8" s="836" t="s">
        <v>540</v>
      </c>
      <c r="G8" s="837"/>
      <c r="H8" s="716"/>
      <c r="I8" s="723" t="s">
        <v>541</v>
      </c>
      <c r="J8" s="724"/>
      <c r="K8" s="834" t="s">
        <v>542</v>
      </c>
      <c r="L8" s="835"/>
      <c r="M8" s="725" t="s">
        <v>543</v>
      </c>
      <c r="N8" s="726"/>
      <c r="O8" s="725" t="s">
        <v>544</v>
      </c>
      <c r="P8" s="727"/>
    </row>
    <row r="9" spans="1:16" s="45" customFormat="1" ht="21.75" customHeight="1">
      <c r="A9" s="716"/>
      <c r="B9" s="716" t="s">
        <v>545</v>
      </c>
      <c r="C9" s="716" t="s">
        <v>546</v>
      </c>
      <c r="D9" s="716" t="s">
        <v>545</v>
      </c>
      <c r="E9" s="716" t="s">
        <v>546</v>
      </c>
      <c r="F9" s="728" t="s">
        <v>545</v>
      </c>
      <c r="G9" s="729" t="s">
        <v>546</v>
      </c>
      <c r="H9" s="716"/>
      <c r="I9" s="716" t="s">
        <v>545</v>
      </c>
      <c r="J9" s="716" t="s">
        <v>546</v>
      </c>
      <c r="K9" s="716" t="s">
        <v>545</v>
      </c>
      <c r="L9" s="716" t="s">
        <v>546</v>
      </c>
      <c r="M9" s="728" t="s">
        <v>545</v>
      </c>
      <c r="N9" s="716" t="s">
        <v>546</v>
      </c>
      <c r="O9" s="730" t="s">
        <v>545</v>
      </c>
      <c r="P9" s="731" t="s">
        <v>546</v>
      </c>
    </row>
    <row r="10" spans="1:16" s="45" customFormat="1" ht="20.25" customHeight="1">
      <c r="A10" s="722" t="s">
        <v>76</v>
      </c>
      <c r="B10" s="732" t="s">
        <v>547</v>
      </c>
      <c r="C10" s="722" t="s">
        <v>548</v>
      </c>
      <c r="D10" s="732"/>
      <c r="E10" s="722"/>
      <c r="F10" s="733"/>
      <c r="G10" s="721"/>
      <c r="H10" s="722" t="s">
        <v>76</v>
      </c>
      <c r="I10" s="732"/>
      <c r="J10" s="722"/>
      <c r="K10" s="732"/>
      <c r="L10" s="722"/>
      <c r="M10" s="733"/>
      <c r="N10" s="722"/>
      <c r="O10" s="734"/>
      <c r="P10" s="735"/>
    </row>
    <row r="11" spans="1:16" ht="21" hidden="1" customHeight="1">
      <c r="A11" s="736">
        <v>2010</v>
      </c>
      <c r="B11" s="737">
        <v>0</v>
      </c>
      <c r="C11" s="737">
        <v>0</v>
      </c>
      <c r="D11" s="737">
        <v>1</v>
      </c>
      <c r="E11" s="737">
        <v>4</v>
      </c>
      <c r="F11" s="737">
        <v>0</v>
      </c>
      <c r="G11" s="737">
        <v>0</v>
      </c>
      <c r="H11" s="736">
        <v>2010</v>
      </c>
      <c r="I11" s="738">
        <v>0</v>
      </c>
      <c r="J11" s="738">
        <v>0</v>
      </c>
      <c r="K11" s="738">
        <v>2</v>
      </c>
      <c r="L11" s="738">
        <v>4</v>
      </c>
      <c r="M11" s="738">
        <v>1</v>
      </c>
      <c r="N11" s="738">
        <v>6</v>
      </c>
      <c r="O11" s="738"/>
      <c r="P11" s="738"/>
    </row>
    <row r="12" spans="1:16" ht="21" hidden="1" customHeight="1">
      <c r="A12" s="736">
        <v>2011</v>
      </c>
      <c r="B12" s="739">
        <v>0</v>
      </c>
      <c r="C12" s="739">
        <v>0</v>
      </c>
      <c r="D12" s="739">
        <v>1</v>
      </c>
      <c r="E12" s="739">
        <v>4</v>
      </c>
      <c r="F12" s="739">
        <v>0</v>
      </c>
      <c r="G12" s="739">
        <v>0</v>
      </c>
      <c r="H12" s="736">
        <v>2011</v>
      </c>
      <c r="I12" s="738">
        <v>0</v>
      </c>
      <c r="J12" s="738">
        <v>0</v>
      </c>
      <c r="K12" s="738">
        <v>2</v>
      </c>
      <c r="L12" s="738">
        <v>4</v>
      </c>
      <c r="M12" s="738">
        <v>1</v>
      </c>
      <c r="N12" s="738">
        <v>6</v>
      </c>
      <c r="O12" s="738"/>
      <c r="P12" s="738"/>
    </row>
    <row r="13" spans="1:16" ht="39.950000000000003" hidden="1" customHeight="1">
      <c r="A13" s="736">
        <v>2012</v>
      </c>
      <c r="B13" s="739">
        <v>0</v>
      </c>
      <c r="C13" s="739">
        <v>0</v>
      </c>
      <c r="D13" s="739">
        <v>1</v>
      </c>
      <c r="E13" s="739">
        <v>4</v>
      </c>
      <c r="F13" s="739">
        <v>0</v>
      </c>
      <c r="G13" s="739">
        <v>0</v>
      </c>
      <c r="H13" s="736">
        <v>2012</v>
      </c>
      <c r="I13" s="738">
        <v>0</v>
      </c>
      <c r="J13" s="738">
        <v>0</v>
      </c>
      <c r="K13" s="738">
        <v>2</v>
      </c>
      <c r="L13" s="738">
        <v>3</v>
      </c>
      <c r="M13" s="738">
        <v>1</v>
      </c>
      <c r="N13" s="738">
        <v>6</v>
      </c>
      <c r="O13" s="738"/>
      <c r="P13" s="738"/>
    </row>
    <row r="14" spans="1:16" ht="39.950000000000003" customHeight="1">
      <c r="A14" s="736">
        <v>2013</v>
      </c>
      <c r="B14" s="739">
        <v>1</v>
      </c>
      <c r="C14" s="739">
        <v>4</v>
      </c>
      <c r="D14" s="739">
        <v>1</v>
      </c>
      <c r="E14" s="739">
        <v>4</v>
      </c>
      <c r="F14" s="739">
        <v>0</v>
      </c>
      <c r="G14" s="739">
        <v>0</v>
      </c>
      <c r="H14" s="736">
        <v>2013</v>
      </c>
      <c r="I14" s="738">
        <v>0</v>
      </c>
      <c r="J14" s="738">
        <v>0</v>
      </c>
      <c r="K14" s="738">
        <v>2</v>
      </c>
      <c r="L14" s="738">
        <v>4</v>
      </c>
      <c r="M14" s="738">
        <v>1</v>
      </c>
      <c r="N14" s="738">
        <v>5</v>
      </c>
      <c r="O14" s="738"/>
      <c r="P14" s="738"/>
    </row>
    <row r="15" spans="1:16" ht="39.950000000000003" customHeight="1">
      <c r="A15" s="736">
        <v>2014</v>
      </c>
      <c r="B15" s="739">
        <v>0</v>
      </c>
      <c r="C15" s="739">
        <v>0</v>
      </c>
      <c r="D15" s="739">
        <v>1</v>
      </c>
      <c r="E15" s="739">
        <v>4</v>
      </c>
      <c r="F15" s="739">
        <v>0</v>
      </c>
      <c r="G15" s="739">
        <v>0</v>
      </c>
      <c r="H15" s="736">
        <v>2014</v>
      </c>
      <c r="I15" s="739">
        <v>0</v>
      </c>
      <c r="J15" s="739">
        <v>0</v>
      </c>
      <c r="K15" s="739">
        <v>2</v>
      </c>
      <c r="L15" s="739">
        <v>4</v>
      </c>
      <c r="M15" s="739">
        <v>1</v>
      </c>
      <c r="N15" s="739">
        <v>5</v>
      </c>
      <c r="O15" s="739">
        <v>0</v>
      </c>
      <c r="P15" s="739">
        <v>0</v>
      </c>
    </row>
    <row r="16" spans="1:16" s="46" customFormat="1" ht="39.950000000000003" customHeight="1">
      <c r="A16" s="736">
        <v>2015</v>
      </c>
      <c r="B16" s="739">
        <f t="shared" ref="B16:G16" si="0">SUM(B18:B27)</f>
        <v>2</v>
      </c>
      <c r="C16" s="739">
        <f t="shared" si="0"/>
        <v>2</v>
      </c>
      <c r="D16" s="739">
        <f t="shared" si="0"/>
        <v>1</v>
      </c>
      <c r="E16" s="739">
        <f t="shared" si="0"/>
        <v>3</v>
      </c>
      <c r="F16" s="739">
        <f t="shared" si="0"/>
        <v>0</v>
      </c>
      <c r="G16" s="739">
        <f t="shared" si="0"/>
        <v>0</v>
      </c>
      <c r="H16" s="736">
        <v>2015</v>
      </c>
      <c r="I16" s="739">
        <f>SUM(I18:I27)</f>
        <v>0</v>
      </c>
      <c r="J16" s="739">
        <f t="shared" ref="J16" si="1">SUM(J18:J27)</f>
        <v>0</v>
      </c>
      <c r="K16" s="739">
        <f>SUM(K18:K27)</f>
        <v>3</v>
      </c>
      <c r="L16" s="739">
        <f t="shared" ref="L16:P16" si="2">SUM(L18:L27)</f>
        <v>5</v>
      </c>
      <c r="M16" s="739">
        <f t="shared" si="2"/>
        <v>1</v>
      </c>
      <c r="N16" s="739">
        <f t="shared" si="2"/>
        <v>5</v>
      </c>
      <c r="O16" s="739">
        <f t="shared" si="2"/>
        <v>0</v>
      </c>
      <c r="P16" s="739">
        <f t="shared" si="2"/>
        <v>0</v>
      </c>
    </row>
    <row r="17" spans="1:16" ht="39.950000000000003" hidden="1" customHeight="1" outlineLevel="1">
      <c r="A17" s="736"/>
      <c r="B17" s="739"/>
      <c r="C17" s="739"/>
      <c r="D17" s="739"/>
      <c r="E17" s="739"/>
      <c r="F17" s="739"/>
      <c r="G17" s="739"/>
      <c r="H17" s="736"/>
      <c r="I17" s="740"/>
      <c r="J17" s="740"/>
      <c r="K17" s="740"/>
      <c r="L17" s="740"/>
      <c r="M17" s="740"/>
      <c r="N17" s="740"/>
      <c r="O17" s="740"/>
      <c r="P17" s="740"/>
    </row>
    <row r="18" spans="1:16" ht="39.950000000000003" hidden="1" customHeight="1" outlineLevel="1">
      <c r="A18" s="736" t="s">
        <v>82</v>
      </c>
      <c r="B18" s="741">
        <v>2</v>
      </c>
      <c r="C18" s="741">
        <v>2</v>
      </c>
      <c r="D18" s="741">
        <v>1</v>
      </c>
      <c r="E18" s="741">
        <v>3</v>
      </c>
      <c r="F18" s="741">
        <v>0</v>
      </c>
      <c r="G18" s="741">
        <v>0</v>
      </c>
      <c r="H18" s="736" t="s">
        <v>82</v>
      </c>
      <c r="I18" s="741">
        <v>0</v>
      </c>
      <c r="J18" s="741">
        <v>0</v>
      </c>
      <c r="K18" s="741">
        <v>3</v>
      </c>
      <c r="L18" s="741">
        <v>5</v>
      </c>
      <c r="M18" s="741">
        <v>1</v>
      </c>
      <c r="N18" s="741">
        <v>5</v>
      </c>
      <c r="O18" s="741">
        <v>0</v>
      </c>
      <c r="P18" s="741">
        <v>0</v>
      </c>
    </row>
    <row r="19" spans="1:16" ht="39.950000000000003" hidden="1" customHeight="1" outlineLevel="1">
      <c r="A19" s="736" t="s">
        <v>83</v>
      </c>
      <c r="B19" s="741">
        <v>0</v>
      </c>
      <c r="C19" s="741">
        <v>0</v>
      </c>
      <c r="D19" s="741">
        <v>0</v>
      </c>
      <c r="E19" s="741">
        <v>0</v>
      </c>
      <c r="F19" s="741">
        <v>0</v>
      </c>
      <c r="G19" s="741">
        <v>0</v>
      </c>
      <c r="H19" s="736" t="s">
        <v>83</v>
      </c>
      <c r="I19" s="741">
        <v>0</v>
      </c>
      <c r="J19" s="741">
        <v>0</v>
      </c>
      <c r="K19" s="741">
        <v>0</v>
      </c>
      <c r="L19" s="741">
        <v>0</v>
      </c>
      <c r="M19" s="741">
        <v>0</v>
      </c>
      <c r="N19" s="741">
        <v>0</v>
      </c>
      <c r="O19" s="741">
        <v>0</v>
      </c>
      <c r="P19" s="741">
        <v>0</v>
      </c>
    </row>
    <row r="20" spans="1:16" ht="39.950000000000003" hidden="1" customHeight="1" outlineLevel="1">
      <c r="A20" s="736" t="s">
        <v>84</v>
      </c>
      <c r="B20" s="741">
        <v>0</v>
      </c>
      <c r="C20" s="741">
        <v>0</v>
      </c>
      <c r="D20" s="741">
        <v>0</v>
      </c>
      <c r="E20" s="741">
        <v>0</v>
      </c>
      <c r="F20" s="741">
        <v>0</v>
      </c>
      <c r="G20" s="741">
        <v>0</v>
      </c>
      <c r="H20" s="736" t="s">
        <v>84</v>
      </c>
      <c r="I20" s="741">
        <v>0</v>
      </c>
      <c r="J20" s="741">
        <v>0</v>
      </c>
      <c r="K20" s="741">
        <v>0</v>
      </c>
      <c r="L20" s="741">
        <v>0</v>
      </c>
      <c r="M20" s="741">
        <v>0</v>
      </c>
      <c r="N20" s="741">
        <v>0</v>
      </c>
      <c r="O20" s="741">
        <v>0</v>
      </c>
      <c r="P20" s="741">
        <v>0</v>
      </c>
    </row>
    <row r="21" spans="1:16" ht="39.950000000000003" hidden="1" customHeight="1" outlineLevel="1">
      <c r="A21" s="736" t="s">
        <v>85</v>
      </c>
      <c r="B21" s="741">
        <v>0</v>
      </c>
      <c r="C21" s="741">
        <v>0</v>
      </c>
      <c r="D21" s="741">
        <v>0</v>
      </c>
      <c r="E21" s="741">
        <v>0</v>
      </c>
      <c r="F21" s="741">
        <v>0</v>
      </c>
      <c r="G21" s="741">
        <v>0</v>
      </c>
      <c r="H21" s="736" t="s">
        <v>85</v>
      </c>
      <c r="I21" s="741">
        <v>0</v>
      </c>
      <c r="J21" s="741">
        <v>0</v>
      </c>
      <c r="K21" s="741">
        <v>0</v>
      </c>
      <c r="L21" s="741">
        <v>0</v>
      </c>
      <c r="M21" s="741">
        <v>0</v>
      </c>
      <c r="N21" s="741">
        <v>0</v>
      </c>
      <c r="O21" s="741">
        <v>0</v>
      </c>
      <c r="P21" s="741">
        <v>0</v>
      </c>
    </row>
    <row r="22" spans="1:16" ht="39.950000000000003" hidden="1" customHeight="1" outlineLevel="1">
      <c r="A22" s="736" t="s">
        <v>86</v>
      </c>
      <c r="B22" s="741">
        <v>0</v>
      </c>
      <c r="C22" s="741">
        <v>0</v>
      </c>
      <c r="D22" s="741">
        <v>0</v>
      </c>
      <c r="E22" s="741">
        <v>0</v>
      </c>
      <c r="F22" s="741">
        <v>0</v>
      </c>
      <c r="G22" s="741">
        <v>0</v>
      </c>
      <c r="H22" s="736" t="s">
        <v>86</v>
      </c>
      <c r="I22" s="741">
        <v>0</v>
      </c>
      <c r="J22" s="741">
        <v>0</v>
      </c>
      <c r="K22" s="741">
        <v>0</v>
      </c>
      <c r="L22" s="741">
        <v>0</v>
      </c>
      <c r="M22" s="741">
        <v>0</v>
      </c>
      <c r="N22" s="741">
        <v>0</v>
      </c>
      <c r="O22" s="741">
        <v>0</v>
      </c>
      <c r="P22" s="741">
        <v>0</v>
      </c>
    </row>
    <row r="23" spans="1:16" ht="39.950000000000003" hidden="1" customHeight="1" outlineLevel="1">
      <c r="A23" s="736" t="s">
        <v>549</v>
      </c>
      <c r="B23" s="741">
        <v>0</v>
      </c>
      <c r="C23" s="741">
        <v>0</v>
      </c>
      <c r="D23" s="741">
        <v>0</v>
      </c>
      <c r="E23" s="741">
        <v>0</v>
      </c>
      <c r="F23" s="741">
        <v>0</v>
      </c>
      <c r="G23" s="741">
        <v>0</v>
      </c>
      <c r="H23" s="736" t="s">
        <v>549</v>
      </c>
      <c r="I23" s="741">
        <v>0</v>
      </c>
      <c r="J23" s="741">
        <v>0</v>
      </c>
      <c r="K23" s="741">
        <v>0</v>
      </c>
      <c r="L23" s="741">
        <v>0</v>
      </c>
      <c r="M23" s="741">
        <v>0</v>
      </c>
      <c r="N23" s="741">
        <v>0</v>
      </c>
      <c r="O23" s="741">
        <v>0</v>
      </c>
      <c r="P23" s="741">
        <v>0</v>
      </c>
    </row>
    <row r="24" spans="1:16" ht="39.950000000000003" hidden="1" customHeight="1" outlineLevel="1">
      <c r="A24" s="736" t="s">
        <v>550</v>
      </c>
      <c r="B24" s="741">
        <v>0</v>
      </c>
      <c r="C24" s="741">
        <v>0</v>
      </c>
      <c r="D24" s="741">
        <v>0</v>
      </c>
      <c r="E24" s="741">
        <v>0</v>
      </c>
      <c r="F24" s="741">
        <v>0</v>
      </c>
      <c r="G24" s="741">
        <v>0</v>
      </c>
      <c r="H24" s="736" t="s">
        <v>550</v>
      </c>
      <c r="I24" s="741">
        <v>0</v>
      </c>
      <c r="J24" s="741">
        <v>0</v>
      </c>
      <c r="K24" s="741">
        <v>0</v>
      </c>
      <c r="L24" s="741">
        <v>0</v>
      </c>
      <c r="M24" s="741">
        <v>0</v>
      </c>
      <c r="N24" s="741">
        <v>0</v>
      </c>
      <c r="O24" s="741">
        <v>0</v>
      </c>
      <c r="P24" s="741">
        <v>0</v>
      </c>
    </row>
    <row r="25" spans="1:16" ht="39.950000000000003" hidden="1" customHeight="1" outlineLevel="1">
      <c r="A25" s="736" t="s">
        <v>551</v>
      </c>
      <c r="B25" s="741">
        <v>0</v>
      </c>
      <c r="C25" s="741">
        <v>0</v>
      </c>
      <c r="D25" s="741">
        <v>0</v>
      </c>
      <c r="E25" s="741">
        <v>0</v>
      </c>
      <c r="F25" s="741">
        <v>0</v>
      </c>
      <c r="G25" s="741">
        <v>0</v>
      </c>
      <c r="H25" s="736" t="s">
        <v>551</v>
      </c>
      <c r="I25" s="741">
        <v>0</v>
      </c>
      <c r="J25" s="741">
        <v>0</v>
      </c>
      <c r="K25" s="741">
        <v>0</v>
      </c>
      <c r="L25" s="741">
        <v>0</v>
      </c>
      <c r="M25" s="741">
        <v>0</v>
      </c>
      <c r="N25" s="741">
        <v>0</v>
      </c>
      <c r="O25" s="741">
        <v>0</v>
      </c>
      <c r="P25" s="741">
        <v>0</v>
      </c>
    </row>
    <row r="26" spans="1:16" ht="39.950000000000003" hidden="1" customHeight="1" outlineLevel="1">
      <c r="A26" s="736" t="s">
        <v>90</v>
      </c>
      <c r="B26" s="741">
        <v>0</v>
      </c>
      <c r="C26" s="741">
        <v>0</v>
      </c>
      <c r="D26" s="741">
        <v>0</v>
      </c>
      <c r="E26" s="741">
        <v>0</v>
      </c>
      <c r="F26" s="741">
        <v>0</v>
      </c>
      <c r="G26" s="741">
        <v>0</v>
      </c>
      <c r="H26" s="736" t="s">
        <v>90</v>
      </c>
      <c r="I26" s="741">
        <v>0</v>
      </c>
      <c r="J26" s="741">
        <v>0</v>
      </c>
      <c r="K26" s="741">
        <v>0</v>
      </c>
      <c r="L26" s="741">
        <v>0</v>
      </c>
      <c r="M26" s="741">
        <v>0</v>
      </c>
      <c r="N26" s="741">
        <v>0</v>
      </c>
      <c r="O26" s="741">
        <v>0</v>
      </c>
      <c r="P26" s="741">
        <v>0</v>
      </c>
    </row>
    <row r="27" spans="1:16" ht="39.950000000000003" hidden="1" customHeight="1" outlineLevel="1">
      <c r="A27" s="736" t="s">
        <v>552</v>
      </c>
      <c r="B27" s="741">
        <v>0</v>
      </c>
      <c r="C27" s="741">
        <v>0</v>
      </c>
      <c r="D27" s="741">
        <v>0</v>
      </c>
      <c r="E27" s="741">
        <v>0</v>
      </c>
      <c r="F27" s="741">
        <v>0</v>
      </c>
      <c r="G27" s="741">
        <v>0</v>
      </c>
      <c r="H27" s="736" t="s">
        <v>552</v>
      </c>
      <c r="I27" s="741">
        <v>0</v>
      </c>
      <c r="J27" s="741">
        <v>0</v>
      </c>
      <c r="K27" s="741">
        <v>0</v>
      </c>
      <c r="L27" s="741">
        <v>0</v>
      </c>
      <c r="M27" s="741">
        <v>0</v>
      </c>
      <c r="N27" s="741">
        <v>0</v>
      </c>
      <c r="O27" s="741">
        <v>0</v>
      </c>
      <c r="P27" s="741">
        <v>0</v>
      </c>
    </row>
    <row r="28" spans="1:16" ht="39.950000000000003" hidden="1" customHeight="1" outlineLevel="1">
      <c r="A28" s="742"/>
      <c r="B28" s="464"/>
      <c r="C28" s="428"/>
      <c r="D28" s="428"/>
      <c r="E28" s="428"/>
      <c r="F28" s="428"/>
      <c r="G28" s="428"/>
      <c r="H28" s="742"/>
      <c r="I28" s="464"/>
      <c r="J28" s="428"/>
      <c r="K28" s="428"/>
      <c r="L28" s="428"/>
      <c r="M28" s="428"/>
      <c r="N28" s="428"/>
      <c r="O28" s="428"/>
      <c r="P28" s="218"/>
    </row>
    <row r="29" spans="1:16" s="46" customFormat="1" ht="39.950000000000003" customHeight="1" collapsed="1">
      <c r="A29" s="736">
        <v>2016</v>
      </c>
      <c r="B29" s="739">
        <f t="shared" ref="B29:G29" si="3">SUM(B31:B40)</f>
        <v>2</v>
      </c>
      <c r="C29" s="739">
        <f t="shared" si="3"/>
        <v>2</v>
      </c>
      <c r="D29" s="739">
        <f t="shared" si="3"/>
        <v>2</v>
      </c>
      <c r="E29" s="739">
        <f t="shared" si="3"/>
        <v>4</v>
      </c>
      <c r="F29" s="739">
        <f t="shared" si="3"/>
        <v>0</v>
      </c>
      <c r="G29" s="739">
        <f t="shared" si="3"/>
        <v>0</v>
      </c>
      <c r="H29" s="736">
        <f>A29</f>
        <v>2016</v>
      </c>
      <c r="I29" s="739">
        <f>SUM(I31:I40)</f>
        <v>0</v>
      </c>
      <c r="J29" s="739">
        <f t="shared" ref="J29" si="4">SUM(J31:J40)</f>
        <v>0</v>
      </c>
      <c r="K29" s="739">
        <f>SUM(K31:K40)</f>
        <v>3</v>
      </c>
      <c r="L29" s="739">
        <f t="shared" ref="L29:P29" si="5">SUM(L31:L40)</f>
        <v>5</v>
      </c>
      <c r="M29" s="739">
        <f t="shared" si="5"/>
        <v>1</v>
      </c>
      <c r="N29" s="739">
        <f t="shared" si="5"/>
        <v>4</v>
      </c>
      <c r="O29" s="739">
        <f t="shared" si="5"/>
        <v>0</v>
      </c>
      <c r="P29" s="739">
        <f t="shared" si="5"/>
        <v>0</v>
      </c>
    </row>
    <row r="30" spans="1:16" ht="39.950000000000003" hidden="1" customHeight="1" outlineLevel="1">
      <c r="A30" s="736"/>
      <c r="B30" s="739"/>
      <c r="C30" s="739"/>
      <c r="D30" s="739"/>
      <c r="E30" s="739"/>
      <c r="F30" s="739"/>
      <c r="G30" s="739"/>
      <c r="H30" s="736"/>
      <c r="I30" s="740"/>
      <c r="J30" s="740"/>
      <c r="K30" s="740"/>
      <c r="L30" s="740"/>
      <c r="M30" s="740"/>
      <c r="N30" s="740"/>
      <c r="O30" s="740"/>
      <c r="P30" s="740"/>
    </row>
    <row r="31" spans="1:16" ht="39.950000000000003" hidden="1" customHeight="1" outlineLevel="1">
      <c r="A31" s="736" t="s">
        <v>82</v>
      </c>
      <c r="B31" s="741">
        <v>2</v>
      </c>
      <c r="C31" s="741">
        <v>2</v>
      </c>
      <c r="D31" s="741">
        <v>1</v>
      </c>
      <c r="E31" s="741">
        <v>3</v>
      </c>
      <c r="F31" s="741">
        <v>0</v>
      </c>
      <c r="G31" s="741">
        <v>0</v>
      </c>
      <c r="H31" s="736" t="s">
        <v>82</v>
      </c>
      <c r="I31" s="741">
        <v>0</v>
      </c>
      <c r="J31" s="741">
        <v>0</v>
      </c>
      <c r="K31" s="741">
        <v>3</v>
      </c>
      <c r="L31" s="741">
        <v>5</v>
      </c>
      <c r="M31" s="741">
        <v>1</v>
      </c>
      <c r="N31" s="741">
        <v>4</v>
      </c>
      <c r="O31" s="741">
        <v>0</v>
      </c>
      <c r="P31" s="741">
        <v>0</v>
      </c>
    </row>
    <row r="32" spans="1:16" ht="39.950000000000003" hidden="1" customHeight="1" outlineLevel="1">
      <c r="A32" s="736" t="s">
        <v>83</v>
      </c>
      <c r="B32" s="741">
        <v>0</v>
      </c>
      <c r="C32" s="741">
        <v>0</v>
      </c>
      <c r="D32" s="741">
        <v>0</v>
      </c>
      <c r="E32" s="741">
        <v>0</v>
      </c>
      <c r="F32" s="741">
        <v>0</v>
      </c>
      <c r="G32" s="741">
        <v>0</v>
      </c>
      <c r="H32" s="736" t="s">
        <v>83</v>
      </c>
      <c r="I32" s="741">
        <v>0</v>
      </c>
      <c r="J32" s="741">
        <v>0</v>
      </c>
      <c r="K32" s="741">
        <v>0</v>
      </c>
      <c r="L32" s="741">
        <v>0</v>
      </c>
      <c r="M32" s="741">
        <v>0</v>
      </c>
      <c r="N32" s="741">
        <v>0</v>
      </c>
      <c r="O32" s="741">
        <v>0</v>
      </c>
      <c r="P32" s="741">
        <v>0</v>
      </c>
    </row>
    <row r="33" spans="1:16" ht="39.950000000000003" hidden="1" customHeight="1" outlineLevel="1">
      <c r="A33" s="736" t="s">
        <v>84</v>
      </c>
      <c r="B33" s="741">
        <v>0</v>
      </c>
      <c r="C33" s="741">
        <v>0</v>
      </c>
      <c r="D33" s="741">
        <v>0</v>
      </c>
      <c r="E33" s="741">
        <v>0</v>
      </c>
      <c r="F33" s="741">
        <v>0</v>
      </c>
      <c r="G33" s="741">
        <v>0</v>
      </c>
      <c r="H33" s="736" t="s">
        <v>84</v>
      </c>
      <c r="I33" s="741">
        <v>0</v>
      </c>
      <c r="J33" s="741">
        <v>0</v>
      </c>
      <c r="K33" s="741">
        <v>0</v>
      </c>
      <c r="L33" s="741">
        <v>0</v>
      </c>
      <c r="M33" s="741">
        <v>0</v>
      </c>
      <c r="N33" s="741">
        <v>0</v>
      </c>
      <c r="O33" s="741">
        <v>0</v>
      </c>
      <c r="P33" s="741">
        <v>0</v>
      </c>
    </row>
    <row r="34" spans="1:16" ht="39.950000000000003" hidden="1" customHeight="1" outlineLevel="1">
      <c r="A34" s="736" t="s">
        <v>85</v>
      </c>
      <c r="B34" s="741">
        <v>0</v>
      </c>
      <c r="C34" s="741">
        <v>0</v>
      </c>
      <c r="D34" s="741">
        <v>0</v>
      </c>
      <c r="E34" s="741">
        <v>0</v>
      </c>
      <c r="F34" s="741">
        <v>0</v>
      </c>
      <c r="G34" s="741">
        <v>0</v>
      </c>
      <c r="H34" s="736" t="s">
        <v>85</v>
      </c>
      <c r="I34" s="741">
        <v>0</v>
      </c>
      <c r="J34" s="741">
        <v>0</v>
      </c>
      <c r="K34" s="741">
        <v>0</v>
      </c>
      <c r="L34" s="741">
        <v>0</v>
      </c>
      <c r="M34" s="741">
        <v>0</v>
      </c>
      <c r="N34" s="741">
        <v>0</v>
      </c>
      <c r="O34" s="741">
        <v>0</v>
      </c>
      <c r="P34" s="741">
        <v>0</v>
      </c>
    </row>
    <row r="35" spans="1:16" ht="39.950000000000003" hidden="1" customHeight="1" outlineLevel="1">
      <c r="A35" s="736" t="s">
        <v>86</v>
      </c>
      <c r="B35" s="741">
        <v>0</v>
      </c>
      <c r="C35" s="741">
        <v>0</v>
      </c>
      <c r="D35" s="741">
        <v>0</v>
      </c>
      <c r="E35" s="741">
        <v>0</v>
      </c>
      <c r="F35" s="741">
        <v>0</v>
      </c>
      <c r="G35" s="741">
        <v>0</v>
      </c>
      <c r="H35" s="736" t="s">
        <v>86</v>
      </c>
      <c r="I35" s="741">
        <v>0</v>
      </c>
      <c r="J35" s="741">
        <v>0</v>
      </c>
      <c r="K35" s="741">
        <v>0</v>
      </c>
      <c r="L35" s="741">
        <v>0</v>
      </c>
      <c r="M35" s="741">
        <v>0</v>
      </c>
      <c r="N35" s="741">
        <v>0</v>
      </c>
      <c r="O35" s="741">
        <v>0</v>
      </c>
      <c r="P35" s="741">
        <v>0</v>
      </c>
    </row>
    <row r="36" spans="1:16" ht="39.950000000000003" hidden="1" customHeight="1" outlineLevel="1">
      <c r="A36" s="736" t="s">
        <v>549</v>
      </c>
      <c r="B36" s="741">
        <v>0</v>
      </c>
      <c r="C36" s="741">
        <v>0</v>
      </c>
      <c r="D36" s="741">
        <v>0</v>
      </c>
      <c r="E36" s="741">
        <v>0</v>
      </c>
      <c r="F36" s="741">
        <v>0</v>
      </c>
      <c r="G36" s="741">
        <v>0</v>
      </c>
      <c r="H36" s="736" t="s">
        <v>549</v>
      </c>
      <c r="I36" s="741">
        <v>0</v>
      </c>
      <c r="J36" s="741">
        <v>0</v>
      </c>
      <c r="K36" s="741">
        <v>0</v>
      </c>
      <c r="L36" s="741">
        <v>0</v>
      </c>
      <c r="M36" s="741">
        <v>0</v>
      </c>
      <c r="N36" s="741">
        <v>0</v>
      </c>
      <c r="O36" s="741">
        <v>0</v>
      </c>
      <c r="P36" s="741">
        <v>0</v>
      </c>
    </row>
    <row r="37" spans="1:16" ht="39.950000000000003" hidden="1" customHeight="1" outlineLevel="1">
      <c r="A37" s="736" t="s">
        <v>550</v>
      </c>
      <c r="B37" s="741">
        <v>0</v>
      </c>
      <c r="C37" s="741">
        <v>0</v>
      </c>
      <c r="D37" s="741">
        <v>1</v>
      </c>
      <c r="E37" s="741">
        <v>1</v>
      </c>
      <c r="F37" s="741">
        <v>0</v>
      </c>
      <c r="G37" s="741">
        <v>0</v>
      </c>
      <c r="H37" s="736" t="s">
        <v>550</v>
      </c>
      <c r="I37" s="741">
        <v>0</v>
      </c>
      <c r="J37" s="741">
        <v>0</v>
      </c>
      <c r="K37" s="741">
        <v>0</v>
      </c>
      <c r="L37" s="741">
        <v>0</v>
      </c>
      <c r="M37" s="741">
        <v>0</v>
      </c>
      <c r="N37" s="741">
        <v>0</v>
      </c>
      <c r="O37" s="741">
        <v>0</v>
      </c>
      <c r="P37" s="741">
        <v>0</v>
      </c>
    </row>
    <row r="38" spans="1:16" ht="39.950000000000003" hidden="1" customHeight="1" outlineLevel="1">
      <c r="A38" s="736" t="s">
        <v>551</v>
      </c>
      <c r="B38" s="741">
        <v>0</v>
      </c>
      <c r="C38" s="741">
        <v>0</v>
      </c>
      <c r="D38" s="741">
        <v>0</v>
      </c>
      <c r="E38" s="741">
        <v>0</v>
      </c>
      <c r="F38" s="741">
        <v>0</v>
      </c>
      <c r="G38" s="741">
        <v>0</v>
      </c>
      <c r="H38" s="736" t="s">
        <v>551</v>
      </c>
      <c r="I38" s="741">
        <v>0</v>
      </c>
      <c r="J38" s="741">
        <v>0</v>
      </c>
      <c r="K38" s="741">
        <v>0</v>
      </c>
      <c r="L38" s="741">
        <v>0</v>
      </c>
      <c r="M38" s="741">
        <v>0</v>
      </c>
      <c r="N38" s="741">
        <v>0</v>
      </c>
      <c r="O38" s="741">
        <v>0</v>
      </c>
      <c r="P38" s="741">
        <v>0</v>
      </c>
    </row>
    <row r="39" spans="1:16" ht="39.950000000000003" hidden="1" customHeight="1" outlineLevel="1">
      <c r="A39" s="736" t="s">
        <v>90</v>
      </c>
      <c r="B39" s="741">
        <v>0</v>
      </c>
      <c r="C39" s="741">
        <v>0</v>
      </c>
      <c r="D39" s="741">
        <v>0</v>
      </c>
      <c r="E39" s="741">
        <v>0</v>
      </c>
      <c r="F39" s="741">
        <v>0</v>
      </c>
      <c r="G39" s="741">
        <v>0</v>
      </c>
      <c r="H39" s="736" t="s">
        <v>90</v>
      </c>
      <c r="I39" s="741">
        <v>0</v>
      </c>
      <c r="J39" s="741">
        <v>0</v>
      </c>
      <c r="K39" s="741">
        <v>0</v>
      </c>
      <c r="L39" s="741">
        <v>0</v>
      </c>
      <c r="M39" s="741">
        <v>0</v>
      </c>
      <c r="N39" s="741">
        <v>0</v>
      </c>
      <c r="O39" s="741">
        <v>0</v>
      </c>
      <c r="P39" s="741">
        <v>0</v>
      </c>
    </row>
    <row r="40" spans="1:16" ht="39.950000000000003" hidden="1" customHeight="1" outlineLevel="1">
      <c r="A40" s="736" t="s">
        <v>552</v>
      </c>
      <c r="B40" s="741">
        <v>0</v>
      </c>
      <c r="C40" s="741">
        <v>0</v>
      </c>
      <c r="D40" s="741">
        <v>0</v>
      </c>
      <c r="E40" s="741">
        <v>0</v>
      </c>
      <c r="F40" s="741">
        <v>0</v>
      </c>
      <c r="G40" s="741">
        <v>0</v>
      </c>
      <c r="H40" s="736" t="s">
        <v>552</v>
      </c>
      <c r="I40" s="741">
        <v>0</v>
      </c>
      <c r="J40" s="741">
        <v>0</v>
      </c>
      <c r="K40" s="741">
        <v>0</v>
      </c>
      <c r="L40" s="741">
        <v>0</v>
      </c>
      <c r="M40" s="741">
        <v>0</v>
      </c>
      <c r="N40" s="741">
        <v>0</v>
      </c>
      <c r="O40" s="741">
        <v>0</v>
      </c>
      <c r="P40" s="741">
        <v>0</v>
      </c>
    </row>
    <row r="41" spans="1:16" s="46" customFormat="1" ht="39.950000000000003" customHeight="1" collapsed="1">
      <c r="A41" s="736">
        <v>2017</v>
      </c>
      <c r="B41" s="739">
        <v>3</v>
      </c>
      <c r="C41" s="739">
        <v>5</v>
      </c>
      <c r="D41" s="739">
        <v>3</v>
      </c>
      <c r="E41" s="739">
        <v>4</v>
      </c>
      <c r="F41" s="739">
        <v>0</v>
      </c>
      <c r="G41" s="739">
        <v>0</v>
      </c>
      <c r="H41" s="736">
        <v>2017</v>
      </c>
      <c r="I41" s="739">
        <v>0</v>
      </c>
      <c r="J41" s="739">
        <v>0</v>
      </c>
      <c r="K41" s="739">
        <v>1</v>
      </c>
      <c r="L41" s="739">
        <v>2</v>
      </c>
      <c r="M41" s="739">
        <v>1</v>
      </c>
      <c r="N41" s="739">
        <v>4</v>
      </c>
      <c r="O41" s="739">
        <v>0</v>
      </c>
      <c r="P41" s="739">
        <v>0</v>
      </c>
    </row>
    <row r="42" spans="1:16" ht="10.5" hidden="1" customHeight="1" outlineLevel="1">
      <c r="A42" s="736"/>
      <c r="B42" s="739"/>
      <c r="C42" s="739"/>
      <c r="D42" s="739"/>
      <c r="E42" s="739"/>
      <c r="F42" s="739"/>
      <c r="G42" s="739"/>
      <c r="H42" s="736"/>
      <c r="I42" s="740"/>
      <c r="J42" s="740"/>
      <c r="K42" s="740"/>
      <c r="L42" s="740"/>
      <c r="M42" s="740"/>
      <c r="N42" s="740"/>
      <c r="O42" s="740"/>
      <c r="P42" s="740"/>
    </row>
    <row r="43" spans="1:16" ht="36.950000000000003" hidden="1" customHeight="1" outlineLevel="1">
      <c r="A43" s="736" t="s">
        <v>82</v>
      </c>
      <c r="B43" s="741">
        <v>2</v>
      </c>
      <c r="C43" s="741">
        <v>4</v>
      </c>
      <c r="D43" s="741">
        <v>0</v>
      </c>
      <c r="E43" s="741">
        <v>0</v>
      </c>
      <c r="F43" s="741">
        <v>0</v>
      </c>
      <c r="G43" s="741">
        <v>0</v>
      </c>
      <c r="H43" s="736" t="s">
        <v>82</v>
      </c>
      <c r="I43" s="741">
        <v>0</v>
      </c>
      <c r="J43" s="741">
        <v>0</v>
      </c>
      <c r="K43" s="741">
        <v>1</v>
      </c>
      <c r="L43" s="741">
        <v>2</v>
      </c>
      <c r="M43" s="741">
        <v>1</v>
      </c>
      <c r="N43" s="741">
        <v>4</v>
      </c>
      <c r="O43" s="741">
        <v>0</v>
      </c>
      <c r="P43" s="741">
        <v>0</v>
      </c>
    </row>
    <row r="44" spans="1:16" ht="36.950000000000003" hidden="1" customHeight="1" outlineLevel="1">
      <c r="A44" s="736" t="s">
        <v>83</v>
      </c>
      <c r="B44" s="741">
        <v>0</v>
      </c>
      <c r="C44" s="741">
        <v>0</v>
      </c>
      <c r="D44" s="741">
        <v>0</v>
      </c>
      <c r="E44" s="741">
        <v>0</v>
      </c>
      <c r="F44" s="741">
        <v>0</v>
      </c>
      <c r="G44" s="741">
        <v>0</v>
      </c>
      <c r="H44" s="736" t="s">
        <v>83</v>
      </c>
      <c r="I44" s="741">
        <v>0</v>
      </c>
      <c r="J44" s="741">
        <v>0</v>
      </c>
      <c r="K44" s="741">
        <v>0</v>
      </c>
      <c r="L44" s="741">
        <v>0</v>
      </c>
      <c r="M44" s="741">
        <v>0</v>
      </c>
      <c r="N44" s="741">
        <v>0</v>
      </c>
      <c r="O44" s="741">
        <v>0</v>
      </c>
      <c r="P44" s="741">
        <v>0</v>
      </c>
    </row>
    <row r="45" spans="1:16" ht="36.950000000000003" hidden="1" customHeight="1" outlineLevel="1">
      <c r="A45" s="736" t="s">
        <v>84</v>
      </c>
      <c r="B45" s="741">
        <v>0</v>
      </c>
      <c r="C45" s="741">
        <v>0</v>
      </c>
      <c r="D45" s="741">
        <v>0</v>
      </c>
      <c r="E45" s="741">
        <v>0</v>
      </c>
      <c r="F45" s="741">
        <v>0</v>
      </c>
      <c r="G45" s="741">
        <v>0</v>
      </c>
      <c r="H45" s="736" t="s">
        <v>84</v>
      </c>
      <c r="I45" s="741">
        <v>0</v>
      </c>
      <c r="J45" s="741">
        <v>0</v>
      </c>
      <c r="K45" s="741">
        <v>0</v>
      </c>
      <c r="L45" s="741">
        <v>0</v>
      </c>
      <c r="M45" s="741">
        <v>0</v>
      </c>
      <c r="N45" s="741">
        <v>0</v>
      </c>
      <c r="O45" s="741">
        <v>0</v>
      </c>
      <c r="P45" s="741">
        <v>0</v>
      </c>
    </row>
    <row r="46" spans="1:16" ht="36.950000000000003" hidden="1" customHeight="1" outlineLevel="1">
      <c r="A46" s="736" t="s">
        <v>85</v>
      </c>
      <c r="B46" s="741">
        <v>0</v>
      </c>
      <c r="C46" s="741">
        <v>0</v>
      </c>
      <c r="D46" s="741">
        <v>0</v>
      </c>
      <c r="E46" s="741">
        <v>0</v>
      </c>
      <c r="F46" s="741">
        <v>0</v>
      </c>
      <c r="G46" s="741">
        <v>0</v>
      </c>
      <c r="H46" s="736" t="s">
        <v>85</v>
      </c>
      <c r="I46" s="741">
        <v>0</v>
      </c>
      <c r="J46" s="741">
        <v>0</v>
      </c>
      <c r="K46" s="741">
        <v>0</v>
      </c>
      <c r="L46" s="741">
        <v>0</v>
      </c>
      <c r="M46" s="741">
        <v>0</v>
      </c>
      <c r="N46" s="741">
        <v>0</v>
      </c>
      <c r="O46" s="741">
        <v>0</v>
      </c>
      <c r="P46" s="741">
        <v>0</v>
      </c>
    </row>
    <row r="47" spans="1:16" ht="36.950000000000003" hidden="1" customHeight="1" outlineLevel="1">
      <c r="A47" s="736" t="s">
        <v>86</v>
      </c>
      <c r="B47" s="741">
        <v>0</v>
      </c>
      <c r="C47" s="741">
        <v>0</v>
      </c>
      <c r="D47" s="741">
        <v>0</v>
      </c>
      <c r="E47" s="741">
        <v>0</v>
      </c>
      <c r="F47" s="741">
        <v>0</v>
      </c>
      <c r="G47" s="741">
        <v>0</v>
      </c>
      <c r="H47" s="736" t="s">
        <v>86</v>
      </c>
      <c r="I47" s="741">
        <v>0</v>
      </c>
      <c r="J47" s="741">
        <v>0</v>
      </c>
      <c r="K47" s="741">
        <v>0</v>
      </c>
      <c r="L47" s="741">
        <v>0</v>
      </c>
      <c r="M47" s="741">
        <v>0</v>
      </c>
      <c r="N47" s="741">
        <v>0</v>
      </c>
      <c r="O47" s="741">
        <v>0</v>
      </c>
      <c r="P47" s="741">
        <v>0</v>
      </c>
    </row>
    <row r="48" spans="1:16" ht="36.950000000000003" hidden="1" customHeight="1" outlineLevel="1">
      <c r="A48" s="736" t="s">
        <v>549</v>
      </c>
      <c r="B48" s="741">
        <v>0</v>
      </c>
      <c r="C48" s="741">
        <v>0</v>
      </c>
      <c r="D48" s="741">
        <v>0</v>
      </c>
      <c r="E48" s="741">
        <v>0</v>
      </c>
      <c r="F48" s="741">
        <v>0</v>
      </c>
      <c r="G48" s="741">
        <v>0</v>
      </c>
      <c r="H48" s="736" t="s">
        <v>549</v>
      </c>
      <c r="I48" s="741">
        <v>0</v>
      </c>
      <c r="J48" s="741">
        <v>0</v>
      </c>
      <c r="K48" s="741">
        <v>0</v>
      </c>
      <c r="L48" s="741">
        <v>0</v>
      </c>
      <c r="M48" s="741">
        <v>0</v>
      </c>
      <c r="N48" s="741">
        <v>0</v>
      </c>
      <c r="O48" s="741">
        <v>0</v>
      </c>
      <c r="P48" s="741">
        <v>0</v>
      </c>
    </row>
    <row r="49" spans="1:16" ht="36.950000000000003" hidden="1" customHeight="1" outlineLevel="1">
      <c r="A49" s="736" t="s">
        <v>550</v>
      </c>
      <c r="B49" s="741">
        <v>0</v>
      </c>
      <c r="C49" s="741">
        <v>0</v>
      </c>
      <c r="D49" s="741">
        <v>1</v>
      </c>
      <c r="E49" s="741">
        <v>2</v>
      </c>
      <c r="F49" s="741">
        <v>0</v>
      </c>
      <c r="G49" s="741">
        <v>0</v>
      </c>
      <c r="H49" s="736" t="s">
        <v>550</v>
      </c>
      <c r="I49" s="741">
        <v>0</v>
      </c>
      <c r="J49" s="741">
        <v>0</v>
      </c>
      <c r="K49" s="741">
        <v>0</v>
      </c>
      <c r="L49" s="741">
        <v>0</v>
      </c>
      <c r="M49" s="741">
        <v>0</v>
      </c>
      <c r="N49" s="741">
        <v>0</v>
      </c>
      <c r="O49" s="741">
        <v>0</v>
      </c>
      <c r="P49" s="741">
        <v>0</v>
      </c>
    </row>
    <row r="50" spans="1:16" ht="36.950000000000003" hidden="1" customHeight="1" outlineLevel="1">
      <c r="A50" s="736" t="s">
        <v>551</v>
      </c>
      <c r="B50" s="741">
        <v>0</v>
      </c>
      <c r="C50" s="741">
        <v>0</v>
      </c>
      <c r="D50" s="741">
        <v>2</v>
      </c>
      <c r="E50" s="741">
        <v>2</v>
      </c>
      <c r="F50" s="741">
        <v>0</v>
      </c>
      <c r="G50" s="741">
        <v>0</v>
      </c>
      <c r="H50" s="736" t="s">
        <v>551</v>
      </c>
      <c r="I50" s="741">
        <v>0</v>
      </c>
      <c r="J50" s="741">
        <v>0</v>
      </c>
      <c r="K50" s="741">
        <v>0</v>
      </c>
      <c r="L50" s="741">
        <v>0</v>
      </c>
      <c r="M50" s="741">
        <v>0</v>
      </c>
      <c r="N50" s="741">
        <v>0</v>
      </c>
      <c r="O50" s="741">
        <v>0</v>
      </c>
      <c r="P50" s="741">
        <v>0</v>
      </c>
    </row>
    <row r="51" spans="1:16" ht="36.950000000000003" hidden="1" customHeight="1" outlineLevel="1">
      <c r="A51" s="736" t="s">
        <v>90</v>
      </c>
      <c r="B51" s="741">
        <v>1</v>
      </c>
      <c r="C51" s="741">
        <v>1</v>
      </c>
      <c r="D51" s="741">
        <v>0</v>
      </c>
      <c r="E51" s="741">
        <v>0</v>
      </c>
      <c r="F51" s="741">
        <v>0</v>
      </c>
      <c r="G51" s="741">
        <v>0</v>
      </c>
      <c r="H51" s="736" t="s">
        <v>90</v>
      </c>
      <c r="I51" s="741">
        <v>0</v>
      </c>
      <c r="J51" s="741">
        <v>0</v>
      </c>
      <c r="K51" s="741">
        <v>0</v>
      </c>
      <c r="L51" s="741">
        <v>0</v>
      </c>
      <c r="M51" s="741">
        <v>0</v>
      </c>
      <c r="N51" s="741">
        <v>0</v>
      </c>
      <c r="O51" s="741">
        <v>0</v>
      </c>
      <c r="P51" s="741">
        <v>0</v>
      </c>
    </row>
    <row r="52" spans="1:16" ht="36.950000000000003" hidden="1" customHeight="1" outlineLevel="1">
      <c r="A52" s="736" t="s">
        <v>552</v>
      </c>
      <c r="B52" s="741">
        <v>0</v>
      </c>
      <c r="C52" s="741">
        <v>0</v>
      </c>
      <c r="D52" s="741">
        <v>0</v>
      </c>
      <c r="E52" s="741">
        <v>0</v>
      </c>
      <c r="F52" s="741">
        <v>0</v>
      </c>
      <c r="G52" s="741">
        <v>0</v>
      </c>
      <c r="H52" s="736" t="s">
        <v>552</v>
      </c>
      <c r="I52" s="741">
        <v>0</v>
      </c>
      <c r="J52" s="741">
        <v>0</v>
      </c>
      <c r="K52" s="741">
        <v>0</v>
      </c>
      <c r="L52" s="741">
        <v>0</v>
      </c>
      <c r="M52" s="741">
        <v>0</v>
      </c>
      <c r="N52" s="741">
        <v>0</v>
      </c>
      <c r="O52" s="741">
        <v>0</v>
      </c>
      <c r="P52" s="741">
        <v>0</v>
      </c>
    </row>
    <row r="53" spans="1:16" s="47" customFormat="1" ht="39.950000000000003" customHeight="1" collapsed="1">
      <c r="A53" s="743">
        <v>2018</v>
      </c>
      <c r="B53" s="744">
        <f>SUM(B55:B64)</f>
        <v>5</v>
      </c>
      <c r="C53" s="744">
        <f t="shared" ref="C53:P53" si="6">SUM(C55:C64)</f>
        <v>5</v>
      </c>
      <c r="D53" s="744">
        <f t="shared" si="6"/>
        <v>3</v>
      </c>
      <c r="E53" s="744">
        <f t="shared" si="6"/>
        <v>4</v>
      </c>
      <c r="F53" s="744">
        <f t="shared" si="6"/>
        <v>0</v>
      </c>
      <c r="G53" s="744">
        <f t="shared" si="6"/>
        <v>0</v>
      </c>
      <c r="H53" s="743">
        <v>2018</v>
      </c>
      <c r="I53" s="744">
        <f t="shared" si="6"/>
        <v>0</v>
      </c>
      <c r="J53" s="744">
        <f t="shared" si="6"/>
        <v>0</v>
      </c>
      <c r="K53" s="744">
        <f t="shared" si="6"/>
        <v>1</v>
      </c>
      <c r="L53" s="744">
        <f t="shared" si="6"/>
        <v>2</v>
      </c>
      <c r="M53" s="744">
        <f t="shared" si="6"/>
        <v>1</v>
      </c>
      <c r="N53" s="744">
        <f t="shared" si="6"/>
        <v>4</v>
      </c>
      <c r="O53" s="744">
        <f t="shared" si="6"/>
        <v>0</v>
      </c>
      <c r="P53" s="744">
        <f t="shared" si="6"/>
        <v>0</v>
      </c>
    </row>
    <row r="54" spans="1:16" ht="10.5" customHeight="1" outlineLevel="1">
      <c r="A54" s="736"/>
      <c r="B54" s="739"/>
      <c r="C54" s="739"/>
      <c r="D54" s="739"/>
      <c r="E54" s="739"/>
      <c r="F54" s="739"/>
      <c r="G54" s="739"/>
      <c r="H54" s="736"/>
      <c r="I54" s="740"/>
      <c r="J54" s="740"/>
      <c r="K54" s="740"/>
      <c r="L54" s="740"/>
      <c r="M54" s="740"/>
      <c r="N54" s="740"/>
      <c r="O54" s="740"/>
      <c r="P54" s="740"/>
    </row>
    <row r="55" spans="1:16" ht="36.950000000000003" customHeight="1" outlineLevel="1">
      <c r="A55" s="736" t="s">
        <v>82</v>
      </c>
      <c r="B55" s="745">
        <v>3</v>
      </c>
      <c r="C55" s="745">
        <v>3</v>
      </c>
      <c r="D55" s="745">
        <v>0</v>
      </c>
      <c r="E55" s="745">
        <v>0</v>
      </c>
      <c r="F55" s="745">
        <v>0</v>
      </c>
      <c r="G55" s="745">
        <v>0</v>
      </c>
      <c r="H55" s="736" t="s">
        <v>82</v>
      </c>
      <c r="I55" s="745">
        <v>0</v>
      </c>
      <c r="J55" s="745">
        <v>0</v>
      </c>
      <c r="K55" s="745">
        <v>1</v>
      </c>
      <c r="L55" s="745">
        <v>2</v>
      </c>
      <c r="M55" s="745">
        <v>1</v>
      </c>
      <c r="N55" s="745">
        <v>4</v>
      </c>
      <c r="O55" s="745">
        <v>0</v>
      </c>
      <c r="P55" s="745">
        <v>0</v>
      </c>
    </row>
    <row r="56" spans="1:16" ht="36.950000000000003" customHeight="1" outlineLevel="1">
      <c r="A56" s="736" t="s">
        <v>83</v>
      </c>
      <c r="B56" s="745">
        <v>0</v>
      </c>
      <c r="C56" s="745">
        <v>0</v>
      </c>
      <c r="D56" s="745">
        <v>0</v>
      </c>
      <c r="E56" s="745">
        <v>0</v>
      </c>
      <c r="F56" s="745">
        <v>0</v>
      </c>
      <c r="G56" s="745">
        <v>0</v>
      </c>
      <c r="H56" s="736" t="s">
        <v>83</v>
      </c>
      <c r="I56" s="745">
        <v>0</v>
      </c>
      <c r="J56" s="745">
        <v>0</v>
      </c>
      <c r="K56" s="745">
        <v>0</v>
      </c>
      <c r="L56" s="745">
        <v>0</v>
      </c>
      <c r="M56" s="745">
        <v>0</v>
      </c>
      <c r="N56" s="745">
        <v>0</v>
      </c>
      <c r="O56" s="745">
        <v>0</v>
      </c>
      <c r="P56" s="745">
        <v>0</v>
      </c>
    </row>
    <row r="57" spans="1:16" ht="36.950000000000003" customHeight="1" outlineLevel="1">
      <c r="A57" s="736" t="s">
        <v>84</v>
      </c>
      <c r="B57" s="745">
        <v>0</v>
      </c>
      <c r="C57" s="745">
        <v>0</v>
      </c>
      <c r="D57" s="745">
        <v>0</v>
      </c>
      <c r="E57" s="745">
        <v>0</v>
      </c>
      <c r="F57" s="745">
        <v>0</v>
      </c>
      <c r="G57" s="745">
        <v>0</v>
      </c>
      <c r="H57" s="736" t="s">
        <v>84</v>
      </c>
      <c r="I57" s="745">
        <v>0</v>
      </c>
      <c r="J57" s="745">
        <v>0</v>
      </c>
      <c r="K57" s="745">
        <v>0</v>
      </c>
      <c r="L57" s="745">
        <v>0</v>
      </c>
      <c r="M57" s="745">
        <v>0</v>
      </c>
      <c r="N57" s="745">
        <v>0</v>
      </c>
      <c r="O57" s="745">
        <v>0</v>
      </c>
      <c r="P57" s="745">
        <v>0</v>
      </c>
    </row>
    <row r="58" spans="1:16" ht="36.950000000000003" customHeight="1" outlineLevel="1">
      <c r="A58" s="736" t="s">
        <v>85</v>
      </c>
      <c r="B58" s="745">
        <v>0</v>
      </c>
      <c r="C58" s="745">
        <v>0</v>
      </c>
      <c r="D58" s="745">
        <v>0</v>
      </c>
      <c r="E58" s="745">
        <v>0</v>
      </c>
      <c r="F58" s="745">
        <v>0</v>
      </c>
      <c r="G58" s="745">
        <v>0</v>
      </c>
      <c r="H58" s="736" t="s">
        <v>85</v>
      </c>
      <c r="I58" s="745">
        <v>0</v>
      </c>
      <c r="J58" s="745">
        <v>0</v>
      </c>
      <c r="K58" s="745">
        <v>0</v>
      </c>
      <c r="L58" s="745">
        <v>0</v>
      </c>
      <c r="M58" s="745">
        <v>0</v>
      </c>
      <c r="N58" s="745">
        <v>0</v>
      </c>
      <c r="O58" s="745">
        <v>0</v>
      </c>
      <c r="P58" s="745">
        <v>0</v>
      </c>
    </row>
    <row r="59" spans="1:16" ht="36.950000000000003" customHeight="1" outlineLevel="1">
      <c r="A59" s="736" t="s">
        <v>86</v>
      </c>
      <c r="B59" s="745">
        <v>1</v>
      </c>
      <c r="C59" s="745">
        <v>1</v>
      </c>
      <c r="D59" s="745">
        <v>0</v>
      </c>
      <c r="E59" s="745">
        <v>0</v>
      </c>
      <c r="F59" s="745">
        <v>0</v>
      </c>
      <c r="G59" s="745">
        <v>0</v>
      </c>
      <c r="H59" s="736" t="s">
        <v>86</v>
      </c>
      <c r="I59" s="745">
        <v>0</v>
      </c>
      <c r="J59" s="745">
        <v>0</v>
      </c>
      <c r="K59" s="745">
        <v>0</v>
      </c>
      <c r="L59" s="745">
        <v>0</v>
      </c>
      <c r="M59" s="745">
        <v>0</v>
      </c>
      <c r="N59" s="745">
        <v>0</v>
      </c>
      <c r="O59" s="745">
        <v>0</v>
      </c>
      <c r="P59" s="745">
        <v>0</v>
      </c>
    </row>
    <row r="60" spans="1:16" ht="36.950000000000003" customHeight="1" outlineLevel="1">
      <c r="A60" s="736" t="s">
        <v>549</v>
      </c>
      <c r="B60" s="745">
        <v>0</v>
      </c>
      <c r="C60" s="745">
        <v>0</v>
      </c>
      <c r="D60" s="745">
        <v>0</v>
      </c>
      <c r="E60" s="745">
        <v>0</v>
      </c>
      <c r="F60" s="745">
        <v>0</v>
      </c>
      <c r="G60" s="745">
        <v>0</v>
      </c>
      <c r="H60" s="736" t="s">
        <v>549</v>
      </c>
      <c r="I60" s="745">
        <v>0</v>
      </c>
      <c r="J60" s="745">
        <v>0</v>
      </c>
      <c r="K60" s="745">
        <v>0</v>
      </c>
      <c r="L60" s="745">
        <v>0</v>
      </c>
      <c r="M60" s="745">
        <v>0</v>
      </c>
      <c r="N60" s="745">
        <v>0</v>
      </c>
      <c r="O60" s="745">
        <v>0</v>
      </c>
      <c r="P60" s="745">
        <v>0</v>
      </c>
    </row>
    <row r="61" spans="1:16" ht="36.950000000000003" customHeight="1" outlineLevel="1">
      <c r="A61" s="736" t="s">
        <v>550</v>
      </c>
      <c r="B61" s="745">
        <v>0</v>
      </c>
      <c r="C61" s="745">
        <v>0</v>
      </c>
      <c r="D61" s="745">
        <v>1</v>
      </c>
      <c r="E61" s="745">
        <v>2</v>
      </c>
      <c r="F61" s="745">
        <v>0</v>
      </c>
      <c r="G61" s="745">
        <v>0</v>
      </c>
      <c r="H61" s="736" t="s">
        <v>550</v>
      </c>
      <c r="I61" s="745">
        <v>0</v>
      </c>
      <c r="J61" s="745">
        <v>0</v>
      </c>
      <c r="K61" s="745">
        <v>0</v>
      </c>
      <c r="L61" s="745">
        <v>0</v>
      </c>
      <c r="M61" s="745">
        <v>0</v>
      </c>
      <c r="N61" s="745">
        <v>0</v>
      </c>
      <c r="O61" s="745">
        <v>0</v>
      </c>
      <c r="P61" s="745">
        <v>0</v>
      </c>
    </row>
    <row r="62" spans="1:16" ht="36.950000000000003" customHeight="1" outlineLevel="1">
      <c r="A62" s="736" t="s">
        <v>551</v>
      </c>
      <c r="B62" s="745">
        <v>0</v>
      </c>
      <c r="C62" s="745">
        <v>0</v>
      </c>
      <c r="D62" s="745">
        <v>2</v>
      </c>
      <c r="E62" s="745">
        <v>2</v>
      </c>
      <c r="F62" s="745">
        <v>0</v>
      </c>
      <c r="G62" s="745">
        <v>0</v>
      </c>
      <c r="H62" s="736" t="s">
        <v>551</v>
      </c>
      <c r="I62" s="745">
        <v>0</v>
      </c>
      <c r="J62" s="745">
        <v>0</v>
      </c>
      <c r="K62" s="745">
        <v>0</v>
      </c>
      <c r="L62" s="745">
        <v>0</v>
      </c>
      <c r="M62" s="745">
        <v>0</v>
      </c>
      <c r="N62" s="745">
        <v>0</v>
      </c>
      <c r="O62" s="745">
        <v>0</v>
      </c>
      <c r="P62" s="745">
        <v>0</v>
      </c>
    </row>
    <row r="63" spans="1:16" ht="36.950000000000003" customHeight="1" outlineLevel="1">
      <c r="A63" s="736" t="s">
        <v>90</v>
      </c>
      <c r="B63" s="745">
        <v>1</v>
      </c>
      <c r="C63" s="745">
        <v>1</v>
      </c>
      <c r="D63" s="745">
        <v>0</v>
      </c>
      <c r="E63" s="745">
        <v>0</v>
      </c>
      <c r="F63" s="745">
        <v>0</v>
      </c>
      <c r="G63" s="745">
        <v>0</v>
      </c>
      <c r="H63" s="736" t="s">
        <v>90</v>
      </c>
      <c r="I63" s="745">
        <v>0</v>
      </c>
      <c r="J63" s="745">
        <v>0</v>
      </c>
      <c r="K63" s="745">
        <v>0</v>
      </c>
      <c r="L63" s="745">
        <v>0</v>
      </c>
      <c r="M63" s="745">
        <v>0</v>
      </c>
      <c r="N63" s="745">
        <v>0</v>
      </c>
      <c r="O63" s="745">
        <v>0</v>
      </c>
      <c r="P63" s="745">
        <v>0</v>
      </c>
    </row>
    <row r="64" spans="1:16" ht="36.950000000000003" customHeight="1" outlineLevel="1">
      <c r="A64" s="736" t="s">
        <v>552</v>
      </c>
      <c r="B64" s="745">
        <v>0</v>
      </c>
      <c r="C64" s="745">
        <v>0</v>
      </c>
      <c r="D64" s="745">
        <v>0</v>
      </c>
      <c r="E64" s="745">
        <v>0</v>
      </c>
      <c r="F64" s="745">
        <v>0</v>
      </c>
      <c r="G64" s="745">
        <v>0</v>
      </c>
      <c r="H64" s="736" t="s">
        <v>552</v>
      </c>
      <c r="I64" s="745">
        <v>0</v>
      </c>
      <c r="J64" s="745">
        <v>0</v>
      </c>
      <c r="K64" s="745">
        <v>0</v>
      </c>
      <c r="L64" s="745">
        <v>0</v>
      </c>
      <c r="M64" s="745">
        <v>0</v>
      </c>
      <c r="N64" s="745">
        <v>0</v>
      </c>
      <c r="O64" s="745">
        <v>0</v>
      </c>
      <c r="P64" s="745">
        <v>0</v>
      </c>
    </row>
    <row r="65" spans="1:16" ht="5.25" customHeight="1" outlineLevel="1">
      <c r="A65" s="742"/>
      <c r="B65" s="464"/>
      <c r="C65" s="428"/>
      <c r="D65" s="428"/>
      <c r="E65" s="428"/>
      <c r="F65" s="428"/>
      <c r="G65" s="428"/>
      <c r="H65" s="742"/>
      <c r="I65" s="464"/>
      <c r="J65" s="428"/>
      <c r="K65" s="428"/>
      <c r="L65" s="428"/>
      <c r="M65" s="428"/>
      <c r="N65" s="428"/>
      <c r="O65" s="428"/>
      <c r="P65" s="218"/>
    </row>
    <row r="66" spans="1:16" ht="15" customHeight="1">
      <c r="A66" s="746"/>
      <c r="B66" s="747"/>
      <c r="C66" s="747"/>
      <c r="D66" s="747"/>
      <c r="E66" s="747"/>
      <c r="F66" s="747"/>
      <c r="G66" s="747"/>
      <c r="H66" s="746"/>
      <c r="I66" s="747"/>
      <c r="J66" s="747"/>
      <c r="K66" s="747"/>
      <c r="L66" s="747"/>
      <c r="M66" s="747"/>
      <c r="N66" s="747"/>
      <c r="O66" s="747"/>
      <c r="P66" s="748"/>
    </row>
    <row r="67" spans="1:16" ht="15" customHeight="1">
      <c r="A67" s="749"/>
      <c r="B67" s="747"/>
      <c r="C67" s="747"/>
      <c r="D67" s="747"/>
      <c r="E67" s="747"/>
      <c r="F67" s="747"/>
      <c r="G67" s="747"/>
      <c r="H67" s="749"/>
      <c r="I67" s="747"/>
      <c r="J67" s="747"/>
      <c r="K67" s="747"/>
      <c r="L67" s="747"/>
      <c r="M67" s="747"/>
      <c r="N67" s="747"/>
      <c r="O67" s="747"/>
      <c r="P67" s="748"/>
    </row>
    <row r="68" spans="1:16" s="48" customFormat="1" ht="16.5" customHeight="1">
      <c r="A68" s="750" t="s">
        <v>359</v>
      </c>
      <c r="B68" s="178"/>
      <c r="C68" s="178"/>
      <c r="D68" s="178"/>
      <c r="E68" s="178"/>
      <c r="F68" s="178"/>
      <c r="G68" s="178"/>
      <c r="H68" s="750" t="s">
        <v>359</v>
      </c>
      <c r="I68" s="178"/>
      <c r="J68" s="178"/>
      <c r="K68" s="178"/>
      <c r="L68" s="178"/>
      <c r="M68" s="178"/>
      <c r="N68" s="178"/>
      <c r="O68" s="178"/>
      <c r="P68" s="750"/>
    </row>
    <row r="69" spans="1:16" ht="18" customHeight="1">
      <c r="A69" s="46"/>
      <c r="B69" s="751"/>
      <c r="C69" s="751"/>
      <c r="D69" s="751"/>
      <c r="E69" s="751"/>
      <c r="F69" s="751"/>
      <c r="G69" s="751"/>
      <c r="H69" s="752"/>
      <c r="I69" s="751"/>
      <c r="J69" s="751"/>
      <c r="K69" s="751"/>
      <c r="L69" s="751"/>
      <c r="M69" s="751"/>
      <c r="N69" s="753"/>
      <c r="O69" s="46"/>
      <c r="P69" s="46"/>
    </row>
    <row r="70" spans="1:16">
      <c r="A70" s="46"/>
      <c r="B70" s="46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</row>
    <row r="71" spans="1:16">
      <c r="A71" s="46"/>
      <c r="B71" s="46"/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</row>
  </sheetData>
  <mergeCells count="9">
    <mergeCell ref="B8:C8"/>
    <mergeCell ref="B7:C7"/>
    <mergeCell ref="K7:L7"/>
    <mergeCell ref="H1:I1"/>
    <mergeCell ref="D7:E7"/>
    <mergeCell ref="D8:E8"/>
    <mergeCell ref="K8:L8"/>
    <mergeCell ref="F7:G7"/>
    <mergeCell ref="F8:G8"/>
  </mergeCells>
  <phoneticPr fontId="249" type="noConversion"/>
  <printOptions horizontalCentered="1" gridLinesSet="0"/>
  <pageMargins left="0.39374999999999999" right="0.39374999999999999" top="0.55138889999999996" bottom="0.55138889999999996" header="0.51180550000000002" footer="0.51180550000000002"/>
  <pageSetup paperSize="9" scale="81" pageOrder="overThenDown" orientation="portrait" blackAndWhite="1" r:id="rId1"/>
  <headerFooter alignWithMargins="0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6"/>
  </sheetPr>
  <dimension ref="A1:R78"/>
  <sheetViews>
    <sheetView view="pageBreakPreview" zoomScaleNormal="100" workbookViewId="0">
      <selection activeCell="V7" sqref="V7"/>
    </sheetView>
  </sheetViews>
  <sheetFormatPr defaultRowHeight="13.5" outlineLevelRow="1"/>
  <cols>
    <col min="1" max="1" width="13.42578125" style="21" customWidth="1"/>
    <col min="2" max="2" width="5.42578125" style="21" customWidth="1"/>
    <col min="3" max="3" width="4.5703125" style="21" customWidth="1"/>
    <col min="4" max="4" width="12" style="21" customWidth="1"/>
    <col min="5" max="5" width="8" style="21" customWidth="1"/>
    <col min="6" max="6" width="7.140625" style="21" customWidth="1"/>
    <col min="7" max="7" width="7.42578125" style="21" customWidth="1"/>
    <col min="8" max="8" width="7.7109375" style="21" customWidth="1"/>
    <col min="9" max="9" width="7.42578125" style="21" customWidth="1"/>
    <col min="10" max="10" width="11.28515625" style="21" customWidth="1"/>
    <col min="11" max="11" width="6.42578125" style="21" customWidth="1"/>
    <col min="12" max="13" width="6.5703125" style="21" customWidth="1"/>
    <col min="14" max="14" width="6" style="21" customWidth="1"/>
    <col min="15" max="15" width="5.7109375" style="21" customWidth="1"/>
    <col min="16" max="16" width="9" style="21" customWidth="1"/>
    <col min="17" max="17" width="10" style="21" bestFit="1" customWidth="1"/>
    <col min="18" max="16384" width="9.140625" style="21"/>
  </cols>
  <sheetData>
    <row r="1" spans="1:17" s="1" customFormat="1" ht="24.95" customHeight="1">
      <c r="B1" s="54"/>
      <c r="C1" s="54"/>
      <c r="D1" s="54"/>
      <c r="E1" s="54"/>
      <c r="F1" s="54"/>
      <c r="G1" s="54"/>
      <c r="I1" s="55"/>
      <c r="J1" s="55"/>
      <c r="K1" s="55"/>
      <c r="L1" s="55"/>
      <c r="M1" s="54"/>
      <c r="N1" s="54"/>
      <c r="O1" s="54"/>
      <c r="P1" s="54"/>
    </row>
    <row r="2" spans="1:17" s="1" customFormat="1" ht="24.95" customHeight="1">
      <c r="B2" s="54"/>
      <c r="C2" s="54"/>
      <c r="D2" s="54"/>
      <c r="E2" s="54"/>
      <c r="F2" s="54"/>
      <c r="G2" s="54"/>
      <c r="I2" s="55"/>
      <c r="J2" s="55"/>
      <c r="K2" s="55"/>
      <c r="L2" s="55"/>
      <c r="M2" s="54"/>
      <c r="N2" s="54"/>
      <c r="O2" s="54"/>
      <c r="P2" s="54"/>
    </row>
    <row r="3" spans="1:17" s="2" customFormat="1" ht="24.95" customHeight="1">
      <c r="A3" s="56" t="s">
        <v>2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8"/>
      <c r="N3" s="57"/>
      <c r="O3" s="57"/>
      <c r="P3" s="57"/>
    </row>
    <row r="4" spans="1:17" s="3" customFormat="1" ht="23.1" customHeight="1">
      <c r="A4" s="56" t="s">
        <v>3</v>
      </c>
      <c r="B4" s="59"/>
      <c r="C4" s="59"/>
      <c r="D4" s="59"/>
      <c r="E4" s="59"/>
      <c r="F4" s="59"/>
      <c r="G4" s="59"/>
      <c r="H4" s="59"/>
      <c r="I4" s="60"/>
      <c r="J4" s="60"/>
      <c r="K4" s="60"/>
      <c r="L4" s="60"/>
      <c r="M4" s="60"/>
      <c r="N4" s="60"/>
      <c r="O4" s="60"/>
      <c r="P4" s="60"/>
    </row>
    <row r="5" spans="1:17" s="3" customFormat="1" ht="23.1" customHeight="1">
      <c r="A5" s="56"/>
      <c r="B5" s="59"/>
      <c r="C5" s="59"/>
      <c r="D5" s="59"/>
      <c r="E5" s="59"/>
      <c r="F5" s="59"/>
      <c r="G5" s="59"/>
      <c r="H5" s="59"/>
      <c r="I5" s="60"/>
      <c r="J5" s="60"/>
      <c r="K5" s="60"/>
      <c r="L5" s="60"/>
      <c r="M5" s="60"/>
      <c r="N5" s="60"/>
      <c r="O5" s="60"/>
      <c r="P5" s="60"/>
    </row>
    <row r="6" spans="1:17" s="4" customFormat="1" ht="15" customHeight="1" thickBot="1">
      <c r="A6" s="4" t="s">
        <v>560</v>
      </c>
      <c r="M6" s="783" t="s">
        <v>4</v>
      </c>
      <c r="N6" s="783"/>
      <c r="O6" s="783"/>
      <c r="P6" s="783"/>
    </row>
    <row r="7" spans="1:17" s="2" customFormat="1" ht="38.25" customHeight="1">
      <c r="A7" s="61" t="s">
        <v>5</v>
      </c>
      <c r="B7" s="777" t="s">
        <v>6</v>
      </c>
      <c r="C7" s="778"/>
      <c r="D7" s="61" t="s">
        <v>7</v>
      </c>
      <c r="E7" s="61" t="s">
        <v>8</v>
      </c>
      <c r="F7" s="784" t="s">
        <v>9</v>
      </c>
      <c r="G7" s="785"/>
      <c r="H7" s="786"/>
      <c r="I7" s="63" t="s">
        <v>10</v>
      </c>
      <c r="J7" s="63"/>
      <c r="K7" s="63"/>
      <c r="L7" s="63"/>
      <c r="M7" s="63"/>
      <c r="N7" s="63"/>
      <c r="O7" s="64"/>
      <c r="P7" s="65" t="s">
        <v>11</v>
      </c>
    </row>
    <row r="8" spans="1:17" s="2" customFormat="1" ht="25.5" customHeight="1">
      <c r="A8" s="66"/>
      <c r="B8" s="779"/>
      <c r="C8" s="780"/>
      <c r="D8" s="66" t="s">
        <v>12</v>
      </c>
      <c r="E8" s="66" t="s">
        <v>13</v>
      </c>
      <c r="F8" s="66" t="s">
        <v>14</v>
      </c>
      <c r="G8" s="66" t="s">
        <v>15</v>
      </c>
      <c r="H8" s="66" t="s">
        <v>16</v>
      </c>
      <c r="I8" s="66" t="s">
        <v>14</v>
      </c>
      <c r="J8" s="68" t="s">
        <v>17</v>
      </c>
      <c r="K8" s="68"/>
      <c r="L8" s="69"/>
      <c r="M8" s="774" t="s">
        <v>18</v>
      </c>
      <c r="N8" s="775"/>
      <c r="O8" s="776"/>
      <c r="P8" s="70" t="s">
        <v>19</v>
      </c>
    </row>
    <row r="9" spans="1:17" s="2" customFormat="1" ht="16.5" customHeight="1">
      <c r="A9" s="66"/>
      <c r="B9" s="781" t="s">
        <v>20</v>
      </c>
      <c r="C9" s="782"/>
      <c r="D9" s="72" t="s">
        <v>21</v>
      </c>
      <c r="E9" s="73" t="s">
        <v>22</v>
      </c>
      <c r="F9" s="66"/>
      <c r="G9" s="66"/>
      <c r="H9" s="66"/>
      <c r="I9" s="66"/>
      <c r="J9" s="66" t="s">
        <v>23</v>
      </c>
      <c r="K9" s="66" t="s">
        <v>15</v>
      </c>
      <c r="L9" s="66" t="s">
        <v>16</v>
      </c>
      <c r="M9" s="66" t="s">
        <v>23</v>
      </c>
      <c r="N9" s="66" t="s">
        <v>15</v>
      </c>
      <c r="O9" s="66" t="s">
        <v>16</v>
      </c>
      <c r="P9" s="74" t="s">
        <v>24</v>
      </c>
    </row>
    <row r="10" spans="1:17" s="2" customFormat="1" ht="16.5" customHeight="1">
      <c r="A10" s="75" t="s">
        <v>25</v>
      </c>
      <c r="B10" s="772" t="s">
        <v>26</v>
      </c>
      <c r="C10" s="773"/>
      <c r="D10" s="77" t="s">
        <v>27</v>
      </c>
      <c r="E10" s="76" t="s">
        <v>28</v>
      </c>
      <c r="F10" s="75" t="s">
        <v>29</v>
      </c>
      <c r="G10" s="75" t="s">
        <v>30</v>
      </c>
      <c r="H10" s="75" t="s">
        <v>31</v>
      </c>
      <c r="I10" s="75"/>
      <c r="J10" s="75" t="s">
        <v>32</v>
      </c>
      <c r="K10" s="75"/>
      <c r="L10" s="75"/>
      <c r="M10" s="75"/>
      <c r="N10" s="75"/>
      <c r="O10" s="75"/>
      <c r="P10" s="78" t="s">
        <v>33</v>
      </c>
    </row>
    <row r="11" spans="1:17" ht="29.25" hidden="1" customHeight="1">
      <c r="A11" s="79" t="s">
        <v>34</v>
      </c>
      <c r="B11" s="80">
        <v>71</v>
      </c>
      <c r="C11" s="81">
        <v>11</v>
      </c>
      <c r="D11" s="80">
        <v>471</v>
      </c>
      <c r="E11" s="80">
        <v>499</v>
      </c>
      <c r="F11" s="80">
        <v>9298</v>
      </c>
      <c r="G11" s="80">
        <v>4780</v>
      </c>
      <c r="H11" s="80">
        <v>4525</v>
      </c>
      <c r="I11" s="80">
        <v>1013</v>
      </c>
      <c r="J11" s="80">
        <v>822</v>
      </c>
      <c r="K11" s="80">
        <v>331</v>
      </c>
      <c r="L11" s="80">
        <v>491</v>
      </c>
      <c r="M11" s="80">
        <v>202</v>
      </c>
      <c r="N11" s="80">
        <v>126</v>
      </c>
      <c r="O11" s="80">
        <v>76</v>
      </c>
      <c r="P11" s="82">
        <v>12</v>
      </c>
    </row>
    <row r="12" spans="1:17" ht="29.25" hidden="1" customHeight="1">
      <c r="A12" s="79" t="s">
        <v>35</v>
      </c>
      <c r="B12" s="80">
        <v>70</v>
      </c>
      <c r="C12" s="83">
        <v>8</v>
      </c>
      <c r="D12" s="80">
        <v>477</v>
      </c>
      <c r="E12" s="80">
        <v>464</v>
      </c>
      <c r="F12" s="80">
        <v>8506</v>
      </c>
      <c r="G12" s="80">
        <v>4342</v>
      </c>
      <c r="H12" s="80">
        <v>4164</v>
      </c>
      <c r="I12" s="80">
        <v>1278</v>
      </c>
      <c r="J12" s="80">
        <v>887</v>
      </c>
      <c r="K12" s="80">
        <v>320</v>
      </c>
      <c r="L12" s="80">
        <v>567</v>
      </c>
      <c r="M12" s="80">
        <v>391</v>
      </c>
      <c r="N12" s="80">
        <v>139</v>
      </c>
      <c r="O12" s="80">
        <v>252</v>
      </c>
      <c r="P12" s="82">
        <f>F12/J12</f>
        <v>9.5896279594137539</v>
      </c>
    </row>
    <row r="13" spans="1:17" ht="29.25" customHeight="1">
      <c r="A13" s="79" t="s">
        <v>36</v>
      </c>
      <c r="B13" s="80">
        <v>68</v>
      </c>
      <c r="C13" s="83">
        <v>8</v>
      </c>
      <c r="D13" s="80">
        <v>471</v>
      </c>
      <c r="E13" s="80">
        <v>466</v>
      </c>
      <c r="F13" s="80">
        <v>8364</v>
      </c>
      <c r="G13" s="80">
        <v>4239</v>
      </c>
      <c r="H13" s="80">
        <v>4155</v>
      </c>
      <c r="I13" s="80">
        <v>1077</v>
      </c>
      <c r="J13" s="80">
        <v>878</v>
      </c>
      <c r="K13" s="80">
        <v>298</v>
      </c>
      <c r="L13" s="80">
        <v>580</v>
      </c>
      <c r="M13" s="80">
        <v>175</v>
      </c>
      <c r="N13" s="80">
        <v>121</v>
      </c>
      <c r="O13" s="80">
        <v>54</v>
      </c>
      <c r="P13" s="82">
        <f t="shared" ref="P13" si="0">F13/J13</f>
        <v>9.52619589977221</v>
      </c>
    </row>
    <row r="14" spans="1:17" ht="29.25" customHeight="1">
      <c r="A14" s="84" t="s">
        <v>37</v>
      </c>
      <c r="B14" s="80">
        <v>66</v>
      </c>
      <c r="C14" s="83">
        <v>11</v>
      </c>
      <c r="D14" s="80">
        <v>458</v>
      </c>
      <c r="E14" s="80">
        <v>426</v>
      </c>
      <c r="F14" s="80">
        <v>8031</v>
      </c>
      <c r="G14" s="80">
        <v>4023</v>
      </c>
      <c r="H14" s="80">
        <v>4008</v>
      </c>
      <c r="I14" s="80">
        <v>1086</v>
      </c>
      <c r="J14" s="80">
        <v>875</v>
      </c>
      <c r="K14" s="80">
        <v>295</v>
      </c>
      <c r="L14" s="80">
        <v>580</v>
      </c>
      <c r="M14" s="80">
        <v>211</v>
      </c>
      <c r="N14" s="80">
        <v>125</v>
      </c>
      <c r="O14" s="80">
        <v>86</v>
      </c>
      <c r="P14" s="82">
        <v>10</v>
      </c>
    </row>
    <row r="15" spans="1:17" ht="29.25" customHeight="1">
      <c r="A15" s="84" t="s">
        <v>38</v>
      </c>
      <c r="B15" s="80">
        <f>SUM(B17:B19,B22,B25)</f>
        <v>66</v>
      </c>
      <c r="C15" s="81">
        <f>SUM(C17:C19,C22,C25)</f>
        <v>9</v>
      </c>
      <c r="D15" s="80">
        <f t="shared" ref="D15:O15" si="1">SUM(D17:D19,D22,D25)</f>
        <v>454</v>
      </c>
      <c r="E15" s="80">
        <f t="shared" si="1"/>
        <v>629</v>
      </c>
      <c r="F15" s="80">
        <f t="shared" si="1"/>
        <v>7681</v>
      </c>
      <c r="G15" s="80">
        <f t="shared" si="1"/>
        <v>3863</v>
      </c>
      <c r="H15" s="80">
        <f t="shared" si="1"/>
        <v>3818</v>
      </c>
      <c r="I15" s="80">
        <f>SUM(I17:I19,I22,I25)</f>
        <v>1020</v>
      </c>
      <c r="J15" s="80">
        <f t="shared" si="1"/>
        <v>843</v>
      </c>
      <c r="K15" s="80">
        <f t="shared" si="1"/>
        <v>280</v>
      </c>
      <c r="L15" s="80">
        <f t="shared" si="1"/>
        <v>563</v>
      </c>
      <c r="M15" s="80">
        <f t="shared" si="1"/>
        <v>177</v>
      </c>
      <c r="N15" s="80">
        <f t="shared" si="1"/>
        <v>124</v>
      </c>
      <c r="O15" s="80">
        <f t="shared" si="1"/>
        <v>53</v>
      </c>
      <c r="P15" s="80">
        <f>AVERAGE(P17:P19,P22,P25,P28:P32)</f>
        <v>9.7665176798327273</v>
      </c>
      <c r="Q15" s="85"/>
    </row>
    <row r="16" spans="1:17" ht="15" hidden="1" customHeight="1" outlineLevel="1">
      <c r="A16" s="84"/>
      <c r="B16" s="80"/>
      <c r="C16" s="86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2"/>
    </row>
    <row r="17" spans="1:18" s="5" customFormat="1" ht="26.25" hidden="1" customHeight="1" outlineLevel="1">
      <c r="A17" s="87" t="s">
        <v>39</v>
      </c>
      <c r="B17" s="88">
        <v>23</v>
      </c>
      <c r="C17" s="89">
        <v>2</v>
      </c>
      <c r="D17" s="88">
        <v>48</v>
      </c>
      <c r="E17" s="88">
        <v>28</v>
      </c>
      <c r="F17" s="90">
        <v>701</v>
      </c>
      <c r="G17" s="90">
        <v>328</v>
      </c>
      <c r="H17" s="90">
        <v>373</v>
      </c>
      <c r="I17" s="90">
        <f>SUM(J17,M17)</f>
        <v>66</v>
      </c>
      <c r="J17" s="90">
        <v>61</v>
      </c>
      <c r="K17" s="90">
        <v>1</v>
      </c>
      <c r="L17" s="90">
        <v>60</v>
      </c>
      <c r="M17" s="90">
        <v>5</v>
      </c>
      <c r="N17" s="90">
        <v>4</v>
      </c>
      <c r="O17" s="90">
        <v>1</v>
      </c>
      <c r="P17" s="91">
        <f>F17/J17</f>
        <v>11.491803278688524</v>
      </c>
      <c r="R17" s="92"/>
    </row>
    <row r="18" spans="1:18" s="5" customFormat="1" ht="26.25" hidden="1" customHeight="1" outlineLevel="1">
      <c r="A18" s="87" t="s">
        <v>40</v>
      </c>
      <c r="B18" s="88">
        <v>25</v>
      </c>
      <c r="C18" s="89">
        <v>7</v>
      </c>
      <c r="D18" s="88">
        <v>242</v>
      </c>
      <c r="E18" s="88">
        <v>328</v>
      </c>
      <c r="F18" s="90">
        <v>2968</v>
      </c>
      <c r="G18" s="88">
        <v>1523</v>
      </c>
      <c r="H18" s="88">
        <v>1445</v>
      </c>
      <c r="I18" s="90">
        <f>SUM(J18,M18)</f>
        <v>485</v>
      </c>
      <c r="J18" s="90">
        <v>376</v>
      </c>
      <c r="K18" s="88">
        <v>105</v>
      </c>
      <c r="L18" s="88">
        <v>271</v>
      </c>
      <c r="M18" s="90">
        <v>109</v>
      </c>
      <c r="N18" s="88">
        <v>78</v>
      </c>
      <c r="O18" s="88">
        <v>31</v>
      </c>
      <c r="P18" s="91">
        <f t="shared" ref="P18:P19" si="2">F18/J18</f>
        <v>7.8936170212765955</v>
      </c>
      <c r="R18" s="92"/>
    </row>
    <row r="19" spans="1:18" s="5" customFormat="1" ht="26.25" hidden="1" customHeight="1" outlineLevel="1">
      <c r="A19" s="87" t="s">
        <v>41</v>
      </c>
      <c r="B19" s="90">
        <f>SUM(B20:B21)</f>
        <v>11</v>
      </c>
      <c r="C19" s="90">
        <f t="shared" ref="C19:O19" si="3">SUM(C20:C21)</f>
        <v>0</v>
      </c>
      <c r="D19" s="90">
        <f t="shared" si="3"/>
        <v>87</v>
      </c>
      <c r="E19" s="90">
        <f t="shared" si="3"/>
        <v>130</v>
      </c>
      <c r="F19" s="90">
        <f t="shared" si="3"/>
        <v>1760</v>
      </c>
      <c r="G19" s="90">
        <f t="shared" si="3"/>
        <v>928</v>
      </c>
      <c r="H19" s="90">
        <f t="shared" si="3"/>
        <v>832</v>
      </c>
      <c r="I19" s="90">
        <f t="shared" si="3"/>
        <v>232</v>
      </c>
      <c r="J19" s="90">
        <f t="shared" si="3"/>
        <v>199</v>
      </c>
      <c r="K19" s="90">
        <f t="shared" si="3"/>
        <v>82</v>
      </c>
      <c r="L19" s="90">
        <f t="shared" si="3"/>
        <v>117</v>
      </c>
      <c r="M19" s="90">
        <f t="shared" si="3"/>
        <v>33</v>
      </c>
      <c r="N19" s="90">
        <f t="shared" si="3"/>
        <v>19</v>
      </c>
      <c r="O19" s="90">
        <f t="shared" si="3"/>
        <v>14</v>
      </c>
      <c r="P19" s="91">
        <f t="shared" si="2"/>
        <v>8.8442211055276374</v>
      </c>
      <c r="R19" s="92"/>
    </row>
    <row r="20" spans="1:18" s="5" customFormat="1" ht="26.25" hidden="1" customHeight="1" outlineLevel="1">
      <c r="A20" s="84" t="s">
        <v>42</v>
      </c>
      <c r="B20" s="93">
        <v>10</v>
      </c>
      <c r="C20" s="93">
        <v>0</v>
      </c>
      <c r="D20" s="93">
        <v>84</v>
      </c>
      <c r="E20" s="93">
        <v>125</v>
      </c>
      <c r="F20" s="94">
        <v>1705</v>
      </c>
      <c r="G20" s="93">
        <v>894</v>
      </c>
      <c r="H20" s="93">
        <v>811</v>
      </c>
      <c r="I20" s="95">
        <f>SUM(J20,M20)</f>
        <v>221</v>
      </c>
      <c r="J20" s="94">
        <v>189</v>
      </c>
      <c r="K20" s="93">
        <v>77</v>
      </c>
      <c r="L20" s="93">
        <v>112</v>
      </c>
      <c r="M20" s="94">
        <v>32</v>
      </c>
      <c r="N20" s="93">
        <v>18</v>
      </c>
      <c r="O20" s="93">
        <v>14</v>
      </c>
      <c r="P20" s="96">
        <f>F20/J20</f>
        <v>9.0211640211640205</v>
      </c>
      <c r="Q20" s="97"/>
    </row>
    <row r="21" spans="1:18" s="5" customFormat="1" ht="26.25" hidden="1" customHeight="1" outlineLevel="1">
      <c r="A21" s="84" t="s">
        <v>43</v>
      </c>
      <c r="B21" s="93">
        <v>1</v>
      </c>
      <c r="C21" s="93">
        <v>0</v>
      </c>
      <c r="D21" s="93">
        <v>3</v>
      </c>
      <c r="E21" s="93">
        <v>5</v>
      </c>
      <c r="F21" s="94">
        <v>55</v>
      </c>
      <c r="G21" s="93">
        <v>34</v>
      </c>
      <c r="H21" s="93">
        <v>21</v>
      </c>
      <c r="I21" s="95">
        <f>SUM(J21,M21)</f>
        <v>11</v>
      </c>
      <c r="J21" s="94">
        <v>10</v>
      </c>
      <c r="K21" s="93">
        <v>5</v>
      </c>
      <c r="L21" s="93">
        <v>5</v>
      </c>
      <c r="M21" s="94">
        <v>1</v>
      </c>
      <c r="N21" s="93">
        <v>1</v>
      </c>
      <c r="O21" s="93">
        <v>0</v>
      </c>
      <c r="P21" s="96">
        <f>F21/J21</f>
        <v>5.5</v>
      </c>
    </row>
    <row r="22" spans="1:18" s="5" customFormat="1" ht="26.25" hidden="1" customHeight="1" outlineLevel="1">
      <c r="A22" s="98" t="s">
        <v>44</v>
      </c>
      <c r="B22" s="90">
        <f>SUM(B23:B24)</f>
        <v>4</v>
      </c>
      <c r="C22" s="90">
        <f t="shared" ref="C22:O22" si="4">SUM(C23:C24)</f>
        <v>0</v>
      </c>
      <c r="D22" s="90">
        <f t="shared" si="4"/>
        <v>52</v>
      </c>
      <c r="E22" s="90">
        <f t="shared" si="4"/>
        <v>85</v>
      </c>
      <c r="F22" s="90">
        <f t="shared" si="4"/>
        <v>1631</v>
      </c>
      <c r="G22" s="90">
        <f t="shared" si="4"/>
        <v>832</v>
      </c>
      <c r="H22" s="90">
        <f t="shared" si="4"/>
        <v>799</v>
      </c>
      <c r="I22" s="90">
        <f t="shared" si="4"/>
        <v>139</v>
      </c>
      <c r="J22" s="90">
        <f t="shared" si="4"/>
        <v>128</v>
      </c>
      <c r="K22" s="90">
        <f t="shared" si="4"/>
        <v>60</v>
      </c>
      <c r="L22" s="90">
        <f t="shared" si="4"/>
        <v>68</v>
      </c>
      <c r="M22" s="90">
        <f t="shared" si="4"/>
        <v>11</v>
      </c>
      <c r="N22" s="90">
        <f t="shared" si="4"/>
        <v>8</v>
      </c>
      <c r="O22" s="90">
        <f t="shared" si="4"/>
        <v>3</v>
      </c>
      <c r="P22" s="91">
        <f>F22/J22</f>
        <v>12.7421875</v>
      </c>
      <c r="R22" s="92"/>
    </row>
    <row r="23" spans="1:18" s="5" customFormat="1" ht="26.25" hidden="1" customHeight="1" outlineLevel="1">
      <c r="A23" s="84" t="s">
        <v>42</v>
      </c>
      <c r="B23" s="93">
        <v>4</v>
      </c>
      <c r="C23" s="99">
        <v>0</v>
      </c>
      <c r="D23" s="93">
        <v>52</v>
      </c>
      <c r="E23" s="93">
        <v>85</v>
      </c>
      <c r="F23" s="94">
        <v>1631</v>
      </c>
      <c r="G23" s="94">
        <v>832</v>
      </c>
      <c r="H23" s="94">
        <v>799</v>
      </c>
      <c r="I23" s="95">
        <f t="shared" ref="I23:I24" si="5">SUM(J23,M23)</f>
        <v>139</v>
      </c>
      <c r="J23" s="94">
        <v>128</v>
      </c>
      <c r="K23" s="94">
        <v>60</v>
      </c>
      <c r="L23" s="94">
        <v>68</v>
      </c>
      <c r="M23" s="94">
        <v>11</v>
      </c>
      <c r="N23" s="94">
        <v>8</v>
      </c>
      <c r="O23" s="94">
        <v>3</v>
      </c>
      <c r="P23" s="96">
        <f>F23/J23</f>
        <v>12.7421875</v>
      </c>
    </row>
    <row r="24" spans="1:18" s="5" customFormat="1" ht="26.25" hidden="1" customHeight="1" outlineLevel="1">
      <c r="A24" s="84" t="s">
        <v>43</v>
      </c>
      <c r="B24" s="93">
        <v>0</v>
      </c>
      <c r="C24" s="99">
        <v>0</v>
      </c>
      <c r="D24" s="93">
        <v>0</v>
      </c>
      <c r="E24" s="93">
        <v>0</v>
      </c>
      <c r="F24" s="94">
        <v>0</v>
      </c>
      <c r="G24" s="94">
        <v>0</v>
      </c>
      <c r="H24" s="94">
        <v>0</v>
      </c>
      <c r="I24" s="95">
        <f t="shared" si="5"/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6">
        <v>0</v>
      </c>
    </row>
    <row r="25" spans="1:18" s="5" customFormat="1" ht="26.25" hidden="1" customHeight="1" outlineLevel="1">
      <c r="A25" s="98" t="s">
        <v>45</v>
      </c>
      <c r="B25" s="90">
        <f>SUM(B26:B27)</f>
        <v>3</v>
      </c>
      <c r="C25" s="90">
        <f t="shared" ref="C25:O25" si="6">SUM(C26:C27)</f>
        <v>0</v>
      </c>
      <c r="D25" s="90">
        <f t="shared" si="6"/>
        <v>25</v>
      </c>
      <c r="E25" s="90">
        <f t="shared" si="6"/>
        <v>58</v>
      </c>
      <c r="F25" s="90">
        <f t="shared" si="6"/>
        <v>621</v>
      </c>
      <c r="G25" s="90">
        <f t="shared" si="6"/>
        <v>252</v>
      </c>
      <c r="H25" s="90">
        <f t="shared" si="6"/>
        <v>369</v>
      </c>
      <c r="I25" s="90">
        <f t="shared" si="6"/>
        <v>98</v>
      </c>
      <c r="J25" s="90">
        <f t="shared" si="6"/>
        <v>79</v>
      </c>
      <c r="K25" s="90">
        <f t="shared" si="6"/>
        <v>32</v>
      </c>
      <c r="L25" s="90">
        <f t="shared" si="6"/>
        <v>47</v>
      </c>
      <c r="M25" s="90">
        <f t="shared" si="6"/>
        <v>19</v>
      </c>
      <c r="N25" s="90">
        <f t="shared" si="6"/>
        <v>15</v>
      </c>
      <c r="O25" s="90">
        <f t="shared" si="6"/>
        <v>4</v>
      </c>
      <c r="P25" s="100">
        <f>F25/J25</f>
        <v>7.8607594936708862</v>
      </c>
    </row>
    <row r="26" spans="1:18" s="5" customFormat="1" ht="26.25" hidden="1" customHeight="1" outlineLevel="1">
      <c r="A26" s="84" t="s">
        <v>42</v>
      </c>
      <c r="B26" s="93">
        <v>2</v>
      </c>
      <c r="C26" s="99">
        <v>0</v>
      </c>
      <c r="D26" s="93">
        <v>22</v>
      </c>
      <c r="E26" s="93">
        <v>50</v>
      </c>
      <c r="F26" s="94">
        <v>569</v>
      </c>
      <c r="G26" s="94">
        <v>210</v>
      </c>
      <c r="H26" s="94">
        <v>359</v>
      </c>
      <c r="I26" s="95">
        <f t="shared" ref="I26:I27" si="7">SUM(J26,M26)</f>
        <v>84</v>
      </c>
      <c r="J26" s="94">
        <v>69</v>
      </c>
      <c r="K26" s="94">
        <v>27</v>
      </c>
      <c r="L26" s="94">
        <v>42</v>
      </c>
      <c r="M26" s="94">
        <v>15</v>
      </c>
      <c r="N26" s="94">
        <v>11</v>
      </c>
      <c r="O26" s="94">
        <v>4</v>
      </c>
      <c r="P26" s="96">
        <f>F26/J26</f>
        <v>8.2463768115942031</v>
      </c>
    </row>
    <row r="27" spans="1:18" s="5" customFormat="1" ht="26.25" hidden="1" customHeight="1" outlineLevel="1">
      <c r="A27" s="84" t="s">
        <v>43</v>
      </c>
      <c r="B27" s="93">
        <v>1</v>
      </c>
      <c r="C27" s="99">
        <v>0</v>
      </c>
      <c r="D27" s="93">
        <v>3</v>
      </c>
      <c r="E27" s="93">
        <v>8</v>
      </c>
      <c r="F27" s="94">
        <v>52</v>
      </c>
      <c r="G27" s="94">
        <v>42</v>
      </c>
      <c r="H27" s="94">
        <v>10</v>
      </c>
      <c r="I27" s="95">
        <f t="shared" si="7"/>
        <v>14</v>
      </c>
      <c r="J27" s="94">
        <v>10</v>
      </c>
      <c r="K27" s="94">
        <v>5</v>
      </c>
      <c r="L27" s="94">
        <v>5</v>
      </c>
      <c r="M27" s="94">
        <v>4</v>
      </c>
      <c r="N27" s="94">
        <v>4</v>
      </c>
      <c r="O27" s="94">
        <v>0</v>
      </c>
      <c r="P27" s="96">
        <f>F27/J27</f>
        <v>5.2</v>
      </c>
    </row>
    <row r="28" spans="1:18" s="5" customFormat="1" ht="26.25" hidden="1" customHeight="1" outlineLevel="1">
      <c r="A28" s="87" t="s">
        <v>46</v>
      </c>
      <c r="B28" s="88">
        <v>0</v>
      </c>
      <c r="C28" s="88">
        <v>0</v>
      </c>
      <c r="D28" s="88">
        <v>0</v>
      </c>
      <c r="E28" s="88">
        <v>0</v>
      </c>
      <c r="F28" s="88">
        <v>0</v>
      </c>
      <c r="G28" s="88">
        <v>0</v>
      </c>
      <c r="H28" s="88">
        <v>0</v>
      </c>
      <c r="I28" s="88">
        <v>0</v>
      </c>
      <c r="J28" s="88">
        <v>0</v>
      </c>
      <c r="K28" s="88">
        <v>0</v>
      </c>
      <c r="L28" s="88">
        <v>0</v>
      </c>
      <c r="M28" s="88">
        <v>0</v>
      </c>
      <c r="N28" s="88">
        <v>0</v>
      </c>
      <c r="O28" s="88">
        <v>0</v>
      </c>
      <c r="P28" s="88"/>
    </row>
    <row r="29" spans="1:18" s="5" customFormat="1" ht="26.25" hidden="1" customHeight="1" outlineLevel="1">
      <c r="A29" s="87" t="s">
        <v>47</v>
      </c>
      <c r="B29" s="88">
        <v>0</v>
      </c>
      <c r="C29" s="88">
        <v>0</v>
      </c>
      <c r="D29" s="88">
        <v>0</v>
      </c>
      <c r="E29" s="88">
        <v>0</v>
      </c>
      <c r="F29" s="88">
        <v>0</v>
      </c>
      <c r="G29" s="88">
        <v>0</v>
      </c>
      <c r="H29" s="88">
        <v>0</v>
      </c>
      <c r="I29" s="88">
        <v>0</v>
      </c>
      <c r="J29" s="88">
        <v>0</v>
      </c>
      <c r="K29" s="88">
        <v>0</v>
      </c>
      <c r="L29" s="88">
        <v>0</v>
      </c>
      <c r="M29" s="88">
        <v>0</v>
      </c>
      <c r="N29" s="88">
        <v>0</v>
      </c>
      <c r="O29" s="88">
        <v>0</v>
      </c>
      <c r="P29" s="88"/>
    </row>
    <row r="30" spans="1:18" s="5" customFormat="1" ht="26.25" hidden="1" customHeight="1" outlineLevel="1">
      <c r="A30" s="87" t="s">
        <v>48</v>
      </c>
      <c r="B30" s="88">
        <v>0</v>
      </c>
      <c r="C30" s="88">
        <v>0</v>
      </c>
      <c r="D30" s="88">
        <v>0</v>
      </c>
      <c r="E30" s="88">
        <v>0</v>
      </c>
      <c r="F30" s="88">
        <v>0</v>
      </c>
      <c r="G30" s="88">
        <v>0</v>
      </c>
      <c r="H30" s="88">
        <v>0</v>
      </c>
      <c r="I30" s="88">
        <v>0</v>
      </c>
      <c r="J30" s="88">
        <v>0</v>
      </c>
      <c r="K30" s="88">
        <v>0</v>
      </c>
      <c r="L30" s="88">
        <v>0</v>
      </c>
      <c r="M30" s="88">
        <v>0</v>
      </c>
      <c r="N30" s="88">
        <v>0</v>
      </c>
      <c r="O30" s="88">
        <v>0</v>
      </c>
      <c r="P30" s="88"/>
    </row>
    <row r="31" spans="1:18" s="5" customFormat="1" ht="26.25" hidden="1" customHeight="1" outlineLevel="1">
      <c r="A31" s="87" t="s">
        <v>49</v>
      </c>
      <c r="B31" s="88">
        <v>0</v>
      </c>
      <c r="C31" s="88">
        <v>0</v>
      </c>
      <c r="D31" s="88">
        <v>0</v>
      </c>
      <c r="E31" s="88">
        <v>0</v>
      </c>
      <c r="F31" s="88">
        <v>0</v>
      </c>
      <c r="G31" s="88">
        <v>0</v>
      </c>
      <c r="H31" s="88">
        <v>0</v>
      </c>
      <c r="I31" s="88">
        <v>0</v>
      </c>
      <c r="J31" s="88">
        <v>0</v>
      </c>
      <c r="K31" s="88">
        <v>0</v>
      </c>
      <c r="L31" s="88">
        <v>0</v>
      </c>
      <c r="M31" s="88">
        <v>0</v>
      </c>
      <c r="N31" s="88">
        <v>0</v>
      </c>
      <c r="O31" s="88">
        <v>0</v>
      </c>
      <c r="P31" s="88"/>
    </row>
    <row r="32" spans="1:18" s="2" customFormat="1" ht="26.25" hidden="1" customHeight="1" outlineLevel="1">
      <c r="A32" s="101" t="s">
        <v>50</v>
      </c>
      <c r="B32" s="88">
        <v>0</v>
      </c>
      <c r="C32" s="88">
        <v>0</v>
      </c>
      <c r="D32" s="88">
        <v>0</v>
      </c>
      <c r="E32" s="88">
        <v>0</v>
      </c>
      <c r="F32" s="88">
        <v>0</v>
      </c>
      <c r="G32" s="88">
        <v>0</v>
      </c>
      <c r="H32" s="88">
        <v>0</v>
      </c>
      <c r="I32" s="88">
        <v>0</v>
      </c>
      <c r="J32" s="88">
        <v>0</v>
      </c>
      <c r="K32" s="88">
        <v>0</v>
      </c>
      <c r="L32" s="88">
        <v>0</v>
      </c>
      <c r="M32" s="88">
        <v>0</v>
      </c>
      <c r="N32" s="88">
        <v>0</v>
      </c>
      <c r="O32" s="88">
        <v>0</v>
      </c>
      <c r="P32" s="88"/>
    </row>
    <row r="33" spans="1:18" s="2" customFormat="1" ht="9" hidden="1" customHeight="1" outlineLevel="1">
      <c r="A33" s="102"/>
      <c r="B33" s="103"/>
      <c r="C33" s="103"/>
      <c r="D33" s="103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</row>
    <row r="34" spans="1:18" s="2" customFormat="1" ht="30" customHeight="1" outlineLevel="1">
      <c r="A34" s="84" t="s">
        <v>51</v>
      </c>
      <c r="B34" s="105">
        <v>66</v>
      </c>
      <c r="C34" s="81">
        <v>6</v>
      </c>
      <c r="D34" s="105">
        <v>443</v>
      </c>
      <c r="E34" s="106">
        <v>473</v>
      </c>
      <c r="F34" s="106">
        <v>7331</v>
      </c>
      <c r="G34" s="106">
        <v>3671</v>
      </c>
      <c r="H34" s="106">
        <v>3660</v>
      </c>
      <c r="I34" s="106">
        <v>972</v>
      </c>
      <c r="J34" s="106">
        <v>792</v>
      </c>
      <c r="K34" s="106">
        <v>260</v>
      </c>
      <c r="L34" s="106">
        <v>532</v>
      </c>
      <c r="M34" s="106">
        <v>180</v>
      </c>
      <c r="N34" s="106">
        <v>125</v>
      </c>
      <c r="O34" s="106">
        <v>55</v>
      </c>
      <c r="P34" s="106">
        <v>9.5984067306647951</v>
      </c>
    </row>
    <row r="35" spans="1:18" ht="29.25" customHeight="1">
      <c r="A35" s="84" t="s">
        <v>52</v>
      </c>
      <c r="B35" s="80">
        <f>SUM(B37:B39,B42,B45)</f>
        <v>70</v>
      </c>
      <c r="C35" s="81">
        <v>4</v>
      </c>
      <c r="D35" s="80">
        <v>446</v>
      </c>
      <c r="E35" s="80">
        <v>625</v>
      </c>
      <c r="F35" s="80">
        <v>6998</v>
      </c>
      <c r="G35" s="80">
        <v>3474</v>
      </c>
      <c r="H35" s="80">
        <v>3524</v>
      </c>
      <c r="I35" s="80">
        <v>1035</v>
      </c>
      <c r="J35" s="80">
        <v>853</v>
      </c>
      <c r="K35" s="80">
        <v>280</v>
      </c>
      <c r="L35" s="80">
        <v>573</v>
      </c>
      <c r="M35" s="80">
        <v>182</v>
      </c>
      <c r="N35" s="80">
        <v>121</v>
      </c>
      <c r="O35" s="80">
        <v>61</v>
      </c>
      <c r="P35" s="80">
        <v>8.2039859320046897</v>
      </c>
      <c r="Q35" s="107"/>
    </row>
    <row r="36" spans="1:18" ht="15" hidden="1" customHeight="1" outlineLevel="1">
      <c r="A36" s="84"/>
      <c r="B36" s="80"/>
      <c r="C36" s="86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2"/>
    </row>
    <row r="37" spans="1:18" s="5" customFormat="1" ht="26.25" hidden="1" customHeight="1" outlineLevel="1">
      <c r="A37" s="87" t="s">
        <v>39</v>
      </c>
      <c r="B37" s="93">
        <v>26</v>
      </c>
      <c r="C37" s="108"/>
      <c r="D37" s="93">
        <v>49</v>
      </c>
      <c r="E37" s="93">
        <v>26</v>
      </c>
      <c r="F37" s="95">
        <v>607</v>
      </c>
      <c r="G37" s="94">
        <v>296</v>
      </c>
      <c r="H37" s="94">
        <v>311</v>
      </c>
      <c r="I37" s="95">
        <v>78</v>
      </c>
      <c r="J37" s="95">
        <v>64</v>
      </c>
      <c r="K37" s="94">
        <v>1</v>
      </c>
      <c r="L37" s="94">
        <v>63</v>
      </c>
      <c r="M37" s="95">
        <v>14</v>
      </c>
      <c r="N37" s="94">
        <v>8</v>
      </c>
      <c r="O37" s="94">
        <v>6</v>
      </c>
      <c r="P37" s="109">
        <v>9.484375</v>
      </c>
      <c r="Q37" s="92"/>
      <c r="R37" s="92"/>
    </row>
    <row r="38" spans="1:18" s="5" customFormat="1" ht="26.25" hidden="1" customHeight="1" outlineLevel="1">
      <c r="A38" s="87" t="s">
        <v>40</v>
      </c>
      <c r="B38" s="93">
        <v>25</v>
      </c>
      <c r="C38" s="108">
        <v>4</v>
      </c>
      <c r="D38" s="93">
        <v>235</v>
      </c>
      <c r="E38" s="93">
        <v>326</v>
      </c>
      <c r="F38" s="95">
        <v>2904</v>
      </c>
      <c r="G38" s="93">
        <v>1448</v>
      </c>
      <c r="H38" s="93">
        <v>1456</v>
      </c>
      <c r="I38" s="95">
        <v>488</v>
      </c>
      <c r="J38" s="95">
        <v>381</v>
      </c>
      <c r="K38" s="93">
        <v>115</v>
      </c>
      <c r="L38" s="93">
        <v>266</v>
      </c>
      <c r="M38" s="95">
        <v>107</v>
      </c>
      <c r="N38" s="93">
        <v>74</v>
      </c>
      <c r="O38" s="93">
        <v>33</v>
      </c>
      <c r="P38" s="109">
        <v>7.622047244094488</v>
      </c>
      <c r="R38" s="92"/>
    </row>
    <row r="39" spans="1:18" s="5" customFormat="1" ht="26.25" hidden="1" customHeight="1" outlineLevel="1">
      <c r="A39" s="87" t="s">
        <v>41</v>
      </c>
      <c r="B39" s="95">
        <v>12</v>
      </c>
      <c r="C39" s="95">
        <v>0</v>
      </c>
      <c r="D39" s="95">
        <v>84</v>
      </c>
      <c r="E39" s="95">
        <v>135</v>
      </c>
      <c r="F39" s="95">
        <v>1555</v>
      </c>
      <c r="G39" s="95">
        <v>815</v>
      </c>
      <c r="H39" s="95">
        <v>740</v>
      </c>
      <c r="I39" s="95">
        <v>230</v>
      </c>
      <c r="J39" s="95">
        <v>193</v>
      </c>
      <c r="K39" s="95">
        <v>75</v>
      </c>
      <c r="L39" s="95">
        <v>118</v>
      </c>
      <c r="M39" s="95">
        <v>37</v>
      </c>
      <c r="N39" s="95">
        <v>20</v>
      </c>
      <c r="O39" s="95">
        <v>17</v>
      </c>
      <c r="P39" s="109">
        <v>8.0569948186528499</v>
      </c>
      <c r="R39" s="92"/>
    </row>
    <row r="40" spans="1:18" s="5" customFormat="1" ht="26.25" hidden="1" customHeight="1" outlineLevel="1">
      <c r="A40" s="84" t="s">
        <v>42</v>
      </c>
      <c r="B40" s="93">
        <v>10</v>
      </c>
      <c r="C40" s="93"/>
      <c r="D40" s="93">
        <v>78</v>
      </c>
      <c r="E40" s="93">
        <v>125</v>
      </c>
      <c r="F40" s="95">
        <v>1452</v>
      </c>
      <c r="G40" s="93">
        <v>748</v>
      </c>
      <c r="H40" s="93">
        <v>704</v>
      </c>
      <c r="I40" s="95">
        <v>211</v>
      </c>
      <c r="J40" s="95">
        <v>176</v>
      </c>
      <c r="K40" s="93">
        <v>65</v>
      </c>
      <c r="L40" s="93">
        <v>111</v>
      </c>
      <c r="M40" s="95">
        <v>35</v>
      </c>
      <c r="N40" s="93">
        <v>19</v>
      </c>
      <c r="O40" s="93">
        <v>16</v>
      </c>
      <c r="P40" s="109">
        <v>8.25</v>
      </c>
      <c r="Q40" s="97"/>
    </row>
    <row r="41" spans="1:18" s="5" customFormat="1" ht="26.25" hidden="1" customHeight="1" outlineLevel="1">
      <c r="A41" s="84" t="s">
        <v>43</v>
      </c>
      <c r="B41" s="93">
        <v>2</v>
      </c>
      <c r="C41" s="93"/>
      <c r="D41" s="93">
        <v>6</v>
      </c>
      <c r="E41" s="93">
        <v>10</v>
      </c>
      <c r="F41" s="95">
        <v>103</v>
      </c>
      <c r="G41" s="93">
        <v>67</v>
      </c>
      <c r="H41" s="93">
        <v>36</v>
      </c>
      <c r="I41" s="95">
        <v>19</v>
      </c>
      <c r="J41" s="95">
        <v>17</v>
      </c>
      <c r="K41" s="93">
        <v>10</v>
      </c>
      <c r="L41" s="93">
        <v>7</v>
      </c>
      <c r="M41" s="95">
        <v>2</v>
      </c>
      <c r="N41" s="93">
        <v>1</v>
      </c>
      <c r="O41" s="93">
        <v>1</v>
      </c>
      <c r="P41" s="109">
        <v>6.0588235294117645</v>
      </c>
    </row>
    <row r="42" spans="1:18" s="5" customFormat="1" ht="26.25" hidden="1" customHeight="1" outlineLevel="1">
      <c r="A42" s="98" t="s">
        <v>44</v>
      </c>
      <c r="B42" s="95">
        <v>4</v>
      </c>
      <c r="C42" s="95">
        <v>0</v>
      </c>
      <c r="D42" s="95">
        <v>53</v>
      </c>
      <c r="E42" s="95">
        <v>78</v>
      </c>
      <c r="F42" s="95">
        <v>1425</v>
      </c>
      <c r="G42" s="95">
        <v>715</v>
      </c>
      <c r="H42" s="95">
        <v>710</v>
      </c>
      <c r="I42" s="95">
        <v>141</v>
      </c>
      <c r="J42" s="95">
        <v>130</v>
      </c>
      <c r="K42" s="95">
        <v>52</v>
      </c>
      <c r="L42" s="95">
        <v>78</v>
      </c>
      <c r="M42" s="95">
        <v>11</v>
      </c>
      <c r="N42" s="95">
        <v>9</v>
      </c>
      <c r="O42" s="95">
        <v>2</v>
      </c>
      <c r="P42" s="109">
        <v>10.961538461538462</v>
      </c>
      <c r="R42" s="92"/>
    </row>
    <row r="43" spans="1:18" s="5" customFormat="1" ht="26.25" hidden="1" customHeight="1" outlineLevel="1">
      <c r="A43" s="84" t="s">
        <v>42</v>
      </c>
      <c r="B43" s="93">
        <v>4</v>
      </c>
      <c r="C43" s="99">
        <v>0</v>
      </c>
      <c r="D43" s="93">
        <v>53</v>
      </c>
      <c r="E43" s="93">
        <v>78</v>
      </c>
      <c r="F43" s="95">
        <v>1425</v>
      </c>
      <c r="G43" s="94">
        <v>715</v>
      </c>
      <c r="H43" s="94">
        <v>710</v>
      </c>
      <c r="I43" s="95">
        <v>141</v>
      </c>
      <c r="J43" s="95">
        <v>130</v>
      </c>
      <c r="K43" s="94">
        <v>52</v>
      </c>
      <c r="L43" s="94">
        <v>78</v>
      </c>
      <c r="M43" s="95">
        <v>11</v>
      </c>
      <c r="N43" s="94">
        <v>9</v>
      </c>
      <c r="O43" s="94">
        <v>2</v>
      </c>
      <c r="P43" s="109">
        <v>10.961538461538462</v>
      </c>
    </row>
    <row r="44" spans="1:18" s="5" customFormat="1" ht="26.25" hidden="1" customHeight="1" outlineLevel="1">
      <c r="A44" s="84" t="s">
        <v>43</v>
      </c>
      <c r="B44" s="93">
        <v>0</v>
      </c>
      <c r="C44" s="99">
        <v>0</v>
      </c>
      <c r="D44" s="93">
        <v>0</v>
      </c>
      <c r="E44" s="93">
        <v>0</v>
      </c>
      <c r="F44" s="95">
        <v>0</v>
      </c>
      <c r="G44" s="94">
        <v>0</v>
      </c>
      <c r="H44" s="94">
        <v>0</v>
      </c>
      <c r="I44" s="95">
        <v>0</v>
      </c>
      <c r="J44" s="95">
        <v>0</v>
      </c>
      <c r="K44" s="94">
        <v>0</v>
      </c>
      <c r="L44" s="94">
        <v>0</v>
      </c>
      <c r="M44" s="95">
        <v>0</v>
      </c>
      <c r="N44" s="94">
        <v>0</v>
      </c>
      <c r="O44" s="94">
        <v>0</v>
      </c>
      <c r="P44" s="109">
        <v>0</v>
      </c>
    </row>
    <row r="45" spans="1:18" s="5" customFormat="1" ht="26.25" hidden="1" customHeight="1" outlineLevel="1">
      <c r="A45" s="98" t="s">
        <v>45</v>
      </c>
      <c r="B45" s="95">
        <v>3</v>
      </c>
      <c r="C45" s="95">
        <v>0</v>
      </c>
      <c r="D45" s="95">
        <v>25</v>
      </c>
      <c r="E45" s="95">
        <v>60</v>
      </c>
      <c r="F45" s="95">
        <v>507</v>
      </c>
      <c r="G45" s="95">
        <v>200</v>
      </c>
      <c r="H45" s="95">
        <v>307</v>
      </c>
      <c r="I45" s="95">
        <v>98</v>
      </c>
      <c r="J45" s="95">
        <v>85</v>
      </c>
      <c r="K45" s="95">
        <v>37</v>
      </c>
      <c r="L45" s="95">
        <v>48</v>
      </c>
      <c r="M45" s="95">
        <v>13</v>
      </c>
      <c r="N45" s="95">
        <v>10</v>
      </c>
      <c r="O45" s="95">
        <v>3</v>
      </c>
      <c r="P45" s="110">
        <v>5.9647058823529413</v>
      </c>
    </row>
    <row r="46" spans="1:18" s="5" customFormat="1" ht="26.25" hidden="1" customHeight="1" outlineLevel="1">
      <c r="A46" s="84" t="s">
        <v>42</v>
      </c>
      <c r="B46" s="93">
        <v>2</v>
      </c>
      <c r="C46" s="99">
        <v>0</v>
      </c>
      <c r="D46" s="93">
        <v>22</v>
      </c>
      <c r="E46" s="93">
        <v>52</v>
      </c>
      <c r="F46" s="95">
        <v>456</v>
      </c>
      <c r="G46" s="94">
        <v>163</v>
      </c>
      <c r="H46" s="94">
        <v>293</v>
      </c>
      <c r="I46" s="95">
        <v>83</v>
      </c>
      <c r="J46" s="95">
        <v>74</v>
      </c>
      <c r="K46" s="94">
        <v>31</v>
      </c>
      <c r="L46" s="94">
        <v>43</v>
      </c>
      <c r="M46" s="95">
        <v>9</v>
      </c>
      <c r="N46" s="94">
        <v>6</v>
      </c>
      <c r="O46" s="94">
        <v>3</v>
      </c>
      <c r="P46" s="109">
        <v>6.1621621621621623</v>
      </c>
    </row>
    <row r="47" spans="1:18" s="5" customFormat="1" ht="26.25" hidden="1" customHeight="1" outlineLevel="1">
      <c r="A47" s="84" t="s">
        <v>43</v>
      </c>
      <c r="B47" s="93">
        <v>1</v>
      </c>
      <c r="C47" s="99">
        <v>0</v>
      </c>
      <c r="D47" s="93">
        <v>3</v>
      </c>
      <c r="E47" s="93">
        <v>8</v>
      </c>
      <c r="F47" s="95">
        <v>51</v>
      </c>
      <c r="G47" s="94">
        <v>37</v>
      </c>
      <c r="H47" s="94">
        <v>14</v>
      </c>
      <c r="I47" s="95">
        <v>15</v>
      </c>
      <c r="J47" s="95">
        <v>11</v>
      </c>
      <c r="K47" s="94">
        <v>6</v>
      </c>
      <c r="L47" s="94">
        <v>5</v>
      </c>
      <c r="M47" s="95">
        <v>4</v>
      </c>
      <c r="N47" s="94">
        <v>4</v>
      </c>
      <c r="O47" s="94">
        <v>0</v>
      </c>
      <c r="P47" s="109">
        <v>4.6363636363636367</v>
      </c>
    </row>
    <row r="48" spans="1:18" s="5" customFormat="1" ht="26.25" hidden="1" customHeight="1" outlineLevel="1">
      <c r="A48" s="87" t="s">
        <v>46</v>
      </c>
      <c r="B48" s="93"/>
      <c r="C48" s="93"/>
      <c r="D48" s="93"/>
      <c r="E48" s="93"/>
      <c r="F48" s="95">
        <v>0</v>
      </c>
      <c r="G48" s="93"/>
      <c r="H48" s="93"/>
      <c r="I48" s="95">
        <v>0</v>
      </c>
      <c r="J48" s="95">
        <v>0</v>
      </c>
      <c r="K48" s="93"/>
      <c r="L48" s="93"/>
      <c r="M48" s="95">
        <v>0</v>
      </c>
      <c r="N48" s="93"/>
      <c r="O48" s="93"/>
      <c r="P48" s="109"/>
    </row>
    <row r="49" spans="1:18" s="5" customFormat="1" ht="26.25" hidden="1" customHeight="1" outlineLevel="1">
      <c r="A49" s="87" t="s">
        <v>47</v>
      </c>
      <c r="B49" s="93"/>
      <c r="C49" s="93"/>
      <c r="D49" s="93"/>
      <c r="E49" s="93"/>
      <c r="F49" s="95">
        <v>0</v>
      </c>
      <c r="G49" s="93"/>
      <c r="H49" s="93"/>
      <c r="I49" s="95">
        <v>0</v>
      </c>
      <c r="J49" s="95">
        <v>0</v>
      </c>
      <c r="K49" s="93"/>
      <c r="L49" s="93"/>
      <c r="M49" s="95">
        <v>0</v>
      </c>
      <c r="N49" s="93"/>
      <c r="O49" s="93"/>
      <c r="P49" s="109"/>
    </row>
    <row r="50" spans="1:18" s="5" customFormat="1" ht="26.25" hidden="1" customHeight="1" outlineLevel="1">
      <c r="A50" s="87" t="s">
        <v>48</v>
      </c>
      <c r="B50" s="93"/>
      <c r="C50" s="93"/>
      <c r="D50" s="93"/>
      <c r="E50" s="93"/>
      <c r="F50" s="95">
        <v>0</v>
      </c>
      <c r="G50" s="93"/>
      <c r="H50" s="93"/>
      <c r="I50" s="95">
        <v>0</v>
      </c>
      <c r="J50" s="95">
        <v>0</v>
      </c>
      <c r="K50" s="93"/>
      <c r="L50" s="93"/>
      <c r="M50" s="95">
        <v>0</v>
      </c>
      <c r="N50" s="93"/>
      <c r="O50" s="93"/>
      <c r="P50" s="109"/>
    </row>
    <row r="51" spans="1:18" s="5" customFormat="1" ht="26.25" hidden="1" customHeight="1" outlineLevel="1">
      <c r="A51" s="87" t="s">
        <v>49</v>
      </c>
      <c r="B51" s="93"/>
      <c r="C51" s="93"/>
      <c r="D51" s="93"/>
      <c r="E51" s="93"/>
      <c r="F51" s="95">
        <v>0</v>
      </c>
      <c r="G51" s="93"/>
      <c r="H51" s="93"/>
      <c r="I51" s="95">
        <v>0</v>
      </c>
      <c r="J51" s="95">
        <v>0</v>
      </c>
      <c r="K51" s="93"/>
      <c r="L51" s="93"/>
      <c r="M51" s="95">
        <v>0</v>
      </c>
      <c r="N51" s="93"/>
      <c r="O51" s="93"/>
      <c r="P51" s="109"/>
    </row>
    <row r="52" spans="1:18" s="2" customFormat="1" ht="26.25" hidden="1" customHeight="1" outlineLevel="1">
      <c r="A52" s="101" t="s">
        <v>53</v>
      </c>
      <c r="B52" s="93"/>
      <c r="C52" s="93"/>
      <c r="D52" s="93"/>
      <c r="E52" s="93"/>
      <c r="F52" s="95">
        <v>0</v>
      </c>
      <c r="G52" s="93"/>
      <c r="H52" s="93"/>
      <c r="I52" s="95">
        <v>0</v>
      </c>
      <c r="J52" s="95">
        <v>0</v>
      </c>
      <c r="K52" s="93"/>
      <c r="L52" s="93"/>
      <c r="M52" s="95">
        <v>0</v>
      </c>
      <c r="N52" s="93"/>
      <c r="O52" s="93"/>
      <c r="P52" s="109"/>
    </row>
    <row r="53" spans="1:18" s="6" customFormat="1" ht="29.25" customHeight="1" collapsed="1">
      <c r="A53" s="111" t="s">
        <v>54</v>
      </c>
      <c r="B53" s="112">
        <f>SUM(B55:B57,B60,B63)</f>
        <v>71</v>
      </c>
      <c r="C53" s="113">
        <f>SUM(C55:C57,C60,C63,C66:C70)</f>
        <v>4</v>
      </c>
      <c r="D53" s="112">
        <f t="shared" ref="D53:O53" si="8">SUM(D55:D57,D60,D63,D66:D70)</f>
        <v>449</v>
      </c>
      <c r="E53" s="112">
        <f t="shared" si="8"/>
        <v>624</v>
      </c>
      <c r="F53" s="112">
        <f t="shared" si="8"/>
        <v>6560</v>
      </c>
      <c r="G53" s="112">
        <f t="shared" si="8"/>
        <v>3250</v>
      </c>
      <c r="H53" s="112">
        <f t="shared" si="8"/>
        <v>3310</v>
      </c>
      <c r="I53" s="112">
        <f t="shared" si="8"/>
        <v>1038</v>
      </c>
      <c r="J53" s="112">
        <f t="shared" si="8"/>
        <v>863</v>
      </c>
      <c r="K53" s="112">
        <f t="shared" si="8"/>
        <v>278</v>
      </c>
      <c r="L53" s="112">
        <f t="shared" si="8"/>
        <v>585</v>
      </c>
      <c r="M53" s="112">
        <f t="shared" si="8"/>
        <v>175</v>
      </c>
      <c r="N53" s="112">
        <f t="shared" si="8"/>
        <v>127</v>
      </c>
      <c r="O53" s="112">
        <f t="shared" si="8"/>
        <v>48</v>
      </c>
      <c r="P53" s="756">
        <f>F53/J53</f>
        <v>7.6013904982618774</v>
      </c>
      <c r="Q53" s="114"/>
    </row>
    <row r="54" spans="1:18" ht="15" customHeight="1" outlineLevel="1">
      <c r="A54" s="84"/>
      <c r="B54" s="80"/>
      <c r="C54" s="86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162"/>
    </row>
    <row r="55" spans="1:18" s="5" customFormat="1" ht="26.25" customHeight="1" outlineLevel="1">
      <c r="A55" s="87" t="s">
        <v>39</v>
      </c>
      <c r="B55" s="88">
        <v>26</v>
      </c>
      <c r="C55" s="89">
        <v>0</v>
      </c>
      <c r="D55" s="88">
        <v>49</v>
      </c>
      <c r="E55" s="88">
        <v>26</v>
      </c>
      <c r="F55" s="80">
        <f>SUM(G55:H55)</f>
        <v>557</v>
      </c>
      <c r="G55" s="90">
        <v>280</v>
      </c>
      <c r="H55" s="90">
        <v>277</v>
      </c>
      <c r="I55" s="80">
        <f>SUM(J55,M55)</f>
        <v>76</v>
      </c>
      <c r="J55" s="80">
        <f>SUM(K55:L55)</f>
        <v>71</v>
      </c>
      <c r="K55" s="90">
        <v>1</v>
      </c>
      <c r="L55" s="90">
        <v>70</v>
      </c>
      <c r="M55" s="80">
        <f>SUM(N55:O55)</f>
        <v>5</v>
      </c>
      <c r="N55" s="90">
        <v>5</v>
      </c>
      <c r="O55" s="90">
        <v>0</v>
      </c>
      <c r="P55" s="756">
        <f>F55/J55</f>
        <v>7.845070422535211</v>
      </c>
      <c r="Q55" s="92"/>
      <c r="R55" s="92"/>
    </row>
    <row r="56" spans="1:18" s="5" customFormat="1" ht="26.25" customHeight="1" outlineLevel="1">
      <c r="A56" s="87" t="s">
        <v>40</v>
      </c>
      <c r="B56" s="88">
        <v>26</v>
      </c>
      <c r="C56" s="89">
        <v>4</v>
      </c>
      <c r="D56" s="88">
        <v>244</v>
      </c>
      <c r="E56" s="88">
        <v>319</v>
      </c>
      <c r="F56" s="80">
        <f>SUM(G56:H56)</f>
        <v>2846</v>
      </c>
      <c r="G56" s="88">
        <v>1412</v>
      </c>
      <c r="H56" s="88">
        <v>1434</v>
      </c>
      <c r="I56" s="80">
        <f>SUM(J56,M56)</f>
        <v>502</v>
      </c>
      <c r="J56" s="80">
        <f>SUM(K56:L56)</f>
        <v>392</v>
      </c>
      <c r="K56" s="88">
        <v>120</v>
      </c>
      <c r="L56" s="88">
        <v>272</v>
      </c>
      <c r="M56" s="80">
        <f>SUM(N56:O56)</f>
        <v>110</v>
      </c>
      <c r="N56" s="88">
        <v>81</v>
      </c>
      <c r="O56" s="88">
        <v>29</v>
      </c>
      <c r="P56" s="756">
        <f>F56/J56</f>
        <v>7.2602040816326534</v>
      </c>
      <c r="R56" s="92"/>
    </row>
    <row r="57" spans="1:18" s="5" customFormat="1" ht="26.25" customHeight="1" outlineLevel="1">
      <c r="A57" s="87" t="s">
        <v>41</v>
      </c>
      <c r="B57" s="80">
        <f>SUM(B58:B59)</f>
        <v>12</v>
      </c>
      <c r="C57" s="80">
        <f t="shared" ref="C57:F57" si="9">SUM(C58:C59)</f>
        <v>0</v>
      </c>
      <c r="D57" s="80">
        <f t="shared" si="9"/>
        <v>80</v>
      </c>
      <c r="E57" s="80">
        <f t="shared" si="9"/>
        <v>126</v>
      </c>
      <c r="F57" s="80">
        <f t="shared" si="9"/>
        <v>1424</v>
      </c>
      <c r="G57" s="80">
        <f t="shared" ref="G57" si="10">SUM(G58:G59)</f>
        <v>745</v>
      </c>
      <c r="H57" s="80">
        <f t="shared" ref="H57" si="11">SUM(H58:H59)</f>
        <v>679</v>
      </c>
      <c r="I57" s="80">
        <f t="shared" ref="I57" si="12">SUM(I58:I59)</f>
        <v>227</v>
      </c>
      <c r="J57" s="80">
        <f>SUM(K57:L57)</f>
        <v>192</v>
      </c>
      <c r="K57" s="80">
        <f t="shared" ref="K57" si="13">SUM(K58:K59)</f>
        <v>75</v>
      </c>
      <c r="L57" s="80">
        <f t="shared" ref="L57" si="14">SUM(L58:L59)</f>
        <v>117</v>
      </c>
      <c r="M57" s="80">
        <f t="shared" ref="M57:M58" si="15">SUM(N57:O57)</f>
        <v>35</v>
      </c>
      <c r="N57" s="80">
        <f t="shared" ref="N57" si="16">SUM(N58:N59)</f>
        <v>22</v>
      </c>
      <c r="O57" s="80">
        <f t="shared" ref="O57" si="17">SUM(O58:O59)</f>
        <v>13</v>
      </c>
      <c r="P57" s="186"/>
      <c r="R57" s="92"/>
    </row>
    <row r="58" spans="1:18" s="5" customFormat="1" ht="26.25" customHeight="1" outlineLevel="1">
      <c r="A58" s="84" t="s">
        <v>42</v>
      </c>
      <c r="B58" s="88">
        <v>10</v>
      </c>
      <c r="C58" s="88">
        <v>0</v>
      </c>
      <c r="D58" s="88">
        <v>75</v>
      </c>
      <c r="E58" s="88">
        <v>116</v>
      </c>
      <c r="F58" s="80">
        <f t="shared" ref="F58:F59" si="18">SUM(G58:H58)</f>
        <v>1327</v>
      </c>
      <c r="G58" s="88">
        <v>679</v>
      </c>
      <c r="H58" s="88">
        <v>648</v>
      </c>
      <c r="I58" s="80">
        <f>SUM(J58,M58)</f>
        <v>208</v>
      </c>
      <c r="J58" s="80">
        <f>SUM(K58:L58)</f>
        <v>176</v>
      </c>
      <c r="K58" s="88">
        <v>65</v>
      </c>
      <c r="L58" s="88">
        <v>111</v>
      </c>
      <c r="M58" s="80">
        <f t="shared" si="15"/>
        <v>32</v>
      </c>
      <c r="N58" s="88">
        <v>20</v>
      </c>
      <c r="O58" s="88">
        <v>12</v>
      </c>
      <c r="P58" s="756">
        <f>F58/J58</f>
        <v>7.5397727272727275</v>
      </c>
      <c r="Q58" s="97"/>
    </row>
    <row r="59" spans="1:18" s="5" customFormat="1" ht="26.25" customHeight="1" outlineLevel="1">
      <c r="A59" s="84" t="s">
        <v>43</v>
      </c>
      <c r="B59" s="88">
        <v>2</v>
      </c>
      <c r="C59" s="88">
        <v>0</v>
      </c>
      <c r="D59" s="88">
        <v>5</v>
      </c>
      <c r="E59" s="88">
        <v>10</v>
      </c>
      <c r="F59" s="80">
        <f t="shared" si="18"/>
        <v>97</v>
      </c>
      <c r="G59" s="88">
        <v>66</v>
      </c>
      <c r="H59" s="88">
        <v>31</v>
      </c>
      <c r="I59" s="80">
        <f>SUM(J59,M59)</f>
        <v>19</v>
      </c>
      <c r="J59" s="80">
        <f>SUM(K59:L59)</f>
        <v>16</v>
      </c>
      <c r="K59" s="88">
        <v>10</v>
      </c>
      <c r="L59" s="88">
        <v>6</v>
      </c>
      <c r="M59" s="80">
        <f>SUM(N59:O59)</f>
        <v>3</v>
      </c>
      <c r="N59" s="88">
        <v>2</v>
      </c>
      <c r="O59" s="88">
        <v>1</v>
      </c>
      <c r="P59" s="756">
        <f>F59/J59</f>
        <v>6.0625</v>
      </c>
    </row>
    <row r="60" spans="1:18" s="5" customFormat="1" ht="26.25" customHeight="1" outlineLevel="1">
      <c r="A60" s="98" t="s">
        <v>44</v>
      </c>
      <c r="B60" s="80">
        <f>SUM(B61:B62)</f>
        <v>4</v>
      </c>
      <c r="C60" s="80">
        <f t="shared" ref="C60:O60" si="19">SUM(C61:C62)</f>
        <v>0</v>
      </c>
      <c r="D60" s="80">
        <f t="shared" si="19"/>
        <v>51</v>
      </c>
      <c r="E60" s="80">
        <f t="shared" si="19"/>
        <v>74</v>
      </c>
      <c r="F60" s="80">
        <f t="shared" si="19"/>
        <v>1273</v>
      </c>
      <c r="G60" s="80">
        <f t="shared" si="19"/>
        <v>632</v>
      </c>
      <c r="H60" s="80">
        <f t="shared" si="19"/>
        <v>641</v>
      </c>
      <c r="I60" s="80">
        <f t="shared" si="19"/>
        <v>138</v>
      </c>
      <c r="J60" s="80">
        <f t="shared" si="19"/>
        <v>126</v>
      </c>
      <c r="K60" s="80">
        <f t="shared" si="19"/>
        <v>52</v>
      </c>
      <c r="L60" s="80">
        <f t="shared" si="19"/>
        <v>74</v>
      </c>
      <c r="M60" s="80">
        <f t="shared" si="19"/>
        <v>12</v>
      </c>
      <c r="N60" s="80">
        <f t="shared" si="19"/>
        <v>9</v>
      </c>
      <c r="O60" s="80">
        <f t="shared" si="19"/>
        <v>3</v>
      </c>
      <c r="P60" s="756">
        <f>F60/J60</f>
        <v>10.103174603174603</v>
      </c>
      <c r="R60" s="92"/>
    </row>
    <row r="61" spans="1:18" s="5" customFormat="1" ht="26.25" customHeight="1" outlineLevel="1">
      <c r="A61" s="84" t="s">
        <v>42</v>
      </c>
      <c r="B61" s="88">
        <v>4</v>
      </c>
      <c r="C61" s="115">
        <v>0</v>
      </c>
      <c r="D61" s="88">
        <v>51</v>
      </c>
      <c r="E61" s="88">
        <v>74</v>
      </c>
      <c r="F61" s="80">
        <f>SUM(G61:H61)</f>
        <v>1273</v>
      </c>
      <c r="G61" s="90">
        <v>632</v>
      </c>
      <c r="H61" s="90">
        <v>641</v>
      </c>
      <c r="I61" s="80">
        <f t="shared" ref="I61:I62" si="20">SUM(J61,M61)</f>
        <v>138</v>
      </c>
      <c r="J61" s="80">
        <f t="shared" ref="J61:J62" si="21">SUM(K61:L61)</f>
        <v>126</v>
      </c>
      <c r="K61" s="90">
        <v>52</v>
      </c>
      <c r="L61" s="90">
        <v>74</v>
      </c>
      <c r="M61" s="80">
        <f>SUM(N61:O61)</f>
        <v>12</v>
      </c>
      <c r="N61" s="90">
        <v>9</v>
      </c>
      <c r="O61" s="90">
        <v>3</v>
      </c>
      <c r="P61" s="756">
        <f>F61/J61</f>
        <v>10.103174603174603</v>
      </c>
    </row>
    <row r="62" spans="1:18" s="5" customFormat="1" ht="26.25" customHeight="1" outlineLevel="1">
      <c r="A62" s="84" t="s">
        <v>43</v>
      </c>
      <c r="B62" s="88">
        <v>0</v>
      </c>
      <c r="C62" s="115">
        <v>0</v>
      </c>
      <c r="D62" s="88">
        <v>0</v>
      </c>
      <c r="E62" s="88">
        <v>0</v>
      </c>
      <c r="F62" s="80">
        <v>0</v>
      </c>
      <c r="G62" s="90">
        <v>0</v>
      </c>
      <c r="H62" s="90">
        <v>0</v>
      </c>
      <c r="I62" s="80">
        <f t="shared" si="20"/>
        <v>0</v>
      </c>
      <c r="J62" s="80">
        <f t="shared" si="21"/>
        <v>0</v>
      </c>
      <c r="K62" s="90">
        <v>0</v>
      </c>
      <c r="L62" s="90">
        <v>0</v>
      </c>
      <c r="M62" s="80">
        <f>SUM(N62:O62)</f>
        <v>0</v>
      </c>
      <c r="N62" s="90">
        <v>0</v>
      </c>
      <c r="O62" s="90">
        <v>0</v>
      </c>
      <c r="P62" s="756"/>
    </row>
    <row r="63" spans="1:18" s="5" customFormat="1" ht="26.25" customHeight="1" outlineLevel="1">
      <c r="A63" s="98" t="s">
        <v>45</v>
      </c>
      <c r="B63" s="80">
        <f>SUM(B64:B65)</f>
        <v>3</v>
      </c>
      <c r="C63" s="80">
        <f t="shared" ref="C63:O63" si="22">SUM(C64:C65)</f>
        <v>0</v>
      </c>
      <c r="D63" s="80">
        <f t="shared" si="22"/>
        <v>25</v>
      </c>
      <c r="E63" s="80">
        <f t="shared" si="22"/>
        <v>79</v>
      </c>
      <c r="F63" s="80">
        <f t="shared" si="22"/>
        <v>460</v>
      </c>
      <c r="G63" s="80">
        <f t="shared" si="22"/>
        <v>181</v>
      </c>
      <c r="H63" s="80">
        <f t="shared" si="22"/>
        <v>279</v>
      </c>
      <c r="I63" s="80">
        <f t="shared" si="22"/>
        <v>95</v>
      </c>
      <c r="J63" s="80">
        <f t="shared" si="22"/>
        <v>82</v>
      </c>
      <c r="K63" s="80">
        <f t="shared" si="22"/>
        <v>30</v>
      </c>
      <c r="L63" s="80">
        <f t="shared" si="22"/>
        <v>52</v>
      </c>
      <c r="M63" s="80">
        <f t="shared" si="22"/>
        <v>13</v>
      </c>
      <c r="N63" s="80">
        <f t="shared" si="22"/>
        <v>10</v>
      </c>
      <c r="O63" s="80">
        <f t="shared" si="22"/>
        <v>3</v>
      </c>
      <c r="P63" s="756">
        <f>F63/J63</f>
        <v>5.6097560975609753</v>
      </c>
    </row>
    <row r="64" spans="1:18" s="5" customFormat="1" ht="26.25" customHeight="1" outlineLevel="1">
      <c r="A64" s="84" t="s">
        <v>42</v>
      </c>
      <c r="B64" s="88">
        <v>2</v>
      </c>
      <c r="C64" s="115">
        <v>0</v>
      </c>
      <c r="D64" s="88">
        <v>22</v>
      </c>
      <c r="E64" s="88">
        <v>71</v>
      </c>
      <c r="F64" s="80">
        <f t="shared" ref="F64:F65" si="23">SUM(G64:H64)</f>
        <v>420</v>
      </c>
      <c r="G64" s="90">
        <v>153</v>
      </c>
      <c r="H64" s="90">
        <v>267</v>
      </c>
      <c r="I64" s="80">
        <f t="shared" ref="I64:I65" si="24">SUM(J64,M64)</f>
        <v>79</v>
      </c>
      <c r="J64" s="80">
        <f t="shared" ref="J64:J65" si="25">SUM(K64:L64)</f>
        <v>70</v>
      </c>
      <c r="K64" s="90">
        <v>24</v>
      </c>
      <c r="L64" s="90">
        <v>46</v>
      </c>
      <c r="M64" s="80">
        <f t="shared" ref="M64:M65" si="26">SUM(N64:O64)</f>
        <v>9</v>
      </c>
      <c r="N64" s="90">
        <v>6</v>
      </c>
      <c r="O64" s="90">
        <v>3</v>
      </c>
      <c r="P64" s="756">
        <f>F64/J64</f>
        <v>6</v>
      </c>
    </row>
    <row r="65" spans="1:16" s="5" customFormat="1" ht="26.25" customHeight="1" outlineLevel="1">
      <c r="A65" s="84" t="s">
        <v>43</v>
      </c>
      <c r="B65" s="88">
        <v>1</v>
      </c>
      <c r="C65" s="115">
        <v>0</v>
      </c>
      <c r="D65" s="88">
        <v>3</v>
      </c>
      <c r="E65" s="88">
        <v>8</v>
      </c>
      <c r="F65" s="80">
        <f t="shared" si="23"/>
        <v>40</v>
      </c>
      <c r="G65" s="90">
        <v>28</v>
      </c>
      <c r="H65" s="90">
        <v>12</v>
      </c>
      <c r="I65" s="80">
        <f t="shared" si="24"/>
        <v>16</v>
      </c>
      <c r="J65" s="80">
        <f t="shared" si="25"/>
        <v>12</v>
      </c>
      <c r="K65" s="90">
        <v>6</v>
      </c>
      <c r="L65" s="90">
        <v>6</v>
      </c>
      <c r="M65" s="80">
        <f t="shared" si="26"/>
        <v>4</v>
      </c>
      <c r="N65" s="90">
        <v>4</v>
      </c>
      <c r="O65" s="90">
        <v>0</v>
      </c>
      <c r="P65" s="756">
        <f>F65/J65</f>
        <v>3.3333333333333335</v>
      </c>
    </row>
    <row r="66" spans="1:16" s="5" customFormat="1" ht="26.25" customHeight="1" outlineLevel="1">
      <c r="A66" s="87" t="s">
        <v>46</v>
      </c>
      <c r="B66" s="88">
        <v>0</v>
      </c>
      <c r="C66" s="88"/>
      <c r="D66" s="88">
        <v>0</v>
      </c>
      <c r="E66" s="88"/>
      <c r="F66" s="80">
        <v>0</v>
      </c>
      <c r="G66" s="88">
        <v>0</v>
      </c>
      <c r="H66" s="88">
        <v>0</v>
      </c>
      <c r="I66" s="80">
        <v>0</v>
      </c>
      <c r="J66" s="80">
        <v>0</v>
      </c>
      <c r="K66" s="88">
        <v>0</v>
      </c>
      <c r="L66" s="88">
        <v>0</v>
      </c>
      <c r="M66" s="80">
        <v>0</v>
      </c>
      <c r="N66" s="88">
        <v>0</v>
      </c>
      <c r="O66" s="88">
        <v>0</v>
      </c>
      <c r="P66" s="116"/>
    </row>
    <row r="67" spans="1:16" s="5" customFormat="1" ht="26.25" customHeight="1" outlineLevel="1">
      <c r="A67" s="87" t="s">
        <v>47</v>
      </c>
      <c r="B67" s="88">
        <v>0</v>
      </c>
      <c r="C67" s="88"/>
      <c r="D67" s="88">
        <v>0</v>
      </c>
      <c r="E67" s="88"/>
      <c r="F67" s="80">
        <v>0</v>
      </c>
      <c r="G67" s="88">
        <v>0</v>
      </c>
      <c r="H67" s="88">
        <v>0</v>
      </c>
      <c r="I67" s="80">
        <v>0</v>
      </c>
      <c r="J67" s="80">
        <v>0</v>
      </c>
      <c r="K67" s="88">
        <v>0</v>
      </c>
      <c r="L67" s="88">
        <v>0</v>
      </c>
      <c r="M67" s="80">
        <v>0</v>
      </c>
      <c r="N67" s="88">
        <v>0</v>
      </c>
      <c r="O67" s="88">
        <v>0</v>
      </c>
      <c r="P67" s="116"/>
    </row>
    <row r="68" spans="1:16" s="5" customFormat="1" ht="26.25" customHeight="1" outlineLevel="1">
      <c r="A68" s="87" t="s">
        <v>48</v>
      </c>
      <c r="B68" s="88">
        <v>0</v>
      </c>
      <c r="C68" s="88"/>
      <c r="D68" s="88">
        <v>0</v>
      </c>
      <c r="E68" s="88"/>
      <c r="F68" s="80">
        <v>0</v>
      </c>
      <c r="G68" s="88">
        <v>0</v>
      </c>
      <c r="H68" s="88">
        <v>0</v>
      </c>
      <c r="I68" s="80">
        <v>0</v>
      </c>
      <c r="J68" s="80">
        <v>0</v>
      </c>
      <c r="K68" s="88">
        <v>0</v>
      </c>
      <c r="L68" s="88">
        <v>0</v>
      </c>
      <c r="M68" s="80">
        <v>0</v>
      </c>
      <c r="N68" s="88">
        <v>0</v>
      </c>
      <c r="O68" s="88">
        <v>0</v>
      </c>
      <c r="P68" s="116"/>
    </row>
    <row r="69" spans="1:16" s="5" customFormat="1" ht="26.25" customHeight="1" outlineLevel="1">
      <c r="A69" s="87" t="s">
        <v>49</v>
      </c>
      <c r="B69" s="88">
        <v>0</v>
      </c>
      <c r="C69" s="88"/>
      <c r="D69" s="88">
        <v>0</v>
      </c>
      <c r="E69" s="88"/>
      <c r="F69" s="80">
        <v>0</v>
      </c>
      <c r="G69" s="88">
        <v>0</v>
      </c>
      <c r="H69" s="88">
        <v>0</v>
      </c>
      <c r="I69" s="80">
        <v>0</v>
      </c>
      <c r="J69" s="80">
        <v>0</v>
      </c>
      <c r="K69" s="88">
        <v>0</v>
      </c>
      <c r="L69" s="88">
        <v>0</v>
      </c>
      <c r="M69" s="80">
        <v>0</v>
      </c>
      <c r="N69" s="88">
        <v>0</v>
      </c>
      <c r="O69" s="88">
        <v>0</v>
      </c>
      <c r="P69" s="116"/>
    </row>
    <row r="70" spans="1:16" s="2" customFormat="1" ht="26.25" customHeight="1" outlineLevel="1">
      <c r="A70" s="101" t="s">
        <v>53</v>
      </c>
      <c r="B70" s="88">
        <v>0</v>
      </c>
      <c r="C70" s="88"/>
      <c r="D70" s="88">
        <v>0</v>
      </c>
      <c r="E70" s="88"/>
      <c r="F70" s="80">
        <v>0</v>
      </c>
      <c r="G70" s="88">
        <v>0</v>
      </c>
      <c r="H70" s="88">
        <v>0</v>
      </c>
      <c r="I70" s="80">
        <v>0</v>
      </c>
      <c r="J70" s="80">
        <v>0</v>
      </c>
      <c r="K70" s="88">
        <v>0</v>
      </c>
      <c r="L70" s="88">
        <v>0</v>
      </c>
      <c r="M70" s="80">
        <v>0</v>
      </c>
      <c r="N70" s="88">
        <v>0</v>
      </c>
      <c r="O70" s="88">
        <v>0</v>
      </c>
      <c r="P70" s="116"/>
    </row>
    <row r="71" spans="1:16" s="2" customFormat="1" ht="9" customHeight="1" outlineLevel="1">
      <c r="A71" s="102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  <c r="P71" s="104"/>
    </row>
    <row r="72" spans="1:16" s="4" customFormat="1" ht="15" customHeight="1">
      <c r="A72" s="117" t="s">
        <v>55</v>
      </c>
      <c r="B72" s="117"/>
      <c r="C72" s="117"/>
      <c r="D72" s="117"/>
      <c r="E72" s="118"/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</row>
    <row r="73" spans="1:16" s="7" customFormat="1" ht="12" customHeight="1">
      <c r="A73" s="120" t="s">
        <v>56</v>
      </c>
      <c r="B73" s="121"/>
      <c r="C73" s="121"/>
      <c r="D73" s="121"/>
      <c r="E73" s="121"/>
      <c r="F73" s="122"/>
      <c r="G73" s="123"/>
      <c r="H73" s="123"/>
      <c r="I73" s="123"/>
      <c r="J73" s="123"/>
      <c r="K73" s="123"/>
      <c r="L73" s="123"/>
      <c r="M73" s="123"/>
      <c r="N73" s="123"/>
      <c r="O73" s="123"/>
      <c r="P73" s="123"/>
    </row>
    <row r="74" spans="1:16" s="7" customFormat="1" ht="12" customHeight="1">
      <c r="A74" s="120"/>
      <c r="B74" s="121"/>
      <c r="C74" s="121"/>
      <c r="D74" s="121"/>
      <c r="E74" s="121"/>
      <c r="F74" s="122"/>
      <c r="G74" s="123"/>
      <c r="H74" s="123"/>
      <c r="I74" s="123"/>
      <c r="J74" s="123"/>
      <c r="K74" s="123"/>
      <c r="L74" s="123"/>
      <c r="M74" s="123"/>
      <c r="N74" s="123"/>
      <c r="O74" s="123"/>
      <c r="P74" s="123"/>
    </row>
    <row r="75" spans="1:16" s="7" customFormat="1" ht="12" customHeight="1">
      <c r="A75" s="4" t="s">
        <v>57</v>
      </c>
      <c r="C75" s="123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5"/>
    </row>
    <row r="77" spans="1:16">
      <c r="A77" s="126"/>
      <c r="B77" s="127"/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</row>
    <row r="78" spans="1:16">
      <c r="A78" s="2"/>
      <c r="B78" s="127"/>
      <c r="C78" s="127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7"/>
    </row>
  </sheetData>
  <mergeCells count="6">
    <mergeCell ref="B10:C10"/>
    <mergeCell ref="M8:O8"/>
    <mergeCell ref="B7:C8"/>
    <mergeCell ref="B9:C9"/>
    <mergeCell ref="M6:P6"/>
    <mergeCell ref="F7:H7"/>
  </mergeCells>
  <phoneticPr fontId="249" type="noConversion"/>
  <printOptions horizontalCentered="1" gridLinesSet="0"/>
  <pageMargins left="0.59027779999999996" right="0.59027779999999996" top="0.55138889999999996" bottom="0.55138889999999996" header="0.51180550000000002" footer="0.51180550000000002"/>
  <pageSetup paperSize="9" scale="81" pageOrder="overThenDown" orientation="portrait" blackAndWhite="1" r:id="rId1"/>
  <headerFooter alignWithMargins="0"/>
  <ignoredErrors>
    <ignoredError sqref="B25:P25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X69"/>
  <sheetViews>
    <sheetView view="pageBreakPreview" zoomScaleNormal="100" zoomScaleSheetLayoutView="100" workbookViewId="0">
      <selection activeCell="M6" sqref="M6"/>
    </sheetView>
  </sheetViews>
  <sheetFormatPr defaultRowHeight="13.5" outlineLevelRow="1"/>
  <cols>
    <col min="1" max="1" width="10.140625" style="20" customWidth="1"/>
    <col min="2" max="2" width="8.85546875" style="20" customWidth="1"/>
    <col min="3" max="3" width="8.28515625" style="20" customWidth="1"/>
    <col min="4" max="4" width="10.140625" style="20" customWidth="1"/>
    <col min="5" max="5" width="8.42578125" style="20" customWidth="1"/>
    <col min="6" max="6" width="8.85546875" style="20" customWidth="1"/>
    <col min="7" max="7" width="8.28515625" style="20" customWidth="1"/>
    <col min="8" max="9" width="9.140625" style="20"/>
    <col min="10" max="11" width="8.42578125" style="20" customWidth="1"/>
    <col min="12" max="12" width="8.28515625" style="20" customWidth="1"/>
    <col min="13" max="18" width="11.7109375" style="20" customWidth="1"/>
    <col min="19" max="19" width="10.28515625" style="20" customWidth="1"/>
    <col min="20" max="21" width="11.7109375" style="20" customWidth="1"/>
    <col min="22" max="24" width="8.28515625" style="20" customWidth="1"/>
    <col min="25" max="16384" width="9.140625" style="20"/>
  </cols>
  <sheetData>
    <row r="1" spans="1:24" s="8" customFormat="1" ht="24.95" customHeight="1">
      <c r="N1" s="128"/>
      <c r="O1" s="128"/>
      <c r="P1" s="128"/>
      <c r="Q1" s="128"/>
      <c r="R1" s="128"/>
      <c r="S1" s="128"/>
      <c r="T1" s="128"/>
      <c r="U1" s="128"/>
    </row>
    <row r="2" spans="1:24" s="8" customFormat="1" ht="24.95" customHeight="1">
      <c r="N2" s="128"/>
      <c r="O2" s="128"/>
      <c r="P2" s="128"/>
      <c r="Q2" s="128"/>
      <c r="R2" s="128"/>
      <c r="S2" s="128"/>
      <c r="T2" s="128"/>
      <c r="U2" s="128"/>
    </row>
    <row r="3" spans="1:24" s="8" customFormat="1" ht="24.95" customHeight="1">
      <c r="N3" s="128"/>
      <c r="O3" s="128"/>
      <c r="P3" s="128"/>
      <c r="Q3" s="128"/>
      <c r="R3" s="128"/>
      <c r="S3" s="128"/>
      <c r="T3" s="128"/>
      <c r="U3" s="128"/>
    </row>
    <row r="4" spans="1:24" s="9" customFormat="1" ht="24.95" customHeight="1">
      <c r="A4" s="793" t="s">
        <v>58</v>
      </c>
      <c r="B4" s="793"/>
      <c r="C4" s="793"/>
      <c r="D4" s="793"/>
      <c r="E4" s="793"/>
      <c r="F4" s="793"/>
      <c r="G4" s="793"/>
      <c r="H4" s="793"/>
      <c r="I4" s="793"/>
      <c r="J4" s="793"/>
      <c r="K4" s="793"/>
      <c r="L4" s="793"/>
      <c r="M4" s="793"/>
      <c r="N4" s="793"/>
      <c r="O4" s="793"/>
      <c r="P4" s="793"/>
      <c r="Q4" s="793"/>
      <c r="R4" s="793"/>
      <c r="S4" s="793"/>
      <c r="T4" s="793"/>
      <c r="U4" s="793"/>
    </row>
    <row r="5" spans="1:24" s="10" customFormat="1" ht="23.1" customHeight="1">
      <c r="A5" s="129"/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</row>
    <row r="6" spans="1:24" s="11" customFormat="1" ht="15" customHeight="1" thickBot="1">
      <c r="A6" s="11" t="s">
        <v>560</v>
      </c>
      <c r="L6" s="130" t="s">
        <v>4</v>
      </c>
      <c r="M6" s="11" t="s">
        <v>560</v>
      </c>
      <c r="U6" s="130"/>
      <c r="X6" s="130" t="s">
        <v>4</v>
      </c>
    </row>
    <row r="7" spans="1:24" s="9" customFormat="1" ht="21" customHeight="1">
      <c r="A7" s="131" t="s">
        <v>59</v>
      </c>
      <c r="B7" s="132" t="s">
        <v>60</v>
      </c>
      <c r="C7" s="133" t="s">
        <v>61</v>
      </c>
      <c r="D7" s="134" t="s">
        <v>62</v>
      </c>
      <c r="E7" s="135"/>
      <c r="F7" s="135"/>
      <c r="G7" s="135" t="s">
        <v>63</v>
      </c>
      <c r="H7" s="135"/>
      <c r="I7" s="135"/>
      <c r="J7" s="135" t="s">
        <v>64</v>
      </c>
      <c r="K7" s="136"/>
      <c r="L7" s="137"/>
      <c r="M7" s="138" t="s">
        <v>65</v>
      </c>
      <c r="N7" s="135"/>
      <c r="O7" s="135"/>
      <c r="P7" s="794" t="s">
        <v>66</v>
      </c>
      <c r="Q7" s="795"/>
      <c r="R7" s="796"/>
      <c r="S7" s="135" t="s">
        <v>67</v>
      </c>
      <c r="T7" s="135"/>
      <c r="U7" s="137"/>
      <c r="V7" s="787" t="s">
        <v>68</v>
      </c>
      <c r="W7" s="788"/>
      <c r="X7" s="789"/>
    </row>
    <row r="8" spans="1:24" s="9" customFormat="1" ht="16.5" customHeight="1">
      <c r="A8" s="139"/>
      <c r="B8" s="140"/>
      <c r="C8" s="141"/>
      <c r="D8" s="142" t="s">
        <v>69</v>
      </c>
      <c r="E8" s="143"/>
      <c r="F8" s="143"/>
      <c r="G8" s="143" t="s">
        <v>70</v>
      </c>
      <c r="H8" s="143"/>
      <c r="I8" s="143"/>
      <c r="J8" s="143" t="s">
        <v>71</v>
      </c>
      <c r="K8" s="143"/>
      <c r="L8" s="144"/>
      <c r="M8" s="145" t="s">
        <v>72</v>
      </c>
      <c r="N8" s="143"/>
      <c r="O8" s="143"/>
      <c r="P8" s="797"/>
      <c r="Q8" s="798"/>
      <c r="R8" s="799"/>
      <c r="S8" s="797" t="s">
        <v>556</v>
      </c>
      <c r="T8" s="798"/>
      <c r="U8" s="799"/>
      <c r="V8" s="790" t="s">
        <v>73</v>
      </c>
      <c r="W8" s="791"/>
      <c r="X8" s="792"/>
    </row>
    <row r="9" spans="1:24" s="9" customFormat="1" ht="16.5" customHeight="1">
      <c r="A9" s="139"/>
      <c r="B9" s="146"/>
      <c r="C9" s="141"/>
      <c r="D9" s="147" t="s">
        <v>14</v>
      </c>
      <c r="E9" s="148" t="s">
        <v>15</v>
      </c>
      <c r="F9" s="148" t="s">
        <v>16</v>
      </c>
      <c r="G9" s="148" t="s">
        <v>14</v>
      </c>
      <c r="H9" s="148" t="s">
        <v>15</v>
      </c>
      <c r="I9" s="148" t="s">
        <v>16</v>
      </c>
      <c r="J9" s="148" t="s">
        <v>14</v>
      </c>
      <c r="K9" s="148" t="s">
        <v>15</v>
      </c>
      <c r="L9" s="149" t="s">
        <v>16</v>
      </c>
      <c r="M9" s="150" t="s">
        <v>14</v>
      </c>
      <c r="N9" s="148" t="s">
        <v>15</v>
      </c>
      <c r="O9" s="148" t="s">
        <v>16</v>
      </c>
      <c r="P9" s="148" t="s">
        <v>14</v>
      </c>
      <c r="Q9" s="148" t="s">
        <v>15</v>
      </c>
      <c r="R9" s="148" t="s">
        <v>16</v>
      </c>
      <c r="S9" s="148" t="s">
        <v>14</v>
      </c>
      <c r="T9" s="148" t="s">
        <v>74</v>
      </c>
      <c r="U9" s="148" t="s">
        <v>75</v>
      </c>
      <c r="V9" s="151"/>
      <c r="W9" s="152" t="s">
        <v>15</v>
      </c>
      <c r="X9" s="153" t="s">
        <v>16</v>
      </c>
    </row>
    <row r="10" spans="1:24" s="9" customFormat="1" ht="16.5" customHeight="1">
      <c r="A10" s="154" t="s">
        <v>76</v>
      </c>
      <c r="B10" s="155" t="s">
        <v>77</v>
      </c>
      <c r="C10" s="156" t="s">
        <v>78</v>
      </c>
      <c r="D10" s="155" t="s">
        <v>29</v>
      </c>
      <c r="E10" s="156" t="s">
        <v>30</v>
      </c>
      <c r="F10" s="156" t="s">
        <v>31</v>
      </c>
      <c r="G10" s="156"/>
      <c r="H10" s="156" t="s">
        <v>30</v>
      </c>
      <c r="I10" s="156" t="s">
        <v>31</v>
      </c>
      <c r="J10" s="156"/>
      <c r="K10" s="156" t="s">
        <v>30</v>
      </c>
      <c r="L10" s="157" t="s">
        <v>31</v>
      </c>
      <c r="M10" s="154"/>
      <c r="N10" s="156" t="s">
        <v>30</v>
      </c>
      <c r="O10" s="156" t="s">
        <v>31</v>
      </c>
      <c r="P10" s="156"/>
      <c r="Q10" s="156" t="s">
        <v>30</v>
      </c>
      <c r="R10" s="156" t="s">
        <v>31</v>
      </c>
      <c r="S10" s="156"/>
      <c r="T10" s="156" t="s">
        <v>79</v>
      </c>
      <c r="U10" s="156" t="s">
        <v>80</v>
      </c>
      <c r="V10" s="158"/>
      <c r="W10" s="159" t="s">
        <v>30</v>
      </c>
      <c r="X10" s="160" t="s">
        <v>31</v>
      </c>
    </row>
    <row r="11" spans="1:24" ht="26.25" hidden="1" customHeight="1">
      <c r="A11" s="161" t="s">
        <v>34</v>
      </c>
      <c r="B11" s="162">
        <v>26</v>
      </c>
      <c r="C11" s="162">
        <v>45</v>
      </c>
      <c r="D11" s="162">
        <v>670</v>
      </c>
      <c r="E11" s="162">
        <v>337</v>
      </c>
      <c r="F11" s="162">
        <v>333</v>
      </c>
      <c r="G11" s="162">
        <v>56</v>
      </c>
      <c r="H11" s="162">
        <v>0</v>
      </c>
      <c r="I11" s="162">
        <v>56</v>
      </c>
      <c r="J11" s="162">
        <v>32</v>
      </c>
      <c r="K11" s="162">
        <v>6</v>
      </c>
      <c r="L11" s="162">
        <v>26</v>
      </c>
      <c r="M11" s="162">
        <v>257</v>
      </c>
      <c r="N11" s="162">
        <v>119</v>
      </c>
      <c r="O11" s="162">
        <v>138</v>
      </c>
      <c r="P11" s="162">
        <v>474</v>
      </c>
      <c r="Q11" s="162">
        <v>232</v>
      </c>
      <c r="R11" s="162">
        <v>242</v>
      </c>
      <c r="S11" s="162" t="s">
        <v>81</v>
      </c>
      <c r="T11" s="162" t="s">
        <v>81</v>
      </c>
      <c r="U11" s="162" t="s">
        <v>81</v>
      </c>
      <c r="V11" s="162"/>
      <c r="W11" s="162"/>
      <c r="X11" s="162"/>
    </row>
    <row r="12" spans="1:24" ht="26.25" hidden="1" customHeight="1">
      <c r="A12" s="161" t="s">
        <v>35</v>
      </c>
      <c r="B12" s="162">
        <v>26</v>
      </c>
      <c r="C12" s="162">
        <v>47</v>
      </c>
      <c r="D12" s="162">
        <v>707</v>
      </c>
      <c r="E12" s="162">
        <v>369</v>
      </c>
      <c r="F12" s="162">
        <v>338</v>
      </c>
      <c r="G12" s="162">
        <v>70</v>
      </c>
      <c r="H12" s="162">
        <v>1</v>
      </c>
      <c r="I12" s="162">
        <v>69</v>
      </c>
      <c r="J12" s="162">
        <v>33</v>
      </c>
      <c r="K12" s="162">
        <v>5</v>
      </c>
      <c r="L12" s="162">
        <v>28</v>
      </c>
      <c r="M12" s="162">
        <v>330</v>
      </c>
      <c r="N12" s="162">
        <v>177</v>
      </c>
      <c r="O12" s="162">
        <v>153</v>
      </c>
      <c r="P12" s="162">
        <v>524</v>
      </c>
      <c r="Q12" s="162">
        <v>275</v>
      </c>
      <c r="R12" s="162">
        <v>249</v>
      </c>
      <c r="S12" s="162" t="s">
        <v>81</v>
      </c>
      <c r="T12" s="162" t="s">
        <v>81</v>
      </c>
      <c r="U12" s="162" t="s">
        <v>81</v>
      </c>
      <c r="V12" s="162">
        <v>330</v>
      </c>
      <c r="W12" s="162">
        <v>167</v>
      </c>
      <c r="X12" s="162">
        <v>163</v>
      </c>
    </row>
    <row r="13" spans="1:24" ht="26.25" customHeight="1">
      <c r="A13" s="161" t="s">
        <v>36</v>
      </c>
      <c r="B13" s="162">
        <v>25</v>
      </c>
      <c r="C13" s="162">
        <v>47</v>
      </c>
      <c r="D13" s="162">
        <v>703</v>
      </c>
      <c r="E13" s="162">
        <v>356</v>
      </c>
      <c r="F13" s="162">
        <v>347</v>
      </c>
      <c r="G13" s="162">
        <v>62</v>
      </c>
      <c r="H13" s="162">
        <v>1</v>
      </c>
      <c r="I13" s="162">
        <v>61</v>
      </c>
      <c r="J13" s="162">
        <v>5</v>
      </c>
      <c r="K13" s="162">
        <v>5</v>
      </c>
      <c r="L13" s="162">
        <v>0</v>
      </c>
      <c r="M13" s="162">
        <v>334</v>
      </c>
      <c r="N13" s="162">
        <v>173</v>
      </c>
      <c r="O13" s="162">
        <v>161</v>
      </c>
      <c r="P13" s="162">
        <v>535</v>
      </c>
      <c r="Q13" s="162">
        <v>271</v>
      </c>
      <c r="R13" s="162">
        <v>264</v>
      </c>
      <c r="S13" s="162">
        <v>27</v>
      </c>
      <c r="T13" s="162">
        <v>24</v>
      </c>
      <c r="U13" s="162">
        <v>3</v>
      </c>
      <c r="V13" s="162">
        <v>379</v>
      </c>
      <c r="W13" s="162">
        <v>183</v>
      </c>
      <c r="X13" s="162">
        <v>196</v>
      </c>
    </row>
    <row r="14" spans="1:24" ht="26.25" customHeight="1">
      <c r="A14" s="163" t="s">
        <v>37</v>
      </c>
      <c r="B14" s="162">
        <v>25</v>
      </c>
      <c r="C14" s="162">
        <v>41</v>
      </c>
      <c r="D14" s="162">
        <v>698</v>
      </c>
      <c r="E14" s="162">
        <v>350</v>
      </c>
      <c r="F14" s="162">
        <v>348</v>
      </c>
      <c r="G14" s="162">
        <v>72</v>
      </c>
      <c r="H14" s="162">
        <v>1</v>
      </c>
      <c r="I14" s="162">
        <v>71</v>
      </c>
      <c r="J14" s="162">
        <v>34</v>
      </c>
      <c r="K14" s="162">
        <v>8</v>
      </c>
      <c r="L14" s="162">
        <v>26</v>
      </c>
      <c r="M14" s="162">
        <v>394</v>
      </c>
      <c r="N14" s="162">
        <v>197</v>
      </c>
      <c r="O14" s="162">
        <v>197</v>
      </c>
      <c r="P14" s="162">
        <v>513</v>
      </c>
      <c r="Q14" s="162">
        <v>251</v>
      </c>
      <c r="R14" s="162">
        <v>262</v>
      </c>
      <c r="S14" s="162">
        <v>28</v>
      </c>
      <c r="T14" s="162">
        <v>26</v>
      </c>
      <c r="U14" s="162">
        <v>2</v>
      </c>
      <c r="V14" s="162">
        <v>307</v>
      </c>
      <c r="W14" s="162">
        <v>155</v>
      </c>
      <c r="X14" s="162">
        <v>152</v>
      </c>
    </row>
    <row r="15" spans="1:24" ht="26.25" customHeight="1">
      <c r="A15" s="163" t="s">
        <v>38</v>
      </c>
      <c r="B15" s="162">
        <f>SUM(B17:B26)</f>
        <v>25</v>
      </c>
      <c r="C15" s="162">
        <f t="shared" ref="C15:U15" si="0">SUM(C17:C26)</f>
        <v>48</v>
      </c>
      <c r="D15" s="162">
        <f t="shared" si="0"/>
        <v>701</v>
      </c>
      <c r="E15" s="162">
        <f t="shared" si="0"/>
        <v>328</v>
      </c>
      <c r="F15" s="162">
        <f t="shared" si="0"/>
        <v>373</v>
      </c>
      <c r="G15" s="162">
        <f t="shared" si="0"/>
        <v>61</v>
      </c>
      <c r="H15" s="162">
        <f t="shared" si="0"/>
        <v>1</v>
      </c>
      <c r="I15" s="162">
        <f t="shared" si="0"/>
        <v>60</v>
      </c>
      <c r="J15" s="162">
        <f t="shared" si="0"/>
        <v>5</v>
      </c>
      <c r="K15" s="162">
        <f t="shared" si="0"/>
        <v>4</v>
      </c>
      <c r="L15" s="162">
        <f t="shared" si="0"/>
        <v>1</v>
      </c>
      <c r="M15" s="82">
        <f t="shared" si="0"/>
        <v>339</v>
      </c>
      <c r="N15" s="82">
        <f t="shared" si="0"/>
        <v>161</v>
      </c>
      <c r="O15" s="82">
        <f t="shared" si="0"/>
        <v>178</v>
      </c>
      <c r="P15" s="82">
        <f t="shared" si="0"/>
        <v>296</v>
      </c>
      <c r="Q15" s="82">
        <f t="shared" si="0"/>
        <v>159</v>
      </c>
      <c r="R15" s="82">
        <f t="shared" si="0"/>
        <v>137</v>
      </c>
      <c r="S15" s="162">
        <f>SUM(S17:S26)</f>
        <v>28</v>
      </c>
      <c r="T15" s="162">
        <f t="shared" si="0"/>
        <v>28</v>
      </c>
      <c r="U15" s="162">
        <f t="shared" si="0"/>
        <v>0</v>
      </c>
      <c r="V15" s="162">
        <v>307</v>
      </c>
      <c r="W15" s="162">
        <v>155</v>
      </c>
      <c r="X15" s="162">
        <v>152</v>
      </c>
    </row>
    <row r="16" spans="1:24" ht="9.9499999999999993" hidden="1" customHeight="1" outlineLevel="1">
      <c r="A16" s="163"/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62"/>
    </row>
    <row r="17" spans="1:24" ht="33" hidden="1" customHeight="1" outlineLevel="1">
      <c r="A17" s="164" t="s">
        <v>82</v>
      </c>
      <c r="B17" s="165">
        <v>7</v>
      </c>
      <c r="C17" s="165">
        <v>29</v>
      </c>
      <c r="D17" s="166">
        <f>SUM(E17:F17)</f>
        <v>516</v>
      </c>
      <c r="E17" s="165">
        <v>240</v>
      </c>
      <c r="F17" s="165">
        <v>276</v>
      </c>
      <c r="G17" s="166">
        <f>SUM(H17:I17)</f>
        <v>41</v>
      </c>
      <c r="H17" s="165">
        <v>1</v>
      </c>
      <c r="I17" s="165">
        <v>40</v>
      </c>
      <c r="J17" s="166">
        <f>SUM(K17:L17)</f>
        <v>5</v>
      </c>
      <c r="K17" s="165">
        <v>4</v>
      </c>
      <c r="L17" s="165">
        <v>1</v>
      </c>
      <c r="M17" s="166">
        <f>SUM(N17:O17)</f>
        <v>240</v>
      </c>
      <c r="N17" s="165">
        <v>119</v>
      </c>
      <c r="O17" s="165">
        <v>121</v>
      </c>
      <c r="P17" s="166">
        <f>SUM(Q17:R17)</f>
        <v>210</v>
      </c>
      <c r="Q17" s="165">
        <v>111</v>
      </c>
      <c r="R17" s="165">
        <v>99</v>
      </c>
      <c r="S17" s="166">
        <f>SUM(T17:U17)</f>
        <v>26</v>
      </c>
      <c r="T17" s="165">
        <v>26</v>
      </c>
      <c r="U17" s="165">
        <v>0</v>
      </c>
      <c r="V17" s="165"/>
      <c r="W17" s="165"/>
      <c r="X17" s="165"/>
    </row>
    <row r="18" spans="1:24" ht="33" hidden="1" customHeight="1" outlineLevel="1">
      <c r="A18" s="164" t="s">
        <v>83</v>
      </c>
      <c r="B18" s="165">
        <v>3</v>
      </c>
      <c r="C18" s="165">
        <v>4</v>
      </c>
      <c r="D18" s="166">
        <f t="shared" ref="D18:D26" si="1">SUM(E18:F18)</f>
        <v>24</v>
      </c>
      <c r="E18" s="165">
        <v>12</v>
      </c>
      <c r="F18" s="165">
        <v>12</v>
      </c>
      <c r="G18" s="166">
        <f t="shared" ref="G18:G26" si="2">SUM(H18:I18)</f>
        <v>5</v>
      </c>
      <c r="H18" s="165">
        <v>0</v>
      </c>
      <c r="I18" s="165">
        <v>5</v>
      </c>
      <c r="J18" s="166">
        <f t="shared" ref="J18:J26" si="3">SUM(K18:L18)</f>
        <v>0</v>
      </c>
      <c r="K18" s="165">
        <v>0</v>
      </c>
      <c r="L18" s="165">
        <v>0</v>
      </c>
      <c r="M18" s="166">
        <f t="shared" ref="M18:M26" si="4">SUM(N18:O18)</f>
        <v>14</v>
      </c>
      <c r="N18" s="165">
        <v>6</v>
      </c>
      <c r="O18" s="165">
        <v>8</v>
      </c>
      <c r="P18" s="166">
        <f t="shared" ref="P18:P26" si="5">SUM(Q18:R18)</f>
        <v>21</v>
      </c>
      <c r="Q18" s="165">
        <v>16</v>
      </c>
      <c r="R18" s="165">
        <v>5</v>
      </c>
      <c r="S18" s="166">
        <f t="shared" ref="S18:S26" si="6">SUM(T18:U18)</f>
        <v>2</v>
      </c>
      <c r="T18" s="165">
        <v>2</v>
      </c>
      <c r="U18" s="165">
        <v>0</v>
      </c>
      <c r="V18" s="165"/>
      <c r="W18" s="165"/>
      <c r="X18" s="165"/>
    </row>
    <row r="19" spans="1:24" ht="33" hidden="1" customHeight="1" outlineLevel="1">
      <c r="A19" s="164" t="s">
        <v>84</v>
      </c>
      <c r="B19" s="165">
        <v>1</v>
      </c>
      <c r="C19" s="165">
        <v>1</v>
      </c>
      <c r="D19" s="166">
        <f t="shared" si="1"/>
        <v>15</v>
      </c>
      <c r="E19" s="165">
        <v>7</v>
      </c>
      <c r="F19" s="165">
        <v>8</v>
      </c>
      <c r="G19" s="166">
        <f t="shared" si="2"/>
        <v>1</v>
      </c>
      <c r="H19" s="165">
        <v>0</v>
      </c>
      <c r="I19" s="165">
        <v>1</v>
      </c>
      <c r="J19" s="166">
        <f t="shared" si="3"/>
        <v>0</v>
      </c>
      <c r="K19" s="165">
        <v>0</v>
      </c>
      <c r="L19" s="165">
        <v>0</v>
      </c>
      <c r="M19" s="166">
        <f t="shared" si="4"/>
        <v>5</v>
      </c>
      <c r="N19" s="165">
        <v>1</v>
      </c>
      <c r="O19" s="165">
        <v>4</v>
      </c>
      <c r="P19" s="166">
        <f t="shared" si="5"/>
        <v>5</v>
      </c>
      <c r="Q19" s="165">
        <v>4</v>
      </c>
      <c r="R19" s="165">
        <v>1</v>
      </c>
      <c r="S19" s="166">
        <f t="shared" si="6"/>
        <v>0</v>
      </c>
      <c r="T19" s="165">
        <v>0</v>
      </c>
      <c r="U19" s="165">
        <v>0</v>
      </c>
      <c r="V19" s="165"/>
      <c r="W19" s="165"/>
      <c r="X19" s="165"/>
    </row>
    <row r="20" spans="1:24" ht="33" hidden="1" customHeight="1" outlineLevel="1">
      <c r="A20" s="164" t="s">
        <v>85</v>
      </c>
      <c r="B20" s="165">
        <v>1</v>
      </c>
      <c r="C20" s="165">
        <v>1</v>
      </c>
      <c r="D20" s="166">
        <f t="shared" si="1"/>
        <v>13</v>
      </c>
      <c r="E20" s="165">
        <v>8</v>
      </c>
      <c r="F20" s="165">
        <v>5</v>
      </c>
      <c r="G20" s="166">
        <f t="shared" si="2"/>
        <v>1</v>
      </c>
      <c r="H20" s="165">
        <v>0</v>
      </c>
      <c r="I20" s="165">
        <v>1</v>
      </c>
      <c r="J20" s="166">
        <f t="shared" si="3"/>
        <v>0</v>
      </c>
      <c r="K20" s="165">
        <v>0</v>
      </c>
      <c r="L20" s="165">
        <v>0</v>
      </c>
      <c r="M20" s="166">
        <f t="shared" si="4"/>
        <v>4</v>
      </c>
      <c r="N20" s="165">
        <v>4</v>
      </c>
      <c r="O20" s="165">
        <v>0</v>
      </c>
      <c r="P20" s="166">
        <f t="shared" si="5"/>
        <v>4</v>
      </c>
      <c r="Q20" s="165">
        <v>1</v>
      </c>
      <c r="R20" s="165">
        <v>3</v>
      </c>
      <c r="S20" s="166">
        <f t="shared" si="6"/>
        <v>0</v>
      </c>
      <c r="T20" s="165">
        <v>0</v>
      </c>
      <c r="U20" s="165">
        <v>0</v>
      </c>
      <c r="V20" s="165"/>
      <c r="W20" s="165"/>
      <c r="X20" s="165"/>
    </row>
    <row r="21" spans="1:24" ht="33" hidden="1" customHeight="1" outlineLevel="1">
      <c r="A21" s="164" t="s">
        <v>86</v>
      </c>
      <c r="B21" s="165">
        <v>3</v>
      </c>
      <c r="C21" s="165">
        <v>3</v>
      </c>
      <c r="D21" s="166">
        <f t="shared" si="1"/>
        <v>29</v>
      </c>
      <c r="E21" s="165">
        <v>12</v>
      </c>
      <c r="F21" s="165">
        <v>17</v>
      </c>
      <c r="G21" s="166">
        <f t="shared" si="2"/>
        <v>3</v>
      </c>
      <c r="H21" s="165">
        <v>0</v>
      </c>
      <c r="I21" s="165">
        <v>3</v>
      </c>
      <c r="J21" s="166">
        <f t="shared" si="3"/>
        <v>0</v>
      </c>
      <c r="K21" s="165">
        <v>0</v>
      </c>
      <c r="L21" s="165">
        <v>0</v>
      </c>
      <c r="M21" s="166">
        <f t="shared" si="4"/>
        <v>17</v>
      </c>
      <c r="N21" s="165">
        <v>5</v>
      </c>
      <c r="O21" s="165">
        <v>12</v>
      </c>
      <c r="P21" s="166">
        <f t="shared" si="5"/>
        <v>13</v>
      </c>
      <c r="Q21" s="165">
        <v>6</v>
      </c>
      <c r="R21" s="165">
        <v>7</v>
      </c>
      <c r="S21" s="166">
        <f t="shared" si="6"/>
        <v>0</v>
      </c>
      <c r="T21" s="165">
        <v>0</v>
      </c>
      <c r="U21" s="165">
        <v>0</v>
      </c>
      <c r="V21" s="165"/>
      <c r="W21" s="165"/>
      <c r="X21" s="165"/>
    </row>
    <row r="22" spans="1:24" ht="33" hidden="1" customHeight="1" outlineLevel="1">
      <c r="A22" s="164" t="s">
        <v>87</v>
      </c>
      <c r="B22" s="165">
        <v>2</v>
      </c>
      <c r="C22" s="165">
        <v>2</v>
      </c>
      <c r="D22" s="166">
        <f t="shared" si="1"/>
        <v>11</v>
      </c>
      <c r="E22" s="165">
        <v>7</v>
      </c>
      <c r="F22" s="165">
        <v>4</v>
      </c>
      <c r="G22" s="166">
        <f t="shared" si="2"/>
        <v>2</v>
      </c>
      <c r="H22" s="165">
        <v>0</v>
      </c>
      <c r="I22" s="165">
        <v>2</v>
      </c>
      <c r="J22" s="166">
        <f t="shared" si="3"/>
        <v>0</v>
      </c>
      <c r="K22" s="165">
        <v>0</v>
      </c>
      <c r="L22" s="165">
        <v>0</v>
      </c>
      <c r="M22" s="166">
        <f t="shared" si="4"/>
        <v>7</v>
      </c>
      <c r="N22" s="165">
        <v>6</v>
      </c>
      <c r="O22" s="165">
        <v>1</v>
      </c>
      <c r="P22" s="166">
        <f t="shared" si="5"/>
        <v>5</v>
      </c>
      <c r="Q22" s="165">
        <v>3</v>
      </c>
      <c r="R22" s="165">
        <v>2</v>
      </c>
      <c r="S22" s="166">
        <f t="shared" si="6"/>
        <v>0</v>
      </c>
      <c r="T22" s="165">
        <v>0</v>
      </c>
      <c r="U22" s="165">
        <v>0</v>
      </c>
      <c r="V22" s="165"/>
      <c r="W22" s="165"/>
      <c r="X22" s="165"/>
    </row>
    <row r="23" spans="1:24" ht="33" hidden="1" customHeight="1" outlineLevel="1">
      <c r="A23" s="164" t="s">
        <v>88</v>
      </c>
      <c r="B23" s="165">
        <v>3</v>
      </c>
      <c r="C23" s="165">
        <v>3</v>
      </c>
      <c r="D23" s="166">
        <f t="shared" si="1"/>
        <v>36</v>
      </c>
      <c r="E23" s="165">
        <v>15</v>
      </c>
      <c r="F23" s="165">
        <v>21</v>
      </c>
      <c r="G23" s="166">
        <f t="shared" si="2"/>
        <v>3</v>
      </c>
      <c r="H23" s="165">
        <v>0</v>
      </c>
      <c r="I23" s="165">
        <v>3</v>
      </c>
      <c r="J23" s="166">
        <f t="shared" si="3"/>
        <v>0</v>
      </c>
      <c r="K23" s="165">
        <v>0</v>
      </c>
      <c r="L23" s="165">
        <v>0</v>
      </c>
      <c r="M23" s="166">
        <f t="shared" si="4"/>
        <v>24</v>
      </c>
      <c r="N23" s="165">
        <v>9</v>
      </c>
      <c r="O23" s="165">
        <v>15</v>
      </c>
      <c r="P23" s="166">
        <f t="shared" si="5"/>
        <v>10</v>
      </c>
      <c r="Q23" s="165">
        <v>4</v>
      </c>
      <c r="R23" s="165">
        <v>6</v>
      </c>
      <c r="S23" s="166">
        <f t="shared" si="6"/>
        <v>0</v>
      </c>
      <c r="T23" s="165">
        <v>0</v>
      </c>
      <c r="U23" s="165">
        <v>0</v>
      </c>
      <c r="V23" s="165"/>
      <c r="W23" s="165"/>
      <c r="X23" s="165"/>
    </row>
    <row r="24" spans="1:24" ht="33" hidden="1" customHeight="1" outlineLevel="1">
      <c r="A24" s="164" t="s">
        <v>89</v>
      </c>
      <c r="B24" s="165">
        <v>3</v>
      </c>
      <c r="C24" s="165">
        <v>3</v>
      </c>
      <c r="D24" s="166">
        <f t="shared" si="1"/>
        <v>21</v>
      </c>
      <c r="E24" s="165">
        <v>10</v>
      </c>
      <c r="F24" s="165">
        <v>11</v>
      </c>
      <c r="G24" s="166">
        <f t="shared" si="2"/>
        <v>3</v>
      </c>
      <c r="H24" s="165">
        <v>0</v>
      </c>
      <c r="I24" s="165">
        <v>3</v>
      </c>
      <c r="J24" s="166">
        <f t="shared" si="3"/>
        <v>0</v>
      </c>
      <c r="K24" s="165">
        <v>0</v>
      </c>
      <c r="L24" s="165">
        <v>0</v>
      </c>
      <c r="M24" s="166">
        <f t="shared" si="4"/>
        <v>5</v>
      </c>
      <c r="N24" s="165">
        <v>3</v>
      </c>
      <c r="O24" s="165">
        <v>2</v>
      </c>
      <c r="P24" s="166">
        <f t="shared" si="5"/>
        <v>12</v>
      </c>
      <c r="Q24" s="165">
        <v>5</v>
      </c>
      <c r="R24" s="165">
        <v>7</v>
      </c>
      <c r="S24" s="166">
        <f t="shared" si="6"/>
        <v>0</v>
      </c>
      <c r="T24" s="165">
        <v>0</v>
      </c>
      <c r="U24" s="165">
        <v>0</v>
      </c>
      <c r="V24" s="165"/>
      <c r="W24" s="165"/>
      <c r="X24" s="165"/>
    </row>
    <row r="25" spans="1:24" ht="33" hidden="1" customHeight="1" outlineLevel="1">
      <c r="A25" s="164" t="s">
        <v>90</v>
      </c>
      <c r="B25" s="165">
        <v>1</v>
      </c>
      <c r="C25" s="165">
        <v>1</v>
      </c>
      <c r="D25" s="166">
        <f t="shared" si="1"/>
        <v>16</v>
      </c>
      <c r="E25" s="165">
        <v>6</v>
      </c>
      <c r="F25" s="165">
        <v>10</v>
      </c>
      <c r="G25" s="166">
        <f t="shared" si="2"/>
        <v>1</v>
      </c>
      <c r="H25" s="165">
        <v>0</v>
      </c>
      <c r="I25" s="165">
        <v>1</v>
      </c>
      <c r="J25" s="166">
        <f t="shared" si="3"/>
        <v>0</v>
      </c>
      <c r="K25" s="165">
        <v>0</v>
      </c>
      <c r="L25" s="165">
        <v>0</v>
      </c>
      <c r="M25" s="166">
        <f t="shared" si="4"/>
        <v>12</v>
      </c>
      <c r="N25" s="165">
        <v>2</v>
      </c>
      <c r="O25" s="165">
        <v>10</v>
      </c>
      <c r="P25" s="166">
        <f t="shared" si="5"/>
        <v>11</v>
      </c>
      <c r="Q25" s="165">
        <v>8</v>
      </c>
      <c r="R25" s="165">
        <v>3</v>
      </c>
      <c r="S25" s="166">
        <f t="shared" si="6"/>
        <v>0</v>
      </c>
      <c r="T25" s="165">
        <v>0</v>
      </c>
      <c r="U25" s="165">
        <v>0</v>
      </c>
      <c r="V25" s="165"/>
      <c r="W25" s="165"/>
      <c r="X25" s="165"/>
    </row>
    <row r="26" spans="1:24" ht="33" hidden="1" customHeight="1" outlineLevel="1">
      <c r="A26" s="164" t="s">
        <v>91</v>
      </c>
      <c r="B26" s="165">
        <v>1</v>
      </c>
      <c r="C26" s="165">
        <v>1</v>
      </c>
      <c r="D26" s="166">
        <f t="shared" si="1"/>
        <v>20</v>
      </c>
      <c r="E26" s="165">
        <v>11</v>
      </c>
      <c r="F26" s="165">
        <v>9</v>
      </c>
      <c r="G26" s="166">
        <f t="shared" si="2"/>
        <v>1</v>
      </c>
      <c r="H26" s="165">
        <v>0</v>
      </c>
      <c r="I26" s="165">
        <v>1</v>
      </c>
      <c r="J26" s="166">
        <f t="shared" si="3"/>
        <v>0</v>
      </c>
      <c r="K26" s="165">
        <v>0</v>
      </c>
      <c r="L26" s="165">
        <v>0</v>
      </c>
      <c r="M26" s="166">
        <f t="shared" si="4"/>
        <v>11</v>
      </c>
      <c r="N26" s="165">
        <v>6</v>
      </c>
      <c r="O26" s="165">
        <v>5</v>
      </c>
      <c r="P26" s="166">
        <f t="shared" si="5"/>
        <v>5</v>
      </c>
      <c r="Q26" s="165">
        <v>1</v>
      </c>
      <c r="R26" s="165">
        <v>4</v>
      </c>
      <c r="S26" s="166">
        <f t="shared" si="6"/>
        <v>0</v>
      </c>
      <c r="T26" s="165">
        <v>0</v>
      </c>
      <c r="U26" s="165">
        <v>0</v>
      </c>
      <c r="V26" s="165"/>
      <c r="W26" s="165"/>
      <c r="X26" s="165"/>
    </row>
    <row r="27" spans="1:24" ht="9.9499999999999993" hidden="1" customHeight="1" outlineLevel="1">
      <c r="A27" s="167"/>
      <c r="B27" s="168"/>
      <c r="C27" s="168"/>
      <c r="D27" s="169"/>
      <c r="E27" s="168"/>
      <c r="F27" s="168"/>
      <c r="G27" s="169"/>
      <c r="H27" s="168"/>
      <c r="I27" s="168"/>
      <c r="J27" s="169"/>
      <c r="K27" s="168"/>
      <c r="L27" s="168"/>
      <c r="M27" s="169"/>
      <c r="N27" s="168"/>
      <c r="O27" s="168"/>
      <c r="P27" s="169"/>
      <c r="Q27" s="168"/>
      <c r="R27" s="168"/>
      <c r="S27" s="169"/>
      <c r="T27" s="168"/>
      <c r="U27" s="168"/>
      <c r="V27" s="168"/>
      <c r="W27" s="168"/>
      <c r="X27" s="168"/>
    </row>
    <row r="28" spans="1:24" ht="26.25" customHeight="1" collapsed="1">
      <c r="A28" s="163" t="s">
        <v>92</v>
      </c>
      <c r="B28" s="162">
        <f>SUM(B30:B39)</f>
        <v>25</v>
      </c>
      <c r="C28" s="162">
        <f t="shared" ref="C28:R28" si="7">SUM(C30:C39)</f>
        <v>47</v>
      </c>
      <c r="D28" s="162">
        <f t="shared" si="7"/>
        <v>661</v>
      </c>
      <c r="E28" s="162">
        <f t="shared" si="7"/>
        <v>318</v>
      </c>
      <c r="F28" s="162">
        <f t="shared" si="7"/>
        <v>343</v>
      </c>
      <c r="G28" s="162">
        <f t="shared" si="7"/>
        <v>62</v>
      </c>
      <c r="H28" s="162">
        <f t="shared" si="7"/>
        <v>1</v>
      </c>
      <c r="I28" s="162">
        <f t="shared" si="7"/>
        <v>61</v>
      </c>
      <c r="J28" s="162">
        <f t="shared" si="7"/>
        <v>15</v>
      </c>
      <c r="K28" s="162">
        <f t="shared" si="7"/>
        <v>9</v>
      </c>
      <c r="L28" s="162">
        <f t="shared" si="7"/>
        <v>6</v>
      </c>
      <c r="M28" s="82">
        <f t="shared" si="7"/>
        <v>355</v>
      </c>
      <c r="N28" s="82">
        <f t="shared" si="7"/>
        <v>169</v>
      </c>
      <c r="O28" s="82">
        <f t="shared" si="7"/>
        <v>186</v>
      </c>
      <c r="P28" s="82">
        <f t="shared" si="7"/>
        <v>304</v>
      </c>
      <c r="Q28" s="82">
        <f t="shared" si="7"/>
        <v>144</v>
      </c>
      <c r="R28" s="82">
        <f t="shared" si="7"/>
        <v>160</v>
      </c>
      <c r="S28" s="162">
        <f>SUM(S30:S39)</f>
        <v>48</v>
      </c>
      <c r="T28" s="162">
        <f t="shared" ref="T28:U28" si="8">SUM(T30:T39)</f>
        <v>48</v>
      </c>
      <c r="U28" s="162">
        <f t="shared" si="8"/>
        <v>0</v>
      </c>
      <c r="V28" s="162">
        <v>339</v>
      </c>
      <c r="W28" s="162">
        <v>161</v>
      </c>
      <c r="X28" s="162">
        <v>178</v>
      </c>
    </row>
    <row r="29" spans="1:24" ht="19.5" hidden="1" customHeight="1" outlineLevel="1">
      <c r="A29" s="163"/>
      <c r="B29" s="162"/>
      <c r="C29" s="162"/>
      <c r="D29" s="162"/>
      <c r="E29" s="162"/>
      <c r="F29" s="162"/>
      <c r="G29" s="162"/>
      <c r="H29" s="162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162"/>
    </row>
    <row r="30" spans="1:24" ht="33" hidden="1" customHeight="1" outlineLevel="1">
      <c r="A30" s="164" t="s">
        <v>82</v>
      </c>
      <c r="B30" s="165">
        <v>7</v>
      </c>
      <c r="C30" s="165">
        <v>28</v>
      </c>
      <c r="D30" s="166">
        <f>SUM(E30:F30)</f>
        <v>480</v>
      </c>
      <c r="E30" s="165">
        <v>229</v>
      </c>
      <c r="F30" s="165">
        <v>251</v>
      </c>
      <c r="G30" s="166">
        <f>SUM(H30:I30)</f>
        <v>41</v>
      </c>
      <c r="H30" s="165">
        <v>1</v>
      </c>
      <c r="I30" s="165">
        <v>40</v>
      </c>
      <c r="J30" s="166">
        <f>SUM(K30:L30)</f>
        <v>15</v>
      </c>
      <c r="K30" s="165">
        <v>9</v>
      </c>
      <c r="L30" s="165">
        <v>6</v>
      </c>
      <c r="M30" s="166">
        <f>SUM(N30:O30)</f>
        <v>265</v>
      </c>
      <c r="N30" s="165">
        <v>123</v>
      </c>
      <c r="O30" s="165">
        <v>142</v>
      </c>
      <c r="P30" s="166">
        <f>SUM(Q30:R30)</f>
        <v>214</v>
      </c>
      <c r="Q30" s="165">
        <v>102</v>
      </c>
      <c r="R30" s="165">
        <v>112</v>
      </c>
      <c r="S30" s="166">
        <f>SUM(T30:U30)</f>
        <v>28</v>
      </c>
      <c r="T30" s="165">
        <v>28</v>
      </c>
      <c r="U30" s="165">
        <v>0</v>
      </c>
      <c r="V30" s="165"/>
      <c r="W30" s="165"/>
      <c r="X30" s="165"/>
    </row>
    <row r="31" spans="1:24" ht="33" hidden="1" customHeight="1" outlineLevel="1">
      <c r="A31" s="164" t="s">
        <v>83</v>
      </c>
      <c r="B31" s="165">
        <v>3</v>
      </c>
      <c r="C31" s="165">
        <v>4</v>
      </c>
      <c r="D31" s="166">
        <f t="shared" ref="D31:D39" si="9">SUM(E31:F31)</f>
        <v>36</v>
      </c>
      <c r="E31" s="165">
        <v>18</v>
      </c>
      <c r="F31" s="165">
        <v>18</v>
      </c>
      <c r="G31" s="166">
        <f t="shared" ref="G31:G39" si="10">SUM(H31:I31)</f>
        <v>5</v>
      </c>
      <c r="H31" s="165">
        <v>0</v>
      </c>
      <c r="I31" s="165">
        <v>5</v>
      </c>
      <c r="J31" s="166">
        <f t="shared" ref="J31:J39" si="11">SUM(K31:L31)</f>
        <v>0</v>
      </c>
      <c r="K31" s="165">
        <v>0</v>
      </c>
      <c r="L31" s="165">
        <v>0</v>
      </c>
      <c r="M31" s="166">
        <f t="shared" ref="M31:M39" si="12">SUM(N31:O31)</f>
        <v>21</v>
      </c>
      <c r="N31" s="165">
        <v>11</v>
      </c>
      <c r="O31" s="165">
        <v>10</v>
      </c>
      <c r="P31" s="166">
        <f t="shared" ref="P31:P39" si="13">SUM(Q31:R31)</f>
        <v>10</v>
      </c>
      <c r="Q31" s="165">
        <v>7</v>
      </c>
      <c r="R31" s="165">
        <v>3</v>
      </c>
      <c r="S31" s="166">
        <f t="shared" ref="S31:S39" si="14">SUM(T31:U31)</f>
        <v>4</v>
      </c>
      <c r="T31" s="165">
        <v>4</v>
      </c>
      <c r="U31" s="165">
        <v>0</v>
      </c>
      <c r="V31" s="165"/>
      <c r="W31" s="165"/>
      <c r="X31" s="165"/>
    </row>
    <row r="32" spans="1:24" ht="33" hidden="1" customHeight="1" outlineLevel="1">
      <c r="A32" s="164" t="s">
        <v>84</v>
      </c>
      <c r="B32" s="165">
        <v>1</v>
      </c>
      <c r="C32" s="165">
        <v>1</v>
      </c>
      <c r="D32" s="166">
        <f t="shared" si="9"/>
        <v>11</v>
      </c>
      <c r="E32" s="165">
        <v>5</v>
      </c>
      <c r="F32" s="165">
        <v>6</v>
      </c>
      <c r="G32" s="166">
        <f t="shared" si="10"/>
        <v>1</v>
      </c>
      <c r="H32" s="165">
        <v>0</v>
      </c>
      <c r="I32" s="165">
        <v>1</v>
      </c>
      <c r="J32" s="166">
        <f t="shared" si="11"/>
        <v>0</v>
      </c>
      <c r="K32" s="165">
        <v>0</v>
      </c>
      <c r="L32" s="165">
        <v>0</v>
      </c>
      <c r="M32" s="166">
        <f t="shared" si="12"/>
        <v>7</v>
      </c>
      <c r="N32" s="165">
        <v>4</v>
      </c>
      <c r="O32" s="165">
        <v>3</v>
      </c>
      <c r="P32" s="166">
        <f t="shared" si="13"/>
        <v>5</v>
      </c>
      <c r="Q32" s="165">
        <v>3</v>
      </c>
      <c r="R32" s="165">
        <v>2</v>
      </c>
      <c r="S32" s="166">
        <f t="shared" si="14"/>
        <v>2</v>
      </c>
      <c r="T32" s="165">
        <v>2</v>
      </c>
      <c r="U32" s="165">
        <v>0</v>
      </c>
      <c r="V32" s="165"/>
      <c r="W32" s="165"/>
      <c r="X32" s="165"/>
    </row>
    <row r="33" spans="1:24" ht="33" hidden="1" customHeight="1" outlineLevel="1">
      <c r="A33" s="164" t="s">
        <v>85</v>
      </c>
      <c r="B33" s="165">
        <v>1</v>
      </c>
      <c r="C33" s="165">
        <v>1</v>
      </c>
      <c r="D33" s="166">
        <f t="shared" si="9"/>
        <v>11</v>
      </c>
      <c r="E33" s="165">
        <v>9</v>
      </c>
      <c r="F33" s="165">
        <v>2</v>
      </c>
      <c r="G33" s="166">
        <f t="shared" si="10"/>
        <v>1</v>
      </c>
      <c r="H33" s="165">
        <v>0</v>
      </c>
      <c r="I33" s="165">
        <v>1</v>
      </c>
      <c r="J33" s="166">
        <f t="shared" si="11"/>
        <v>0</v>
      </c>
      <c r="K33" s="165">
        <v>0</v>
      </c>
      <c r="L33" s="165">
        <v>0</v>
      </c>
      <c r="M33" s="166">
        <f t="shared" si="12"/>
        <v>8</v>
      </c>
      <c r="N33" s="165">
        <v>7</v>
      </c>
      <c r="O33" s="165">
        <v>1</v>
      </c>
      <c r="P33" s="166">
        <f t="shared" si="13"/>
        <v>6</v>
      </c>
      <c r="Q33" s="165">
        <v>2</v>
      </c>
      <c r="R33" s="165">
        <v>4</v>
      </c>
      <c r="S33" s="166">
        <f t="shared" si="14"/>
        <v>1</v>
      </c>
      <c r="T33" s="165">
        <v>1</v>
      </c>
      <c r="U33" s="165">
        <v>0</v>
      </c>
      <c r="V33" s="165"/>
      <c r="W33" s="165"/>
      <c r="X33" s="165"/>
    </row>
    <row r="34" spans="1:24" ht="33" hidden="1" customHeight="1" outlineLevel="1">
      <c r="A34" s="164" t="s">
        <v>86</v>
      </c>
      <c r="B34" s="165">
        <v>3</v>
      </c>
      <c r="C34" s="165">
        <v>3</v>
      </c>
      <c r="D34" s="166">
        <f t="shared" si="9"/>
        <v>30</v>
      </c>
      <c r="E34" s="165">
        <v>15</v>
      </c>
      <c r="F34" s="165">
        <v>15</v>
      </c>
      <c r="G34" s="166">
        <f t="shared" si="10"/>
        <v>4</v>
      </c>
      <c r="H34" s="165">
        <v>0</v>
      </c>
      <c r="I34" s="165">
        <v>4</v>
      </c>
      <c r="J34" s="166">
        <f t="shared" si="11"/>
        <v>0</v>
      </c>
      <c r="K34" s="165">
        <v>0</v>
      </c>
      <c r="L34" s="165">
        <v>0</v>
      </c>
      <c r="M34" s="166">
        <f t="shared" si="12"/>
        <v>14</v>
      </c>
      <c r="N34" s="165">
        <v>4</v>
      </c>
      <c r="O34" s="165">
        <v>10</v>
      </c>
      <c r="P34" s="166">
        <f t="shared" si="13"/>
        <v>16</v>
      </c>
      <c r="Q34" s="165">
        <v>4</v>
      </c>
      <c r="R34" s="165">
        <v>12</v>
      </c>
      <c r="S34" s="166">
        <f t="shared" si="14"/>
        <v>3</v>
      </c>
      <c r="T34" s="165">
        <v>3</v>
      </c>
      <c r="U34" s="165">
        <v>0</v>
      </c>
      <c r="V34" s="165"/>
      <c r="W34" s="165"/>
      <c r="X34" s="165"/>
    </row>
    <row r="35" spans="1:24" ht="33" hidden="1" customHeight="1" outlineLevel="1">
      <c r="A35" s="164" t="s">
        <v>87</v>
      </c>
      <c r="B35" s="165">
        <v>2</v>
      </c>
      <c r="C35" s="165">
        <v>2</v>
      </c>
      <c r="D35" s="166">
        <f t="shared" si="9"/>
        <v>8</v>
      </c>
      <c r="E35" s="165">
        <v>6</v>
      </c>
      <c r="F35" s="165">
        <v>2</v>
      </c>
      <c r="G35" s="166">
        <f t="shared" si="10"/>
        <v>2</v>
      </c>
      <c r="H35" s="165">
        <v>0</v>
      </c>
      <c r="I35" s="165">
        <v>2</v>
      </c>
      <c r="J35" s="166">
        <f t="shared" si="11"/>
        <v>0</v>
      </c>
      <c r="K35" s="165">
        <v>0</v>
      </c>
      <c r="L35" s="165">
        <v>0</v>
      </c>
      <c r="M35" s="166">
        <f t="shared" si="12"/>
        <v>5</v>
      </c>
      <c r="N35" s="165">
        <v>4</v>
      </c>
      <c r="O35" s="165">
        <v>1</v>
      </c>
      <c r="P35" s="166">
        <f t="shared" si="13"/>
        <v>5</v>
      </c>
      <c r="Q35" s="165">
        <v>3</v>
      </c>
      <c r="R35" s="165">
        <v>2</v>
      </c>
      <c r="S35" s="166">
        <f t="shared" si="14"/>
        <v>2</v>
      </c>
      <c r="T35" s="165">
        <v>2</v>
      </c>
      <c r="U35" s="165">
        <v>0</v>
      </c>
      <c r="V35" s="165"/>
      <c r="W35" s="165"/>
      <c r="X35" s="165"/>
    </row>
    <row r="36" spans="1:24" ht="33" hidden="1" customHeight="1" outlineLevel="1">
      <c r="A36" s="164" t="s">
        <v>88</v>
      </c>
      <c r="B36" s="165">
        <v>3</v>
      </c>
      <c r="C36" s="165">
        <v>3</v>
      </c>
      <c r="D36" s="166">
        <f t="shared" si="9"/>
        <v>28</v>
      </c>
      <c r="E36" s="165">
        <v>10</v>
      </c>
      <c r="F36" s="165">
        <v>18</v>
      </c>
      <c r="G36" s="166">
        <f t="shared" si="10"/>
        <v>3</v>
      </c>
      <c r="H36" s="165">
        <v>0</v>
      </c>
      <c r="I36" s="165">
        <v>3</v>
      </c>
      <c r="J36" s="166">
        <f t="shared" si="11"/>
        <v>0</v>
      </c>
      <c r="K36" s="165">
        <v>0</v>
      </c>
      <c r="L36" s="165">
        <v>0</v>
      </c>
      <c r="M36" s="166">
        <f t="shared" si="12"/>
        <v>8</v>
      </c>
      <c r="N36" s="165">
        <v>2</v>
      </c>
      <c r="O36" s="165">
        <v>6</v>
      </c>
      <c r="P36" s="166">
        <f t="shared" si="13"/>
        <v>24</v>
      </c>
      <c r="Q36" s="165">
        <v>12</v>
      </c>
      <c r="R36" s="165">
        <v>12</v>
      </c>
      <c r="S36" s="166">
        <f t="shared" si="14"/>
        <v>3</v>
      </c>
      <c r="T36" s="165">
        <v>3</v>
      </c>
      <c r="U36" s="165">
        <v>0</v>
      </c>
      <c r="V36" s="165"/>
      <c r="W36" s="165"/>
      <c r="X36" s="165"/>
    </row>
    <row r="37" spans="1:24" ht="33" hidden="1" customHeight="1" outlineLevel="1">
      <c r="A37" s="164" t="s">
        <v>89</v>
      </c>
      <c r="B37" s="165">
        <v>3</v>
      </c>
      <c r="C37" s="165">
        <v>3</v>
      </c>
      <c r="D37" s="166">
        <f t="shared" si="9"/>
        <v>26</v>
      </c>
      <c r="E37" s="165">
        <v>11</v>
      </c>
      <c r="F37" s="165">
        <v>15</v>
      </c>
      <c r="G37" s="166">
        <f t="shared" si="10"/>
        <v>3</v>
      </c>
      <c r="H37" s="165">
        <v>0</v>
      </c>
      <c r="I37" s="165">
        <v>3</v>
      </c>
      <c r="J37" s="166">
        <f t="shared" si="11"/>
        <v>0</v>
      </c>
      <c r="K37" s="165">
        <v>0</v>
      </c>
      <c r="L37" s="165">
        <v>0</v>
      </c>
      <c r="M37" s="166">
        <f t="shared" si="12"/>
        <v>12</v>
      </c>
      <c r="N37" s="165">
        <v>6</v>
      </c>
      <c r="O37" s="165">
        <v>6</v>
      </c>
      <c r="P37" s="166">
        <f t="shared" si="13"/>
        <v>7</v>
      </c>
      <c r="Q37" s="165">
        <v>2</v>
      </c>
      <c r="R37" s="165">
        <v>5</v>
      </c>
      <c r="S37" s="166">
        <f t="shared" si="14"/>
        <v>3</v>
      </c>
      <c r="T37" s="165">
        <v>3</v>
      </c>
      <c r="U37" s="165">
        <v>0</v>
      </c>
      <c r="V37" s="165"/>
      <c r="W37" s="165"/>
      <c r="X37" s="165"/>
    </row>
    <row r="38" spans="1:24" ht="33" hidden="1" customHeight="1" outlineLevel="1">
      <c r="A38" s="164" t="s">
        <v>90</v>
      </c>
      <c r="B38" s="165">
        <v>1</v>
      </c>
      <c r="C38" s="165">
        <v>1</v>
      </c>
      <c r="D38" s="166">
        <f t="shared" si="9"/>
        <v>13</v>
      </c>
      <c r="E38" s="165">
        <v>6</v>
      </c>
      <c r="F38" s="165">
        <v>7</v>
      </c>
      <c r="G38" s="166">
        <f t="shared" si="10"/>
        <v>1</v>
      </c>
      <c r="H38" s="165">
        <v>0</v>
      </c>
      <c r="I38" s="165">
        <v>1</v>
      </c>
      <c r="J38" s="166">
        <f t="shared" si="11"/>
        <v>0</v>
      </c>
      <c r="K38" s="165">
        <v>0</v>
      </c>
      <c r="L38" s="165">
        <v>0</v>
      </c>
      <c r="M38" s="166">
        <f t="shared" si="12"/>
        <v>6</v>
      </c>
      <c r="N38" s="165">
        <v>2</v>
      </c>
      <c r="O38" s="165">
        <v>4</v>
      </c>
      <c r="P38" s="166">
        <f t="shared" si="13"/>
        <v>7</v>
      </c>
      <c r="Q38" s="165">
        <v>4</v>
      </c>
      <c r="R38" s="165">
        <v>3</v>
      </c>
      <c r="S38" s="166">
        <f t="shared" si="14"/>
        <v>1</v>
      </c>
      <c r="T38" s="165">
        <v>1</v>
      </c>
      <c r="U38" s="165">
        <v>0</v>
      </c>
      <c r="V38" s="165"/>
      <c r="W38" s="165"/>
      <c r="X38" s="165"/>
    </row>
    <row r="39" spans="1:24" ht="33" hidden="1" customHeight="1" outlineLevel="1">
      <c r="A39" s="164" t="s">
        <v>91</v>
      </c>
      <c r="B39" s="165">
        <v>1</v>
      </c>
      <c r="C39" s="165">
        <v>1</v>
      </c>
      <c r="D39" s="166">
        <f t="shared" si="9"/>
        <v>18</v>
      </c>
      <c r="E39" s="165">
        <v>9</v>
      </c>
      <c r="F39" s="165">
        <v>9</v>
      </c>
      <c r="G39" s="166">
        <f t="shared" si="10"/>
        <v>1</v>
      </c>
      <c r="H39" s="165">
        <v>0</v>
      </c>
      <c r="I39" s="165">
        <v>1</v>
      </c>
      <c r="J39" s="166">
        <f t="shared" si="11"/>
        <v>0</v>
      </c>
      <c r="K39" s="165">
        <v>0</v>
      </c>
      <c r="L39" s="165">
        <v>0</v>
      </c>
      <c r="M39" s="166">
        <f t="shared" si="12"/>
        <v>9</v>
      </c>
      <c r="N39" s="165">
        <v>6</v>
      </c>
      <c r="O39" s="165">
        <v>3</v>
      </c>
      <c r="P39" s="166">
        <f t="shared" si="13"/>
        <v>10</v>
      </c>
      <c r="Q39" s="165">
        <v>5</v>
      </c>
      <c r="R39" s="165">
        <v>5</v>
      </c>
      <c r="S39" s="166">
        <f t="shared" si="14"/>
        <v>1</v>
      </c>
      <c r="T39" s="165">
        <v>1</v>
      </c>
      <c r="U39" s="165">
        <v>0</v>
      </c>
      <c r="V39" s="165"/>
      <c r="W39" s="165"/>
      <c r="X39" s="165"/>
    </row>
    <row r="40" spans="1:24" ht="26.25" customHeight="1" collapsed="1">
      <c r="A40" s="163" t="s">
        <v>52</v>
      </c>
      <c r="B40" s="162">
        <v>26</v>
      </c>
      <c r="C40" s="162">
        <v>49</v>
      </c>
      <c r="D40" s="162">
        <v>607</v>
      </c>
      <c r="E40" s="162">
        <v>296</v>
      </c>
      <c r="F40" s="162">
        <v>311</v>
      </c>
      <c r="G40" s="162">
        <v>64</v>
      </c>
      <c r="H40" s="162">
        <v>1</v>
      </c>
      <c r="I40" s="162">
        <v>63</v>
      </c>
      <c r="J40" s="162">
        <v>14</v>
      </c>
      <c r="K40" s="162">
        <v>8</v>
      </c>
      <c r="L40" s="162">
        <v>6</v>
      </c>
      <c r="M40" s="82">
        <v>363</v>
      </c>
      <c r="N40" s="82">
        <v>178</v>
      </c>
      <c r="O40" s="82">
        <v>185</v>
      </c>
      <c r="P40" s="82">
        <v>291</v>
      </c>
      <c r="Q40" s="82">
        <v>140</v>
      </c>
      <c r="R40" s="82">
        <v>151</v>
      </c>
      <c r="S40" s="162">
        <v>26</v>
      </c>
      <c r="T40" s="162">
        <v>26</v>
      </c>
      <c r="U40" s="162">
        <v>0</v>
      </c>
      <c r="V40" s="162">
        <v>243</v>
      </c>
      <c r="W40" s="162">
        <v>121</v>
      </c>
      <c r="X40" s="162">
        <v>122</v>
      </c>
    </row>
    <row r="41" spans="1:24" ht="19.5" hidden="1" customHeight="1" outlineLevel="1">
      <c r="A41" s="163"/>
      <c r="B41" s="162"/>
      <c r="C41" s="162"/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>
        <f>SUM(V42:V51)</f>
        <v>243</v>
      </c>
      <c r="W41" s="162">
        <f t="shared" ref="W41:X41" si="15">SUM(W42:W51)</f>
        <v>121</v>
      </c>
      <c r="X41" s="162">
        <f t="shared" si="15"/>
        <v>122</v>
      </c>
    </row>
    <row r="42" spans="1:24" ht="33" hidden="1" customHeight="1" outlineLevel="1">
      <c r="A42" s="164" t="s">
        <v>82</v>
      </c>
      <c r="B42" s="165">
        <v>7</v>
      </c>
      <c r="C42" s="165">
        <v>29</v>
      </c>
      <c r="D42" s="166">
        <v>421</v>
      </c>
      <c r="E42" s="165">
        <v>207</v>
      </c>
      <c r="F42" s="165">
        <v>214</v>
      </c>
      <c r="G42" s="166">
        <v>40</v>
      </c>
      <c r="H42" s="165">
        <v>1</v>
      </c>
      <c r="I42" s="165">
        <v>39</v>
      </c>
      <c r="J42" s="166">
        <v>14</v>
      </c>
      <c r="K42" s="165">
        <v>8</v>
      </c>
      <c r="L42" s="165">
        <v>6</v>
      </c>
      <c r="M42" s="166">
        <v>267</v>
      </c>
      <c r="N42" s="165">
        <v>133</v>
      </c>
      <c r="O42" s="165">
        <v>134</v>
      </c>
      <c r="P42" s="166">
        <v>210</v>
      </c>
      <c r="Q42" s="165">
        <v>96</v>
      </c>
      <c r="R42" s="165">
        <v>114</v>
      </c>
      <c r="S42" s="166">
        <v>26</v>
      </c>
      <c r="T42" s="165">
        <v>26</v>
      </c>
      <c r="U42" s="165">
        <v>0</v>
      </c>
      <c r="V42" s="165">
        <v>157</v>
      </c>
      <c r="W42" s="165">
        <v>76</v>
      </c>
      <c r="X42" s="165">
        <v>81</v>
      </c>
    </row>
    <row r="43" spans="1:24" ht="33" hidden="1" customHeight="1" outlineLevel="1">
      <c r="A43" s="164" t="s">
        <v>83</v>
      </c>
      <c r="B43" s="165">
        <v>3</v>
      </c>
      <c r="C43" s="165">
        <v>4</v>
      </c>
      <c r="D43" s="166">
        <v>29</v>
      </c>
      <c r="E43" s="165">
        <v>13</v>
      </c>
      <c r="F43" s="165">
        <v>16</v>
      </c>
      <c r="G43" s="166">
        <v>6</v>
      </c>
      <c r="H43" s="165">
        <v>0</v>
      </c>
      <c r="I43" s="165">
        <v>6</v>
      </c>
      <c r="J43" s="166">
        <v>0</v>
      </c>
      <c r="K43" s="165">
        <v>0</v>
      </c>
      <c r="L43" s="165">
        <v>0</v>
      </c>
      <c r="M43" s="166">
        <v>20</v>
      </c>
      <c r="N43" s="165">
        <v>11</v>
      </c>
      <c r="O43" s="165">
        <v>9</v>
      </c>
      <c r="P43" s="166">
        <v>15</v>
      </c>
      <c r="Q43" s="165">
        <v>7</v>
      </c>
      <c r="R43" s="165">
        <v>8</v>
      </c>
      <c r="S43" s="166">
        <v>0</v>
      </c>
      <c r="T43" s="165">
        <v>0</v>
      </c>
      <c r="U43" s="165">
        <v>0</v>
      </c>
      <c r="V43" s="165">
        <v>8</v>
      </c>
      <c r="W43" s="165">
        <v>2</v>
      </c>
      <c r="X43" s="165">
        <v>6</v>
      </c>
    </row>
    <row r="44" spans="1:24" ht="33" hidden="1" customHeight="1" outlineLevel="1">
      <c r="A44" s="164" t="s">
        <v>84</v>
      </c>
      <c r="B44" s="165">
        <v>1</v>
      </c>
      <c r="C44" s="165">
        <v>1</v>
      </c>
      <c r="D44" s="166">
        <v>10</v>
      </c>
      <c r="E44" s="165">
        <v>5</v>
      </c>
      <c r="F44" s="165">
        <v>5</v>
      </c>
      <c r="G44" s="166">
        <v>1</v>
      </c>
      <c r="H44" s="165">
        <v>0</v>
      </c>
      <c r="I44" s="165">
        <v>1</v>
      </c>
      <c r="J44" s="166">
        <v>0</v>
      </c>
      <c r="K44" s="165">
        <v>0</v>
      </c>
      <c r="L44" s="165">
        <v>0</v>
      </c>
      <c r="M44" s="166">
        <v>6</v>
      </c>
      <c r="N44" s="165">
        <v>3</v>
      </c>
      <c r="O44" s="165">
        <v>3</v>
      </c>
      <c r="P44" s="166">
        <v>5</v>
      </c>
      <c r="Q44" s="165">
        <v>3</v>
      </c>
      <c r="R44" s="165">
        <v>2</v>
      </c>
      <c r="S44" s="166">
        <v>0</v>
      </c>
      <c r="T44" s="165">
        <v>0</v>
      </c>
      <c r="U44" s="165">
        <v>0</v>
      </c>
      <c r="V44" s="165">
        <v>4</v>
      </c>
      <c r="W44" s="165">
        <v>3</v>
      </c>
      <c r="X44" s="165">
        <v>1</v>
      </c>
    </row>
    <row r="45" spans="1:24" ht="33" hidden="1" customHeight="1" outlineLevel="1">
      <c r="A45" s="164" t="s">
        <v>85</v>
      </c>
      <c r="B45" s="165">
        <v>1</v>
      </c>
      <c r="C45" s="165">
        <v>1</v>
      </c>
      <c r="D45" s="166">
        <v>14</v>
      </c>
      <c r="E45" s="165">
        <v>10</v>
      </c>
      <c r="F45" s="165">
        <v>4</v>
      </c>
      <c r="G45" s="166">
        <v>1</v>
      </c>
      <c r="H45" s="165">
        <v>0</v>
      </c>
      <c r="I45" s="165">
        <v>1</v>
      </c>
      <c r="J45" s="166">
        <v>0</v>
      </c>
      <c r="K45" s="165">
        <v>0</v>
      </c>
      <c r="L45" s="165">
        <v>0</v>
      </c>
      <c r="M45" s="166">
        <v>8</v>
      </c>
      <c r="N45" s="165">
        <v>7</v>
      </c>
      <c r="O45" s="165">
        <v>1</v>
      </c>
      <c r="P45" s="166">
        <v>2</v>
      </c>
      <c r="Q45" s="165">
        <v>2</v>
      </c>
      <c r="R45" s="165">
        <v>0</v>
      </c>
      <c r="S45" s="166">
        <v>0</v>
      </c>
      <c r="T45" s="165">
        <v>0</v>
      </c>
      <c r="U45" s="165">
        <v>0</v>
      </c>
      <c r="V45" s="165">
        <v>6</v>
      </c>
      <c r="W45" s="165">
        <v>3</v>
      </c>
      <c r="X45" s="165">
        <v>3</v>
      </c>
    </row>
    <row r="46" spans="1:24" ht="33" hidden="1" customHeight="1" outlineLevel="1">
      <c r="A46" s="164" t="s">
        <v>86</v>
      </c>
      <c r="B46" s="165">
        <v>3</v>
      </c>
      <c r="C46" s="165">
        <v>3</v>
      </c>
      <c r="D46" s="166">
        <v>34</v>
      </c>
      <c r="E46" s="165">
        <v>20</v>
      </c>
      <c r="F46" s="165">
        <v>14</v>
      </c>
      <c r="G46" s="166">
        <v>3</v>
      </c>
      <c r="H46" s="165">
        <v>0</v>
      </c>
      <c r="I46" s="165">
        <v>3</v>
      </c>
      <c r="J46" s="166">
        <v>0</v>
      </c>
      <c r="K46" s="165">
        <v>0</v>
      </c>
      <c r="L46" s="165">
        <v>0</v>
      </c>
      <c r="M46" s="166">
        <v>18</v>
      </c>
      <c r="N46" s="165">
        <v>10</v>
      </c>
      <c r="O46" s="165">
        <v>8</v>
      </c>
      <c r="P46" s="166">
        <v>15</v>
      </c>
      <c r="Q46" s="165">
        <v>7</v>
      </c>
      <c r="R46" s="165">
        <v>8</v>
      </c>
      <c r="S46" s="166">
        <v>0</v>
      </c>
      <c r="T46" s="165">
        <v>0</v>
      </c>
      <c r="U46" s="165">
        <v>0</v>
      </c>
      <c r="V46" s="165">
        <v>16</v>
      </c>
      <c r="W46" s="165">
        <v>10</v>
      </c>
      <c r="X46" s="165">
        <v>6</v>
      </c>
    </row>
    <row r="47" spans="1:24" ht="33" hidden="1" customHeight="1" outlineLevel="1">
      <c r="A47" s="164" t="s">
        <v>87</v>
      </c>
      <c r="B47" s="165">
        <v>2</v>
      </c>
      <c r="C47" s="165">
        <v>2</v>
      </c>
      <c r="D47" s="166">
        <v>9</v>
      </c>
      <c r="E47" s="165">
        <v>3</v>
      </c>
      <c r="F47" s="165">
        <v>6</v>
      </c>
      <c r="G47" s="166">
        <v>2</v>
      </c>
      <c r="H47" s="165">
        <v>0</v>
      </c>
      <c r="I47" s="165">
        <v>2</v>
      </c>
      <c r="J47" s="166">
        <v>0</v>
      </c>
      <c r="K47" s="165">
        <v>0</v>
      </c>
      <c r="L47" s="165">
        <v>0</v>
      </c>
      <c r="M47" s="166">
        <v>5</v>
      </c>
      <c r="N47" s="165">
        <v>2</v>
      </c>
      <c r="O47" s="165">
        <v>3</v>
      </c>
      <c r="P47" s="166">
        <v>2</v>
      </c>
      <c r="Q47" s="165">
        <v>2</v>
      </c>
      <c r="R47" s="165">
        <v>0</v>
      </c>
      <c r="S47" s="166">
        <v>0</v>
      </c>
      <c r="T47" s="165">
        <v>0</v>
      </c>
      <c r="U47" s="165">
        <v>0</v>
      </c>
      <c r="V47" s="165">
        <v>4</v>
      </c>
      <c r="W47" s="165">
        <v>1</v>
      </c>
      <c r="X47" s="165">
        <v>3</v>
      </c>
    </row>
    <row r="48" spans="1:24" ht="33" hidden="1" customHeight="1" outlineLevel="1">
      <c r="A48" s="164" t="s">
        <v>88</v>
      </c>
      <c r="B48" s="165">
        <v>3</v>
      </c>
      <c r="C48" s="165">
        <v>3</v>
      </c>
      <c r="D48" s="166">
        <v>35</v>
      </c>
      <c r="E48" s="165">
        <v>14</v>
      </c>
      <c r="F48" s="165">
        <v>21</v>
      </c>
      <c r="G48" s="166">
        <v>3</v>
      </c>
      <c r="H48" s="165">
        <v>0</v>
      </c>
      <c r="I48" s="165">
        <v>3</v>
      </c>
      <c r="J48" s="166">
        <v>0</v>
      </c>
      <c r="K48" s="165">
        <v>0</v>
      </c>
      <c r="L48" s="165">
        <v>0</v>
      </c>
      <c r="M48" s="166">
        <v>13</v>
      </c>
      <c r="N48" s="165">
        <v>3</v>
      </c>
      <c r="O48" s="165">
        <v>10</v>
      </c>
      <c r="P48" s="166">
        <v>14</v>
      </c>
      <c r="Q48" s="165">
        <v>6</v>
      </c>
      <c r="R48" s="165">
        <v>8</v>
      </c>
      <c r="S48" s="166">
        <v>0</v>
      </c>
      <c r="T48" s="165">
        <v>0</v>
      </c>
      <c r="U48" s="165">
        <v>0</v>
      </c>
      <c r="V48" s="165">
        <v>22</v>
      </c>
      <c r="W48" s="165">
        <v>12</v>
      </c>
      <c r="X48" s="165">
        <v>10</v>
      </c>
    </row>
    <row r="49" spans="1:24" ht="33" hidden="1" customHeight="1" outlineLevel="1">
      <c r="A49" s="164" t="s">
        <v>89</v>
      </c>
      <c r="B49" s="165">
        <v>3</v>
      </c>
      <c r="C49" s="165">
        <v>3</v>
      </c>
      <c r="D49" s="166">
        <v>23</v>
      </c>
      <c r="E49" s="165">
        <v>10</v>
      </c>
      <c r="F49" s="165">
        <v>13</v>
      </c>
      <c r="G49" s="166">
        <v>4</v>
      </c>
      <c r="H49" s="165">
        <v>0</v>
      </c>
      <c r="I49" s="165">
        <v>4</v>
      </c>
      <c r="J49" s="166">
        <v>0</v>
      </c>
      <c r="K49" s="165">
        <v>0</v>
      </c>
      <c r="L49" s="165">
        <v>0</v>
      </c>
      <c r="M49" s="166">
        <v>14</v>
      </c>
      <c r="N49" s="165">
        <v>5</v>
      </c>
      <c r="O49" s="165">
        <v>9</v>
      </c>
      <c r="P49" s="166">
        <v>11</v>
      </c>
      <c r="Q49" s="165">
        <v>5</v>
      </c>
      <c r="R49" s="165">
        <v>6</v>
      </c>
      <c r="S49" s="166">
        <v>0</v>
      </c>
      <c r="T49" s="165">
        <v>0</v>
      </c>
      <c r="U49" s="165">
        <v>0</v>
      </c>
      <c r="V49" s="165">
        <v>8</v>
      </c>
      <c r="W49" s="165">
        <v>4</v>
      </c>
      <c r="X49" s="165">
        <v>4</v>
      </c>
    </row>
    <row r="50" spans="1:24" ht="33" hidden="1" customHeight="1" outlineLevel="1">
      <c r="A50" s="164" t="s">
        <v>90</v>
      </c>
      <c r="B50" s="165">
        <v>1</v>
      </c>
      <c r="C50" s="165">
        <v>1</v>
      </c>
      <c r="D50" s="166">
        <v>15</v>
      </c>
      <c r="E50" s="165">
        <v>5</v>
      </c>
      <c r="F50" s="165">
        <v>10</v>
      </c>
      <c r="G50" s="166">
        <v>1</v>
      </c>
      <c r="H50" s="165">
        <v>0</v>
      </c>
      <c r="I50" s="165">
        <v>1</v>
      </c>
      <c r="J50" s="166">
        <v>0</v>
      </c>
      <c r="K50" s="165">
        <v>0</v>
      </c>
      <c r="L50" s="165">
        <v>0</v>
      </c>
      <c r="M50" s="166">
        <v>6</v>
      </c>
      <c r="N50" s="165">
        <v>2</v>
      </c>
      <c r="O50" s="165">
        <v>4</v>
      </c>
      <c r="P50" s="166">
        <v>8</v>
      </c>
      <c r="Q50" s="165">
        <v>6</v>
      </c>
      <c r="R50" s="165">
        <v>2</v>
      </c>
      <c r="S50" s="166">
        <v>0</v>
      </c>
      <c r="T50" s="165">
        <v>0</v>
      </c>
      <c r="U50" s="165">
        <v>0</v>
      </c>
      <c r="V50" s="165">
        <v>7</v>
      </c>
      <c r="W50" s="165">
        <v>3</v>
      </c>
      <c r="X50" s="165">
        <v>4</v>
      </c>
    </row>
    <row r="51" spans="1:24" ht="33" hidden="1" customHeight="1" outlineLevel="1">
      <c r="A51" s="164" t="s">
        <v>91</v>
      </c>
      <c r="B51" s="165">
        <v>2</v>
      </c>
      <c r="C51" s="165">
        <v>2</v>
      </c>
      <c r="D51" s="166">
        <v>17</v>
      </c>
      <c r="E51" s="165">
        <v>9</v>
      </c>
      <c r="F51" s="165">
        <v>8</v>
      </c>
      <c r="G51" s="166">
        <v>3</v>
      </c>
      <c r="H51" s="165">
        <v>0</v>
      </c>
      <c r="I51" s="165">
        <v>3</v>
      </c>
      <c r="J51" s="166">
        <v>0</v>
      </c>
      <c r="K51" s="165">
        <v>0</v>
      </c>
      <c r="L51" s="165">
        <v>0</v>
      </c>
      <c r="M51" s="166">
        <v>6</v>
      </c>
      <c r="N51" s="165">
        <v>2</v>
      </c>
      <c r="O51" s="165">
        <v>4</v>
      </c>
      <c r="P51" s="166">
        <v>9</v>
      </c>
      <c r="Q51" s="165">
        <v>6</v>
      </c>
      <c r="R51" s="165">
        <v>3</v>
      </c>
      <c r="S51" s="166">
        <v>0</v>
      </c>
      <c r="T51" s="165">
        <v>0</v>
      </c>
      <c r="U51" s="165">
        <v>0</v>
      </c>
      <c r="V51" s="165">
        <v>11</v>
      </c>
      <c r="W51" s="165">
        <v>7</v>
      </c>
      <c r="X51" s="165">
        <v>4</v>
      </c>
    </row>
    <row r="52" spans="1:24" s="12" customFormat="1" ht="26.25" customHeight="1" collapsed="1">
      <c r="A52" s="170" t="s">
        <v>93</v>
      </c>
      <c r="B52" s="171">
        <f>SUM(B54:B63)</f>
        <v>26</v>
      </c>
      <c r="C52" s="171">
        <f t="shared" ref="C52:U52" si="16">SUM(C54:C63)</f>
        <v>49</v>
      </c>
      <c r="D52" s="171">
        <f t="shared" si="16"/>
        <v>557</v>
      </c>
      <c r="E52" s="171">
        <f t="shared" si="16"/>
        <v>280</v>
      </c>
      <c r="F52" s="171">
        <f t="shared" si="16"/>
        <v>277</v>
      </c>
      <c r="G52" s="171">
        <f t="shared" si="16"/>
        <v>71</v>
      </c>
      <c r="H52" s="171">
        <f t="shared" si="16"/>
        <v>1</v>
      </c>
      <c r="I52" s="171">
        <f t="shared" si="16"/>
        <v>70</v>
      </c>
      <c r="J52" s="171">
        <f t="shared" si="16"/>
        <v>5</v>
      </c>
      <c r="K52" s="171">
        <f t="shared" si="16"/>
        <v>5</v>
      </c>
      <c r="L52" s="171">
        <f t="shared" si="16"/>
        <v>0</v>
      </c>
      <c r="M52" s="171">
        <f t="shared" si="16"/>
        <v>333</v>
      </c>
      <c r="N52" s="171">
        <f t="shared" si="16"/>
        <v>162</v>
      </c>
      <c r="O52" s="171">
        <f t="shared" si="16"/>
        <v>171</v>
      </c>
      <c r="P52" s="171">
        <f t="shared" si="16"/>
        <v>269</v>
      </c>
      <c r="Q52" s="171">
        <f t="shared" si="16"/>
        <v>128</v>
      </c>
      <c r="R52" s="171">
        <f t="shared" si="16"/>
        <v>141</v>
      </c>
      <c r="S52" s="171">
        <f t="shared" si="16"/>
        <v>26</v>
      </c>
      <c r="T52" s="171">
        <f t="shared" si="16"/>
        <v>26</v>
      </c>
      <c r="U52" s="171">
        <f t="shared" si="16"/>
        <v>0</v>
      </c>
      <c r="V52" s="171">
        <f t="shared" ref="V52:X52" si="17">SUM(V54:V63)</f>
        <v>221</v>
      </c>
      <c r="W52" s="171">
        <f t="shared" si="17"/>
        <v>113</v>
      </c>
      <c r="X52" s="171">
        <f t="shared" si="17"/>
        <v>108</v>
      </c>
    </row>
    <row r="53" spans="1:24" s="13" customFormat="1" ht="19.5" customHeight="1" outlineLevel="1">
      <c r="A53" s="172"/>
      <c r="B53" s="173"/>
      <c r="C53" s="173"/>
      <c r="D53" s="173"/>
      <c r="E53" s="173"/>
      <c r="F53" s="173"/>
      <c r="G53" s="173"/>
      <c r="H53" s="173"/>
      <c r="I53" s="173"/>
      <c r="J53" s="173"/>
      <c r="K53" s="173"/>
      <c r="L53" s="173"/>
      <c r="M53" s="173"/>
      <c r="N53" s="173"/>
      <c r="O53" s="173"/>
      <c r="P53" s="173"/>
      <c r="Q53" s="173"/>
      <c r="R53" s="173"/>
      <c r="S53" s="173"/>
      <c r="T53" s="173"/>
      <c r="U53" s="173"/>
      <c r="V53" s="173"/>
      <c r="W53" s="173"/>
      <c r="X53" s="173"/>
    </row>
    <row r="54" spans="1:24" ht="33" customHeight="1" outlineLevel="1">
      <c r="A54" s="164" t="s">
        <v>82</v>
      </c>
      <c r="B54" s="174">
        <v>7</v>
      </c>
      <c r="C54" s="174">
        <v>29</v>
      </c>
      <c r="D54" s="162">
        <f>SUM(E54:F54)</f>
        <v>418</v>
      </c>
      <c r="E54" s="174">
        <v>204</v>
      </c>
      <c r="F54" s="174">
        <v>214</v>
      </c>
      <c r="G54" s="162">
        <f>SUM(H54:I54)</f>
        <v>41</v>
      </c>
      <c r="H54" s="174">
        <v>1</v>
      </c>
      <c r="I54" s="174">
        <v>40</v>
      </c>
      <c r="J54" s="162">
        <f>SUM(K54:L54)</f>
        <v>5</v>
      </c>
      <c r="K54" s="174">
        <v>5</v>
      </c>
      <c r="L54" s="174">
        <v>0</v>
      </c>
      <c r="M54" s="162">
        <f>SUM(N54:O54)</f>
        <v>238</v>
      </c>
      <c r="N54" s="174">
        <v>109</v>
      </c>
      <c r="O54" s="174">
        <v>129</v>
      </c>
      <c r="P54" s="162">
        <f>SUM(Q54:R54)</f>
        <v>176</v>
      </c>
      <c r="Q54" s="174">
        <v>87</v>
      </c>
      <c r="R54" s="174">
        <v>89</v>
      </c>
      <c r="S54" s="162">
        <f>SUM(T54:U54)</f>
        <v>26</v>
      </c>
      <c r="T54" s="174">
        <v>26</v>
      </c>
      <c r="U54" s="174">
        <v>0</v>
      </c>
      <c r="V54" s="162">
        <f>SUM(W54:X54)</f>
        <v>177</v>
      </c>
      <c r="W54" s="174">
        <v>88</v>
      </c>
      <c r="X54" s="174">
        <v>89</v>
      </c>
    </row>
    <row r="55" spans="1:24" ht="33" customHeight="1" outlineLevel="1">
      <c r="A55" s="164" t="s">
        <v>83</v>
      </c>
      <c r="B55" s="174">
        <v>3</v>
      </c>
      <c r="C55" s="174">
        <v>4</v>
      </c>
      <c r="D55" s="162">
        <f t="shared" ref="D55:D63" si="18">SUM(E55:F55)</f>
        <v>25</v>
      </c>
      <c r="E55" s="174">
        <v>12</v>
      </c>
      <c r="F55" s="174">
        <v>13</v>
      </c>
      <c r="G55" s="162">
        <f t="shared" ref="G55:G63" si="19">SUM(H55:I55)</f>
        <v>6</v>
      </c>
      <c r="H55" s="174">
        <v>0</v>
      </c>
      <c r="I55" s="174">
        <v>6</v>
      </c>
      <c r="J55" s="162">
        <f t="shared" ref="J55:J63" si="20">SUM(K55:L55)</f>
        <v>0</v>
      </c>
      <c r="K55" s="174">
        <v>0</v>
      </c>
      <c r="L55" s="174">
        <v>0</v>
      </c>
      <c r="M55" s="162">
        <f t="shared" ref="M55:M63" si="21">SUM(N55:O55)</f>
        <v>17</v>
      </c>
      <c r="N55" s="174">
        <v>9</v>
      </c>
      <c r="O55" s="174">
        <v>8</v>
      </c>
      <c r="P55" s="162">
        <f t="shared" ref="P55:P63" si="22">SUM(Q55:R55)</f>
        <v>17</v>
      </c>
      <c r="Q55" s="174">
        <v>9</v>
      </c>
      <c r="R55" s="174">
        <v>8</v>
      </c>
      <c r="S55" s="162">
        <f t="shared" ref="S55:S63" si="23">SUM(T55:U55)</f>
        <v>0</v>
      </c>
      <c r="T55" s="174">
        <v>0</v>
      </c>
      <c r="U55" s="174">
        <v>0</v>
      </c>
      <c r="V55" s="162">
        <f t="shared" ref="V55:V63" si="24">SUM(W55:X55)</f>
        <v>8</v>
      </c>
      <c r="W55" s="174">
        <v>3</v>
      </c>
      <c r="X55" s="174">
        <v>5</v>
      </c>
    </row>
    <row r="56" spans="1:24" ht="33" customHeight="1" outlineLevel="1">
      <c r="A56" s="164" t="s">
        <v>84</v>
      </c>
      <c r="B56" s="174">
        <v>1</v>
      </c>
      <c r="C56" s="174">
        <v>1</v>
      </c>
      <c r="D56" s="162">
        <f t="shared" si="18"/>
        <v>7</v>
      </c>
      <c r="E56" s="174">
        <v>5</v>
      </c>
      <c r="F56" s="174">
        <v>2</v>
      </c>
      <c r="G56" s="162">
        <f t="shared" si="19"/>
        <v>2</v>
      </c>
      <c r="H56" s="174">
        <v>0</v>
      </c>
      <c r="I56" s="174">
        <v>2</v>
      </c>
      <c r="J56" s="162">
        <f t="shared" si="20"/>
        <v>0</v>
      </c>
      <c r="K56" s="174">
        <v>0</v>
      </c>
      <c r="L56" s="174">
        <v>0</v>
      </c>
      <c r="M56" s="162">
        <f t="shared" si="21"/>
        <v>7</v>
      </c>
      <c r="N56" s="174">
        <v>5</v>
      </c>
      <c r="O56" s="174">
        <v>2</v>
      </c>
      <c r="P56" s="162">
        <f t="shared" si="22"/>
        <v>4</v>
      </c>
      <c r="Q56" s="174">
        <v>2</v>
      </c>
      <c r="R56" s="174">
        <v>2</v>
      </c>
      <c r="S56" s="162">
        <f t="shared" si="23"/>
        <v>0</v>
      </c>
      <c r="T56" s="174">
        <v>0</v>
      </c>
      <c r="U56" s="174">
        <v>0</v>
      </c>
      <c r="V56" s="162">
        <f t="shared" si="24"/>
        <v>0</v>
      </c>
      <c r="W56" s="174">
        <v>0</v>
      </c>
      <c r="X56" s="174">
        <v>0</v>
      </c>
    </row>
    <row r="57" spans="1:24" ht="33" customHeight="1" outlineLevel="1">
      <c r="A57" s="164" t="s">
        <v>85</v>
      </c>
      <c r="B57" s="174">
        <v>1</v>
      </c>
      <c r="C57" s="174">
        <v>1</v>
      </c>
      <c r="D57" s="162">
        <f t="shared" si="18"/>
        <v>10</v>
      </c>
      <c r="E57" s="174">
        <v>6</v>
      </c>
      <c r="F57" s="174">
        <v>4</v>
      </c>
      <c r="G57" s="162">
        <f t="shared" si="19"/>
        <v>1</v>
      </c>
      <c r="H57" s="174">
        <v>0</v>
      </c>
      <c r="I57" s="174">
        <v>1</v>
      </c>
      <c r="J57" s="162">
        <f t="shared" si="20"/>
        <v>0</v>
      </c>
      <c r="K57" s="174">
        <v>0</v>
      </c>
      <c r="L57" s="174">
        <v>0</v>
      </c>
      <c r="M57" s="162">
        <f t="shared" si="21"/>
        <v>8</v>
      </c>
      <c r="N57" s="174">
        <v>4</v>
      </c>
      <c r="O57" s="174">
        <v>4</v>
      </c>
      <c r="P57" s="162">
        <f t="shared" si="22"/>
        <v>6</v>
      </c>
      <c r="Q57" s="174">
        <v>5</v>
      </c>
      <c r="R57" s="174">
        <v>1</v>
      </c>
      <c r="S57" s="162">
        <f t="shared" si="23"/>
        <v>0</v>
      </c>
      <c r="T57" s="174">
        <v>0</v>
      </c>
      <c r="U57" s="174">
        <v>0</v>
      </c>
      <c r="V57" s="162">
        <f t="shared" si="24"/>
        <v>2</v>
      </c>
      <c r="W57" s="174">
        <v>2</v>
      </c>
      <c r="X57" s="174">
        <v>0</v>
      </c>
    </row>
    <row r="58" spans="1:24" ht="33" customHeight="1" outlineLevel="1">
      <c r="A58" s="164" t="s">
        <v>86</v>
      </c>
      <c r="B58" s="174">
        <v>3</v>
      </c>
      <c r="C58" s="174">
        <v>3</v>
      </c>
      <c r="D58" s="162">
        <f t="shared" si="18"/>
        <v>22</v>
      </c>
      <c r="E58" s="174">
        <v>14</v>
      </c>
      <c r="F58" s="174">
        <v>8</v>
      </c>
      <c r="G58" s="162">
        <f t="shared" si="19"/>
        <v>4</v>
      </c>
      <c r="H58" s="174">
        <v>0</v>
      </c>
      <c r="I58" s="174">
        <v>4</v>
      </c>
      <c r="J58" s="162">
        <f t="shared" si="20"/>
        <v>0</v>
      </c>
      <c r="K58" s="174">
        <v>0</v>
      </c>
      <c r="L58" s="174">
        <v>0</v>
      </c>
      <c r="M58" s="162">
        <f t="shared" si="21"/>
        <v>15</v>
      </c>
      <c r="N58" s="174">
        <v>12</v>
      </c>
      <c r="O58" s="174">
        <v>3</v>
      </c>
      <c r="P58" s="162">
        <f t="shared" si="22"/>
        <v>18</v>
      </c>
      <c r="Q58" s="174">
        <v>8</v>
      </c>
      <c r="R58" s="174">
        <v>10</v>
      </c>
      <c r="S58" s="162">
        <f t="shared" si="23"/>
        <v>0</v>
      </c>
      <c r="T58" s="174">
        <v>0</v>
      </c>
      <c r="U58" s="174">
        <v>0</v>
      </c>
      <c r="V58" s="162">
        <f t="shared" si="24"/>
        <v>8</v>
      </c>
      <c r="W58" s="174">
        <v>3</v>
      </c>
      <c r="X58" s="174">
        <v>5</v>
      </c>
    </row>
    <row r="59" spans="1:24" ht="33" customHeight="1" outlineLevel="1">
      <c r="A59" s="164" t="s">
        <v>87</v>
      </c>
      <c r="B59" s="174">
        <v>2</v>
      </c>
      <c r="C59" s="174">
        <v>2</v>
      </c>
      <c r="D59" s="162">
        <f t="shared" si="18"/>
        <v>12</v>
      </c>
      <c r="E59" s="174">
        <v>5</v>
      </c>
      <c r="F59" s="174">
        <v>7</v>
      </c>
      <c r="G59" s="162">
        <f t="shared" si="19"/>
        <v>3</v>
      </c>
      <c r="H59" s="174">
        <v>0</v>
      </c>
      <c r="I59" s="174">
        <v>3</v>
      </c>
      <c r="J59" s="162">
        <f t="shared" si="20"/>
        <v>0</v>
      </c>
      <c r="K59" s="174">
        <v>0</v>
      </c>
      <c r="L59" s="174">
        <v>0</v>
      </c>
      <c r="M59" s="162">
        <f t="shared" si="21"/>
        <v>7</v>
      </c>
      <c r="N59" s="174">
        <v>2</v>
      </c>
      <c r="O59" s="174">
        <v>5</v>
      </c>
      <c r="P59" s="162">
        <f t="shared" si="22"/>
        <v>4</v>
      </c>
      <c r="Q59" s="174">
        <v>2</v>
      </c>
      <c r="R59" s="174">
        <v>2</v>
      </c>
      <c r="S59" s="162">
        <f t="shared" si="23"/>
        <v>0</v>
      </c>
      <c r="T59" s="174">
        <v>0</v>
      </c>
      <c r="U59" s="174">
        <v>0</v>
      </c>
      <c r="V59" s="162">
        <f t="shared" si="24"/>
        <v>3</v>
      </c>
      <c r="W59" s="174">
        <v>3</v>
      </c>
      <c r="X59" s="174"/>
    </row>
    <row r="60" spans="1:24" ht="33" customHeight="1" outlineLevel="1">
      <c r="A60" s="164" t="s">
        <v>88</v>
      </c>
      <c r="B60" s="174">
        <v>3</v>
      </c>
      <c r="C60" s="174">
        <v>3</v>
      </c>
      <c r="D60" s="162">
        <f t="shared" si="18"/>
        <v>16</v>
      </c>
      <c r="E60" s="174">
        <v>7</v>
      </c>
      <c r="F60" s="174">
        <v>9</v>
      </c>
      <c r="G60" s="162">
        <f t="shared" si="19"/>
        <v>4</v>
      </c>
      <c r="H60" s="174">
        <v>0</v>
      </c>
      <c r="I60" s="174">
        <v>4</v>
      </c>
      <c r="J60" s="162">
        <f t="shared" si="20"/>
        <v>0</v>
      </c>
      <c r="K60" s="174">
        <v>0</v>
      </c>
      <c r="L60" s="174">
        <v>0</v>
      </c>
      <c r="M60" s="162">
        <f t="shared" si="21"/>
        <v>12</v>
      </c>
      <c r="N60" s="174">
        <v>5</v>
      </c>
      <c r="O60" s="174">
        <v>7</v>
      </c>
      <c r="P60" s="162">
        <f t="shared" si="22"/>
        <v>22</v>
      </c>
      <c r="Q60" s="174">
        <v>9</v>
      </c>
      <c r="R60" s="174">
        <v>13</v>
      </c>
      <c r="S60" s="162">
        <f t="shared" si="23"/>
        <v>0</v>
      </c>
      <c r="T60" s="174">
        <v>0</v>
      </c>
      <c r="U60" s="174">
        <v>0</v>
      </c>
      <c r="V60" s="162">
        <f t="shared" si="24"/>
        <v>4</v>
      </c>
      <c r="W60" s="174">
        <v>2</v>
      </c>
      <c r="X60" s="174">
        <v>2</v>
      </c>
    </row>
    <row r="61" spans="1:24" ht="33" customHeight="1" outlineLevel="1">
      <c r="A61" s="164" t="s">
        <v>89</v>
      </c>
      <c r="B61" s="174">
        <v>3</v>
      </c>
      <c r="C61" s="174">
        <v>3</v>
      </c>
      <c r="D61" s="162">
        <f t="shared" si="18"/>
        <v>18</v>
      </c>
      <c r="E61" s="174">
        <v>8</v>
      </c>
      <c r="F61" s="174">
        <v>10</v>
      </c>
      <c r="G61" s="162">
        <f t="shared" si="19"/>
        <v>4</v>
      </c>
      <c r="H61" s="174">
        <v>0</v>
      </c>
      <c r="I61" s="174">
        <v>4</v>
      </c>
      <c r="J61" s="162">
        <f t="shared" si="20"/>
        <v>0</v>
      </c>
      <c r="K61" s="174">
        <v>0</v>
      </c>
      <c r="L61" s="174">
        <v>0</v>
      </c>
      <c r="M61" s="162">
        <f t="shared" si="21"/>
        <v>14</v>
      </c>
      <c r="N61" s="174">
        <v>6</v>
      </c>
      <c r="O61" s="174">
        <v>8</v>
      </c>
      <c r="P61" s="162">
        <f t="shared" si="22"/>
        <v>5</v>
      </c>
      <c r="Q61" s="174">
        <v>2</v>
      </c>
      <c r="R61" s="174">
        <v>3</v>
      </c>
      <c r="S61" s="162">
        <f t="shared" si="23"/>
        <v>0</v>
      </c>
      <c r="T61" s="174">
        <v>0</v>
      </c>
      <c r="U61" s="174">
        <v>0</v>
      </c>
      <c r="V61" s="162">
        <f t="shared" si="24"/>
        <v>5</v>
      </c>
      <c r="W61" s="174">
        <v>3</v>
      </c>
      <c r="X61" s="174">
        <v>2</v>
      </c>
    </row>
    <row r="62" spans="1:24" ht="33" customHeight="1" outlineLevel="1">
      <c r="A62" s="164" t="s">
        <v>90</v>
      </c>
      <c r="B62" s="174">
        <v>1</v>
      </c>
      <c r="C62" s="174">
        <v>1</v>
      </c>
      <c r="D62" s="162">
        <f t="shared" si="18"/>
        <v>10</v>
      </c>
      <c r="E62" s="174">
        <v>6</v>
      </c>
      <c r="F62" s="174">
        <v>4</v>
      </c>
      <c r="G62" s="162">
        <f t="shared" si="19"/>
        <v>2</v>
      </c>
      <c r="H62" s="174">
        <v>0</v>
      </c>
      <c r="I62" s="174">
        <v>2</v>
      </c>
      <c r="J62" s="162">
        <f t="shared" si="20"/>
        <v>0</v>
      </c>
      <c r="K62" s="174">
        <v>0</v>
      </c>
      <c r="L62" s="174">
        <v>0</v>
      </c>
      <c r="M62" s="162">
        <f t="shared" si="21"/>
        <v>6</v>
      </c>
      <c r="N62" s="174">
        <v>3</v>
      </c>
      <c r="O62" s="174">
        <v>3</v>
      </c>
      <c r="P62" s="162">
        <f t="shared" si="22"/>
        <v>9</v>
      </c>
      <c r="Q62" s="174">
        <v>2</v>
      </c>
      <c r="R62" s="174">
        <v>7</v>
      </c>
      <c r="S62" s="162">
        <f t="shared" si="23"/>
        <v>0</v>
      </c>
      <c r="T62" s="174">
        <v>0</v>
      </c>
      <c r="U62" s="174">
        <v>0</v>
      </c>
      <c r="V62" s="162">
        <f t="shared" si="24"/>
        <v>4</v>
      </c>
      <c r="W62" s="174">
        <v>3</v>
      </c>
      <c r="X62" s="174">
        <v>1</v>
      </c>
    </row>
    <row r="63" spans="1:24" ht="33" customHeight="1" outlineLevel="1">
      <c r="A63" s="164" t="s">
        <v>91</v>
      </c>
      <c r="B63" s="174">
        <v>2</v>
      </c>
      <c r="C63" s="174">
        <v>2</v>
      </c>
      <c r="D63" s="162">
        <f t="shared" si="18"/>
        <v>19</v>
      </c>
      <c r="E63" s="174">
        <v>13</v>
      </c>
      <c r="F63" s="174">
        <v>6</v>
      </c>
      <c r="G63" s="162">
        <f t="shared" si="19"/>
        <v>4</v>
      </c>
      <c r="H63" s="174">
        <v>0</v>
      </c>
      <c r="I63" s="174">
        <v>4</v>
      </c>
      <c r="J63" s="162">
        <f t="shared" si="20"/>
        <v>0</v>
      </c>
      <c r="K63" s="174">
        <v>0</v>
      </c>
      <c r="L63" s="174">
        <v>0</v>
      </c>
      <c r="M63" s="162">
        <f t="shared" si="21"/>
        <v>9</v>
      </c>
      <c r="N63" s="174">
        <v>7</v>
      </c>
      <c r="O63" s="174">
        <v>2</v>
      </c>
      <c r="P63" s="162">
        <f t="shared" si="22"/>
        <v>8</v>
      </c>
      <c r="Q63" s="174">
        <v>2</v>
      </c>
      <c r="R63" s="174">
        <v>6</v>
      </c>
      <c r="S63" s="162">
        <f t="shared" si="23"/>
        <v>0</v>
      </c>
      <c r="T63" s="174">
        <v>0</v>
      </c>
      <c r="U63" s="174">
        <v>0</v>
      </c>
      <c r="V63" s="162">
        <f t="shared" si="24"/>
        <v>10</v>
      </c>
      <c r="W63" s="174">
        <v>6</v>
      </c>
      <c r="X63" s="174">
        <v>4</v>
      </c>
    </row>
    <row r="64" spans="1:24" ht="9.9499999999999993" customHeight="1" outlineLevel="1">
      <c r="A64" s="167"/>
      <c r="B64" s="168"/>
      <c r="C64" s="168"/>
      <c r="D64" s="168"/>
      <c r="E64" s="168"/>
      <c r="F64" s="168"/>
      <c r="G64" s="168"/>
      <c r="H64" s="168"/>
      <c r="I64" s="168"/>
      <c r="J64" s="168"/>
      <c r="K64" s="168"/>
      <c r="L64" s="168"/>
      <c r="M64" s="168"/>
      <c r="N64" s="168"/>
      <c r="O64" s="168"/>
      <c r="P64" s="168"/>
      <c r="Q64" s="168"/>
      <c r="R64" s="168"/>
      <c r="S64" s="168"/>
      <c r="T64" s="168"/>
      <c r="U64" s="168"/>
      <c r="V64" s="168"/>
      <c r="W64" s="168"/>
      <c r="X64" s="168"/>
    </row>
    <row r="65" spans="1:24" ht="35.25" customHeight="1" outlineLevel="1">
      <c r="A65" s="175"/>
      <c r="B65" s="176"/>
      <c r="C65" s="176"/>
      <c r="D65" s="176"/>
      <c r="E65" s="176"/>
      <c r="F65" s="176"/>
      <c r="G65" s="176"/>
      <c r="H65" s="176"/>
      <c r="I65" s="176"/>
      <c r="J65" s="176"/>
      <c r="K65" s="176"/>
      <c r="L65" s="176"/>
      <c r="M65" s="176"/>
      <c r="N65" s="176"/>
      <c r="O65" s="176"/>
      <c r="P65" s="176"/>
      <c r="Q65" s="176"/>
      <c r="R65" s="176"/>
      <c r="S65" s="176"/>
      <c r="T65" s="176"/>
      <c r="U65" s="176"/>
      <c r="V65" s="176"/>
      <c r="W65" s="176"/>
      <c r="X65" s="176"/>
    </row>
    <row r="66" spans="1:24" s="11" customFormat="1" ht="16.5" customHeight="1">
      <c r="A66" s="177"/>
      <c r="B66" s="178"/>
      <c r="C66" s="178"/>
      <c r="D66" s="178"/>
      <c r="E66" s="178"/>
      <c r="F66" s="178"/>
      <c r="G66" s="178"/>
      <c r="H66" s="178"/>
      <c r="I66" s="178"/>
      <c r="J66" s="178"/>
      <c r="K66" s="178"/>
      <c r="L66" s="178"/>
      <c r="M66" s="178"/>
      <c r="N66" s="178"/>
      <c r="O66" s="178"/>
      <c r="P66" s="178"/>
      <c r="Q66" s="178"/>
      <c r="R66" s="178"/>
      <c r="S66" s="178"/>
      <c r="T66" s="178"/>
      <c r="U66" s="178"/>
      <c r="V66" s="177"/>
      <c r="W66" s="178"/>
      <c r="X66" s="178"/>
    </row>
    <row r="67" spans="1:24" s="11" customFormat="1" ht="16.5" customHeight="1">
      <c r="A67" s="177"/>
      <c r="B67" s="178"/>
      <c r="C67" s="178"/>
      <c r="D67" s="178"/>
      <c r="E67" s="178"/>
      <c r="F67" s="178"/>
      <c r="G67" s="178"/>
      <c r="H67" s="178"/>
      <c r="I67" s="178"/>
      <c r="J67" s="178"/>
      <c r="K67" s="178"/>
      <c r="L67" s="178"/>
      <c r="M67" s="178"/>
      <c r="N67" s="178"/>
      <c r="O67" s="178"/>
      <c r="P67" s="178"/>
      <c r="Q67" s="178"/>
      <c r="R67" s="178"/>
      <c r="S67" s="178"/>
      <c r="T67" s="178"/>
      <c r="U67" s="178"/>
      <c r="V67" s="177"/>
      <c r="W67" s="178"/>
      <c r="X67" s="178"/>
    </row>
    <row r="68" spans="1:24" s="11" customFormat="1" ht="16.5" customHeight="1">
      <c r="A68" s="4" t="s">
        <v>57</v>
      </c>
      <c r="B68" s="178"/>
      <c r="C68" s="178"/>
      <c r="D68" s="178"/>
      <c r="E68" s="178"/>
      <c r="F68" s="178"/>
      <c r="G68" s="178"/>
      <c r="H68" s="178"/>
      <c r="I68" s="178"/>
      <c r="J68" s="178"/>
      <c r="K68" s="178"/>
      <c r="L68" s="178"/>
      <c r="M68" s="4" t="s">
        <v>557</v>
      </c>
      <c r="N68" s="178"/>
      <c r="O68" s="178"/>
      <c r="P68" s="178"/>
      <c r="Q68" s="178"/>
      <c r="R68" s="178"/>
      <c r="S68" s="178"/>
      <c r="T68" s="178"/>
      <c r="U68" s="178"/>
    </row>
    <row r="69" spans="1:24">
      <c r="A69" s="179"/>
      <c r="B69" s="180"/>
      <c r="C69" s="180"/>
      <c r="D69" s="180"/>
      <c r="E69" s="180"/>
      <c r="F69" s="180"/>
      <c r="G69" s="180"/>
      <c r="H69" s="180"/>
      <c r="I69" s="180"/>
      <c r="J69" s="180"/>
      <c r="K69" s="180"/>
      <c r="L69" s="180"/>
      <c r="M69" s="180"/>
      <c r="N69" s="180"/>
      <c r="O69" s="180"/>
      <c r="P69" s="180"/>
      <c r="Q69" s="180"/>
      <c r="R69" s="180"/>
      <c r="S69" s="180"/>
      <c r="T69" s="180"/>
      <c r="U69" s="180"/>
      <c r="V69" s="180"/>
      <c r="W69" s="180"/>
      <c r="X69" s="180"/>
    </row>
  </sheetData>
  <mergeCells count="6">
    <mergeCell ref="V7:X7"/>
    <mergeCell ref="V8:X8"/>
    <mergeCell ref="A4:L4"/>
    <mergeCell ref="M4:U4"/>
    <mergeCell ref="P7:R8"/>
    <mergeCell ref="S8:U8"/>
  </mergeCells>
  <phoneticPr fontId="249" type="noConversion"/>
  <printOptions horizontalCentered="1" gridLinesSet="0"/>
  <pageMargins left="0.39374999999999999" right="0.39374999999999999" top="0.55138889999999996" bottom="0.55138889999999996" header="0.51180550000000002" footer="0.51180550000000002"/>
  <pageSetup paperSize="9" scale="82" pageOrder="overThenDown" orientation="portrait" blackAndWhite="1" r:id="rId1"/>
  <headerFooter alignWithMargins="0"/>
  <colBreaks count="1" manualBreakCount="1">
    <brk id="12" max="6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T69"/>
  <sheetViews>
    <sheetView view="pageBreakPreview" zoomScaleNormal="100" zoomScaleSheetLayoutView="75" workbookViewId="0">
      <selection activeCell="K6" sqref="K6"/>
    </sheetView>
  </sheetViews>
  <sheetFormatPr defaultRowHeight="13.5" outlineLevelRow="1"/>
  <cols>
    <col min="1" max="1" width="11.42578125" style="20" customWidth="1"/>
    <col min="2" max="2" width="10.7109375" style="20" customWidth="1"/>
    <col min="3" max="4" width="10.42578125" style="20" customWidth="1"/>
    <col min="5" max="5" width="10.5703125" style="20" customWidth="1"/>
    <col min="6" max="6" width="10.42578125" style="20" customWidth="1"/>
    <col min="7" max="7" width="10.28515625" style="20" customWidth="1"/>
    <col min="8" max="8" width="10.42578125" style="20" customWidth="1"/>
    <col min="9" max="9" width="10.28515625" style="20" customWidth="1"/>
    <col min="10" max="10" width="11.140625" style="20" customWidth="1"/>
    <col min="11" max="11" width="12.42578125" style="20" customWidth="1"/>
    <col min="12" max="13" width="11.42578125" style="20" customWidth="1"/>
    <col min="14" max="14" width="13.42578125" style="20" customWidth="1"/>
    <col min="15" max="15" width="18.140625" style="20" bestFit="1" customWidth="1"/>
    <col min="16" max="19" width="13.42578125" style="20" customWidth="1"/>
    <col min="20" max="16384" width="9.140625" style="20"/>
  </cols>
  <sheetData>
    <row r="1" spans="1:19" s="8" customFormat="1" ht="24.95" customHeight="1">
      <c r="L1" s="128"/>
      <c r="M1" s="128"/>
      <c r="N1" s="128"/>
      <c r="O1" s="128"/>
      <c r="P1" s="128"/>
      <c r="Q1" s="128"/>
      <c r="R1" s="128"/>
      <c r="S1" s="128"/>
    </row>
    <row r="2" spans="1:19" s="8" customFormat="1" ht="24.95" customHeight="1">
      <c r="L2" s="128"/>
      <c r="M2" s="128"/>
      <c r="N2" s="128"/>
      <c r="O2" s="128"/>
      <c r="P2" s="128"/>
      <c r="Q2" s="128"/>
      <c r="R2" s="128"/>
      <c r="S2" s="128"/>
    </row>
    <row r="3" spans="1:19" s="9" customFormat="1" ht="24.95" customHeight="1">
      <c r="A3" s="181" t="s">
        <v>94</v>
      </c>
      <c r="B3" s="182"/>
      <c r="C3" s="182"/>
      <c r="D3" s="182"/>
      <c r="E3" s="182"/>
      <c r="F3" s="182"/>
      <c r="G3" s="182"/>
      <c r="H3" s="182"/>
      <c r="I3" s="182"/>
      <c r="J3" s="182"/>
      <c r="K3" s="181" t="s">
        <v>95</v>
      </c>
      <c r="L3" s="182"/>
      <c r="M3" s="182"/>
      <c r="N3" s="183"/>
      <c r="O3" s="182"/>
      <c r="P3" s="182"/>
      <c r="Q3" s="182"/>
      <c r="R3" s="182"/>
      <c r="S3" s="182"/>
    </row>
    <row r="4" spans="1:19" s="10" customFormat="1" ht="23.1" customHeight="1">
      <c r="A4" s="129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</row>
    <row r="5" spans="1:19" s="10" customFormat="1" ht="23.1" customHeight="1">
      <c r="A5" s="129"/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</row>
    <row r="6" spans="1:19" s="11" customFormat="1" ht="15" customHeight="1" thickBot="1">
      <c r="A6" s="11" t="s">
        <v>561</v>
      </c>
      <c r="J6" s="184" t="s">
        <v>96</v>
      </c>
      <c r="K6" s="11" t="s">
        <v>561</v>
      </c>
      <c r="S6" s="184" t="s">
        <v>562</v>
      </c>
    </row>
    <row r="7" spans="1:19" s="9" customFormat="1" ht="16.5" customHeight="1">
      <c r="A7" s="131" t="s">
        <v>97</v>
      </c>
      <c r="B7" s="134" t="s">
        <v>98</v>
      </c>
      <c r="C7" s="138"/>
      <c r="D7" s="131" t="s">
        <v>61</v>
      </c>
      <c r="E7" s="134" t="s">
        <v>99</v>
      </c>
      <c r="F7" s="134"/>
      <c r="G7" s="138"/>
      <c r="H7" s="134" t="s">
        <v>63</v>
      </c>
      <c r="I7" s="134"/>
      <c r="J7" s="134"/>
      <c r="K7" s="134" t="s">
        <v>100</v>
      </c>
      <c r="L7" s="134"/>
      <c r="M7" s="138"/>
      <c r="N7" s="134" t="s">
        <v>101</v>
      </c>
      <c r="O7" s="138"/>
      <c r="P7" s="138" t="s">
        <v>102</v>
      </c>
      <c r="Q7" s="755" t="s">
        <v>103</v>
      </c>
      <c r="R7" s="755" t="s">
        <v>104</v>
      </c>
      <c r="S7" s="754" t="s">
        <v>105</v>
      </c>
    </row>
    <row r="8" spans="1:19" s="9" customFormat="1" ht="16.5" customHeight="1">
      <c r="A8" s="139"/>
      <c r="B8" s="142" t="s">
        <v>106</v>
      </c>
      <c r="C8" s="145"/>
      <c r="D8" s="139"/>
      <c r="E8" s="142" t="s">
        <v>107</v>
      </c>
      <c r="F8" s="142"/>
      <c r="G8" s="145"/>
      <c r="H8" s="142" t="s">
        <v>70</v>
      </c>
      <c r="I8" s="142"/>
      <c r="J8" s="142"/>
      <c r="K8" s="142" t="s">
        <v>108</v>
      </c>
      <c r="L8" s="142"/>
      <c r="M8" s="145"/>
      <c r="N8" s="797" t="s">
        <v>109</v>
      </c>
      <c r="O8" s="799"/>
      <c r="P8" s="185"/>
      <c r="Q8" s="139"/>
      <c r="R8" s="139"/>
      <c r="S8" s="140"/>
    </row>
    <row r="9" spans="1:19" s="9" customFormat="1" ht="16.5" customHeight="1">
      <c r="A9" s="139"/>
      <c r="B9" s="185" t="s">
        <v>110</v>
      </c>
      <c r="C9" s="139" t="s">
        <v>111</v>
      </c>
      <c r="D9" s="139"/>
      <c r="E9" s="139" t="s">
        <v>14</v>
      </c>
      <c r="F9" s="139" t="s">
        <v>15</v>
      </c>
      <c r="G9" s="139" t="s">
        <v>16</v>
      </c>
      <c r="H9" s="139" t="s">
        <v>14</v>
      </c>
      <c r="I9" s="139" t="s">
        <v>15</v>
      </c>
      <c r="J9" s="146" t="s">
        <v>16</v>
      </c>
      <c r="K9" s="139" t="s">
        <v>14</v>
      </c>
      <c r="L9" s="139" t="s">
        <v>15</v>
      </c>
      <c r="M9" s="139" t="s">
        <v>16</v>
      </c>
      <c r="N9" s="139" t="s">
        <v>112</v>
      </c>
      <c r="O9" s="139" t="s">
        <v>113</v>
      </c>
      <c r="P9" s="139"/>
      <c r="Q9" s="139"/>
      <c r="R9" s="139"/>
      <c r="S9" s="146"/>
    </row>
    <row r="10" spans="1:19" s="9" customFormat="1" ht="12.75" customHeight="1">
      <c r="A10" s="139"/>
      <c r="B10" s="185"/>
      <c r="C10" s="139"/>
      <c r="D10" s="139" t="s">
        <v>114</v>
      </c>
      <c r="E10" s="139"/>
      <c r="F10" s="139"/>
      <c r="G10" s="139"/>
      <c r="H10" s="139"/>
      <c r="I10" s="139"/>
      <c r="J10" s="146"/>
      <c r="K10" s="139"/>
      <c r="L10" s="139"/>
      <c r="M10" s="139"/>
      <c r="N10" s="139"/>
      <c r="O10" s="801" t="s">
        <v>115</v>
      </c>
      <c r="P10" s="139" t="s">
        <v>116</v>
      </c>
      <c r="Q10" s="139" t="s">
        <v>117</v>
      </c>
      <c r="R10" s="139" t="s">
        <v>118</v>
      </c>
      <c r="S10" s="140" t="s">
        <v>114</v>
      </c>
    </row>
    <row r="11" spans="1:19" s="9" customFormat="1" ht="16.5" customHeight="1">
      <c r="A11" s="154" t="s">
        <v>76</v>
      </c>
      <c r="B11" s="145" t="s">
        <v>119</v>
      </c>
      <c r="C11" s="154" t="s">
        <v>120</v>
      </c>
      <c r="D11" s="154" t="s">
        <v>121</v>
      </c>
      <c r="E11" s="154" t="s">
        <v>29</v>
      </c>
      <c r="F11" s="154" t="s">
        <v>30</v>
      </c>
      <c r="G11" s="154" t="s">
        <v>31</v>
      </c>
      <c r="H11" s="154"/>
      <c r="I11" s="154" t="s">
        <v>30</v>
      </c>
      <c r="J11" s="155" t="s">
        <v>31</v>
      </c>
      <c r="K11" s="154"/>
      <c r="L11" s="154" t="s">
        <v>30</v>
      </c>
      <c r="M11" s="154" t="s">
        <v>31</v>
      </c>
      <c r="N11" s="154" t="s">
        <v>122</v>
      </c>
      <c r="O11" s="802"/>
      <c r="P11" s="154" t="s">
        <v>123</v>
      </c>
      <c r="Q11" s="154" t="s">
        <v>124</v>
      </c>
      <c r="R11" s="154" t="s">
        <v>124</v>
      </c>
      <c r="S11" s="157" t="s">
        <v>555</v>
      </c>
    </row>
    <row r="12" spans="1:19" ht="31.5" hidden="1" customHeight="1">
      <c r="A12" s="161" t="s">
        <v>34</v>
      </c>
      <c r="B12" s="186">
        <v>26</v>
      </c>
      <c r="C12" s="186">
        <v>11</v>
      </c>
      <c r="D12" s="186">
        <v>265</v>
      </c>
      <c r="E12" s="186">
        <v>3911</v>
      </c>
      <c r="F12" s="186">
        <v>2056</v>
      </c>
      <c r="G12" s="186">
        <v>1855</v>
      </c>
      <c r="H12" s="186">
        <v>396</v>
      </c>
      <c r="I12" s="186">
        <v>129</v>
      </c>
      <c r="J12" s="186">
        <v>267</v>
      </c>
      <c r="K12" s="186">
        <v>108</v>
      </c>
      <c r="L12" s="186">
        <v>79</v>
      </c>
      <c r="M12" s="186">
        <v>29</v>
      </c>
      <c r="N12" s="186">
        <v>731</v>
      </c>
      <c r="O12" s="186">
        <v>731</v>
      </c>
      <c r="P12" s="186"/>
      <c r="Q12" s="186">
        <v>463</v>
      </c>
      <c r="R12" s="186">
        <v>84</v>
      </c>
      <c r="S12" s="162">
        <v>274</v>
      </c>
    </row>
    <row r="13" spans="1:19" ht="31.5" hidden="1" customHeight="1">
      <c r="A13" s="163" t="s">
        <v>35</v>
      </c>
      <c r="B13" s="186">
        <v>26</v>
      </c>
      <c r="C13" s="186">
        <v>8</v>
      </c>
      <c r="D13" s="186">
        <v>266</v>
      </c>
      <c r="E13" s="186">
        <v>3281</v>
      </c>
      <c r="F13" s="186">
        <v>1711</v>
      </c>
      <c r="G13" s="186">
        <v>1570</v>
      </c>
      <c r="H13" s="186">
        <v>427</v>
      </c>
      <c r="I13" s="186">
        <v>130</v>
      </c>
      <c r="J13" s="186">
        <v>297</v>
      </c>
      <c r="K13" s="186">
        <v>251</v>
      </c>
      <c r="L13" s="186">
        <v>84</v>
      </c>
      <c r="M13" s="186">
        <v>167</v>
      </c>
      <c r="N13" s="186">
        <v>734</v>
      </c>
      <c r="O13" s="186">
        <v>734</v>
      </c>
      <c r="P13" s="186"/>
      <c r="Q13" s="186">
        <v>450</v>
      </c>
      <c r="R13" s="186">
        <v>82</v>
      </c>
      <c r="S13" s="162">
        <v>274</v>
      </c>
    </row>
    <row r="14" spans="1:19" ht="31.5" customHeight="1">
      <c r="A14" s="163" t="s">
        <v>36</v>
      </c>
      <c r="B14" s="186">
        <v>25</v>
      </c>
      <c r="C14" s="186">
        <v>8</v>
      </c>
      <c r="D14" s="186">
        <v>257</v>
      </c>
      <c r="E14" s="186">
        <v>3216</v>
      </c>
      <c r="F14" s="186">
        <v>1669</v>
      </c>
      <c r="G14" s="186">
        <v>1547</v>
      </c>
      <c r="H14" s="186">
        <v>413</v>
      </c>
      <c r="I14" s="186">
        <v>127</v>
      </c>
      <c r="J14" s="186">
        <v>286</v>
      </c>
      <c r="K14" s="186">
        <v>108</v>
      </c>
      <c r="L14" s="186">
        <v>74</v>
      </c>
      <c r="M14" s="186">
        <v>34</v>
      </c>
      <c r="N14" s="186">
        <v>637</v>
      </c>
      <c r="O14" s="186">
        <v>637</v>
      </c>
      <c r="P14" s="186"/>
      <c r="Q14" s="186">
        <v>450</v>
      </c>
      <c r="R14" s="186">
        <v>82</v>
      </c>
      <c r="S14" s="162">
        <v>274</v>
      </c>
    </row>
    <row r="15" spans="1:19" ht="31.5" customHeight="1">
      <c r="A15" s="163" t="s">
        <v>37</v>
      </c>
      <c r="B15" s="186">
        <v>25</v>
      </c>
      <c r="C15" s="186">
        <v>7</v>
      </c>
      <c r="D15" s="186">
        <v>251</v>
      </c>
      <c r="E15" s="186">
        <v>3070</v>
      </c>
      <c r="F15" s="186">
        <v>1566</v>
      </c>
      <c r="G15" s="186">
        <v>1504</v>
      </c>
      <c r="H15" s="186">
        <v>398</v>
      </c>
      <c r="I15" s="186">
        <v>124</v>
      </c>
      <c r="J15" s="186">
        <v>274</v>
      </c>
      <c r="K15" s="186">
        <v>113</v>
      </c>
      <c r="L15" s="186">
        <v>75</v>
      </c>
      <c r="M15" s="186">
        <v>38</v>
      </c>
      <c r="N15" s="186">
        <v>573</v>
      </c>
      <c r="O15" s="186">
        <v>573</v>
      </c>
      <c r="P15" s="186"/>
      <c r="Q15" s="186">
        <v>401</v>
      </c>
      <c r="R15" s="186">
        <v>85</v>
      </c>
      <c r="S15" s="186">
        <v>256</v>
      </c>
    </row>
    <row r="16" spans="1:19" ht="31.5" customHeight="1">
      <c r="A16" s="163" t="s">
        <v>38</v>
      </c>
      <c r="B16" s="186">
        <f>SUM(B18:B27)</f>
        <v>25</v>
      </c>
      <c r="C16" s="80">
        <f t="shared" ref="C16:S16" si="0">SUM(C18:C27)</f>
        <v>7</v>
      </c>
      <c r="D16" s="186">
        <f t="shared" si="0"/>
        <v>242</v>
      </c>
      <c r="E16" s="186">
        <f t="shared" si="0"/>
        <v>2968</v>
      </c>
      <c r="F16" s="186">
        <f t="shared" si="0"/>
        <v>1523</v>
      </c>
      <c r="G16" s="186">
        <f t="shared" si="0"/>
        <v>1445</v>
      </c>
      <c r="H16" s="186">
        <f t="shared" si="0"/>
        <v>376</v>
      </c>
      <c r="I16" s="186">
        <f t="shared" si="0"/>
        <v>105</v>
      </c>
      <c r="J16" s="186">
        <f t="shared" si="0"/>
        <v>271</v>
      </c>
      <c r="K16" s="186">
        <f t="shared" si="0"/>
        <v>109</v>
      </c>
      <c r="L16" s="186">
        <f t="shared" si="0"/>
        <v>78</v>
      </c>
      <c r="M16" s="186">
        <f t="shared" si="0"/>
        <v>31</v>
      </c>
      <c r="N16" s="186">
        <f t="shared" si="0"/>
        <v>573</v>
      </c>
      <c r="O16" s="186">
        <f t="shared" si="0"/>
        <v>573</v>
      </c>
      <c r="P16" s="186"/>
      <c r="Q16" s="187">
        <f>SUM(Q18:Q27)</f>
        <v>394.95599999999996</v>
      </c>
      <c r="R16" s="187">
        <f>SUM(R18:R27)</f>
        <v>84.855000000000018</v>
      </c>
      <c r="S16" s="186">
        <f t="shared" si="0"/>
        <v>328</v>
      </c>
    </row>
    <row r="17" spans="1:19" ht="9.9499999999999993" hidden="1" customHeight="1" outlineLevel="1">
      <c r="A17" s="163"/>
      <c r="B17" s="186"/>
      <c r="C17" s="186"/>
      <c r="D17" s="186"/>
      <c r="E17" s="186"/>
      <c r="F17" s="186"/>
      <c r="G17" s="186"/>
      <c r="H17" s="186"/>
      <c r="I17" s="186"/>
      <c r="J17" s="186"/>
      <c r="K17" s="186"/>
      <c r="L17" s="186"/>
      <c r="M17" s="186"/>
      <c r="N17" s="186"/>
      <c r="O17" s="186"/>
      <c r="P17" s="186"/>
      <c r="Q17" s="186" t="s">
        <v>126</v>
      </c>
      <c r="R17" s="186"/>
      <c r="S17" s="162"/>
    </row>
    <row r="18" spans="1:19" ht="32.25" hidden="1" customHeight="1" outlineLevel="1">
      <c r="A18" s="164" t="s">
        <v>82</v>
      </c>
      <c r="B18" s="188">
        <v>5</v>
      </c>
      <c r="C18" s="188">
        <v>0</v>
      </c>
      <c r="D18" s="188">
        <v>107</v>
      </c>
      <c r="E18" s="189">
        <f>SUM(F18:G18)</f>
        <v>2083</v>
      </c>
      <c r="F18" s="188">
        <v>1095</v>
      </c>
      <c r="G18" s="188">
        <v>988</v>
      </c>
      <c r="H18" s="189">
        <f>SUM(I18:J18)</f>
        <v>152</v>
      </c>
      <c r="I18" s="188">
        <v>38</v>
      </c>
      <c r="J18" s="188">
        <v>114</v>
      </c>
      <c r="K18" s="189">
        <f>SUM(L18:M18)</f>
        <v>23</v>
      </c>
      <c r="L18" s="188">
        <v>15</v>
      </c>
      <c r="M18" s="188">
        <v>8</v>
      </c>
      <c r="N18" s="188">
        <v>402</v>
      </c>
      <c r="O18" s="188">
        <v>402</v>
      </c>
      <c r="P18" s="188"/>
      <c r="Q18" s="190">
        <f>69500/1000</f>
        <v>69.5</v>
      </c>
      <c r="R18" s="190">
        <v>31.687999999999999</v>
      </c>
      <c r="S18" s="165">
        <v>134</v>
      </c>
    </row>
    <row r="19" spans="1:19" ht="32.25" hidden="1" customHeight="1" outlineLevel="1">
      <c r="A19" s="164" t="s">
        <v>83</v>
      </c>
      <c r="B19" s="188">
        <v>3</v>
      </c>
      <c r="C19" s="188">
        <v>0</v>
      </c>
      <c r="D19" s="188">
        <v>19</v>
      </c>
      <c r="E19" s="189">
        <f t="shared" ref="E19:E27" si="1">SUM(F19:G19)</f>
        <v>115</v>
      </c>
      <c r="F19" s="188">
        <v>69</v>
      </c>
      <c r="G19" s="188">
        <v>46</v>
      </c>
      <c r="H19" s="189">
        <f t="shared" ref="H19:H27" si="2">SUM(I19:J19)</f>
        <v>36</v>
      </c>
      <c r="I19" s="188">
        <v>12</v>
      </c>
      <c r="J19" s="188">
        <v>24</v>
      </c>
      <c r="K19" s="189">
        <f t="shared" ref="K19:K27" si="3">SUM(L19:M19)</f>
        <v>12</v>
      </c>
      <c r="L19" s="188">
        <v>8</v>
      </c>
      <c r="M19" s="188">
        <v>4</v>
      </c>
      <c r="N19" s="188">
        <v>16</v>
      </c>
      <c r="O19" s="188">
        <v>16</v>
      </c>
      <c r="P19" s="188"/>
      <c r="Q19" s="190">
        <f>39884/1000</f>
        <v>39.884</v>
      </c>
      <c r="R19" s="190">
        <v>7.4409999999999998</v>
      </c>
      <c r="S19" s="165">
        <v>24</v>
      </c>
    </row>
    <row r="20" spans="1:19" ht="32.25" hidden="1" customHeight="1" outlineLevel="1">
      <c r="A20" s="164" t="s">
        <v>84</v>
      </c>
      <c r="B20" s="188">
        <v>1</v>
      </c>
      <c r="C20" s="188">
        <v>0</v>
      </c>
      <c r="D20" s="188">
        <v>7</v>
      </c>
      <c r="E20" s="189">
        <f t="shared" si="1"/>
        <v>41</v>
      </c>
      <c r="F20" s="188">
        <v>21</v>
      </c>
      <c r="G20" s="188">
        <v>20</v>
      </c>
      <c r="H20" s="189">
        <f t="shared" si="2"/>
        <v>14</v>
      </c>
      <c r="I20" s="188">
        <v>6</v>
      </c>
      <c r="J20" s="188">
        <v>8</v>
      </c>
      <c r="K20" s="189">
        <f t="shared" si="3"/>
        <v>6</v>
      </c>
      <c r="L20" s="188">
        <v>4</v>
      </c>
      <c r="M20" s="188">
        <v>2</v>
      </c>
      <c r="N20" s="188">
        <v>16</v>
      </c>
      <c r="O20" s="188">
        <v>16</v>
      </c>
      <c r="P20" s="188"/>
      <c r="Q20" s="190">
        <v>15.254</v>
      </c>
      <c r="R20" s="190">
        <v>1.9710000000000001</v>
      </c>
      <c r="S20" s="165">
        <v>9</v>
      </c>
    </row>
    <row r="21" spans="1:19" ht="32.25" hidden="1" customHeight="1" outlineLevel="1">
      <c r="A21" s="164" t="s">
        <v>85</v>
      </c>
      <c r="B21" s="188">
        <v>2</v>
      </c>
      <c r="C21" s="188">
        <v>0</v>
      </c>
      <c r="D21" s="188">
        <v>9</v>
      </c>
      <c r="E21" s="189">
        <f t="shared" si="1"/>
        <v>49</v>
      </c>
      <c r="F21" s="188">
        <v>23</v>
      </c>
      <c r="G21" s="188">
        <v>26</v>
      </c>
      <c r="H21" s="189">
        <f t="shared" si="2"/>
        <v>15</v>
      </c>
      <c r="I21" s="188">
        <v>1</v>
      </c>
      <c r="J21" s="188">
        <v>14</v>
      </c>
      <c r="K21" s="189">
        <f t="shared" si="3"/>
        <v>7</v>
      </c>
      <c r="L21" s="188">
        <v>6</v>
      </c>
      <c r="M21" s="188">
        <v>1</v>
      </c>
      <c r="N21" s="188">
        <v>7</v>
      </c>
      <c r="O21" s="188">
        <v>7</v>
      </c>
      <c r="P21" s="188"/>
      <c r="Q21" s="190">
        <v>25.436</v>
      </c>
      <c r="R21" s="190">
        <v>4.6180000000000003</v>
      </c>
      <c r="S21" s="165">
        <v>11</v>
      </c>
    </row>
    <row r="22" spans="1:19" ht="32.25" hidden="1" customHeight="1" outlineLevel="1">
      <c r="A22" s="164" t="s">
        <v>86</v>
      </c>
      <c r="B22" s="188">
        <v>2</v>
      </c>
      <c r="C22" s="188">
        <v>2</v>
      </c>
      <c r="D22" s="188">
        <v>15</v>
      </c>
      <c r="E22" s="189">
        <f t="shared" si="1"/>
        <v>89</v>
      </c>
      <c r="F22" s="188">
        <v>40</v>
      </c>
      <c r="G22" s="188">
        <v>49</v>
      </c>
      <c r="H22" s="189">
        <f t="shared" si="2"/>
        <v>27</v>
      </c>
      <c r="I22" s="188">
        <v>7</v>
      </c>
      <c r="J22" s="188">
        <v>20</v>
      </c>
      <c r="K22" s="189">
        <f t="shared" si="3"/>
        <v>10</v>
      </c>
      <c r="L22" s="188">
        <v>8</v>
      </c>
      <c r="M22" s="188">
        <v>2</v>
      </c>
      <c r="N22" s="188">
        <v>19</v>
      </c>
      <c r="O22" s="188">
        <v>19</v>
      </c>
      <c r="P22" s="188"/>
      <c r="Q22" s="190">
        <v>29.716999999999999</v>
      </c>
      <c r="R22" s="190">
        <v>5.46</v>
      </c>
      <c r="S22" s="165">
        <v>20</v>
      </c>
    </row>
    <row r="23" spans="1:19" ht="32.25" hidden="1" customHeight="1" outlineLevel="1">
      <c r="A23" s="164" t="s">
        <v>87</v>
      </c>
      <c r="B23" s="188">
        <v>1</v>
      </c>
      <c r="C23" s="188">
        <v>3</v>
      </c>
      <c r="D23" s="188">
        <v>15</v>
      </c>
      <c r="E23" s="189">
        <f t="shared" si="1"/>
        <v>72</v>
      </c>
      <c r="F23" s="188">
        <v>37</v>
      </c>
      <c r="G23" s="188">
        <v>35</v>
      </c>
      <c r="H23" s="189">
        <f t="shared" si="2"/>
        <v>21</v>
      </c>
      <c r="I23" s="188">
        <v>8</v>
      </c>
      <c r="J23" s="188">
        <v>13</v>
      </c>
      <c r="K23" s="189">
        <f t="shared" si="3"/>
        <v>7</v>
      </c>
      <c r="L23" s="188">
        <v>5</v>
      </c>
      <c r="M23" s="188">
        <v>2</v>
      </c>
      <c r="N23" s="188">
        <v>15</v>
      </c>
      <c r="O23" s="188">
        <v>15</v>
      </c>
      <c r="P23" s="188"/>
      <c r="Q23" s="190">
        <f>57856/1000</f>
        <v>57.856000000000002</v>
      </c>
      <c r="R23" s="190">
        <v>7.1050000000000004</v>
      </c>
      <c r="S23" s="165">
        <v>31</v>
      </c>
    </row>
    <row r="24" spans="1:19" ht="32.25" hidden="1" customHeight="1" outlineLevel="1">
      <c r="A24" s="164" t="s">
        <v>88</v>
      </c>
      <c r="B24" s="188">
        <v>3</v>
      </c>
      <c r="C24" s="188">
        <v>0</v>
      </c>
      <c r="D24" s="188">
        <v>26</v>
      </c>
      <c r="E24" s="189">
        <f t="shared" si="1"/>
        <v>262</v>
      </c>
      <c r="F24" s="188">
        <v>116</v>
      </c>
      <c r="G24" s="188">
        <v>146</v>
      </c>
      <c r="H24" s="189">
        <f t="shared" si="2"/>
        <v>43</v>
      </c>
      <c r="I24" s="188">
        <v>11</v>
      </c>
      <c r="J24" s="188">
        <v>32</v>
      </c>
      <c r="K24" s="189">
        <f t="shared" si="3"/>
        <v>12</v>
      </c>
      <c r="L24" s="188">
        <v>7</v>
      </c>
      <c r="M24" s="188">
        <v>5</v>
      </c>
      <c r="N24" s="188">
        <v>48</v>
      </c>
      <c r="O24" s="188">
        <v>48</v>
      </c>
      <c r="P24" s="188"/>
      <c r="Q24" s="190">
        <f>47130/1000</f>
        <v>47.13</v>
      </c>
      <c r="R24" s="190">
        <v>9.5459999999999994</v>
      </c>
      <c r="S24" s="165">
        <v>36</v>
      </c>
    </row>
    <row r="25" spans="1:19" ht="32.25" hidden="1" customHeight="1" outlineLevel="1">
      <c r="A25" s="164" t="s">
        <v>89</v>
      </c>
      <c r="B25" s="188">
        <v>4</v>
      </c>
      <c r="C25" s="188">
        <v>0</v>
      </c>
      <c r="D25" s="188">
        <v>19</v>
      </c>
      <c r="E25" s="189">
        <f t="shared" si="1"/>
        <v>85</v>
      </c>
      <c r="F25" s="188">
        <v>37</v>
      </c>
      <c r="G25" s="188">
        <v>48</v>
      </c>
      <c r="H25" s="189">
        <f t="shared" si="2"/>
        <v>30</v>
      </c>
      <c r="I25" s="188">
        <v>7</v>
      </c>
      <c r="J25" s="188">
        <v>23</v>
      </c>
      <c r="K25" s="189">
        <f t="shared" si="3"/>
        <v>14</v>
      </c>
      <c r="L25" s="188">
        <v>10</v>
      </c>
      <c r="M25" s="188">
        <v>4</v>
      </c>
      <c r="N25" s="188">
        <v>15</v>
      </c>
      <c r="O25" s="188">
        <v>15</v>
      </c>
      <c r="P25" s="188"/>
      <c r="Q25" s="190">
        <f>46385/1000</f>
        <v>46.384999999999998</v>
      </c>
      <c r="R25" s="190">
        <v>6.05</v>
      </c>
      <c r="S25" s="165">
        <v>23</v>
      </c>
    </row>
    <row r="26" spans="1:19" ht="32.25" hidden="1" customHeight="1" outlineLevel="1">
      <c r="A26" s="164" t="s">
        <v>90</v>
      </c>
      <c r="B26" s="188">
        <v>1</v>
      </c>
      <c r="C26" s="188">
        <v>2</v>
      </c>
      <c r="D26" s="188">
        <v>11</v>
      </c>
      <c r="E26" s="189">
        <f t="shared" si="1"/>
        <v>81</v>
      </c>
      <c r="F26" s="188">
        <v>39</v>
      </c>
      <c r="G26" s="188">
        <v>42</v>
      </c>
      <c r="H26" s="189">
        <f t="shared" si="2"/>
        <v>16</v>
      </c>
      <c r="I26" s="188">
        <v>6</v>
      </c>
      <c r="J26" s="188">
        <v>10</v>
      </c>
      <c r="K26" s="189">
        <f t="shared" si="3"/>
        <v>7</v>
      </c>
      <c r="L26" s="188">
        <v>5</v>
      </c>
      <c r="M26" s="188">
        <v>2</v>
      </c>
      <c r="N26" s="188">
        <v>16</v>
      </c>
      <c r="O26" s="188">
        <v>16</v>
      </c>
      <c r="P26" s="188"/>
      <c r="Q26" s="190">
        <f>35024/1000</f>
        <v>35.024000000000001</v>
      </c>
      <c r="R26" s="190">
        <v>4.6890000000000001</v>
      </c>
      <c r="S26" s="165">
        <v>17</v>
      </c>
    </row>
    <row r="27" spans="1:19" ht="32.25" hidden="1" customHeight="1" outlineLevel="1">
      <c r="A27" s="164" t="s">
        <v>91</v>
      </c>
      <c r="B27" s="188">
        <v>3</v>
      </c>
      <c r="C27" s="188">
        <v>0</v>
      </c>
      <c r="D27" s="188">
        <v>14</v>
      </c>
      <c r="E27" s="189">
        <f t="shared" si="1"/>
        <v>91</v>
      </c>
      <c r="F27" s="188">
        <v>46</v>
      </c>
      <c r="G27" s="188">
        <v>45</v>
      </c>
      <c r="H27" s="189">
        <f t="shared" si="2"/>
        <v>22</v>
      </c>
      <c r="I27" s="188">
        <v>9</v>
      </c>
      <c r="J27" s="188">
        <v>13</v>
      </c>
      <c r="K27" s="189">
        <f t="shared" si="3"/>
        <v>11</v>
      </c>
      <c r="L27" s="188">
        <v>10</v>
      </c>
      <c r="M27" s="188">
        <v>1</v>
      </c>
      <c r="N27" s="188">
        <v>19</v>
      </c>
      <c r="O27" s="188">
        <v>19</v>
      </c>
      <c r="P27" s="188"/>
      <c r="Q27" s="190">
        <f>28770/1000</f>
        <v>28.77</v>
      </c>
      <c r="R27" s="190">
        <v>6.2869999999999999</v>
      </c>
      <c r="S27" s="165">
        <v>23</v>
      </c>
    </row>
    <row r="28" spans="1:19" ht="6" hidden="1" customHeight="1" outlineLevel="1">
      <c r="A28" s="191"/>
      <c r="B28" s="192"/>
      <c r="C28" s="168"/>
      <c r="D28" s="168"/>
      <c r="E28" s="169"/>
      <c r="F28" s="168"/>
      <c r="G28" s="168"/>
      <c r="H28" s="169"/>
      <c r="I28" s="168"/>
      <c r="J28" s="168"/>
      <c r="K28" s="169"/>
      <c r="L28" s="168"/>
      <c r="M28" s="168"/>
      <c r="N28" s="168"/>
      <c r="O28" s="168"/>
      <c r="P28" s="168"/>
      <c r="Q28" s="168"/>
      <c r="R28" s="168"/>
      <c r="S28" s="168"/>
    </row>
    <row r="29" spans="1:19" ht="31.5" customHeight="1" collapsed="1">
      <c r="A29" s="163" t="s">
        <v>127</v>
      </c>
      <c r="B29" s="186">
        <f>SUM(B31:B40)</f>
        <v>25</v>
      </c>
      <c r="C29" s="80">
        <f t="shared" ref="C29:O29" si="4">SUM(C31:C40)</f>
        <v>4</v>
      </c>
      <c r="D29" s="186">
        <f t="shared" si="4"/>
        <v>236</v>
      </c>
      <c r="E29" s="186">
        <f t="shared" si="4"/>
        <v>2938</v>
      </c>
      <c r="F29" s="186">
        <f t="shared" si="4"/>
        <v>1494</v>
      </c>
      <c r="G29" s="186">
        <f t="shared" si="4"/>
        <v>1444</v>
      </c>
      <c r="H29" s="186">
        <f t="shared" si="4"/>
        <v>351</v>
      </c>
      <c r="I29" s="186">
        <f t="shared" si="4"/>
        <v>102</v>
      </c>
      <c r="J29" s="186">
        <f t="shared" si="4"/>
        <v>249</v>
      </c>
      <c r="K29" s="186">
        <f t="shared" si="4"/>
        <v>108</v>
      </c>
      <c r="L29" s="186">
        <f t="shared" si="4"/>
        <v>79</v>
      </c>
      <c r="M29" s="186">
        <f t="shared" si="4"/>
        <v>29</v>
      </c>
      <c r="N29" s="186">
        <f t="shared" si="4"/>
        <v>489</v>
      </c>
      <c r="O29" s="186">
        <f t="shared" si="4"/>
        <v>489</v>
      </c>
      <c r="P29" s="186"/>
      <c r="Q29" s="187">
        <f>SUM(Q31:Q40)</f>
        <v>378.5</v>
      </c>
      <c r="R29" s="187">
        <f>SUM(R31:R40)</f>
        <v>85.2</v>
      </c>
      <c r="S29" s="186">
        <f t="shared" ref="S29" si="5">SUM(S31:S40)</f>
        <v>252</v>
      </c>
    </row>
    <row r="30" spans="1:19" ht="9.9499999999999993" hidden="1" customHeight="1" outlineLevel="1">
      <c r="A30" s="163"/>
      <c r="B30" s="186"/>
      <c r="C30" s="186"/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6"/>
      <c r="O30" s="186"/>
      <c r="P30" s="186"/>
      <c r="Q30" s="186" t="s">
        <v>126</v>
      </c>
      <c r="R30" s="186"/>
      <c r="S30" s="162"/>
    </row>
    <row r="31" spans="1:19" ht="32.25" hidden="1" customHeight="1" outlineLevel="1">
      <c r="A31" s="164" t="s">
        <v>82</v>
      </c>
      <c r="B31" s="188">
        <v>5</v>
      </c>
      <c r="C31" s="188">
        <v>0</v>
      </c>
      <c r="D31" s="188">
        <v>106</v>
      </c>
      <c r="E31" s="189">
        <f>SUM(F31:G31)</f>
        <v>2088</v>
      </c>
      <c r="F31" s="188">
        <v>1087</v>
      </c>
      <c r="G31" s="188">
        <v>1001</v>
      </c>
      <c r="H31" s="189">
        <f>SUM(I31:J31)</f>
        <v>145</v>
      </c>
      <c r="I31" s="188">
        <v>34</v>
      </c>
      <c r="J31" s="188">
        <v>111</v>
      </c>
      <c r="K31" s="189">
        <f>SUM(L31:M31)</f>
        <v>23</v>
      </c>
      <c r="L31" s="188">
        <v>15</v>
      </c>
      <c r="M31" s="188">
        <v>8</v>
      </c>
      <c r="N31" s="188">
        <v>348</v>
      </c>
      <c r="O31" s="188">
        <v>348</v>
      </c>
      <c r="P31" s="188"/>
      <c r="Q31" s="190">
        <v>69.5</v>
      </c>
      <c r="R31" s="190">
        <v>31.6</v>
      </c>
      <c r="S31" s="165">
        <v>106</v>
      </c>
    </row>
    <row r="32" spans="1:19" ht="32.25" hidden="1" customHeight="1" outlineLevel="1">
      <c r="A32" s="87" t="s">
        <v>83</v>
      </c>
      <c r="B32" s="93">
        <v>3</v>
      </c>
      <c r="C32" s="93">
        <v>0</v>
      </c>
      <c r="D32" s="93">
        <v>20</v>
      </c>
      <c r="E32" s="95">
        <f t="shared" ref="E32:E40" si="6">SUM(F32:G32)</f>
        <v>112</v>
      </c>
      <c r="F32" s="93">
        <v>65</v>
      </c>
      <c r="G32" s="93">
        <v>47</v>
      </c>
      <c r="H32" s="95">
        <f t="shared" ref="H32:H40" si="7">SUM(I32:J32)</f>
        <v>34</v>
      </c>
      <c r="I32" s="93">
        <v>11</v>
      </c>
      <c r="J32" s="93">
        <v>23</v>
      </c>
      <c r="K32" s="95">
        <f t="shared" ref="K32:K40" si="8">SUM(L32:M32)</f>
        <v>12</v>
      </c>
      <c r="L32" s="93">
        <v>7</v>
      </c>
      <c r="M32" s="93">
        <v>5</v>
      </c>
      <c r="N32" s="188">
        <v>18</v>
      </c>
      <c r="O32" s="188">
        <v>18</v>
      </c>
      <c r="P32" s="188"/>
      <c r="Q32" s="190">
        <v>40</v>
      </c>
      <c r="R32" s="190">
        <v>7.6</v>
      </c>
      <c r="S32" s="165">
        <v>19</v>
      </c>
    </row>
    <row r="33" spans="1:19" ht="32.25" hidden="1" customHeight="1" outlineLevel="1">
      <c r="A33" s="87" t="s">
        <v>84</v>
      </c>
      <c r="B33" s="93">
        <v>1</v>
      </c>
      <c r="C33" s="93">
        <v>0</v>
      </c>
      <c r="D33" s="93">
        <v>7</v>
      </c>
      <c r="E33" s="95">
        <f t="shared" si="6"/>
        <v>36</v>
      </c>
      <c r="F33" s="93">
        <v>16</v>
      </c>
      <c r="G33" s="93">
        <v>20</v>
      </c>
      <c r="H33" s="95">
        <f t="shared" si="7"/>
        <v>12</v>
      </c>
      <c r="I33" s="93">
        <v>5</v>
      </c>
      <c r="J33" s="93">
        <v>7</v>
      </c>
      <c r="K33" s="95">
        <f t="shared" si="8"/>
        <v>6</v>
      </c>
      <c r="L33" s="93">
        <v>4</v>
      </c>
      <c r="M33" s="93">
        <v>2</v>
      </c>
      <c r="N33" s="188">
        <v>8</v>
      </c>
      <c r="O33" s="188">
        <v>8</v>
      </c>
      <c r="P33" s="188"/>
      <c r="Q33" s="190">
        <v>15</v>
      </c>
      <c r="R33" s="190">
        <v>3</v>
      </c>
      <c r="S33" s="165">
        <v>10</v>
      </c>
    </row>
    <row r="34" spans="1:19" ht="32.25" hidden="1" customHeight="1" outlineLevel="1">
      <c r="A34" s="87" t="s">
        <v>85</v>
      </c>
      <c r="B34" s="93">
        <v>2</v>
      </c>
      <c r="C34" s="93">
        <v>0</v>
      </c>
      <c r="D34" s="93">
        <v>10</v>
      </c>
      <c r="E34" s="95">
        <f t="shared" si="6"/>
        <v>53</v>
      </c>
      <c r="F34" s="93">
        <v>27</v>
      </c>
      <c r="G34" s="93">
        <v>26</v>
      </c>
      <c r="H34" s="95">
        <f t="shared" si="7"/>
        <v>16</v>
      </c>
      <c r="I34" s="93">
        <v>4</v>
      </c>
      <c r="J34" s="93">
        <v>12</v>
      </c>
      <c r="K34" s="95">
        <f t="shared" si="8"/>
        <v>7</v>
      </c>
      <c r="L34" s="93">
        <v>7</v>
      </c>
      <c r="M34" s="93">
        <v>0</v>
      </c>
      <c r="N34" s="188">
        <v>10</v>
      </c>
      <c r="O34" s="188">
        <v>10</v>
      </c>
      <c r="P34" s="188"/>
      <c r="Q34" s="190">
        <v>26</v>
      </c>
      <c r="R34" s="190">
        <v>5</v>
      </c>
      <c r="S34" s="165">
        <v>10</v>
      </c>
    </row>
    <row r="35" spans="1:19" ht="32.25" hidden="1" customHeight="1" outlineLevel="1">
      <c r="A35" s="87" t="s">
        <v>86</v>
      </c>
      <c r="B35" s="93">
        <v>2</v>
      </c>
      <c r="C35" s="93">
        <v>1</v>
      </c>
      <c r="D35" s="93">
        <v>14</v>
      </c>
      <c r="E35" s="95">
        <f t="shared" si="6"/>
        <v>82</v>
      </c>
      <c r="F35" s="93">
        <v>38</v>
      </c>
      <c r="G35" s="93">
        <v>44</v>
      </c>
      <c r="H35" s="95">
        <f t="shared" si="7"/>
        <v>22</v>
      </c>
      <c r="I35" s="93">
        <v>9</v>
      </c>
      <c r="J35" s="93">
        <v>13</v>
      </c>
      <c r="K35" s="95">
        <f t="shared" si="8"/>
        <v>10</v>
      </c>
      <c r="L35" s="93">
        <v>7</v>
      </c>
      <c r="M35" s="93">
        <v>3</v>
      </c>
      <c r="N35" s="188">
        <v>18</v>
      </c>
      <c r="O35" s="188">
        <v>18</v>
      </c>
      <c r="P35" s="188"/>
      <c r="Q35" s="190">
        <v>30</v>
      </c>
      <c r="R35" s="190">
        <v>6</v>
      </c>
      <c r="S35" s="165">
        <v>17</v>
      </c>
    </row>
    <row r="36" spans="1:19" ht="32.25" hidden="1" customHeight="1" outlineLevel="1">
      <c r="A36" s="87" t="s">
        <v>87</v>
      </c>
      <c r="B36" s="93">
        <v>1</v>
      </c>
      <c r="C36" s="93">
        <v>2</v>
      </c>
      <c r="D36" s="93">
        <v>12</v>
      </c>
      <c r="E36" s="95">
        <f t="shared" si="6"/>
        <v>64</v>
      </c>
      <c r="F36" s="93">
        <v>31</v>
      </c>
      <c r="G36" s="93">
        <v>33</v>
      </c>
      <c r="H36" s="95">
        <f t="shared" si="7"/>
        <v>18</v>
      </c>
      <c r="I36" s="93">
        <v>4</v>
      </c>
      <c r="J36" s="93">
        <v>14</v>
      </c>
      <c r="K36" s="95">
        <f t="shared" si="8"/>
        <v>7</v>
      </c>
      <c r="L36" s="93">
        <v>6</v>
      </c>
      <c r="M36" s="93">
        <v>1</v>
      </c>
      <c r="N36" s="188">
        <v>8</v>
      </c>
      <c r="O36" s="188">
        <v>8</v>
      </c>
      <c r="P36" s="188"/>
      <c r="Q36" s="190">
        <v>47</v>
      </c>
      <c r="R36" s="190">
        <v>6</v>
      </c>
      <c r="S36" s="165">
        <v>13</v>
      </c>
    </row>
    <row r="37" spans="1:19" ht="32.25" hidden="1" customHeight="1" outlineLevel="1">
      <c r="A37" s="87" t="s">
        <v>88</v>
      </c>
      <c r="B37" s="93">
        <v>3</v>
      </c>
      <c r="C37" s="93">
        <v>0</v>
      </c>
      <c r="D37" s="93">
        <v>25</v>
      </c>
      <c r="E37" s="95">
        <f t="shared" si="6"/>
        <v>245</v>
      </c>
      <c r="F37" s="93">
        <v>118</v>
      </c>
      <c r="G37" s="93">
        <v>127</v>
      </c>
      <c r="H37" s="95">
        <f t="shared" si="7"/>
        <v>38</v>
      </c>
      <c r="I37" s="93">
        <v>14</v>
      </c>
      <c r="J37" s="93">
        <v>24</v>
      </c>
      <c r="K37" s="95">
        <f t="shared" si="8"/>
        <v>11</v>
      </c>
      <c r="L37" s="93">
        <v>8</v>
      </c>
      <c r="M37" s="93">
        <v>3</v>
      </c>
      <c r="N37" s="188">
        <v>44</v>
      </c>
      <c r="O37" s="188">
        <v>44</v>
      </c>
      <c r="P37" s="188"/>
      <c r="Q37" s="190">
        <v>47</v>
      </c>
      <c r="R37" s="190">
        <v>10</v>
      </c>
      <c r="S37" s="165">
        <v>27</v>
      </c>
    </row>
    <row r="38" spans="1:19" ht="32.25" hidden="1" customHeight="1" outlineLevel="1">
      <c r="A38" s="87" t="s">
        <v>89</v>
      </c>
      <c r="B38" s="93">
        <v>4</v>
      </c>
      <c r="C38" s="93">
        <v>0</v>
      </c>
      <c r="D38" s="93">
        <v>18</v>
      </c>
      <c r="E38" s="95">
        <f t="shared" si="6"/>
        <v>84</v>
      </c>
      <c r="F38" s="93">
        <v>35</v>
      </c>
      <c r="G38" s="93">
        <v>49</v>
      </c>
      <c r="H38" s="95">
        <f t="shared" si="7"/>
        <v>28</v>
      </c>
      <c r="I38" s="93">
        <v>6</v>
      </c>
      <c r="J38" s="93">
        <v>22</v>
      </c>
      <c r="K38" s="95">
        <f t="shared" si="8"/>
        <v>15</v>
      </c>
      <c r="L38" s="93">
        <v>11</v>
      </c>
      <c r="M38" s="93">
        <v>4</v>
      </c>
      <c r="N38" s="188">
        <v>10</v>
      </c>
      <c r="O38" s="188">
        <v>10</v>
      </c>
      <c r="P38" s="188"/>
      <c r="Q38" s="190">
        <v>47</v>
      </c>
      <c r="R38" s="190">
        <v>6</v>
      </c>
      <c r="S38" s="165">
        <v>21</v>
      </c>
    </row>
    <row r="39" spans="1:19" ht="32.25" hidden="1" customHeight="1" outlineLevel="1">
      <c r="A39" s="87" t="s">
        <v>90</v>
      </c>
      <c r="B39" s="93">
        <v>1</v>
      </c>
      <c r="C39" s="93">
        <v>1</v>
      </c>
      <c r="D39" s="93">
        <v>9</v>
      </c>
      <c r="E39" s="95">
        <f t="shared" si="6"/>
        <v>80</v>
      </c>
      <c r="F39" s="93">
        <v>35</v>
      </c>
      <c r="G39" s="93">
        <v>45</v>
      </c>
      <c r="H39" s="95">
        <f t="shared" si="7"/>
        <v>14</v>
      </c>
      <c r="I39" s="93">
        <v>5</v>
      </c>
      <c r="J39" s="93">
        <v>9</v>
      </c>
      <c r="K39" s="95">
        <f t="shared" si="8"/>
        <v>6</v>
      </c>
      <c r="L39" s="93">
        <v>5</v>
      </c>
      <c r="M39" s="93">
        <v>1</v>
      </c>
      <c r="N39" s="188">
        <v>10</v>
      </c>
      <c r="O39" s="188">
        <v>10</v>
      </c>
      <c r="P39" s="188"/>
      <c r="Q39" s="190">
        <v>28</v>
      </c>
      <c r="R39" s="190">
        <v>4</v>
      </c>
      <c r="S39" s="165">
        <v>10</v>
      </c>
    </row>
    <row r="40" spans="1:19" ht="32.25" hidden="1" customHeight="1" outlineLevel="1">
      <c r="A40" s="87" t="s">
        <v>91</v>
      </c>
      <c r="B40" s="93">
        <v>3</v>
      </c>
      <c r="C40" s="93">
        <v>0</v>
      </c>
      <c r="D40" s="93">
        <v>15</v>
      </c>
      <c r="E40" s="95">
        <f t="shared" si="6"/>
        <v>94</v>
      </c>
      <c r="F40" s="93">
        <v>42</v>
      </c>
      <c r="G40" s="93">
        <v>52</v>
      </c>
      <c r="H40" s="95">
        <f t="shared" si="7"/>
        <v>24</v>
      </c>
      <c r="I40" s="93">
        <v>10</v>
      </c>
      <c r="J40" s="93">
        <v>14</v>
      </c>
      <c r="K40" s="95">
        <f t="shared" si="8"/>
        <v>11</v>
      </c>
      <c r="L40" s="93">
        <v>9</v>
      </c>
      <c r="M40" s="93">
        <v>2</v>
      </c>
      <c r="N40" s="188">
        <v>15</v>
      </c>
      <c r="O40" s="188">
        <v>15</v>
      </c>
      <c r="P40" s="188"/>
      <c r="Q40" s="190">
        <v>29</v>
      </c>
      <c r="R40" s="190">
        <v>6</v>
      </c>
      <c r="S40" s="165">
        <v>19</v>
      </c>
    </row>
    <row r="41" spans="1:19" ht="31.5" customHeight="1" collapsed="1">
      <c r="A41" s="84" t="s">
        <v>128</v>
      </c>
      <c r="B41" s="80">
        <v>25</v>
      </c>
      <c r="C41" s="80">
        <v>4</v>
      </c>
      <c r="D41" s="80">
        <v>235</v>
      </c>
      <c r="E41" s="80">
        <v>2904</v>
      </c>
      <c r="F41" s="80">
        <v>1448</v>
      </c>
      <c r="G41" s="80">
        <v>1456</v>
      </c>
      <c r="H41" s="80">
        <v>381</v>
      </c>
      <c r="I41" s="80">
        <v>115</v>
      </c>
      <c r="J41" s="80">
        <v>266</v>
      </c>
      <c r="K41" s="80">
        <v>107</v>
      </c>
      <c r="L41" s="80">
        <v>74</v>
      </c>
      <c r="M41" s="80">
        <v>33</v>
      </c>
      <c r="N41" s="186">
        <v>477</v>
      </c>
      <c r="O41" s="186">
        <v>477</v>
      </c>
      <c r="P41" s="186"/>
      <c r="Q41" s="187">
        <v>379</v>
      </c>
      <c r="R41" s="187">
        <v>85</v>
      </c>
      <c r="S41" s="186">
        <v>326</v>
      </c>
    </row>
    <row r="42" spans="1:19" ht="20.25" hidden="1" customHeight="1" outlineLevel="1">
      <c r="A42" s="84" t="s">
        <v>129</v>
      </c>
      <c r="B42" s="80">
        <f>SUM(B43:B52)</f>
        <v>25</v>
      </c>
      <c r="C42" s="80">
        <f t="shared" ref="C42:S42" si="9">SUM(C43:C52)</f>
        <v>4</v>
      </c>
      <c r="D42" s="80">
        <f t="shared" si="9"/>
        <v>235</v>
      </c>
      <c r="E42" s="80">
        <f t="shared" si="9"/>
        <v>2904</v>
      </c>
      <c r="F42" s="80">
        <f t="shared" si="9"/>
        <v>1448</v>
      </c>
      <c r="G42" s="80">
        <f t="shared" si="9"/>
        <v>1456</v>
      </c>
      <c r="H42" s="80">
        <f t="shared" si="9"/>
        <v>381</v>
      </c>
      <c r="I42" s="80">
        <f t="shared" si="9"/>
        <v>115</v>
      </c>
      <c r="J42" s="80">
        <f t="shared" si="9"/>
        <v>266</v>
      </c>
      <c r="K42" s="80">
        <f t="shared" si="9"/>
        <v>107</v>
      </c>
      <c r="L42" s="80">
        <f t="shared" si="9"/>
        <v>74</v>
      </c>
      <c r="M42" s="80">
        <f t="shared" si="9"/>
        <v>33</v>
      </c>
      <c r="N42" s="186">
        <f t="shared" si="9"/>
        <v>477</v>
      </c>
      <c r="O42" s="186">
        <f t="shared" si="9"/>
        <v>477</v>
      </c>
      <c r="P42" s="186"/>
      <c r="Q42" s="186">
        <f t="shared" si="9"/>
        <v>379</v>
      </c>
      <c r="R42" s="186">
        <f t="shared" si="9"/>
        <v>85</v>
      </c>
      <c r="S42" s="186">
        <f t="shared" si="9"/>
        <v>326</v>
      </c>
    </row>
    <row r="43" spans="1:19" ht="32.25" hidden="1" customHeight="1" outlineLevel="1">
      <c r="A43" s="87" t="s">
        <v>82</v>
      </c>
      <c r="B43" s="93">
        <v>5</v>
      </c>
      <c r="C43" s="93">
        <v>0</v>
      </c>
      <c r="D43" s="93">
        <v>105</v>
      </c>
      <c r="E43" s="95">
        <f>SUM(F43:G43)</f>
        <v>2045</v>
      </c>
      <c r="F43" s="93">
        <v>1038</v>
      </c>
      <c r="G43" s="93">
        <v>1007</v>
      </c>
      <c r="H43" s="95">
        <v>156</v>
      </c>
      <c r="I43" s="93">
        <v>32</v>
      </c>
      <c r="J43" s="93">
        <v>124</v>
      </c>
      <c r="K43" s="95">
        <v>23</v>
      </c>
      <c r="L43" s="93">
        <v>15</v>
      </c>
      <c r="M43" s="93">
        <v>8</v>
      </c>
      <c r="N43" s="188">
        <v>348</v>
      </c>
      <c r="O43" s="188">
        <v>348</v>
      </c>
      <c r="P43" s="188"/>
      <c r="Q43" s="190">
        <v>70</v>
      </c>
      <c r="R43" s="190">
        <v>32</v>
      </c>
      <c r="S43" s="165">
        <v>134</v>
      </c>
    </row>
    <row r="44" spans="1:19" ht="32.25" hidden="1" customHeight="1" outlineLevel="1">
      <c r="A44" s="87" t="s">
        <v>83</v>
      </c>
      <c r="B44" s="93">
        <v>3</v>
      </c>
      <c r="C44" s="93">
        <v>0</v>
      </c>
      <c r="D44" s="93">
        <v>20</v>
      </c>
      <c r="E44" s="95">
        <f t="shared" ref="E44:E52" si="10">SUM(F44:G44)</f>
        <v>113</v>
      </c>
      <c r="F44" s="93">
        <v>60</v>
      </c>
      <c r="G44" s="93">
        <v>53</v>
      </c>
      <c r="H44" s="95">
        <v>39</v>
      </c>
      <c r="I44" s="93">
        <v>12</v>
      </c>
      <c r="J44" s="93">
        <v>27</v>
      </c>
      <c r="K44" s="95">
        <v>13</v>
      </c>
      <c r="L44" s="93">
        <v>9</v>
      </c>
      <c r="M44" s="93">
        <v>4</v>
      </c>
      <c r="N44" s="188">
        <v>17</v>
      </c>
      <c r="O44" s="188">
        <v>17</v>
      </c>
      <c r="P44" s="188"/>
      <c r="Q44" s="190">
        <v>40</v>
      </c>
      <c r="R44" s="190">
        <v>8</v>
      </c>
      <c r="S44" s="165">
        <v>32</v>
      </c>
    </row>
    <row r="45" spans="1:19" ht="32.25" hidden="1" customHeight="1" outlineLevel="1">
      <c r="A45" s="87" t="s">
        <v>84</v>
      </c>
      <c r="B45" s="93">
        <v>1</v>
      </c>
      <c r="C45" s="93">
        <v>0</v>
      </c>
      <c r="D45" s="93">
        <v>7</v>
      </c>
      <c r="E45" s="95">
        <f t="shared" si="10"/>
        <v>43</v>
      </c>
      <c r="F45" s="93">
        <v>19</v>
      </c>
      <c r="G45" s="93">
        <v>24</v>
      </c>
      <c r="H45" s="95">
        <v>14</v>
      </c>
      <c r="I45" s="93">
        <v>6</v>
      </c>
      <c r="J45" s="93">
        <v>8</v>
      </c>
      <c r="K45" s="95">
        <v>6</v>
      </c>
      <c r="L45" s="93">
        <v>5</v>
      </c>
      <c r="M45" s="93">
        <v>1</v>
      </c>
      <c r="N45" s="188">
        <v>6</v>
      </c>
      <c r="O45" s="188">
        <v>6</v>
      </c>
      <c r="P45" s="188"/>
      <c r="Q45" s="190">
        <v>15</v>
      </c>
      <c r="R45" s="190">
        <v>3</v>
      </c>
      <c r="S45" s="165">
        <v>10</v>
      </c>
    </row>
    <row r="46" spans="1:19" ht="32.25" hidden="1" customHeight="1" outlineLevel="1">
      <c r="A46" s="87" t="s">
        <v>85</v>
      </c>
      <c r="B46" s="93">
        <v>2</v>
      </c>
      <c r="C46" s="93">
        <v>0</v>
      </c>
      <c r="D46" s="93">
        <v>10</v>
      </c>
      <c r="E46" s="95">
        <f t="shared" si="10"/>
        <v>44</v>
      </c>
      <c r="F46" s="93">
        <v>25</v>
      </c>
      <c r="G46" s="93">
        <v>19</v>
      </c>
      <c r="H46" s="95">
        <v>17</v>
      </c>
      <c r="I46" s="93">
        <v>7</v>
      </c>
      <c r="J46" s="93">
        <v>10</v>
      </c>
      <c r="K46" s="95">
        <v>6</v>
      </c>
      <c r="L46" s="93">
        <v>5</v>
      </c>
      <c r="M46" s="93">
        <v>1</v>
      </c>
      <c r="N46" s="188">
        <v>9</v>
      </c>
      <c r="O46" s="188">
        <v>9</v>
      </c>
      <c r="P46" s="188"/>
      <c r="Q46" s="190">
        <v>26</v>
      </c>
      <c r="R46" s="190">
        <v>5</v>
      </c>
      <c r="S46" s="165">
        <v>12</v>
      </c>
    </row>
    <row r="47" spans="1:19" ht="32.25" hidden="1" customHeight="1" outlineLevel="1">
      <c r="A47" s="87" t="s">
        <v>86</v>
      </c>
      <c r="B47" s="93">
        <v>2</v>
      </c>
      <c r="C47" s="93">
        <v>1</v>
      </c>
      <c r="D47" s="93">
        <v>14</v>
      </c>
      <c r="E47" s="95">
        <f t="shared" si="10"/>
        <v>88</v>
      </c>
      <c r="F47" s="93">
        <v>39</v>
      </c>
      <c r="G47" s="93">
        <v>49</v>
      </c>
      <c r="H47" s="95">
        <v>25</v>
      </c>
      <c r="I47" s="93">
        <v>10</v>
      </c>
      <c r="J47" s="93">
        <v>15</v>
      </c>
      <c r="K47" s="95">
        <v>9</v>
      </c>
      <c r="L47" s="93">
        <v>7</v>
      </c>
      <c r="M47" s="93">
        <v>2</v>
      </c>
      <c r="N47" s="188">
        <v>16</v>
      </c>
      <c r="O47" s="188">
        <v>16</v>
      </c>
      <c r="P47" s="188"/>
      <c r="Q47" s="190">
        <v>30</v>
      </c>
      <c r="R47" s="190">
        <v>6</v>
      </c>
      <c r="S47" s="165">
        <v>20</v>
      </c>
    </row>
    <row r="48" spans="1:19" ht="32.25" hidden="1" customHeight="1" outlineLevel="1">
      <c r="A48" s="87" t="s">
        <v>87</v>
      </c>
      <c r="B48" s="93">
        <v>1</v>
      </c>
      <c r="C48" s="93">
        <v>2</v>
      </c>
      <c r="D48" s="93">
        <v>12</v>
      </c>
      <c r="E48" s="95">
        <f t="shared" si="10"/>
        <v>64</v>
      </c>
      <c r="F48" s="93">
        <v>36</v>
      </c>
      <c r="G48" s="93">
        <v>28</v>
      </c>
      <c r="H48" s="95">
        <v>19</v>
      </c>
      <c r="I48" s="93">
        <v>5</v>
      </c>
      <c r="J48" s="93">
        <v>14</v>
      </c>
      <c r="K48" s="95">
        <v>4</v>
      </c>
      <c r="L48" s="93">
        <v>2</v>
      </c>
      <c r="M48" s="93">
        <v>2</v>
      </c>
      <c r="N48" s="188">
        <v>10</v>
      </c>
      <c r="O48" s="188">
        <v>10</v>
      </c>
      <c r="P48" s="188"/>
      <c r="Q48" s="190">
        <v>47</v>
      </c>
      <c r="R48" s="190">
        <v>6</v>
      </c>
      <c r="S48" s="165">
        <v>23</v>
      </c>
    </row>
    <row r="49" spans="1:19" ht="32.25" hidden="1" customHeight="1" outlineLevel="1">
      <c r="A49" s="87" t="s">
        <v>88</v>
      </c>
      <c r="B49" s="93">
        <v>3</v>
      </c>
      <c r="C49" s="93">
        <v>0</v>
      </c>
      <c r="D49" s="93">
        <v>24</v>
      </c>
      <c r="E49" s="95">
        <f t="shared" si="10"/>
        <v>245</v>
      </c>
      <c r="F49" s="93">
        <v>120</v>
      </c>
      <c r="G49" s="93">
        <v>125</v>
      </c>
      <c r="H49" s="95">
        <v>39</v>
      </c>
      <c r="I49" s="93">
        <v>18</v>
      </c>
      <c r="J49" s="93">
        <v>21</v>
      </c>
      <c r="K49" s="95">
        <v>15</v>
      </c>
      <c r="L49" s="93">
        <v>9</v>
      </c>
      <c r="M49" s="93">
        <v>6</v>
      </c>
      <c r="N49" s="188">
        <v>34</v>
      </c>
      <c r="O49" s="188">
        <v>34</v>
      </c>
      <c r="P49" s="188"/>
      <c r="Q49" s="190">
        <v>47</v>
      </c>
      <c r="R49" s="190">
        <v>9</v>
      </c>
      <c r="S49" s="165">
        <v>36</v>
      </c>
    </row>
    <row r="50" spans="1:19" ht="32.25" hidden="1" customHeight="1" outlineLevel="1">
      <c r="A50" s="87" t="s">
        <v>89</v>
      </c>
      <c r="B50" s="93">
        <v>4</v>
      </c>
      <c r="C50" s="93">
        <v>0</v>
      </c>
      <c r="D50" s="93">
        <v>18</v>
      </c>
      <c r="E50" s="95">
        <f t="shared" si="10"/>
        <v>83</v>
      </c>
      <c r="F50" s="93">
        <v>35</v>
      </c>
      <c r="G50" s="93">
        <v>48</v>
      </c>
      <c r="H50" s="95">
        <v>30</v>
      </c>
      <c r="I50" s="93">
        <v>9</v>
      </c>
      <c r="J50" s="93">
        <v>21</v>
      </c>
      <c r="K50" s="95">
        <v>15</v>
      </c>
      <c r="L50" s="93">
        <v>9</v>
      </c>
      <c r="M50" s="93">
        <v>6</v>
      </c>
      <c r="N50" s="188">
        <v>15</v>
      </c>
      <c r="O50" s="188">
        <v>15</v>
      </c>
      <c r="P50" s="188"/>
      <c r="Q50" s="190">
        <v>47</v>
      </c>
      <c r="R50" s="190">
        <v>6</v>
      </c>
      <c r="S50" s="165">
        <v>22</v>
      </c>
    </row>
    <row r="51" spans="1:19" ht="32.25" hidden="1" customHeight="1" outlineLevel="1">
      <c r="A51" s="87" t="s">
        <v>90</v>
      </c>
      <c r="B51" s="93">
        <v>1</v>
      </c>
      <c r="C51" s="93">
        <v>1</v>
      </c>
      <c r="D51" s="93">
        <v>10</v>
      </c>
      <c r="E51" s="95">
        <f t="shared" si="10"/>
        <v>89</v>
      </c>
      <c r="F51" s="93">
        <v>38</v>
      </c>
      <c r="G51" s="93">
        <v>51</v>
      </c>
      <c r="H51" s="95">
        <v>17</v>
      </c>
      <c r="I51" s="93">
        <v>4</v>
      </c>
      <c r="J51" s="93">
        <v>13</v>
      </c>
      <c r="K51" s="95">
        <v>6</v>
      </c>
      <c r="L51" s="93">
        <v>4</v>
      </c>
      <c r="M51" s="93">
        <v>2</v>
      </c>
      <c r="N51" s="188">
        <v>14</v>
      </c>
      <c r="O51" s="188">
        <v>14</v>
      </c>
      <c r="P51" s="188"/>
      <c r="Q51" s="190">
        <v>28</v>
      </c>
      <c r="R51" s="190">
        <v>4</v>
      </c>
      <c r="S51" s="165">
        <v>15</v>
      </c>
    </row>
    <row r="52" spans="1:19" ht="32.25" hidden="1" customHeight="1" outlineLevel="1">
      <c r="A52" s="87" t="s">
        <v>91</v>
      </c>
      <c r="B52" s="93">
        <v>3</v>
      </c>
      <c r="C52" s="93">
        <v>0</v>
      </c>
      <c r="D52" s="93">
        <v>15</v>
      </c>
      <c r="E52" s="95">
        <f t="shared" si="10"/>
        <v>90</v>
      </c>
      <c r="F52" s="93">
        <v>38</v>
      </c>
      <c r="G52" s="93">
        <v>52</v>
      </c>
      <c r="H52" s="95">
        <v>25</v>
      </c>
      <c r="I52" s="93">
        <v>12</v>
      </c>
      <c r="J52" s="93">
        <v>13</v>
      </c>
      <c r="K52" s="95">
        <v>10</v>
      </c>
      <c r="L52" s="93">
        <v>9</v>
      </c>
      <c r="M52" s="93">
        <v>1</v>
      </c>
      <c r="N52" s="188">
        <v>8</v>
      </c>
      <c r="O52" s="188">
        <v>8</v>
      </c>
      <c r="P52" s="188"/>
      <c r="Q52" s="190">
        <v>29</v>
      </c>
      <c r="R52" s="190">
        <v>6</v>
      </c>
      <c r="S52" s="165">
        <v>22</v>
      </c>
    </row>
    <row r="53" spans="1:19" s="12" customFormat="1" ht="31.5" customHeight="1" collapsed="1">
      <c r="A53" s="111" t="s">
        <v>93</v>
      </c>
      <c r="B53" s="112">
        <f>SUM(B55:B64)</f>
        <v>26</v>
      </c>
      <c r="C53" s="112">
        <f t="shared" ref="C53:S53" si="11">SUM(C55:C64)</f>
        <v>4</v>
      </c>
      <c r="D53" s="112">
        <f t="shared" si="11"/>
        <v>244</v>
      </c>
      <c r="E53" s="112">
        <f t="shared" si="11"/>
        <v>2846</v>
      </c>
      <c r="F53" s="112">
        <f t="shared" si="11"/>
        <v>1412</v>
      </c>
      <c r="G53" s="112">
        <f t="shared" si="11"/>
        <v>1434</v>
      </c>
      <c r="H53" s="112">
        <f t="shared" si="11"/>
        <v>392</v>
      </c>
      <c r="I53" s="112">
        <f t="shared" si="11"/>
        <v>120</v>
      </c>
      <c r="J53" s="112">
        <f t="shared" si="11"/>
        <v>272</v>
      </c>
      <c r="K53" s="112">
        <f t="shared" si="11"/>
        <v>110</v>
      </c>
      <c r="L53" s="112">
        <f t="shared" si="11"/>
        <v>81</v>
      </c>
      <c r="M53" s="112">
        <f t="shared" si="11"/>
        <v>29</v>
      </c>
      <c r="N53" s="112">
        <f t="shared" si="11"/>
        <v>428</v>
      </c>
      <c r="O53" s="112">
        <f t="shared" si="11"/>
        <v>428</v>
      </c>
      <c r="P53" s="112">
        <f t="shared" si="11"/>
        <v>452</v>
      </c>
      <c r="Q53" s="112">
        <f t="shared" si="11"/>
        <v>378</v>
      </c>
      <c r="R53" s="112">
        <f t="shared" si="11"/>
        <v>85</v>
      </c>
      <c r="S53" s="112">
        <f t="shared" si="11"/>
        <v>319</v>
      </c>
    </row>
    <row r="54" spans="1:19" s="13" customFormat="1" ht="20.25" customHeight="1" outlineLevel="1">
      <c r="A54" s="172"/>
      <c r="B54" s="193"/>
      <c r="C54" s="193"/>
      <c r="D54" s="193"/>
      <c r="E54" s="193"/>
      <c r="F54" s="193"/>
      <c r="G54" s="193"/>
      <c r="H54" s="193"/>
      <c r="I54" s="193"/>
      <c r="J54" s="193"/>
      <c r="K54" s="193"/>
      <c r="L54" s="193"/>
      <c r="M54" s="193"/>
      <c r="N54" s="193"/>
      <c r="O54" s="193"/>
      <c r="P54" s="193"/>
      <c r="Q54" s="193"/>
      <c r="R54" s="193"/>
      <c r="S54" s="193"/>
    </row>
    <row r="55" spans="1:19" ht="32.25" customHeight="1" outlineLevel="1">
      <c r="A55" s="87" t="s">
        <v>82</v>
      </c>
      <c r="B55" s="88">
        <v>5</v>
      </c>
      <c r="C55" s="88">
        <v>0</v>
      </c>
      <c r="D55" s="88">
        <v>105</v>
      </c>
      <c r="E55" s="80">
        <f>SUM(F55:G55)</f>
        <v>2009</v>
      </c>
      <c r="F55" s="88">
        <v>1010</v>
      </c>
      <c r="G55" s="88">
        <v>999</v>
      </c>
      <c r="H55" s="80">
        <f t="shared" ref="H55:H64" si="12">SUM(I55:J55)</f>
        <v>157</v>
      </c>
      <c r="I55" s="88">
        <v>28</v>
      </c>
      <c r="J55" s="88">
        <v>129</v>
      </c>
      <c r="K55" s="80">
        <f t="shared" ref="K55:K64" si="13">SUM(L55:M55)</f>
        <v>27</v>
      </c>
      <c r="L55" s="88">
        <v>16</v>
      </c>
      <c r="M55" s="88">
        <v>11</v>
      </c>
      <c r="N55" s="194">
        <v>309</v>
      </c>
      <c r="O55" s="194">
        <v>309</v>
      </c>
      <c r="P55" s="194">
        <v>317</v>
      </c>
      <c r="Q55" s="195">
        <v>69</v>
      </c>
      <c r="R55" s="195">
        <v>32</v>
      </c>
      <c r="S55" s="174">
        <v>127</v>
      </c>
    </row>
    <row r="56" spans="1:19" ht="32.25" customHeight="1" outlineLevel="1">
      <c r="A56" s="87" t="s">
        <v>83</v>
      </c>
      <c r="B56" s="88">
        <v>3</v>
      </c>
      <c r="C56" s="88">
        <v>0</v>
      </c>
      <c r="D56" s="88">
        <v>19</v>
      </c>
      <c r="E56" s="80">
        <f t="shared" ref="E56:E64" si="14">SUM(F56:G56)</f>
        <v>112</v>
      </c>
      <c r="F56" s="88">
        <v>57</v>
      </c>
      <c r="G56" s="88">
        <v>55</v>
      </c>
      <c r="H56" s="80">
        <f t="shared" si="12"/>
        <v>38</v>
      </c>
      <c r="I56" s="88">
        <v>11</v>
      </c>
      <c r="J56" s="88">
        <v>27</v>
      </c>
      <c r="K56" s="80">
        <f t="shared" si="13"/>
        <v>14</v>
      </c>
      <c r="L56" s="88">
        <v>10</v>
      </c>
      <c r="M56" s="88">
        <v>4</v>
      </c>
      <c r="N56" s="194">
        <v>15</v>
      </c>
      <c r="O56" s="194">
        <v>15</v>
      </c>
      <c r="P56" s="194">
        <v>15</v>
      </c>
      <c r="Q56" s="195">
        <v>40</v>
      </c>
      <c r="R56" s="195">
        <v>8</v>
      </c>
      <c r="S56" s="174">
        <v>32</v>
      </c>
    </row>
    <row r="57" spans="1:19" ht="32.25" customHeight="1" outlineLevel="1">
      <c r="A57" s="87" t="s">
        <v>84</v>
      </c>
      <c r="B57" s="88">
        <v>1</v>
      </c>
      <c r="C57" s="88">
        <v>0</v>
      </c>
      <c r="D57" s="88">
        <v>7</v>
      </c>
      <c r="E57" s="80">
        <f t="shared" si="14"/>
        <v>41</v>
      </c>
      <c r="F57" s="88">
        <v>16</v>
      </c>
      <c r="G57" s="88">
        <v>25</v>
      </c>
      <c r="H57" s="80">
        <f t="shared" si="12"/>
        <v>13</v>
      </c>
      <c r="I57" s="88">
        <v>7</v>
      </c>
      <c r="J57" s="88">
        <v>6</v>
      </c>
      <c r="K57" s="80">
        <f t="shared" si="13"/>
        <v>7</v>
      </c>
      <c r="L57" s="88">
        <v>7</v>
      </c>
      <c r="M57" s="88">
        <v>0</v>
      </c>
      <c r="N57" s="194">
        <v>8</v>
      </c>
      <c r="O57" s="194">
        <v>8</v>
      </c>
      <c r="P57" s="194">
        <v>5</v>
      </c>
      <c r="Q57" s="195">
        <v>15</v>
      </c>
      <c r="R57" s="195">
        <v>3</v>
      </c>
      <c r="S57" s="174">
        <v>10</v>
      </c>
    </row>
    <row r="58" spans="1:19" ht="32.25" customHeight="1" outlineLevel="1">
      <c r="A58" s="87" t="s">
        <v>85</v>
      </c>
      <c r="B58" s="88">
        <v>2</v>
      </c>
      <c r="C58" s="88">
        <v>0</v>
      </c>
      <c r="D58" s="88">
        <v>10</v>
      </c>
      <c r="E58" s="80">
        <f t="shared" si="14"/>
        <v>39</v>
      </c>
      <c r="F58" s="88">
        <v>22</v>
      </c>
      <c r="G58" s="88">
        <v>17</v>
      </c>
      <c r="H58" s="80">
        <f t="shared" si="12"/>
        <v>16</v>
      </c>
      <c r="I58" s="88">
        <v>7</v>
      </c>
      <c r="J58" s="88">
        <v>9</v>
      </c>
      <c r="K58" s="80">
        <f t="shared" si="13"/>
        <v>6</v>
      </c>
      <c r="L58" s="88">
        <v>6</v>
      </c>
      <c r="M58" s="88">
        <v>0</v>
      </c>
      <c r="N58" s="194">
        <v>5</v>
      </c>
      <c r="O58" s="194">
        <v>5</v>
      </c>
      <c r="P58" s="194">
        <v>6</v>
      </c>
      <c r="Q58" s="195">
        <v>26</v>
      </c>
      <c r="R58" s="195">
        <v>5</v>
      </c>
      <c r="S58" s="174">
        <v>12</v>
      </c>
    </row>
    <row r="59" spans="1:19" ht="32.25" customHeight="1" outlineLevel="1">
      <c r="A59" s="87" t="s">
        <v>86</v>
      </c>
      <c r="B59" s="88">
        <v>2</v>
      </c>
      <c r="C59" s="88">
        <v>1</v>
      </c>
      <c r="D59" s="88">
        <v>16</v>
      </c>
      <c r="E59" s="80">
        <f t="shared" si="14"/>
        <v>105</v>
      </c>
      <c r="F59" s="88">
        <v>47</v>
      </c>
      <c r="G59" s="88">
        <v>58</v>
      </c>
      <c r="H59" s="80">
        <f t="shared" si="12"/>
        <v>25</v>
      </c>
      <c r="I59" s="88">
        <v>13</v>
      </c>
      <c r="J59" s="88">
        <v>12</v>
      </c>
      <c r="K59" s="80">
        <f t="shared" si="13"/>
        <v>8</v>
      </c>
      <c r="L59" s="88">
        <v>7</v>
      </c>
      <c r="M59" s="88">
        <v>1</v>
      </c>
      <c r="N59" s="194">
        <v>5</v>
      </c>
      <c r="O59" s="194">
        <v>5</v>
      </c>
      <c r="P59" s="194">
        <v>18</v>
      </c>
      <c r="Q59" s="195">
        <v>30</v>
      </c>
      <c r="R59" s="195">
        <v>6</v>
      </c>
      <c r="S59" s="174">
        <v>20</v>
      </c>
    </row>
    <row r="60" spans="1:19" ht="32.25" customHeight="1" outlineLevel="1">
      <c r="A60" s="87" t="s">
        <v>87</v>
      </c>
      <c r="B60" s="88">
        <v>2</v>
      </c>
      <c r="C60" s="88">
        <v>2</v>
      </c>
      <c r="D60" s="88">
        <v>21</v>
      </c>
      <c r="E60" s="80">
        <f t="shared" si="14"/>
        <v>61</v>
      </c>
      <c r="F60" s="88">
        <v>35</v>
      </c>
      <c r="G60" s="88">
        <v>26</v>
      </c>
      <c r="H60" s="80">
        <f t="shared" si="12"/>
        <v>32</v>
      </c>
      <c r="I60" s="88">
        <v>12</v>
      </c>
      <c r="J60" s="88">
        <v>20</v>
      </c>
      <c r="K60" s="80">
        <f t="shared" si="13"/>
        <v>8</v>
      </c>
      <c r="L60" s="88">
        <v>5</v>
      </c>
      <c r="M60" s="88">
        <v>3</v>
      </c>
      <c r="N60" s="194">
        <v>13</v>
      </c>
      <c r="O60" s="194">
        <v>13</v>
      </c>
      <c r="P60" s="194">
        <v>8</v>
      </c>
      <c r="Q60" s="195">
        <v>47</v>
      </c>
      <c r="R60" s="195">
        <v>6</v>
      </c>
      <c r="S60" s="174">
        <v>23</v>
      </c>
    </row>
    <row r="61" spans="1:19" ht="32.25" customHeight="1" outlineLevel="1">
      <c r="A61" s="87" t="s">
        <v>88</v>
      </c>
      <c r="B61" s="88">
        <v>3</v>
      </c>
      <c r="C61" s="88">
        <v>0</v>
      </c>
      <c r="D61" s="88">
        <v>25</v>
      </c>
      <c r="E61" s="80">
        <f t="shared" si="14"/>
        <v>240</v>
      </c>
      <c r="F61" s="88">
        <v>117</v>
      </c>
      <c r="G61" s="88">
        <v>123</v>
      </c>
      <c r="H61" s="80">
        <f t="shared" si="12"/>
        <v>43</v>
      </c>
      <c r="I61" s="88">
        <v>19</v>
      </c>
      <c r="J61" s="88">
        <v>24</v>
      </c>
      <c r="K61" s="80">
        <f t="shared" si="13"/>
        <v>12</v>
      </c>
      <c r="L61" s="88">
        <v>7</v>
      </c>
      <c r="M61" s="88">
        <v>5</v>
      </c>
      <c r="N61" s="194">
        <v>35</v>
      </c>
      <c r="O61" s="194">
        <v>35</v>
      </c>
      <c r="P61" s="194">
        <v>43</v>
      </c>
      <c r="Q61" s="195">
        <v>47</v>
      </c>
      <c r="R61" s="195">
        <v>9</v>
      </c>
      <c r="S61" s="174">
        <v>36</v>
      </c>
    </row>
    <row r="62" spans="1:19" ht="32.25" customHeight="1" outlineLevel="1">
      <c r="A62" s="87" t="s">
        <v>89</v>
      </c>
      <c r="B62" s="88">
        <v>4</v>
      </c>
      <c r="C62" s="88">
        <v>0</v>
      </c>
      <c r="D62" s="88">
        <v>18</v>
      </c>
      <c r="E62" s="80">
        <f t="shared" si="14"/>
        <v>78</v>
      </c>
      <c r="F62" s="88">
        <v>35</v>
      </c>
      <c r="G62" s="88">
        <v>43</v>
      </c>
      <c r="H62" s="80">
        <f t="shared" si="12"/>
        <v>30</v>
      </c>
      <c r="I62" s="88">
        <v>10</v>
      </c>
      <c r="J62" s="88">
        <v>20</v>
      </c>
      <c r="K62" s="80">
        <f t="shared" si="13"/>
        <v>13</v>
      </c>
      <c r="L62" s="88">
        <v>10</v>
      </c>
      <c r="M62" s="88">
        <v>3</v>
      </c>
      <c r="N62" s="194">
        <v>13</v>
      </c>
      <c r="O62" s="194">
        <v>13</v>
      </c>
      <c r="P62" s="194">
        <v>13</v>
      </c>
      <c r="Q62" s="195">
        <v>47</v>
      </c>
      <c r="R62" s="195">
        <v>6</v>
      </c>
      <c r="S62" s="174">
        <v>22</v>
      </c>
    </row>
    <row r="63" spans="1:19" ht="32.25" customHeight="1" outlineLevel="1">
      <c r="A63" s="87" t="s">
        <v>90</v>
      </c>
      <c r="B63" s="88">
        <v>1</v>
      </c>
      <c r="C63" s="88">
        <v>1</v>
      </c>
      <c r="D63" s="88">
        <v>9</v>
      </c>
      <c r="E63" s="80">
        <f t="shared" si="14"/>
        <v>87</v>
      </c>
      <c r="F63" s="88">
        <v>43</v>
      </c>
      <c r="G63" s="88">
        <v>44</v>
      </c>
      <c r="H63" s="80">
        <f t="shared" si="12"/>
        <v>15</v>
      </c>
      <c r="I63" s="88">
        <v>3</v>
      </c>
      <c r="J63" s="88">
        <v>12</v>
      </c>
      <c r="K63" s="80">
        <f t="shared" si="13"/>
        <v>6</v>
      </c>
      <c r="L63" s="88">
        <v>5</v>
      </c>
      <c r="M63" s="88">
        <v>1</v>
      </c>
      <c r="N63" s="194">
        <v>5</v>
      </c>
      <c r="O63" s="194">
        <v>5</v>
      </c>
      <c r="P63" s="194">
        <v>13</v>
      </c>
      <c r="Q63" s="195">
        <v>28</v>
      </c>
      <c r="R63" s="195">
        <v>4</v>
      </c>
      <c r="S63" s="174">
        <v>15</v>
      </c>
    </row>
    <row r="64" spans="1:19" ht="32.25" customHeight="1" outlineLevel="1">
      <c r="A64" s="87" t="s">
        <v>91</v>
      </c>
      <c r="B64" s="88">
        <v>3</v>
      </c>
      <c r="C64" s="88">
        <v>0</v>
      </c>
      <c r="D64" s="88">
        <v>14</v>
      </c>
      <c r="E64" s="80">
        <f t="shared" si="14"/>
        <v>74</v>
      </c>
      <c r="F64" s="88">
        <v>30</v>
      </c>
      <c r="G64" s="88">
        <v>44</v>
      </c>
      <c r="H64" s="80">
        <f t="shared" si="12"/>
        <v>23</v>
      </c>
      <c r="I64" s="88">
        <v>10</v>
      </c>
      <c r="J64" s="88">
        <v>13</v>
      </c>
      <c r="K64" s="80">
        <f t="shared" si="13"/>
        <v>9</v>
      </c>
      <c r="L64" s="88">
        <v>8</v>
      </c>
      <c r="M64" s="88">
        <v>1</v>
      </c>
      <c r="N64" s="194">
        <v>20</v>
      </c>
      <c r="O64" s="194">
        <v>20</v>
      </c>
      <c r="P64" s="194">
        <v>14</v>
      </c>
      <c r="Q64" s="195">
        <v>29</v>
      </c>
      <c r="R64" s="195">
        <v>6</v>
      </c>
      <c r="S64" s="174">
        <v>22</v>
      </c>
    </row>
    <row r="65" spans="1:20" ht="6.75" customHeight="1" outlineLevel="1">
      <c r="A65" s="196"/>
      <c r="B65" s="197"/>
      <c r="C65" s="104"/>
      <c r="D65" s="104"/>
      <c r="E65" s="198"/>
      <c r="F65" s="104"/>
      <c r="G65" s="104"/>
      <c r="H65" s="198"/>
      <c r="I65" s="104"/>
      <c r="J65" s="104"/>
      <c r="K65" s="198"/>
      <c r="L65" s="104"/>
      <c r="M65" s="104"/>
      <c r="N65" s="168"/>
      <c r="O65" s="168"/>
      <c r="P65" s="168"/>
      <c r="Q65" s="168"/>
      <c r="R65" s="168"/>
      <c r="S65" s="168"/>
    </row>
    <row r="66" spans="1:20" ht="12.75" customHeight="1" outlineLevel="1">
      <c r="A66" s="175"/>
      <c r="B66" s="176"/>
      <c r="C66" s="176"/>
      <c r="D66" s="176"/>
      <c r="E66" s="176"/>
      <c r="F66" s="176"/>
      <c r="G66" s="176"/>
      <c r="H66" s="176"/>
      <c r="I66" s="176"/>
      <c r="J66" s="176"/>
      <c r="K66" s="176"/>
      <c r="L66" s="176"/>
      <c r="M66" s="176"/>
      <c r="N66" s="176"/>
      <c r="O66" s="176"/>
      <c r="P66" s="176"/>
      <c r="Q66" s="176"/>
      <c r="R66" s="176"/>
      <c r="S66" s="176"/>
    </row>
    <row r="67" spans="1:20" ht="12.75" customHeight="1" outlineLevel="1">
      <c r="A67" s="800" t="s">
        <v>130</v>
      </c>
      <c r="B67" s="800"/>
      <c r="C67" s="800"/>
      <c r="D67" s="800"/>
      <c r="E67" s="800"/>
      <c r="F67" s="800"/>
      <c r="G67" s="800"/>
      <c r="H67" s="800"/>
      <c r="I67" s="800"/>
      <c r="J67" s="800"/>
      <c r="K67" s="800" t="s">
        <v>130</v>
      </c>
      <c r="L67" s="800"/>
      <c r="M67" s="800"/>
      <c r="N67" s="800"/>
      <c r="O67" s="800"/>
      <c r="P67" s="800"/>
      <c r="Q67" s="800"/>
      <c r="R67" s="800"/>
      <c r="S67" s="800"/>
      <c r="T67" s="800"/>
    </row>
    <row r="68" spans="1:20" s="11" customFormat="1" ht="15" customHeight="1">
      <c r="A68" s="20" t="s">
        <v>57</v>
      </c>
      <c r="B68" s="178"/>
      <c r="C68" s="178"/>
      <c r="D68" s="178"/>
      <c r="E68" s="178"/>
      <c r="F68" s="178"/>
      <c r="G68" s="178"/>
      <c r="H68" s="178"/>
      <c r="I68" s="178"/>
      <c r="J68" s="178"/>
      <c r="K68" s="20" t="s">
        <v>57</v>
      </c>
      <c r="L68" s="178"/>
      <c r="M68" s="178"/>
      <c r="N68" s="178"/>
      <c r="O68" s="178"/>
      <c r="P68" s="178"/>
      <c r="Q68" s="178"/>
      <c r="R68" s="178"/>
      <c r="S68" s="178"/>
    </row>
    <row r="69" spans="1:20" ht="17.25" customHeight="1">
      <c r="B69" s="199"/>
      <c r="C69" s="199"/>
      <c r="D69" s="199"/>
      <c r="E69" s="199"/>
      <c r="F69" s="199"/>
      <c r="G69" s="199"/>
      <c r="H69" s="199"/>
      <c r="I69" s="199"/>
      <c r="J69" s="199"/>
      <c r="K69" s="199"/>
      <c r="L69" s="199"/>
      <c r="M69" s="199"/>
      <c r="N69" s="199"/>
      <c r="O69" s="199"/>
      <c r="P69" s="199"/>
      <c r="Q69" s="199"/>
      <c r="R69" s="199"/>
      <c r="S69" s="199"/>
    </row>
  </sheetData>
  <mergeCells count="4">
    <mergeCell ref="N8:O8"/>
    <mergeCell ref="A67:J67"/>
    <mergeCell ref="K67:T67"/>
    <mergeCell ref="O10:O11"/>
  </mergeCells>
  <phoneticPr fontId="249" type="noConversion"/>
  <printOptions horizontalCentered="1" gridLinesSet="0"/>
  <pageMargins left="0.39374999999999999" right="0.39374999999999999" top="0.55138889999999996" bottom="0.55138889999999996" header="0.51180550000000002" footer="0.51180550000000002"/>
  <pageSetup paperSize="9" scale="88" pageOrder="overThenDown" orientation="portrait" blackAndWhite="1" r:id="rId1"/>
  <headerFooter alignWithMargins="0"/>
  <colBreaks count="1" manualBreakCount="1">
    <brk id="10" max="67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T96"/>
  <sheetViews>
    <sheetView view="pageBreakPreview" topLeftCell="A13" zoomScale="90" zoomScaleNormal="100" zoomScaleSheetLayoutView="90" workbookViewId="0">
      <selection activeCell="P79" sqref="P79"/>
    </sheetView>
  </sheetViews>
  <sheetFormatPr defaultRowHeight="13.5" outlineLevelRow="1"/>
  <cols>
    <col min="1" max="1" width="17" style="20" customWidth="1"/>
    <col min="2" max="4" width="9.42578125" style="20" customWidth="1"/>
    <col min="5" max="5" width="12.42578125" style="20" customWidth="1"/>
    <col min="6" max="7" width="10.85546875" style="20" customWidth="1"/>
    <col min="8" max="8" width="12.42578125" style="20" customWidth="1"/>
    <col min="9" max="10" width="10.85546875" style="20" customWidth="1"/>
    <col min="11" max="11" width="10.28515625" style="20" customWidth="1"/>
    <col min="12" max="13" width="9.85546875" style="20" customWidth="1"/>
    <col min="14" max="14" width="13.85546875" style="20" customWidth="1"/>
    <col min="15" max="15" width="18.7109375" style="20" bestFit="1" customWidth="1"/>
    <col min="16" max="16" width="12.7109375" style="20" customWidth="1"/>
    <col min="17" max="17" width="11.42578125" style="20" customWidth="1"/>
    <col min="18" max="18" width="11.28515625" style="20" customWidth="1"/>
    <col min="19" max="19" width="14.42578125" style="20" customWidth="1"/>
    <col min="20" max="16384" width="9.140625" style="20"/>
  </cols>
  <sheetData>
    <row r="1" spans="1:19" s="8" customFormat="1" ht="24.95" customHeight="1">
      <c r="O1" s="128"/>
      <c r="P1" s="128"/>
      <c r="Q1" s="128"/>
      <c r="R1" s="128"/>
      <c r="S1" s="128"/>
    </row>
    <row r="2" spans="1:19" s="8" customFormat="1" ht="24.95" customHeight="1">
      <c r="O2" s="128"/>
      <c r="P2" s="128"/>
      <c r="Q2" s="128"/>
      <c r="R2" s="128"/>
      <c r="S2" s="128"/>
    </row>
    <row r="3" spans="1:19" s="9" customFormat="1" ht="24.95" customHeight="1">
      <c r="A3" s="181" t="s">
        <v>131</v>
      </c>
      <c r="B3" s="181"/>
      <c r="C3" s="182"/>
      <c r="D3" s="182"/>
      <c r="E3" s="182"/>
      <c r="F3" s="182"/>
      <c r="G3" s="182"/>
      <c r="H3" s="182"/>
      <c r="I3" s="182"/>
      <c r="J3" s="182"/>
      <c r="K3" s="181" t="s">
        <v>132</v>
      </c>
      <c r="L3" s="182"/>
      <c r="M3" s="182"/>
      <c r="N3" s="182"/>
      <c r="O3" s="182"/>
      <c r="P3" s="182"/>
      <c r="Q3" s="182"/>
      <c r="R3" s="182"/>
      <c r="S3" s="182"/>
    </row>
    <row r="4" spans="1:19" s="10" customFormat="1" ht="23.1" customHeight="1">
      <c r="A4" s="129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</row>
    <row r="5" spans="1:19" s="10" customFormat="1" ht="23.1" customHeight="1">
      <c r="A5" s="129"/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</row>
    <row r="6" spans="1:19" s="14" customFormat="1" ht="17.25" thickBot="1">
      <c r="A6" s="14" t="s">
        <v>561</v>
      </c>
      <c r="J6" s="200" t="s">
        <v>96</v>
      </c>
      <c r="K6" s="14" t="s">
        <v>561</v>
      </c>
      <c r="S6" s="200" t="s">
        <v>96</v>
      </c>
    </row>
    <row r="7" spans="1:19" s="9" customFormat="1" ht="16.5" customHeight="1">
      <c r="A7" s="131" t="s">
        <v>5</v>
      </c>
      <c r="B7" s="803" t="s">
        <v>133</v>
      </c>
      <c r="C7" s="796"/>
      <c r="D7" s="131" t="s">
        <v>61</v>
      </c>
      <c r="E7" s="134" t="s">
        <v>99</v>
      </c>
      <c r="F7" s="134"/>
      <c r="G7" s="138"/>
      <c r="H7" s="134" t="s">
        <v>63</v>
      </c>
      <c r="I7" s="134"/>
      <c r="J7" s="134"/>
      <c r="K7" s="134" t="s">
        <v>134</v>
      </c>
      <c r="L7" s="134"/>
      <c r="M7" s="138"/>
      <c r="N7" s="134" t="s">
        <v>135</v>
      </c>
      <c r="O7" s="138"/>
      <c r="P7" s="138" t="s">
        <v>136</v>
      </c>
      <c r="Q7" s="755" t="s">
        <v>137</v>
      </c>
      <c r="R7" s="755" t="s">
        <v>138</v>
      </c>
      <c r="S7" s="754" t="s">
        <v>139</v>
      </c>
    </row>
    <row r="8" spans="1:19" s="9" customFormat="1" ht="16.5" customHeight="1">
      <c r="A8" s="139"/>
      <c r="B8" s="804" t="s">
        <v>106</v>
      </c>
      <c r="C8" s="805"/>
      <c r="D8" s="139"/>
      <c r="E8" s="142" t="s">
        <v>107</v>
      </c>
      <c r="F8" s="142"/>
      <c r="G8" s="145"/>
      <c r="H8" s="142" t="s">
        <v>70</v>
      </c>
      <c r="I8" s="142"/>
      <c r="J8" s="142"/>
      <c r="K8" s="142" t="s">
        <v>71</v>
      </c>
      <c r="L8" s="142"/>
      <c r="M8" s="145"/>
      <c r="N8" s="797" t="s">
        <v>109</v>
      </c>
      <c r="O8" s="799"/>
      <c r="P8" s="185"/>
      <c r="Q8" s="139"/>
      <c r="R8" s="139"/>
      <c r="S8" s="201"/>
    </row>
    <row r="9" spans="1:19" s="9" customFormat="1" ht="16.5" customHeight="1">
      <c r="A9" s="139"/>
      <c r="B9" s="139" t="s">
        <v>140</v>
      </c>
      <c r="C9" s="185" t="s">
        <v>141</v>
      </c>
      <c r="D9" s="139"/>
      <c r="E9" s="139" t="s">
        <v>14</v>
      </c>
      <c r="F9" s="139" t="s">
        <v>15</v>
      </c>
      <c r="G9" s="139" t="s">
        <v>16</v>
      </c>
      <c r="H9" s="139" t="s">
        <v>14</v>
      </c>
      <c r="I9" s="139" t="s">
        <v>15</v>
      </c>
      <c r="J9" s="146" t="s">
        <v>16</v>
      </c>
      <c r="K9" s="139" t="s">
        <v>14</v>
      </c>
      <c r="L9" s="139" t="s">
        <v>15</v>
      </c>
      <c r="M9" s="139" t="s">
        <v>16</v>
      </c>
      <c r="N9" s="139" t="s">
        <v>112</v>
      </c>
      <c r="O9" s="139" t="s">
        <v>113</v>
      </c>
      <c r="P9" s="801" t="s">
        <v>142</v>
      </c>
      <c r="Q9" s="139" t="s">
        <v>119</v>
      </c>
      <c r="R9" s="139"/>
      <c r="S9" s="146"/>
    </row>
    <row r="10" spans="1:19" s="9" customFormat="1" ht="16.5" customHeight="1">
      <c r="A10" s="139"/>
      <c r="B10" s="139"/>
      <c r="C10" s="185"/>
      <c r="D10" s="185" t="s">
        <v>114</v>
      </c>
      <c r="E10" s="139"/>
      <c r="F10" s="139"/>
      <c r="G10" s="139"/>
      <c r="H10" s="139"/>
      <c r="I10" s="139"/>
      <c r="J10" s="146"/>
      <c r="K10" s="139"/>
      <c r="L10" s="139"/>
      <c r="M10" s="139"/>
      <c r="N10" s="139"/>
      <c r="O10" s="139" t="s">
        <v>143</v>
      </c>
      <c r="P10" s="801"/>
      <c r="Q10" s="139" t="s">
        <v>144</v>
      </c>
      <c r="R10" s="139" t="s">
        <v>118</v>
      </c>
      <c r="S10" s="140" t="s">
        <v>554</v>
      </c>
    </row>
    <row r="11" spans="1:19" s="9" customFormat="1" ht="16.5" customHeight="1">
      <c r="A11" s="154" t="s">
        <v>25</v>
      </c>
      <c r="B11" s="154" t="s">
        <v>145</v>
      </c>
      <c r="C11" s="143" t="s">
        <v>120</v>
      </c>
      <c r="D11" s="154" t="s">
        <v>121</v>
      </c>
      <c r="E11" s="154" t="s">
        <v>29</v>
      </c>
      <c r="F11" s="154" t="s">
        <v>30</v>
      </c>
      <c r="G11" s="154" t="s">
        <v>31</v>
      </c>
      <c r="H11" s="154"/>
      <c r="I11" s="154" t="s">
        <v>30</v>
      </c>
      <c r="J11" s="155" t="s">
        <v>31</v>
      </c>
      <c r="K11" s="154"/>
      <c r="L11" s="154" t="s">
        <v>30</v>
      </c>
      <c r="M11" s="154" t="s">
        <v>31</v>
      </c>
      <c r="N11" s="154" t="s">
        <v>122</v>
      </c>
      <c r="O11" s="154" t="s">
        <v>146</v>
      </c>
      <c r="P11" s="802"/>
      <c r="Q11" s="154" t="s">
        <v>124</v>
      </c>
      <c r="R11" s="154" t="s">
        <v>124</v>
      </c>
      <c r="S11" s="157" t="s">
        <v>125</v>
      </c>
    </row>
    <row r="12" spans="1:19" ht="20.25" hidden="1" customHeight="1">
      <c r="A12" s="163" t="s">
        <v>35</v>
      </c>
      <c r="B12" s="186">
        <v>11</v>
      </c>
      <c r="C12" s="186">
        <v>0</v>
      </c>
      <c r="D12" s="186">
        <v>86</v>
      </c>
      <c r="E12" s="186">
        <v>2186</v>
      </c>
      <c r="F12" s="186">
        <v>1157</v>
      </c>
      <c r="G12" s="186">
        <v>1029</v>
      </c>
      <c r="H12" s="186">
        <v>198</v>
      </c>
      <c r="I12" s="186">
        <v>91</v>
      </c>
      <c r="J12" s="186">
        <v>107</v>
      </c>
      <c r="K12" s="186">
        <v>72</v>
      </c>
      <c r="L12" s="186">
        <v>26</v>
      </c>
      <c r="M12" s="186">
        <v>46</v>
      </c>
      <c r="N12" s="186">
        <v>813</v>
      </c>
      <c r="O12" s="186">
        <v>813</v>
      </c>
      <c r="P12" s="186"/>
      <c r="Q12" s="186">
        <v>99</v>
      </c>
      <c r="R12" s="186">
        <v>35</v>
      </c>
      <c r="S12" s="202">
        <v>81</v>
      </c>
    </row>
    <row r="13" spans="1:19" ht="20.25" customHeight="1">
      <c r="A13" s="163" t="s">
        <v>36</v>
      </c>
      <c r="B13" s="186">
        <v>11</v>
      </c>
      <c r="C13" s="186">
        <v>0</v>
      </c>
      <c r="D13" s="186">
        <v>88</v>
      </c>
      <c r="E13" s="186">
        <v>2110</v>
      </c>
      <c r="F13" s="186">
        <v>1125</v>
      </c>
      <c r="G13" s="186">
        <v>985</v>
      </c>
      <c r="H13" s="186">
        <v>193</v>
      </c>
      <c r="I13" s="186">
        <v>77</v>
      </c>
      <c r="J13" s="186">
        <v>116</v>
      </c>
      <c r="K13" s="186">
        <v>32</v>
      </c>
      <c r="L13" s="186">
        <v>22</v>
      </c>
      <c r="M13" s="186">
        <v>10</v>
      </c>
      <c r="N13" s="186">
        <v>712</v>
      </c>
      <c r="O13" s="186">
        <v>705</v>
      </c>
      <c r="P13" s="186">
        <v>662</v>
      </c>
      <c r="Q13" s="186">
        <v>99</v>
      </c>
      <c r="R13" s="80">
        <v>35</v>
      </c>
      <c r="S13" s="202">
        <v>81</v>
      </c>
    </row>
    <row r="14" spans="1:19" ht="20.25" customHeight="1">
      <c r="A14" s="163" t="s">
        <v>37</v>
      </c>
      <c r="B14" s="186">
        <v>11</v>
      </c>
      <c r="C14" s="186">
        <v>0</v>
      </c>
      <c r="D14" s="186">
        <v>88</v>
      </c>
      <c r="E14" s="186">
        <v>1916</v>
      </c>
      <c r="F14" s="186">
        <v>1012</v>
      </c>
      <c r="G14" s="186">
        <v>904</v>
      </c>
      <c r="H14" s="186">
        <v>194</v>
      </c>
      <c r="I14" s="186">
        <v>75</v>
      </c>
      <c r="J14" s="186">
        <v>119</v>
      </c>
      <c r="K14" s="186">
        <v>35</v>
      </c>
      <c r="L14" s="186">
        <v>23</v>
      </c>
      <c r="M14" s="186">
        <v>12</v>
      </c>
      <c r="N14" s="186">
        <v>732</v>
      </c>
      <c r="O14" s="186">
        <v>728</v>
      </c>
      <c r="P14" s="186">
        <v>576</v>
      </c>
      <c r="Q14" s="186">
        <v>99</v>
      </c>
      <c r="R14" s="80">
        <v>35</v>
      </c>
      <c r="S14" s="186">
        <v>78</v>
      </c>
    </row>
    <row r="15" spans="1:19" ht="20.25" customHeight="1">
      <c r="A15" s="163" t="s">
        <v>38</v>
      </c>
      <c r="B15" s="186">
        <f t="shared" ref="B15:R15" si="0">SUM(B17+B30)</f>
        <v>11</v>
      </c>
      <c r="C15" s="186">
        <f t="shared" si="0"/>
        <v>0</v>
      </c>
      <c r="D15" s="186">
        <f t="shared" si="0"/>
        <v>87</v>
      </c>
      <c r="E15" s="186">
        <f t="shared" si="0"/>
        <v>1760</v>
      </c>
      <c r="F15" s="186">
        <f t="shared" si="0"/>
        <v>928</v>
      </c>
      <c r="G15" s="186">
        <f t="shared" si="0"/>
        <v>832</v>
      </c>
      <c r="H15" s="186">
        <f t="shared" si="0"/>
        <v>199</v>
      </c>
      <c r="I15" s="186">
        <f t="shared" si="0"/>
        <v>82</v>
      </c>
      <c r="J15" s="186">
        <f t="shared" si="0"/>
        <v>117</v>
      </c>
      <c r="K15" s="186">
        <f t="shared" si="0"/>
        <v>33</v>
      </c>
      <c r="L15" s="186">
        <f t="shared" si="0"/>
        <v>19</v>
      </c>
      <c r="M15" s="186">
        <f t="shared" si="0"/>
        <v>14</v>
      </c>
      <c r="N15" s="186">
        <f t="shared" si="0"/>
        <v>705</v>
      </c>
      <c r="O15" s="186">
        <f t="shared" si="0"/>
        <v>704</v>
      </c>
      <c r="P15" s="186">
        <f t="shared" ref="P15" si="1">SUM(P17+P30)</f>
        <v>565</v>
      </c>
      <c r="Q15" s="186">
        <f t="shared" si="0"/>
        <v>99.507000000000005</v>
      </c>
      <c r="R15" s="80">
        <f t="shared" si="0"/>
        <v>35.910000000000004</v>
      </c>
      <c r="S15" s="186">
        <f>SUM(S17+S30)</f>
        <v>130</v>
      </c>
    </row>
    <row r="16" spans="1:19" ht="9.9499999999999993" hidden="1" customHeight="1" outlineLevel="1">
      <c r="A16" s="163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80"/>
      <c r="S16" s="162"/>
    </row>
    <row r="17" spans="1:19" s="12" customFormat="1" ht="19.5" hidden="1" customHeight="1" outlineLevel="1">
      <c r="A17" s="203" t="s">
        <v>147</v>
      </c>
      <c r="B17" s="204">
        <f>SUM(B18:B27)</f>
        <v>10</v>
      </c>
      <c r="C17" s="204">
        <f t="shared" ref="C17:O17" si="2">SUM(C18:C27)</f>
        <v>0</v>
      </c>
      <c r="D17" s="204">
        <f t="shared" si="2"/>
        <v>84</v>
      </c>
      <c r="E17" s="204">
        <f t="shared" si="2"/>
        <v>1705</v>
      </c>
      <c r="F17" s="204">
        <f t="shared" si="2"/>
        <v>894</v>
      </c>
      <c r="G17" s="204">
        <f t="shared" si="2"/>
        <v>811</v>
      </c>
      <c r="H17" s="204">
        <f t="shared" si="2"/>
        <v>189</v>
      </c>
      <c r="I17" s="204">
        <f t="shared" si="2"/>
        <v>77</v>
      </c>
      <c r="J17" s="204">
        <f t="shared" si="2"/>
        <v>112</v>
      </c>
      <c r="K17" s="204">
        <f t="shared" si="2"/>
        <v>32</v>
      </c>
      <c r="L17" s="204">
        <f t="shared" si="2"/>
        <v>18</v>
      </c>
      <c r="M17" s="204">
        <f t="shared" si="2"/>
        <v>14</v>
      </c>
      <c r="N17" s="204">
        <f t="shared" si="2"/>
        <v>695</v>
      </c>
      <c r="O17" s="204">
        <f t="shared" si="2"/>
        <v>694</v>
      </c>
      <c r="P17" s="204">
        <f t="shared" ref="P17" si="3">SUM(P18:P27)</f>
        <v>546</v>
      </c>
      <c r="Q17" s="204">
        <f>SUM(Q18:Q27)</f>
        <v>99.507000000000005</v>
      </c>
      <c r="R17" s="205">
        <f>SUM(R18:R27)</f>
        <v>33.001000000000005</v>
      </c>
      <c r="S17" s="204">
        <f>SUM(S18:S27)</f>
        <v>125</v>
      </c>
    </row>
    <row r="18" spans="1:19" ht="19.5" hidden="1" customHeight="1" outlineLevel="1">
      <c r="A18" s="164" t="s">
        <v>148</v>
      </c>
      <c r="B18" s="188">
        <v>1</v>
      </c>
      <c r="C18" s="188">
        <v>0</v>
      </c>
      <c r="D18" s="188">
        <v>28</v>
      </c>
      <c r="E18" s="188">
        <v>710</v>
      </c>
      <c r="F18" s="188">
        <v>710</v>
      </c>
      <c r="G18" s="188">
        <v>0</v>
      </c>
      <c r="H18" s="188">
        <v>55</v>
      </c>
      <c r="I18" s="188">
        <v>23</v>
      </c>
      <c r="J18" s="188">
        <v>32</v>
      </c>
      <c r="K18" s="188">
        <v>4</v>
      </c>
      <c r="L18" s="188">
        <v>2</v>
      </c>
      <c r="M18" s="188">
        <v>2</v>
      </c>
      <c r="N18" s="188">
        <v>268</v>
      </c>
      <c r="O18" s="165">
        <v>267</v>
      </c>
      <c r="P18" s="165">
        <v>232</v>
      </c>
      <c r="Q18" s="206">
        <v>0</v>
      </c>
      <c r="R18" s="93">
        <v>8.69</v>
      </c>
      <c r="S18" s="207">
        <v>35</v>
      </c>
    </row>
    <row r="19" spans="1:19" ht="19.5" hidden="1" customHeight="1" outlineLevel="1">
      <c r="A19" s="164" t="s">
        <v>149</v>
      </c>
      <c r="B19" s="188">
        <v>1</v>
      </c>
      <c r="C19" s="188">
        <v>0</v>
      </c>
      <c r="D19" s="188">
        <v>25</v>
      </c>
      <c r="E19" s="188">
        <v>660</v>
      </c>
      <c r="F19" s="188">
        <v>0</v>
      </c>
      <c r="G19" s="188">
        <v>660</v>
      </c>
      <c r="H19" s="188">
        <v>46</v>
      </c>
      <c r="I19" s="188">
        <v>13</v>
      </c>
      <c r="J19" s="188">
        <v>33</v>
      </c>
      <c r="K19" s="188">
        <v>5</v>
      </c>
      <c r="L19" s="188">
        <v>3</v>
      </c>
      <c r="M19" s="188">
        <v>2</v>
      </c>
      <c r="N19" s="188">
        <v>262</v>
      </c>
      <c r="O19" s="165">
        <v>262</v>
      </c>
      <c r="P19" s="165">
        <v>216</v>
      </c>
      <c r="Q19" s="208">
        <v>15.973000000000001</v>
      </c>
      <c r="R19" s="93">
        <v>8.9260000000000002</v>
      </c>
      <c r="S19" s="207">
        <v>32</v>
      </c>
    </row>
    <row r="20" spans="1:19" ht="19.5" hidden="1" customHeight="1" outlineLevel="1">
      <c r="A20" s="164" t="s">
        <v>150</v>
      </c>
      <c r="B20" s="188">
        <v>1</v>
      </c>
      <c r="C20" s="188">
        <v>0</v>
      </c>
      <c r="D20" s="188">
        <v>3</v>
      </c>
      <c r="E20" s="188">
        <v>19</v>
      </c>
      <c r="F20" s="188">
        <v>12</v>
      </c>
      <c r="G20" s="188">
        <v>7</v>
      </c>
      <c r="H20" s="188">
        <v>10</v>
      </c>
      <c r="I20" s="188">
        <v>5</v>
      </c>
      <c r="J20" s="188">
        <v>5</v>
      </c>
      <c r="K20" s="188">
        <v>2</v>
      </c>
      <c r="L20" s="188">
        <v>1</v>
      </c>
      <c r="M20" s="188">
        <v>1</v>
      </c>
      <c r="N20" s="188">
        <v>7</v>
      </c>
      <c r="O20" s="165">
        <v>7</v>
      </c>
      <c r="P20" s="165">
        <v>6</v>
      </c>
      <c r="Q20" s="208">
        <v>20.564</v>
      </c>
      <c r="R20" s="93">
        <v>3.073</v>
      </c>
      <c r="S20" s="207">
        <v>10</v>
      </c>
    </row>
    <row r="21" spans="1:19" ht="19.5" hidden="1" customHeight="1" outlineLevel="1">
      <c r="A21" s="164" t="s">
        <v>151</v>
      </c>
      <c r="B21" s="188">
        <v>1</v>
      </c>
      <c r="C21" s="188">
        <v>0</v>
      </c>
      <c r="D21" s="188">
        <v>4</v>
      </c>
      <c r="E21" s="188">
        <v>22</v>
      </c>
      <c r="F21" s="188">
        <v>10</v>
      </c>
      <c r="G21" s="188">
        <v>12</v>
      </c>
      <c r="H21" s="188">
        <v>10</v>
      </c>
      <c r="I21" s="188">
        <v>8</v>
      </c>
      <c r="J21" s="188">
        <v>2</v>
      </c>
      <c r="K21" s="188">
        <v>2</v>
      </c>
      <c r="L21" s="188">
        <v>2</v>
      </c>
      <c r="M21" s="188">
        <v>0</v>
      </c>
      <c r="N21" s="188">
        <v>10</v>
      </c>
      <c r="O21" s="165">
        <v>10</v>
      </c>
      <c r="P21" s="165">
        <v>9</v>
      </c>
      <c r="Q21" s="208">
        <v>22.54</v>
      </c>
      <c r="R21" s="93">
        <v>2.79</v>
      </c>
      <c r="S21" s="207">
        <v>9</v>
      </c>
    </row>
    <row r="22" spans="1:19" ht="19.5" hidden="1" customHeight="1" outlineLevel="1">
      <c r="A22" s="164" t="s">
        <v>152</v>
      </c>
      <c r="B22" s="188">
        <v>1</v>
      </c>
      <c r="C22" s="188">
        <v>0</v>
      </c>
      <c r="D22" s="188">
        <v>3</v>
      </c>
      <c r="E22" s="188">
        <v>18</v>
      </c>
      <c r="F22" s="188">
        <v>12</v>
      </c>
      <c r="G22" s="188">
        <v>6</v>
      </c>
      <c r="H22" s="188">
        <v>10</v>
      </c>
      <c r="I22" s="188">
        <v>3</v>
      </c>
      <c r="J22" s="188">
        <v>7</v>
      </c>
      <c r="K22" s="188">
        <v>2</v>
      </c>
      <c r="L22" s="188">
        <v>2</v>
      </c>
      <c r="M22" s="188">
        <v>0</v>
      </c>
      <c r="N22" s="188">
        <v>11</v>
      </c>
      <c r="O22" s="165">
        <v>11</v>
      </c>
      <c r="P22" s="165">
        <v>3</v>
      </c>
      <c r="Q22" s="208">
        <v>12.991</v>
      </c>
      <c r="R22" s="93">
        <v>1.4430000000000001</v>
      </c>
      <c r="S22" s="207">
        <v>4</v>
      </c>
    </row>
    <row r="23" spans="1:19" ht="19.5" hidden="1" customHeight="1" outlineLevel="1">
      <c r="A23" s="164" t="s">
        <v>153</v>
      </c>
      <c r="B23" s="188">
        <v>1</v>
      </c>
      <c r="C23" s="188">
        <v>0</v>
      </c>
      <c r="D23" s="188">
        <v>4</v>
      </c>
      <c r="E23" s="188">
        <v>80</v>
      </c>
      <c r="F23" s="188">
        <v>41</v>
      </c>
      <c r="G23" s="188">
        <v>39</v>
      </c>
      <c r="H23" s="188">
        <v>12</v>
      </c>
      <c r="I23" s="188">
        <v>5</v>
      </c>
      <c r="J23" s="188">
        <v>7</v>
      </c>
      <c r="K23" s="188">
        <v>4</v>
      </c>
      <c r="L23" s="188">
        <v>3</v>
      </c>
      <c r="M23" s="188">
        <v>1</v>
      </c>
      <c r="N23" s="188">
        <v>43</v>
      </c>
      <c r="O23" s="165">
        <v>43</v>
      </c>
      <c r="P23" s="165">
        <v>21</v>
      </c>
      <c r="Q23" s="206">
        <v>0</v>
      </c>
      <c r="R23" s="93">
        <v>2.0499999999999998</v>
      </c>
      <c r="S23" s="207">
        <v>12</v>
      </c>
    </row>
    <row r="24" spans="1:19" ht="19.5" hidden="1" customHeight="1" outlineLevel="1">
      <c r="A24" s="164" t="s">
        <v>154</v>
      </c>
      <c r="B24" s="188">
        <v>1</v>
      </c>
      <c r="C24" s="188">
        <v>0</v>
      </c>
      <c r="D24" s="188">
        <v>4</v>
      </c>
      <c r="E24" s="188">
        <v>32</v>
      </c>
      <c r="F24" s="188">
        <v>20</v>
      </c>
      <c r="G24" s="188">
        <v>12</v>
      </c>
      <c r="H24" s="188">
        <v>10</v>
      </c>
      <c r="I24" s="188">
        <v>3</v>
      </c>
      <c r="J24" s="188">
        <v>7</v>
      </c>
      <c r="K24" s="188">
        <v>2</v>
      </c>
      <c r="L24" s="188">
        <v>1</v>
      </c>
      <c r="M24" s="188">
        <v>1</v>
      </c>
      <c r="N24" s="188">
        <v>10</v>
      </c>
      <c r="O24" s="165">
        <v>10</v>
      </c>
      <c r="P24" s="165">
        <v>12</v>
      </c>
      <c r="Q24" s="208">
        <v>11.888</v>
      </c>
      <c r="R24" s="93">
        <v>2.1520000000000001</v>
      </c>
      <c r="S24" s="207">
        <v>9</v>
      </c>
    </row>
    <row r="25" spans="1:19" ht="19.5" hidden="1" customHeight="1" outlineLevel="1">
      <c r="A25" s="164" t="s">
        <v>155</v>
      </c>
      <c r="B25" s="188">
        <v>1</v>
      </c>
      <c r="C25" s="188">
        <v>0</v>
      </c>
      <c r="D25" s="188">
        <v>7</v>
      </c>
      <c r="E25" s="188">
        <v>96</v>
      </c>
      <c r="F25" s="188">
        <v>53</v>
      </c>
      <c r="G25" s="188">
        <v>43</v>
      </c>
      <c r="H25" s="188">
        <v>17</v>
      </c>
      <c r="I25" s="188">
        <v>7</v>
      </c>
      <c r="J25" s="188">
        <v>10</v>
      </c>
      <c r="K25" s="188">
        <v>6</v>
      </c>
      <c r="L25" s="188">
        <v>1</v>
      </c>
      <c r="M25" s="188">
        <v>5</v>
      </c>
      <c r="N25" s="188">
        <v>38</v>
      </c>
      <c r="O25" s="165">
        <v>38</v>
      </c>
      <c r="P25" s="165">
        <v>27</v>
      </c>
      <c r="Q25" s="206">
        <v>0</v>
      </c>
      <c r="R25" s="209">
        <v>0</v>
      </c>
      <c r="S25" s="207">
        <v>0</v>
      </c>
    </row>
    <row r="26" spans="1:19" ht="19.5" hidden="1" customHeight="1" outlineLevel="1">
      <c r="A26" s="164" t="s">
        <v>156</v>
      </c>
      <c r="B26" s="188">
        <v>1</v>
      </c>
      <c r="C26" s="188">
        <v>0</v>
      </c>
      <c r="D26" s="188">
        <v>3</v>
      </c>
      <c r="E26" s="188">
        <v>20</v>
      </c>
      <c r="F26" s="188">
        <v>11</v>
      </c>
      <c r="G26" s="188">
        <v>9</v>
      </c>
      <c r="H26" s="188">
        <v>10</v>
      </c>
      <c r="I26" s="188">
        <v>4</v>
      </c>
      <c r="J26" s="188">
        <v>6</v>
      </c>
      <c r="K26" s="188">
        <v>2</v>
      </c>
      <c r="L26" s="188">
        <v>1</v>
      </c>
      <c r="M26" s="188">
        <v>1</v>
      </c>
      <c r="N26" s="188">
        <v>9</v>
      </c>
      <c r="O26" s="165">
        <v>9</v>
      </c>
      <c r="P26" s="165">
        <v>4</v>
      </c>
      <c r="Q26" s="208">
        <v>15.551</v>
      </c>
      <c r="R26" s="93">
        <v>1.7270000000000001</v>
      </c>
      <c r="S26" s="207">
        <v>7</v>
      </c>
    </row>
    <row r="27" spans="1:19" ht="19.5" hidden="1" customHeight="1" outlineLevel="1">
      <c r="A27" s="164" t="s">
        <v>157</v>
      </c>
      <c r="B27" s="188">
        <v>1</v>
      </c>
      <c r="C27" s="188">
        <v>0</v>
      </c>
      <c r="D27" s="188">
        <v>3</v>
      </c>
      <c r="E27" s="188">
        <v>48</v>
      </c>
      <c r="F27" s="188">
        <v>25</v>
      </c>
      <c r="G27" s="188">
        <v>23</v>
      </c>
      <c r="H27" s="188">
        <v>9</v>
      </c>
      <c r="I27" s="188">
        <v>6</v>
      </c>
      <c r="J27" s="188">
        <v>3</v>
      </c>
      <c r="K27" s="188">
        <v>3</v>
      </c>
      <c r="L27" s="188">
        <v>2</v>
      </c>
      <c r="M27" s="188">
        <v>1</v>
      </c>
      <c r="N27" s="188">
        <v>37</v>
      </c>
      <c r="O27" s="165">
        <v>37</v>
      </c>
      <c r="P27" s="165">
        <v>16</v>
      </c>
      <c r="Q27" s="206">
        <v>0</v>
      </c>
      <c r="R27" s="93">
        <v>2.15</v>
      </c>
      <c r="S27" s="207">
        <v>7</v>
      </c>
    </row>
    <row r="28" spans="1:19" ht="19.5" hidden="1" customHeight="1" outlineLevel="1">
      <c r="A28" s="164"/>
      <c r="B28" s="210"/>
      <c r="C28" s="210"/>
      <c r="D28" s="210"/>
      <c r="E28" s="210"/>
      <c r="F28" s="210"/>
      <c r="G28" s="210"/>
      <c r="H28" s="210"/>
      <c r="I28" s="210"/>
      <c r="J28" s="210"/>
      <c r="K28" s="210"/>
      <c r="L28" s="210"/>
      <c r="M28" s="210"/>
      <c r="N28" s="210"/>
      <c r="O28" s="176"/>
      <c r="P28" s="176"/>
      <c r="Q28" s="211"/>
      <c r="R28" s="103"/>
      <c r="S28" s="212"/>
    </row>
    <row r="29" spans="1:19" ht="19.5" hidden="1" customHeight="1" outlineLevel="1">
      <c r="A29" s="164"/>
      <c r="B29" s="210"/>
      <c r="C29" s="210"/>
      <c r="D29" s="210"/>
      <c r="E29" s="210"/>
      <c r="F29" s="210"/>
      <c r="G29" s="210"/>
      <c r="H29" s="210"/>
      <c r="I29" s="210"/>
      <c r="J29" s="210"/>
      <c r="K29" s="210"/>
      <c r="L29" s="210"/>
      <c r="M29" s="210"/>
      <c r="N29" s="210"/>
      <c r="O29" s="176"/>
      <c r="P29" s="176"/>
      <c r="Q29" s="211"/>
      <c r="R29" s="103"/>
      <c r="S29" s="212"/>
    </row>
    <row r="30" spans="1:19" s="12" customFormat="1" ht="19.5" hidden="1" customHeight="1" outlineLevel="1">
      <c r="A30" s="203" t="s">
        <v>158</v>
      </c>
      <c r="B30" s="204">
        <f>SUM(B31)</f>
        <v>1</v>
      </c>
      <c r="C30" s="204">
        <f t="shared" ref="C30:S30" si="4">SUM(C31)</f>
        <v>0</v>
      </c>
      <c r="D30" s="204">
        <f t="shared" si="4"/>
        <v>3</v>
      </c>
      <c r="E30" s="204">
        <f t="shared" si="4"/>
        <v>55</v>
      </c>
      <c r="F30" s="204">
        <f t="shared" si="4"/>
        <v>34</v>
      </c>
      <c r="G30" s="204">
        <f t="shared" si="4"/>
        <v>21</v>
      </c>
      <c r="H30" s="204">
        <f t="shared" si="4"/>
        <v>10</v>
      </c>
      <c r="I30" s="204">
        <f t="shared" si="4"/>
        <v>5</v>
      </c>
      <c r="J30" s="204">
        <f t="shared" si="4"/>
        <v>5</v>
      </c>
      <c r="K30" s="204">
        <f t="shared" si="4"/>
        <v>1</v>
      </c>
      <c r="L30" s="204">
        <f t="shared" si="4"/>
        <v>1</v>
      </c>
      <c r="M30" s="204">
        <f t="shared" si="4"/>
        <v>0</v>
      </c>
      <c r="N30" s="204">
        <f t="shared" si="4"/>
        <v>10</v>
      </c>
      <c r="O30" s="204">
        <f t="shared" si="4"/>
        <v>10</v>
      </c>
      <c r="P30" s="204">
        <f t="shared" si="4"/>
        <v>19</v>
      </c>
      <c r="Q30" s="204">
        <f t="shared" si="4"/>
        <v>0</v>
      </c>
      <c r="R30" s="213">
        <f t="shared" si="4"/>
        <v>2.9089999999999998</v>
      </c>
      <c r="S30" s="204">
        <f t="shared" si="4"/>
        <v>5</v>
      </c>
    </row>
    <row r="31" spans="1:19" ht="19.5" hidden="1" customHeight="1" outlineLevel="1">
      <c r="A31" s="164" t="s">
        <v>159</v>
      </c>
      <c r="B31" s="188">
        <v>1</v>
      </c>
      <c r="C31" s="188">
        <v>0</v>
      </c>
      <c r="D31" s="188">
        <v>3</v>
      </c>
      <c r="E31" s="188">
        <v>55</v>
      </c>
      <c r="F31" s="188">
        <v>34</v>
      </c>
      <c r="G31" s="188">
        <v>21</v>
      </c>
      <c r="H31" s="188">
        <v>10</v>
      </c>
      <c r="I31" s="188">
        <v>5</v>
      </c>
      <c r="J31" s="188">
        <v>5</v>
      </c>
      <c r="K31" s="188">
        <v>1</v>
      </c>
      <c r="L31" s="188">
        <v>1</v>
      </c>
      <c r="M31" s="188">
        <v>0</v>
      </c>
      <c r="N31" s="188">
        <v>10</v>
      </c>
      <c r="O31" s="165">
        <v>10</v>
      </c>
      <c r="P31" s="165">
        <v>19</v>
      </c>
      <c r="Q31" s="206">
        <v>0</v>
      </c>
      <c r="R31" s="93">
        <v>2.9089999999999998</v>
      </c>
      <c r="S31" s="207">
        <v>5</v>
      </c>
    </row>
    <row r="32" spans="1:19" ht="19.5" hidden="1" customHeight="1" outlineLevel="1">
      <c r="A32" s="87"/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210"/>
      <c r="O32" s="176"/>
      <c r="P32" s="210"/>
      <c r="Q32" s="211"/>
      <c r="R32" s="103"/>
      <c r="S32" s="212"/>
    </row>
    <row r="33" spans="1:19" ht="19.5" hidden="1" customHeight="1" outlineLevel="1">
      <c r="A33" s="87"/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210"/>
      <c r="O33" s="176"/>
      <c r="P33" s="210"/>
      <c r="Q33" s="211"/>
      <c r="R33" s="103"/>
      <c r="S33" s="212"/>
    </row>
    <row r="34" spans="1:19" ht="19.5" hidden="1" customHeight="1" outlineLevel="1">
      <c r="A34" s="87"/>
      <c r="B34" s="103"/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210"/>
      <c r="O34" s="176"/>
      <c r="P34" s="210"/>
      <c r="Q34" s="211"/>
      <c r="R34" s="103"/>
      <c r="S34" s="212"/>
    </row>
    <row r="35" spans="1:19" ht="19.5" hidden="1" customHeight="1" outlineLevel="1">
      <c r="A35" s="87"/>
      <c r="B35" s="103"/>
      <c r="C35" s="103"/>
      <c r="D35" s="214"/>
      <c r="E35" s="103"/>
      <c r="F35" s="103"/>
      <c r="G35" s="103"/>
      <c r="H35" s="103"/>
      <c r="I35" s="103"/>
      <c r="J35" s="103"/>
      <c r="K35" s="103"/>
      <c r="L35" s="103"/>
      <c r="M35" s="103"/>
      <c r="N35" s="210"/>
      <c r="O35" s="176"/>
      <c r="P35" s="210"/>
      <c r="Q35" s="211"/>
      <c r="R35" s="103"/>
      <c r="S35" s="212"/>
    </row>
    <row r="36" spans="1:19" ht="19.5" hidden="1" customHeight="1" outlineLevel="1">
      <c r="A36" s="87"/>
      <c r="B36" s="214"/>
      <c r="C36" s="214"/>
      <c r="D36" s="215"/>
      <c r="E36" s="214"/>
      <c r="F36" s="214"/>
      <c r="G36" s="214"/>
      <c r="H36" s="214"/>
      <c r="I36" s="214"/>
      <c r="J36" s="214"/>
      <c r="K36" s="214"/>
      <c r="L36" s="214"/>
      <c r="M36" s="214"/>
      <c r="N36" s="176"/>
      <c r="O36" s="176"/>
      <c r="P36" s="176"/>
      <c r="Q36" s="211"/>
      <c r="R36" s="214"/>
      <c r="S36" s="212"/>
    </row>
    <row r="37" spans="1:19" ht="9.9499999999999993" hidden="1" customHeight="1" outlineLevel="1">
      <c r="A37" s="196"/>
      <c r="B37" s="197"/>
      <c r="C37" s="104"/>
      <c r="D37" s="216"/>
      <c r="E37" s="104"/>
      <c r="F37" s="104"/>
      <c r="G37" s="104"/>
      <c r="H37" s="104"/>
      <c r="I37" s="104"/>
      <c r="J37" s="104"/>
      <c r="K37" s="104"/>
      <c r="L37" s="104"/>
      <c r="M37" s="104"/>
      <c r="N37" s="168"/>
      <c r="O37" s="168"/>
      <c r="P37" s="168"/>
      <c r="Q37" s="217"/>
      <c r="R37" s="104"/>
      <c r="S37" s="218"/>
    </row>
    <row r="38" spans="1:19" ht="20.25" customHeight="1" collapsed="1">
      <c r="A38" s="84" t="s">
        <v>127</v>
      </c>
      <c r="B38" s="80">
        <f t="shared" ref="B38:R38" si="5">SUM(B40+B53)</f>
        <v>11</v>
      </c>
      <c r="C38" s="80">
        <f t="shared" si="5"/>
        <v>0</v>
      </c>
      <c r="D38" s="80">
        <f t="shared" si="5"/>
        <v>82</v>
      </c>
      <c r="E38" s="80">
        <f t="shared" si="5"/>
        <v>1620</v>
      </c>
      <c r="F38" s="80">
        <f t="shared" si="5"/>
        <v>846</v>
      </c>
      <c r="G38" s="80">
        <f t="shared" si="5"/>
        <v>774</v>
      </c>
      <c r="H38" s="80">
        <f t="shared" si="5"/>
        <v>180</v>
      </c>
      <c r="I38" s="80">
        <f t="shared" si="5"/>
        <v>70</v>
      </c>
      <c r="J38" s="80">
        <f t="shared" si="5"/>
        <v>110</v>
      </c>
      <c r="K38" s="80">
        <f t="shared" si="5"/>
        <v>32</v>
      </c>
      <c r="L38" s="80">
        <f t="shared" si="5"/>
        <v>18</v>
      </c>
      <c r="M38" s="80">
        <f t="shared" si="5"/>
        <v>14</v>
      </c>
      <c r="N38" s="186">
        <f t="shared" si="5"/>
        <v>617</v>
      </c>
      <c r="O38" s="186">
        <f t="shared" si="5"/>
        <v>615</v>
      </c>
      <c r="P38" s="186">
        <f t="shared" ref="P38" si="6">SUM(P40+P53)</f>
        <v>501</v>
      </c>
      <c r="Q38" s="186">
        <f t="shared" si="5"/>
        <v>101</v>
      </c>
      <c r="R38" s="80">
        <f t="shared" si="5"/>
        <v>36</v>
      </c>
      <c r="S38" s="186">
        <f>SUM(S40+S53)</f>
        <v>84</v>
      </c>
    </row>
    <row r="39" spans="1:19" ht="9.9499999999999993" hidden="1" customHeight="1" outlineLevel="1">
      <c r="A39" s="84"/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186"/>
      <c r="O39" s="186"/>
      <c r="P39" s="186"/>
      <c r="Q39" s="186"/>
      <c r="R39" s="80"/>
      <c r="S39" s="162"/>
    </row>
    <row r="40" spans="1:19" s="12" customFormat="1" ht="19.5" hidden="1" customHeight="1" outlineLevel="1">
      <c r="A40" s="219" t="s">
        <v>147</v>
      </c>
      <c r="B40" s="213">
        <f>SUM(B41:B50)</f>
        <v>10</v>
      </c>
      <c r="C40" s="213">
        <f t="shared" ref="C40:O40" si="7">SUM(C41:C50)</f>
        <v>0</v>
      </c>
      <c r="D40" s="213">
        <f t="shared" si="7"/>
        <v>79</v>
      </c>
      <c r="E40" s="213">
        <f t="shared" si="7"/>
        <v>1568</v>
      </c>
      <c r="F40" s="213">
        <f t="shared" si="7"/>
        <v>809</v>
      </c>
      <c r="G40" s="213">
        <f t="shared" si="7"/>
        <v>759</v>
      </c>
      <c r="H40" s="213">
        <f t="shared" si="7"/>
        <v>171</v>
      </c>
      <c r="I40" s="213">
        <f t="shared" si="7"/>
        <v>63</v>
      </c>
      <c r="J40" s="213">
        <f t="shared" si="7"/>
        <v>108</v>
      </c>
      <c r="K40" s="213">
        <f t="shared" si="7"/>
        <v>31</v>
      </c>
      <c r="L40" s="213">
        <f t="shared" si="7"/>
        <v>17</v>
      </c>
      <c r="M40" s="213">
        <f t="shared" si="7"/>
        <v>14</v>
      </c>
      <c r="N40" s="204">
        <f t="shared" si="7"/>
        <v>601</v>
      </c>
      <c r="O40" s="204">
        <f t="shared" si="7"/>
        <v>599</v>
      </c>
      <c r="P40" s="204">
        <f t="shared" ref="P40" si="8">SUM(P41:P50)</f>
        <v>482</v>
      </c>
      <c r="Q40" s="204">
        <f>SUM(Q41:Q50)</f>
        <v>101</v>
      </c>
      <c r="R40" s="205">
        <f>SUM(R41:R50)</f>
        <v>33</v>
      </c>
      <c r="S40" s="204">
        <f>SUM(S41:S50)</f>
        <v>81</v>
      </c>
    </row>
    <row r="41" spans="1:19" ht="19.5" hidden="1" customHeight="1" outlineLevel="1">
      <c r="A41" s="87" t="s">
        <v>148</v>
      </c>
      <c r="B41" s="93">
        <v>1</v>
      </c>
      <c r="C41" s="93">
        <v>0</v>
      </c>
      <c r="D41" s="93">
        <v>26</v>
      </c>
      <c r="E41" s="220">
        <f>SUM(F41:G41)</f>
        <v>642</v>
      </c>
      <c r="F41" s="93">
        <v>642</v>
      </c>
      <c r="G41" s="93">
        <v>0</v>
      </c>
      <c r="H41" s="220">
        <f>SUM(I41:J41)</f>
        <v>46</v>
      </c>
      <c r="I41" s="93">
        <v>19</v>
      </c>
      <c r="J41" s="93">
        <v>27</v>
      </c>
      <c r="K41" s="220">
        <f>SUM(L41:M41)</f>
        <v>4</v>
      </c>
      <c r="L41" s="93">
        <v>3</v>
      </c>
      <c r="M41" s="93">
        <v>1</v>
      </c>
      <c r="N41" s="188">
        <v>246</v>
      </c>
      <c r="O41" s="165">
        <v>246</v>
      </c>
      <c r="P41" s="165">
        <v>189</v>
      </c>
      <c r="Q41" s="206">
        <v>0</v>
      </c>
      <c r="R41" s="93">
        <v>9</v>
      </c>
      <c r="S41" s="207">
        <v>26</v>
      </c>
    </row>
    <row r="42" spans="1:19" ht="19.5" hidden="1" customHeight="1" outlineLevel="1">
      <c r="A42" s="87" t="s">
        <v>149</v>
      </c>
      <c r="B42" s="93">
        <v>1</v>
      </c>
      <c r="C42" s="93">
        <v>0</v>
      </c>
      <c r="D42" s="93">
        <v>24</v>
      </c>
      <c r="E42" s="220">
        <f t="shared" ref="E42:E50" si="9">SUM(F42:G42)</f>
        <v>625</v>
      </c>
      <c r="F42" s="93">
        <v>0</v>
      </c>
      <c r="G42" s="93">
        <v>625</v>
      </c>
      <c r="H42" s="220">
        <f t="shared" ref="H42:H50" si="10">SUM(I42:J42)</f>
        <v>42</v>
      </c>
      <c r="I42" s="93">
        <v>9</v>
      </c>
      <c r="J42" s="93">
        <v>33</v>
      </c>
      <c r="K42" s="220">
        <f t="shared" ref="K42:K50" si="11">SUM(L42:M42)</f>
        <v>4</v>
      </c>
      <c r="L42" s="93">
        <v>1</v>
      </c>
      <c r="M42" s="93">
        <v>3</v>
      </c>
      <c r="N42" s="188">
        <v>226</v>
      </c>
      <c r="O42" s="165">
        <v>224</v>
      </c>
      <c r="P42" s="165">
        <v>195</v>
      </c>
      <c r="Q42" s="208">
        <v>16</v>
      </c>
      <c r="R42" s="93">
        <v>9</v>
      </c>
      <c r="S42" s="207">
        <v>25</v>
      </c>
    </row>
    <row r="43" spans="1:19" ht="19.5" hidden="1" customHeight="1" outlineLevel="1">
      <c r="A43" s="87" t="s">
        <v>150</v>
      </c>
      <c r="B43" s="93">
        <v>1</v>
      </c>
      <c r="C43" s="93">
        <v>0</v>
      </c>
      <c r="D43" s="93">
        <v>3</v>
      </c>
      <c r="E43" s="220">
        <f t="shared" si="9"/>
        <v>23</v>
      </c>
      <c r="F43" s="93">
        <v>13</v>
      </c>
      <c r="G43" s="93">
        <v>10</v>
      </c>
      <c r="H43" s="220">
        <f t="shared" si="10"/>
        <v>10</v>
      </c>
      <c r="I43" s="93">
        <v>4</v>
      </c>
      <c r="J43" s="93">
        <v>6</v>
      </c>
      <c r="K43" s="220">
        <f t="shared" si="11"/>
        <v>2</v>
      </c>
      <c r="L43" s="93">
        <v>1</v>
      </c>
      <c r="M43" s="93">
        <v>1</v>
      </c>
      <c r="N43" s="188">
        <v>5</v>
      </c>
      <c r="O43" s="165">
        <v>5</v>
      </c>
      <c r="P43" s="165">
        <v>8</v>
      </c>
      <c r="Q43" s="208">
        <v>21</v>
      </c>
      <c r="R43" s="93">
        <v>3</v>
      </c>
      <c r="S43" s="207">
        <v>3</v>
      </c>
    </row>
    <row r="44" spans="1:19" ht="19.5" hidden="1" customHeight="1" outlineLevel="1">
      <c r="A44" s="87" t="s">
        <v>151</v>
      </c>
      <c r="B44" s="93">
        <v>1</v>
      </c>
      <c r="C44" s="93">
        <v>0</v>
      </c>
      <c r="D44" s="93">
        <v>4</v>
      </c>
      <c r="E44" s="220">
        <f t="shared" si="9"/>
        <v>19</v>
      </c>
      <c r="F44" s="93">
        <v>11</v>
      </c>
      <c r="G44" s="93">
        <v>8</v>
      </c>
      <c r="H44" s="220">
        <f t="shared" si="10"/>
        <v>10</v>
      </c>
      <c r="I44" s="93">
        <v>6</v>
      </c>
      <c r="J44" s="93">
        <v>4</v>
      </c>
      <c r="K44" s="220">
        <f t="shared" si="11"/>
        <v>2</v>
      </c>
      <c r="L44" s="93">
        <v>2</v>
      </c>
      <c r="M44" s="93">
        <v>0</v>
      </c>
      <c r="N44" s="188">
        <v>10</v>
      </c>
      <c r="O44" s="165">
        <v>10</v>
      </c>
      <c r="P44" s="165">
        <v>6</v>
      </c>
      <c r="Q44" s="208">
        <v>23</v>
      </c>
      <c r="R44" s="93">
        <v>3</v>
      </c>
      <c r="S44" s="207">
        <v>4</v>
      </c>
    </row>
    <row r="45" spans="1:19" ht="19.5" hidden="1" customHeight="1" outlineLevel="1">
      <c r="A45" s="87" t="s">
        <v>152</v>
      </c>
      <c r="B45" s="93">
        <v>1</v>
      </c>
      <c r="C45" s="93">
        <v>0</v>
      </c>
      <c r="D45" s="93">
        <v>3</v>
      </c>
      <c r="E45" s="220">
        <f t="shared" si="9"/>
        <v>17</v>
      </c>
      <c r="F45" s="93">
        <v>10</v>
      </c>
      <c r="G45" s="93">
        <v>7</v>
      </c>
      <c r="H45" s="220">
        <f t="shared" si="10"/>
        <v>11</v>
      </c>
      <c r="I45" s="93">
        <v>4</v>
      </c>
      <c r="J45" s="93">
        <v>7</v>
      </c>
      <c r="K45" s="220">
        <f t="shared" si="11"/>
        <v>2</v>
      </c>
      <c r="L45" s="93">
        <v>2</v>
      </c>
      <c r="M45" s="93">
        <v>0</v>
      </c>
      <c r="N45" s="188">
        <v>6</v>
      </c>
      <c r="O45" s="165">
        <v>6</v>
      </c>
      <c r="P45" s="165">
        <v>4</v>
      </c>
      <c r="Q45" s="208">
        <v>13</v>
      </c>
      <c r="R45" s="93">
        <v>1</v>
      </c>
      <c r="S45" s="207">
        <v>3</v>
      </c>
    </row>
    <row r="46" spans="1:19" ht="19.5" hidden="1" customHeight="1" outlineLevel="1">
      <c r="A46" s="87" t="s">
        <v>153</v>
      </c>
      <c r="B46" s="93">
        <v>1</v>
      </c>
      <c r="C46" s="93">
        <v>0</v>
      </c>
      <c r="D46" s="93">
        <v>3</v>
      </c>
      <c r="E46" s="220">
        <f t="shared" si="9"/>
        <v>62</v>
      </c>
      <c r="F46" s="93">
        <v>29</v>
      </c>
      <c r="G46" s="93">
        <v>33</v>
      </c>
      <c r="H46" s="220">
        <f t="shared" si="10"/>
        <v>9</v>
      </c>
      <c r="I46" s="93">
        <v>4</v>
      </c>
      <c r="J46" s="93">
        <v>5</v>
      </c>
      <c r="K46" s="220">
        <f t="shared" si="11"/>
        <v>4</v>
      </c>
      <c r="L46" s="93">
        <v>2</v>
      </c>
      <c r="M46" s="93">
        <v>2</v>
      </c>
      <c r="N46" s="188">
        <v>39</v>
      </c>
      <c r="O46" s="165">
        <v>39</v>
      </c>
      <c r="P46" s="165">
        <v>19</v>
      </c>
      <c r="Q46" s="206">
        <v>0</v>
      </c>
      <c r="R46" s="93">
        <v>2</v>
      </c>
      <c r="S46" s="207">
        <v>6</v>
      </c>
    </row>
    <row r="47" spans="1:19" ht="19.5" hidden="1" customHeight="1" outlineLevel="1">
      <c r="A47" s="87" t="s">
        <v>154</v>
      </c>
      <c r="B47" s="93">
        <v>1</v>
      </c>
      <c r="C47" s="93">
        <v>0</v>
      </c>
      <c r="D47" s="93">
        <v>4</v>
      </c>
      <c r="E47" s="220">
        <f t="shared" si="9"/>
        <v>30</v>
      </c>
      <c r="F47" s="93">
        <v>21</v>
      </c>
      <c r="G47" s="93">
        <v>9</v>
      </c>
      <c r="H47" s="220">
        <f t="shared" si="10"/>
        <v>10</v>
      </c>
      <c r="I47" s="93">
        <v>3</v>
      </c>
      <c r="J47" s="93">
        <v>7</v>
      </c>
      <c r="K47" s="220">
        <f t="shared" si="11"/>
        <v>2</v>
      </c>
      <c r="L47" s="93">
        <v>1</v>
      </c>
      <c r="M47" s="93">
        <v>1</v>
      </c>
      <c r="N47" s="188">
        <v>11</v>
      </c>
      <c r="O47" s="165">
        <v>11</v>
      </c>
      <c r="P47" s="165">
        <v>9</v>
      </c>
      <c r="Q47" s="208">
        <v>12</v>
      </c>
      <c r="R47" s="93">
        <v>2</v>
      </c>
      <c r="S47" s="207">
        <v>4</v>
      </c>
    </row>
    <row r="48" spans="1:19" ht="19.5" hidden="1" customHeight="1" outlineLevel="1">
      <c r="A48" s="87" t="s">
        <v>155</v>
      </c>
      <c r="B48" s="93">
        <v>1</v>
      </c>
      <c r="C48" s="93">
        <v>0</v>
      </c>
      <c r="D48" s="93">
        <v>6</v>
      </c>
      <c r="E48" s="220">
        <f t="shared" si="9"/>
        <v>88</v>
      </c>
      <c r="F48" s="93">
        <v>48</v>
      </c>
      <c r="G48" s="93">
        <v>40</v>
      </c>
      <c r="H48" s="220">
        <f t="shared" si="10"/>
        <v>14</v>
      </c>
      <c r="I48" s="93">
        <v>5</v>
      </c>
      <c r="J48" s="93">
        <v>9</v>
      </c>
      <c r="K48" s="220">
        <f t="shared" si="11"/>
        <v>5</v>
      </c>
      <c r="L48" s="93">
        <v>1</v>
      </c>
      <c r="M48" s="93">
        <v>4</v>
      </c>
      <c r="N48" s="188">
        <v>35</v>
      </c>
      <c r="O48" s="165">
        <v>35</v>
      </c>
      <c r="P48" s="165">
        <v>33</v>
      </c>
      <c r="Q48" s="206">
        <v>0</v>
      </c>
      <c r="R48" s="209">
        <v>0</v>
      </c>
      <c r="S48" s="207">
        <v>0</v>
      </c>
    </row>
    <row r="49" spans="1:20" ht="19.5" hidden="1" customHeight="1" outlineLevel="1">
      <c r="A49" s="87" t="s">
        <v>156</v>
      </c>
      <c r="B49" s="93">
        <v>1</v>
      </c>
      <c r="C49" s="93">
        <v>0</v>
      </c>
      <c r="D49" s="93">
        <v>3</v>
      </c>
      <c r="E49" s="220">
        <f t="shared" si="9"/>
        <v>15</v>
      </c>
      <c r="F49" s="93">
        <v>7</v>
      </c>
      <c r="G49" s="93">
        <v>8</v>
      </c>
      <c r="H49" s="220">
        <f t="shared" si="10"/>
        <v>10</v>
      </c>
      <c r="I49" s="93">
        <v>4</v>
      </c>
      <c r="J49" s="93">
        <v>6</v>
      </c>
      <c r="K49" s="220">
        <f t="shared" si="11"/>
        <v>2</v>
      </c>
      <c r="L49" s="93">
        <v>1</v>
      </c>
      <c r="M49" s="93">
        <v>1</v>
      </c>
      <c r="N49" s="188">
        <v>7</v>
      </c>
      <c r="O49" s="165">
        <v>7</v>
      </c>
      <c r="P49" s="165">
        <v>4</v>
      </c>
      <c r="Q49" s="208">
        <v>16</v>
      </c>
      <c r="R49" s="93">
        <v>2</v>
      </c>
      <c r="S49" s="207">
        <v>7</v>
      </c>
    </row>
    <row r="50" spans="1:20" ht="19.5" hidden="1" customHeight="1" outlineLevel="1">
      <c r="A50" s="87" t="s">
        <v>157</v>
      </c>
      <c r="B50" s="93">
        <v>1</v>
      </c>
      <c r="C50" s="93">
        <v>0</v>
      </c>
      <c r="D50" s="93">
        <v>3</v>
      </c>
      <c r="E50" s="220">
        <f t="shared" si="9"/>
        <v>47</v>
      </c>
      <c r="F50" s="93">
        <v>28</v>
      </c>
      <c r="G50" s="93">
        <v>19</v>
      </c>
      <c r="H50" s="220">
        <f t="shared" si="10"/>
        <v>9</v>
      </c>
      <c r="I50" s="93">
        <v>5</v>
      </c>
      <c r="J50" s="93">
        <v>4</v>
      </c>
      <c r="K50" s="220">
        <f t="shared" si="11"/>
        <v>4</v>
      </c>
      <c r="L50" s="93">
        <v>3</v>
      </c>
      <c r="M50" s="93">
        <v>1</v>
      </c>
      <c r="N50" s="188">
        <v>16</v>
      </c>
      <c r="O50" s="165">
        <v>16</v>
      </c>
      <c r="P50" s="165">
        <v>15</v>
      </c>
      <c r="Q50" s="206">
        <v>0</v>
      </c>
      <c r="R50" s="93">
        <v>2</v>
      </c>
      <c r="S50" s="207">
        <v>3</v>
      </c>
    </row>
    <row r="51" spans="1:20" ht="19.5" hidden="1" customHeight="1" outlineLevel="1">
      <c r="A51" s="87"/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210"/>
      <c r="O51" s="176"/>
      <c r="P51" s="176"/>
      <c r="Q51" s="211"/>
      <c r="R51" s="103"/>
      <c r="S51" s="212"/>
    </row>
    <row r="52" spans="1:20" ht="19.5" hidden="1" customHeight="1" outlineLevel="1">
      <c r="A52" s="87"/>
      <c r="B52" s="103"/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210"/>
      <c r="O52" s="176"/>
      <c r="P52" s="176"/>
      <c r="Q52" s="211"/>
      <c r="R52" s="103"/>
      <c r="S52" s="212"/>
    </row>
    <row r="53" spans="1:20" s="12" customFormat="1" ht="19.5" hidden="1" customHeight="1" outlineLevel="1">
      <c r="A53" s="219" t="s">
        <v>158</v>
      </c>
      <c r="B53" s="213">
        <f>SUM(B54)</f>
        <v>1</v>
      </c>
      <c r="C53" s="213">
        <f t="shared" ref="C53:S53" si="12">SUM(C54)</f>
        <v>0</v>
      </c>
      <c r="D53" s="213">
        <f t="shared" si="12"/>
        <v>3</v>
      </c>
      <c r="E53" s="213">
        <f t="shared" si="12"/>
        <v>52</v>
      </c>
      <c r="F53" s="213">
        <f t="shared" si="12"/>
        <v>37</v>
      </c>
      <c r="G53" s="213">
        <f t="shared" si="12"/>
        <v>15</v>
      </c>
      <c r="H53" s="213">
        <f t="shared" si="12"/>
        <v>9</v>
      </c>
      <c r="I53" s="213">
        <f t="shared" si="12"/>
        <v>7</v>
      </c>
      <c r="J53" s="213">
        <f t="shared" si="12"/>
        <v>2</v>
      </c>
      <c r="K53" s="213">
        <f t="shared" si="12"/>
        <v>1</v>
      </c>
      <c r="L53" s="213">
        <f t="shared" si="12"/>
        <v>1</v>
      </c>
      <c r="M53" s="213">
        <f t="shared" si="12"/>
        <v>0</v>
      </c>
      <c r="N53" s="204">
        <f t="shared" si="12"/>
        <v>16</v>
      </c>
      <c r="O53" s="204">
        <f t="shared" si="12"/>
        <v>16</v>
      </c>
      <c r="P53" s="204">
        <f t="shared" si="12"/>
        <v>19</v>
      </c>
      <c r="Q53" s="204">
        <f t="shared" si="12"/>
        <v>0</v>
      </c>
      <c r="R53" s="213">
        <f t="shared" si="12"/>
        <v>3</v>
      </c>
      <c r="S53" s="204">
        <f t="shared" si="12"/>
        <v>3</v>
      </c>
    </row>
    <row r="54" spans="1:20" ht="19.5" hidden="1" customHeight="1" outlineLevel="1">
      <c r="A54" s="164" t="s">
        <v>159</v>
      </c>
      <c r="B54" s="188">
        <v>1</v>
      </c>
      <c r="C54" s="188">
        <v>0</v>
      </c>
      <c r="D54" s="188">
        <v>3</v>
      </c>
      <c r="E54" s="221">
        <f t="shared" ref="E54" si="13">SUM(F54:G54)</f>
        <v>52</v>
      </c>
      <c r="F54" s="188">
        <v>37</v>
      </c>
      <c r="G54" s="188">
        <v>15</v>
      </c>
      <c r="H54" s="221">
        <f t="shared" ref="H54" si="14">SUM(I54:J54)</f>
        <v>9</v>
      </c>
      <c r="I54" s="188">
        <v>7</v>
      </c>
      <c r="J54" s="188">
        <v>2</v>
      </c>
      <c r="K54" s="221">
        <f t="shared" ref="K54" si="15">SUM(L54:M54)</f>
        <v>1</v>
      </c>
      <c r="L54" s="188">
        <v>1</v>
      </c>
      <c r="M54" s="188">
        <v>0</v>
      </c>
      <c r="N54" s="188">
        <v>16</v>
      </c>
      <c r="O54" s="165">
        <v>16</v>
      </c>
      <c r="P54" s="165">
        <v>19</v>
      </c>
      <c r="Q54" s="206">
        <v>0</v>
      </c>
      <c r="R54" s="93">
        <v>3</v>
      </c>
      <c r="S54" s="207">
        <v>3</v>
      </c>
    </row>
    <row r="55" spans="1:20" ht="20.25" customHeight="1" collapsed="1">
      <c r="A55" s="163" t="s">
        <v>160</v>
      </c>
      <c r="B55" s="186">
        <v>12</v>
      </c>
      <c r="C55" s="186">
        <v>0</v>
      </c>
      <c r="D55" s="186">
        <v>84</v>
      </c>
      <c r="E55" s="186">
        <v>1555</v>
      </c>
      <c r="F55" s="186">
        <v>815</v>
      </c>
      <c r="G55" s="186">
        <v>740</v>
      </c>
      <c r="H55" s="186">
        <v>193</v>
      </c>
      <c r="I55" s="186">
        <v>75</v>
      </c>
      <c r="J55" s="186">
        <v>118</v>
      </c>
      <c r="K55" s="186">
        <v>37</v>
      </c>
      <c r="L55" s="186">
        <v>20</v>
      </c>
      <c r="M55" s="186">
        <v>17</v>
      </c>
      <c r="N55" s="186">
        <v>557</v>
      </c>
      <c r="O55" s="186">
        <v>554</v>
      </c>
      <c r="P55" s="186">
        <v>523</v>
      </c>
      <c r="Q55" s="186">
        <v>106</v>
      </c>
      <c r="R55" s="80">
        <f>SUM(R57,R70)</f>
        <v>37.440000000000005</v>
      </c>
      <c r="S55" s="186">
        <v>135</v>
      </c>
    </row>
    <row r="56" spans="1:20" ht="9.9499999999999993" hidden="1" customHeight="1" outlineLevel="1">
      <c r="A56" s="163"/>
      <c r="B56" s="186"/>
      <c r="C56" s="186"/>
      <c r="D56" s="186"/>
      <c r="E56" s="186"/>
      <c r="F56" s="186"/>
      <c r="G56" s="186"/>
      <c r="H56" s="186"/>
      <c r="I56" s="186"/>
      <c r="J56" s="186"/>
      <c r="K56" s="186"/>
      <c r="L56" s="186"/>
      <c r="M56" s="186"/>
      <c r="N56" s="186"/>
      <c r="O56" s="186"/>
      <c r="P56" s="186"/>
      <c r="Q56" s="186"/>
      <c r="R56" s="80"/>
      <c r="S56" s="162"/>
    </row>
    <row r="57" spans="1:20" s="12" customFormat="1" ht="24.95" hidden="1" customHeight="1" outlineLevel="1">
      <c r="A57" s="203" t="s">
        <v>147</v>
      </c>
      <c r="B57" s="204">
        <f>SUM(B58:B67)</f>
        <v>10</v>
      </c>
      <c r="C57" s="204">
        <f t="shared" ref="C57:S57" si="16">SUM(C58:C67)</f>
        <v>0</v>
      </c>
      <c r="D57" s="204">
        <f t="shared" si="16"/>
        <v>78</v>
      </c>
      <c r="E57" s="204">
        <f t="shared" si="16"/>
        <v>1452</v>
      </c>
      <c r="F57" s="204">
        <f t="shared" si="16"/>
        <v>748</v>
      </c>
      <c r="G57" s="204">
        <f t="shared" si="16"/>
        <v>704</v>
      </c>
      <c r="H57" s="204">
        <f t="shared" si="16"/>
        <v>176</v>
      </c>
      <c r="I57" s="204">
        <f t="shared" si="16"/>
        <v>65</v>
      </c>
      <c r="J57" s="204">
        <f t="shared" si="16"/>
        <v>111</v>
      </c>
      <c r="K57" s="204">
        <f t="shared" si="16"/>
        <v>35</v>
      </c>
      <c r="L57" s="204">
        <f t="shared" si="16"/>
        <v>19</v>
      </c>
      <c r="M57" s="204">
        <f t="shared" si="16"/>
        <v>16</v>
      </c>
      <c r="N57" s="204">
        <f t="shared" si="16"/>
        <v>547</v>
      </c>
      <c r="O57" s="204">
        <f t="shared" si="16"/>
        <v>544</v>
      </c>
      <c r="P57" s="204">
        <f t="shared" ref="P57" si="17">SUM(P58:P67)</f>
        <v>460</v>
      </c>
      <c r="Q57" s="204">
        <f t="shared" si="16"/>
        <v>100</v>
      </c>
      <c r="R57" s="213">
        <f t="shared" si="16"/>
        <v>33.440000000000005</v>
      </c>
      <c r="S57" s="204">
        <f t="shared" si="16"/>
        <v>125</v>
      </c>
    </row>
    <row r="58" spans="1:20" ht="24.95" hidden="1" customHeight="1" outlineLevel="1">
      <c r="A58" s="164" t="s">
        <v>148</v>
      </c>
      <c r="B58" s="188">
        <v>1</v>
      </c>
      <c r="C58" s="188">
        <v>0</v>
      </c>
      <c r="D58" s="188">
        <v>26</v>
      </c>
      <c r="E58" s="221">
        <v>601</v>
      </c>
      <c r="F58" s="188">
        <v>601</v>
      </c>
      <c r="G58" s="188">
        <v>0</v>
      </c>
      <c r="H58" s="221">
        <v>49</v>
      </c>
      <c r="I58" s="188">
        <v>20</v>
      </c>
      <c r="J58" s="188">
        <v>29</v>
      </c>
      <c r="K58" s="221">
        <v>4</v>
      </c>
      <c r="L58" s="188">
        <v>4</v>
      </c>
      <c r="M58" s="188">
        <v>0</v>
      </c>
      <c r="N58" s="188">
        <v>221</v>
      </c>
      <c r="O58" s="165">
        <v>221</v>
      </c>
      <c r="P58" s="165">
        <v>194</v>
      </c>
      <c r="Q58" s="206">
        <v>0</v>
      </c>
      <c r="R58" s="93">
        <v>8.69</v>
      </c>
      <c r="S58" s="207">
        <v>35</v>
      </c>
    </row>
    <row r="59" spans="1:20" ht="24.95" hidden="1" customHeight="1" outlineLevel="1">
      <c r="A59" s="164" t="s">
        <v>149</v>
      </c>
      <c r="B59" s="188">
        <v>1</v>
      </c>
      <c r="C59" s="188">
        <v>0</v>
      </c>
      <c r="D59" s="188">
        <v>23</v>
      </c>
      <c r="E59" s="221">
        <v>586</v>
      </c>
      <c r="F59" s="188">
        <v>0</v>
      </c>
      <c r="G59" s="188">
        <v>586</v>
      </c>
      <c r="H59" s="221">
        <v>43</v>
      </c>
      <c r="I59" s="188">
        <v>10</v>
      </c>
      <c r="J59" s="188">
        <v>33</v>
      </c>
      <c r="K59" s="221">
        <v>4</v>
      </c>
      <c r="L59" s="188">
        <v>1</v>
      </c>
      <c r="M59" s="188">
        <v>3</v>
      </c>
      <c r="N59" s="188">
        <v>218</v>
      </c>
      <c r="O59" s="165">
        <v>215</v>
      </c>
      <c r="P59" s="165">
        <v>185</v>
      </c>
      <c r="Q59" s="208">
        <v>16</v>
      </c>
      <c r="R59" s="93">
        <v>8.9260000000000002</v>
      </c>
      <c r="S59" s="207">
        <v>32</v>
      </c>
    </row>
    <row r="60" spans="1:20" ht="24.95" hidden="1" customHeight="1" outlineLevel="1">
      <c r="A60" s="164" t="s">
        <v>150</v>
      </c>
      <c r="B60" s="188">
        <v>1</v>
      </c>
      <c r="C60" s="188">
        <v>0</v>
      </c>
      <c r="D60" s="188">
        <v>3</v>
      </c>
      <c r="E60" s="221">
        <v>24</v>
      </c>
      <c r="F60" s="188">
        <v>15</v>
      </c>
      <c r="G60" s="188">
        <v>9</v>
      </c>
      <c r="H60" s="221">
        <v>10</v>
      </c>
      <c r="I60" s="188">
        <v>5</v>
      </c>
      <c r="J60" s="188">
        <v>5</v>
      </c>
      <c r="K60" s="221">
        <v>2</v>
      </c>
      <c r="L60" s="188">
        <v>1</v>
      </c>
      <c r="M60" s="188">
        <v>1</v>
      </c>
      <c r="N60" s="188">
        <v>9</v>
      </c>
      <c r="O60" s="165">
        <v>9</v>
      </c>
      <c r="P60" s="165">
        <v>10</v>
      </c>
      <c r="Q60" s="208">
        <v>21</v>
      </c>
      <c r="R60" s="93">
        <v>3.073</v>
      </c>
      <c r="S60" s="207">
        <v>10</v>
      </c>
    </row>
    <row r="61" spans="1:20" ht="24.95" hidden="1" customHeight="1" outlineLevel="1">
      <c r="A61" s="164" t="s">
        <v>151</v>
      </c>
      <c r="B61" s="188">
        <v>1</v>
      </c>
      <c r="C61" s="188">
        <v>0</v>
      </c>
      <c r="D61" s="188">
        <v>4</v>
      </c>
      <c r="E61" s="221">
        <v>13</v>
      </c>
      <c r="F61" s="188">
        <v>9</v>
      </c>
      <c r="G61" s="188">
        <v>4</v>
      </c>
      <c r="H61" s="221">
        <v>10</v>
      </c>
      <c r="I61" s="188">
        <v>4</v>
      </c>
      <c r="J61" s="188">
        <v>6</v>
      </c>
      <c r="K61" s="221">
        <v>1</v>
      </c>
      <c r="L61" s="188">
        <v>0</v>
      </c>
      <c r="M61" s="188">
        <v>1</v>
      </c>
      <c r="N61" s="188">
        <v>2</v>
      </c>
      <c r="O61" s="165">
        <v>2</v>
      </c>
      <c r="P61" s="165">
        <v>1</v>
      </c>
      <c r="Q61" s="208">
        <v>22</v>
      </c>
      <c r="R61" s="93">
        <v>2.7370000000000001</v>
      </c>
      <c r="S61" s="207">
        <v>8</v>
      </c>
    </row>
    <row r="62" spans="1:20" ht="24.95" hidden="1" customHeight="1" outlineLevel="1">
      <c r="A62" s="164" t="s">
        <v>152</v>
      </c>
      <c r="B62" s="188">
        <v>1</v>
      </c>
      <c r="C62" s="188">
        <v>0</v>
      </c>
      <c r="D62" s="188">
        <v>3</v>
      </c>
      <c r="E62" s="221">
        <v>14</v>
      </c>
      <c r="F62" s="188">
        <v>3</v>
      </c>
      <c r="G62" s="188">
        <v>11</v>
      </c>
      <c r="H62" s="221">
        <v>10</v>
      </c>
      <c r="I62" s="188">
        <v>3</v>
      </c>
      <c r="J62" s="188">
        <v>7</v>
      </c>
      <c r="K62" s="221">
        <v>1</v>
      </c>
      <c r="L62" s="188">
        <v>1</v>
      </c>
      <c r="M62" s="188">
        <v>0</v>
      </c>
      <c r="N62" s="188">
        <v>9</v>
      </c>
      <c r="O62" s="165">
        <v>9</v>
      </c>
      <c r="P62" s="165">
        <v>5</v>
      </c>
      <c r="Q62" s="208">
        <v>13</v>
      </c>
      <c r="R62" s="93">
        <v>1.4430000000000001</v>
      </c>
      <c r="S62" s="207">
        <v>4</v>
      </c>
    </row>
    <row r="63" spans="1:20" ht="24.95" hidden="1" customHeight="1" outlineLevel="1">
      <c r="A63" s="164" t="s">
        <v>153</v>
      </c>
      <c r="B63" s="188">
        <v>1</v>
      </c>
      <c r="C63" s="188">
        <v>0</v>
      </c>
      <c r="D63" s="188">
        <v>3</v>
      </c>
      <c r="E63" s="221">
        <v>57</v>
      </c>
      <c r="F63" s="188">
        <v>27</v>
      </c>
      <c r="G63" s="188">
        <v>30</v>
      </c>
      <c r="H63" s="221">
        <v>10</v>
      </c>
      <c r="I63" s="188">
        <v>5</v>
      </c>
      <c r="J63" s="188">
        <v>5</v>
      </c>
      <c r="K63" s="221">
        <v>6</v>
      </c>
      <c r="L63" s="188">
        <v>2</v>
      </c>
      <c r="M63" s="188">
        <v>4</v>
      </c>
      <c r="N63" s="188">
        <v>21</v>
      </c>
      <c r="O63" s="165">
        <v>21</v>
      </c>
      <c r="P63" s="165">
        <v>17</v>
      </c>
      <c r="Q63" s="206">
        <v>0</v>
      </c>
      <c r="R63" s="93">
        <v>2.0499999999999998</v>
      </c>
      <c r="S63" s="207">
        <v>12</v>
      </c>
    </row>
    <row r="64" spans="1:20" ht="24.95" hidden="1" customHeight="1" outlineLevel="1">
      <c r="A64" s="164" t="s">
        <v>154</v>
      </c>
      <c r="B64" s="188">
        <v>1</v>
      </c>
      <c r="C64" s="188">
        <v>0</v>
      </c>
      <c r="D64" s="188">
        <v>4</v>
      </c>
      <c r="E64" s="221">
        <v>29</v>
      </c>
      <c r="F64" s="188">
        <v>20</v>
      </c>
      <c r="G64" s="188">
        <v>9</v>
      </c>
      <c r="H64" s="221">
        <v>10</v>
      </c>
      <c r="I64" s="188">
        <v>2</v>
      </c>
      <c r="J64" s="188">
        <v>8</v>
      </c>
      <c r="K64" s="221">
        <v>3</v>
      </c>
      <c r="L64" s="188">
        <v>3</v>
      </c>
      <c r="M64" s="188">
        <v>0</v>
      </c>
      <c r="N64" s="188">
        <v>7</v>
      </c>
      <c r="O64" s="165">
        <v>7</v>
      </c>
      <c r="P64" s="165">
        <v>6</v>
      </c>
      <c r="Q64" s="208">
        <v>12</v>
      </c>
      <c r="R64" s="93">
        <v>2.1520000000000001</v>
      </c>
      <c r="S64" s="207">
        <v>9</v>
      </c>
      <c r="T64" s="222"/>
    </row>
    <row r="65" spans="1:19" ht="24.95" hidden="1" customHeight="1" outlineLevel="1">
      <c r="A65" s="164" t="s">
        <v>155</v>
      </c>
      <c r="B65" s="188">
        <v>1</v>
      </c>
      <c r="C65" s="188">
        <v>0</v>
      </c>
      <c r="D65" s="188">
        <v>6</v>
      </c>
      <c r="E65" s="221">
        <v>77</v>
      </c>
      <c r="F65" s="188">
        <v>36</v>
      </c>
      <c r="G65" s="188">
        <v>41</v>
      </c>
      <c r="H65" s="221">
        <v>14</v>
      </c>
      <c r="I65" s="188">
        <v>6</v>
      </c>
      <c r="J65" s="188">
        <v>8</v>
      </c>
      <c r="K65" s="221">
        <v>6</v>
      </c>
      <c r="L65" s="188">
        <v>2</v>
      </c>
      <c r="M65" s="188">
        <v>4</v>
      </c>
      <c r="N65" s="188">
        <v>36</v>
      </c>
      <c r="O65" s="165">
        <v>36</v>
      </c>
      <c r="P65" s="165">
        <v>25</v>
      </c>
      <c r="Q65" s="206">
        <v>0</v>
      </c>
      <c r="R65" s="209">
        <v>0</v>
      </c>
      <c r="S65" s="207">
        <v>0</v>
      </c>
    </row>
    <row r="66" spans="1:19" ht="24.95" hidden="1" customHeight="1" outlineLevel="1">
      <c r="A66" s="164" t="s">
        <v>156</v>
      </c>
      <c r="B66" s="188">
        <v>1</v>
      </c>
      <c r="C66" s="188">
        <v>0</v>
      </c>
      <c r="D66" s="188">
        <v>3</v>
      </c>
      <c r="E66" s="221">
        <v>18</v>
      </c>
      <c r="F66" s="188">
        <v>13</v>
      </c>
      <c r="G66" s="188">
        <v>5</v>
      </c>
      <c r="H66" s="221">
        <v>10</v>
      </c>
      <c r="I66" s="188">
        <v>5</v>
      </c>
      <c r="J66" s="188">
        <v>5</v>
      </c>
      <c r="K66" s="221">
        <v>1</v>
      </c>
      <c r="L66" s="188">
        <v>0</v>
      </c>
      <c r="M66" s="188">
        <v>1</v>
      </c>
      <c r="N66" s="188">
        <v>8</v>
      </c>
      <c r="O66" s="165">
        <v>8</v>
      </c>
      <c r="P66" s="165">
        <v>10</v>
      </c>
      <c r="Q66" s="208">
        <v>16</v>
      </c>
      <c r="R66" s="93">
        <v>2.2189999999999999</v>
      </c>
      <c r="S66" s="207">
        <v>7</v>
      </c>
    </row>
    <row r="67" spans="1:19" ht="24.95" hidden="1" customHeight="1" outlineLevel="1">
      <c r="A67" s="164" t="s">
        <v>157</v>
      </c>
      <c r="B67" s="188">
        <v>1</v>
      </c>
      <c r="C67" s="188">
        <v>0</v>
      </c>
      <c r="D67" s="188">
        <v>3</v>
      </c>
      <c r="E67" s="221">
        <v>33</v>
      </c>
      <c r="F67" s="188">
        <v>24</v>
      </c>
      <c r="G67" s="188">
        <v>9</v>
      </c>
      <c r="H67" s="221">
        <v>10</v>
      </c>
      <c r="I67" s="188">
        <v>5</v>
      </c>
      <c r="J67" s="188">
        <v>5</v>
      </c>
      <c r="K67" s="221">
        <v>7</v>
      </c>
      <c r="L67" s="188">
        <v>5</v>
      </c>
      <c r="M67" s="188">
        <v>2</v>
      </c>
      <c r="N67" s="188">
        <v>16</v>
      </c>
      <c r="O67" s="165">
        <v>16</v>
      </c>
      <c r="P67" s="165">
        <v>7</v>
      </c>
      <c r="Q67" s="206">
        <v>0</v>
      </c>
      <c r="R67" s="93">
        <v>2.15</v>
      </c>
      <c r="S67" s="207">
        <v>8</v>
      </c>
    </row>
    <row r="68" spans="1:19" ht="24.95" hidden="1" customHeight="1" outlineLevel="1">
      <c r="A68" s="164"/>
      <c r="B68" s="210"/>
      <c r="C68" s="210"/>
      <c r="D68" s="210"/>
      <c r="E68" s="210"/>
      <c r="F68" s="210"/>
      <c r="G68" s="210"/>
      <c r="H68" s="210"/>
      <c r="I68" s="210"/>
      <c r="J68" s="210"/>
      <c r="K68" s="210"/>
      <c r="L68" s="210"/>
      <c r="M68" s="210"/>
      <c r="N68" s="210"/>
      <c r="O68" s="176"/>
      <c r="P68" s="176"/>
      <c r="Q68" s="211"/>
      <c r="R68" s="103"/>
      <c r="S68" s="212"/>
    </row>
    <row r="69" spans="1:19" ht="24.95" hidden="1" customHeight="1" outlineLevel="1">
      <c r="A69" s="164"/>
      <c r="B69" s="210">
        <f>SUM(B71:B72)</f>
        <v>2</v>
      </c>
      <c r="C69" s="210">
        <f t="shared" ref="C69:S69" si="18">SUM(C71:C72)</f>
        <v>0</v>
      </c>
      <c r="D69" s="210">
        <f t="shared" si="18"/>
        <v>6</v>
      </c>
      <c r="E69" s="210">
        <f t="shared" si="18"/>
        <v>103</v>
      </c>
      <c r="F69" s="210">
        <f t="shared" si="18"/>
        <v>67</v>
      </c>
      <c r="G69" s="210">
        <f t="shared" si="18"/>
        <v>36</v>
      </c>
      <c r="H69" s="210">
        <f t="shared" si="18"/>
        <v>17</v>
      </c>
      <c r="I69" s="210">
        <f t="shared" si="18"/>
        <v>10</v>
      </c>
      <c r="J69" s="210">
        <f t="shared" si="18"/>
        <v>7</v>
      </c>
      <c r="K69" s="210">
        <f t="shared" si="18"/>
        <v>2</v>
      </c>
      <c r="L69" s="210">
        <f t="shared" si="18"/>
        <v>1</v>
      </c>
      <c r="M69" s="210">
        <f t="shared" si="18"/>
        <v>1</v>
      </c>
      <c r="N69" s="210">
        <f t="shared" si="18"/>
        <v>10</v>
      </c>
      <c r="O69" s="210">
        <f t="shared" si="18"/>
        <v>10</v>
      </c>
      <c r="P69" s="210"/>
      <c r="Q69" s="210">
        <f t="shared" si="18"/>
        <v>6</v>
      </c>
      <c r="R69" s="103">
        <f t="shared" si="18"/>
        <v>4</v>
      </c>
      <c r="S69" s="210">
        <f t="shared" si="18"/>
        <v>10</v>
      </c>
    </row>
    <row r="70" spans="1:19" s="12" customFormat="1" ht="24.95" hidden="1" customHeight="1" outlineLevel="1">
      <c r="A70" s="203" t="s">
        <v>158</v>
      </c>
      <c r="B70" s="204">
        <f>SUM(B71:B72)</f>
        <v>2</v>
      </c>
      <c r="C70" s="204">
        <f t="shared" ref="C70:S70" si="19">SUM(C71:C72)</f>
        <v>0</v>
      </c>
      <c r="D70" s="204">
        <f t="shared" si="19"/>
        <v>6</v>
      </c>
      <c r="E70" s="204">
        <f t="shared" si="19"/>
        <v>103</v>
      </c>
      <c r="F70" s="204">
        <f t="shared" si="19"/>
        <v>67</v>
      </c>
      <c r="G70" s="204">
        <f t="shared" si="19"/>
        <v>36</v>
      </c>
      <c r="H70" s="204">
        <f t="shared" si="19"/>
        <v>17</v>
      </c>
      <c r="I70" s="204">
        <f t="shared" si="19"/>
        <v>10</v>
      </c>
      <c r="J70" s="204">
        <f t="shared" si="19"/>
        <v>7</v>
      </c>
      <c r="K70" s="204">
        <f t="shared" si="19"/>
        <v>2</v>
      </c>
      <c r="L70" s="204">
        <f t="shared" si="19"/>
        <v>1</v>
      </c>
      <c r="M70" s="204">
        <f t="shared" si="19"/>
        <v>1</v>
      </c>
      <c r="N70" s="204">
        <f t="shared" si="19"/>
        <v>10</v>
      </c>
      <c r="O70" s="204">
        <f t="shared" si="19"/>
        <v>10</v>
      </c>
      <c r="P70" s="204">
        <v>63</v>
      </c>
      <c r="Q70" s="204">
        <f t="shared" si="19"/>
        <v>6</v>
      </c>
      <c r="R70" s="213">
        <f t="shared" si="19"/>
        <v>4</v>
      </c>
      <c r="S70" s="204">
        <f t="shared" si="19"/>
        <v>10</v>
      </c>
    </row>
    <row r="71" spans="1:19" ht="24.95" hidden="1" customHeight="1" outlineLevel="1">
      <c r="A71" s="164" t="s">
        <v>159</v>
      </c>
      <c r="B71" s="188">
        <v>1</v>
      </c>
      <c r="C71" s="188"/>
      <c r="D71" s="188">
        <v>3</v>
      </c>
      <c r="E71" s="221">
        <v>65</v>
      </c>
      <c r="F71" s="188">
        <v>51</v>
      </c>
      <c r="G71" s="188">
        <v>14</v>
      </c>
      <c r="H71" s="221">
        <v>10</v>
      </c>
      <c r="I71" s="188">
        <v>6</v>
      </c>
      <c r="J71" s="188">
        <v>4</v>
      </c>
      <c r="K71" s="221">
        <v>1</v>
      </c>
      <c r="L71" s="188">
        <v>1</v>
      </c>
      <c r="M71" s="188">
        <v>0</v>
      </c>
      <c r="N71" s="188">
        <v>10</v>
      </c>
      <c r="O71" s="165">
        <v>10</v>
      </c>
      <c r="P71" s="165">
        <v>25</v>
      </c>
      <c r="Q71" s="206">
        <v>0</v>
      </c>
      <c r="R71" s="93">
        <v>3</v>
      </c>
      <c r="S71" s="207">
        <v>5</v>
      </c>
    </row>
    <row r="72" spans="1:19" ht="19.5" hidden="1" customHeight="1" outlineLevel="1">
      <c r="A72" s="164" t="s">
        <v>161</v>
      </c>
      <c r="B72" s="210">
        <v>1</v>
      </c>
      <c r="C72" s="210">
        <v>0</v>
      </c>
      <c r="D72" s="210">
        <v>3</v>
      </c>
      <c r="E72" s="204">
        <f t="shared" ref="E72" si="20">SUM(F72:G72)</f>
        <v>38</v>
      </c>
      <c r="F72" s="210">
        <v>16</v>
      </c>
      <c r="G72" s="210">
        <v>22</v>
      </c>
      <c r="H72" s="204">
        <f t="shared" ref="H72" si="21">SUM(I72:J72)</f>
        <v>7</v>
      </c>
      <c r="I72" s="210">
        <v>4</v>
      </c>
      <c r="J72" s="210">
        <v>3</v>
      </c>
      <c r="K72" s="204">
        <f t="shared" ref="K72" si="22">SUM(L72:M72)</f>
        <v>1</v>
      </c>
      <c r="L72" s="210">
        <v>0</v>
      </c>
      <c r="M72" s="210">
        <v>1</v>
      </c>
      <c r="N72" s="210">
        <v>0</v>
      </c>
      <c r="O72" s="176">
        <v>0</v>
      </c>
      <c r="P72" s="210">
        <v>38</v>
      </c>
      <c r="Q72" s="211">
        <v>6</v>
      </c>
      <c r="R72" s="103">
        <v>1</v>
      </c>
      <c r="S72" s="212">
        <v>5</v>
      </c>
    </row>
    <row r="73" spans="1:19" s="12" customFormat="1" ht="20.25" customHeight="1" collapsed="1">
      <c r="A73" s="170" t="s">
        <v>162</v>
      </c>
      <c r="B73" s="223">
        <f t="shared" ref="B73:S73" si="23">SUM(B76:B85,B88:B89)</f>
        <v>12</v>
      </c>
      <c r="C73" s="223">
        <f t="shared" si="23"/>
        <v>0</v>
      </c>
      <c r="D73" s="223">
        <f t="shared" si="23"/>
        <v>80</v>
      </c>
      <c r="E73" s="223">
        <f t="shared" si="23"/>
        <v>1424</v>
      </c>
      <c r="F73" s="223">
        <f t="shared" si="23"/>
        <v>745</v>
      </c>
      <c r="G73" s="223">
        <f t="shared" si="23"/>
        <v>679</v>
      </c>
      <c r="H73" s="223">
        <f t="shared" si="23"/>
        <v>192</v>
      </c>
      <c r="I73" s="223">
        <f t="shared" si="23"/>
        <v>75</v>
      </c>
      <c r="J73" s="223">
        <f t="shared" si="23"/>
        <v>117</v>
      </c>
      <c r="K73" s="223">
        <f t="shared" si="23"/>
        <v>35</v>
      </c>
      <c r="L73" s="223">
        <f t="shared" si="23"/>
        <v>22</v>
      </c>
      <c r="M73" s="223">
        <f t="shared" si="23"/>
        <v>13</v>
      </c>
      <c r="N73" s="223">
        <f t="shared" si="23"/>
        <v>558</v>
      </c>
      <c r="O73" s="223">
        <f t="shared" si="23"/>
        <v>552</v>
      </c>
      <c r="P73" s="223">
        <f t="shared" si="23"/>
        <v>432</v>
      </c>
      <c r="Q73" s="223">
        <f t="shared" si="23"/>
        <v>104</v>
      </c>
      <c r="R73" s="223">
        <f t="shared" si="23"/>
        <v>37</v>
      </c>
      <c r="S73" s="223">
        <f t="shared" si="23"/>
        <v>126</v>
      </c>
    </row>
    <row r="74" spans="1:19" s="13" customFormat="1" ht="23.25" customHeight="1" outlineLevel="1">
      <c r="A74" s="172"/>
      <c r="B74" s="193"/>
      <c r="C74" s="193"/>
      <c r="D74" s="193"/>
      <c r="E74" s="193"/>
      <c r="F74" s="193"/>
      <c r="G74" s="193"/>
      <c r="H74" s="193"/>
      <c r="I74" s="193"/>
      <c r="J74" s="193"/>
      <c r="K74" s="193"/>
      <c r="L74" s="193"/>
      <c r="M74" s="193"/>
      <c r="N74" s="193"/>
      <c r="O74" s="193"/>
      <c r="P74" s="193"/>
      <c r="Q74" s="193"/>
      <c r="R74" s="173"/>
    </row>
    <row r="75" spans="1:19" s="12" customFormat="1" ht="24.95" customHeight="1" outlineLevel="1">
      <c r="A75" s="203" t="s">
        <v>147</v>
      </c>
      <c r="B75" s="224">
        <f>SUM(B76:B85)</f>
        <v>10</v>
      </c>
      <c r="C75" s="224">
        <f t="shared" ref="C75:S75" si="24">SUM(C76:C85)</f>
        <v>0</v>
      </c>
      <c r="D75" s="224">
        <f t="shared" si="24"/>
        <v>75</v>
      </c>
      <c r="E75" s="224">
        <f t="shared" si="24"/>
        <v>1327</v>
      </c>
      <c r="F75" s="224">
        <f t="shared" si="24"/>
        <v>679</v>
      </c>
      <c r="G75" s="224">
        <f t="shared" si="24"/>
        <v>648</v>
      </c>
      <c r="H75" s="224">
        <f t="shared" si="24"/>
        <v>176</v>
      </c>
      <c r="I75" s="224">
        <f t="shared" si="24"/>
        <v>65</v>
      </c>
      <c r="J75" s="224">
        <f t="shared" si="24"/>
        <v>111</v>
      </c>
      <c r="K75" s="224">
        <f t="shared" si="24"/>
        <v>32</v>
      </c>
      <c r="L75" s="224">
        <f t="shared" si="24"/>
        <v>20</v>
      </c>
      <c r="M75" s="224">
        <f t="shared" si="24"/>
        <v>12</v>
      </c>
      <c r="N75" s="224">
        <f t="shared" si="24"/>
        <v>527</v>
      </c>
      <c r="O75" s="224">
        <f t="shared" si="24"/>
        <v>521</v>
      </c>
      <c r="P75" s="841">
        <f>SUM(P76:P85)</f>
        <v>404</v>
      </c>
      <c r="Q75" s="224">
        <f t="shared" si="24"/>
        <v>98</v>
      </c>
      <c r="R75" s="225">
        <f t="shared" si="24"/>
        <v>33</v>
      </c>
      <c r="S75" s="224">
        <f t="shared" si="24"/>
        <v>116</v>
      </c>
    </row>
    <row r="76" spans="1:19" ht="24.95" customHeight="1" outlineLevel="1">
      <c r="A76" s="164" t="s">
        <v>148</v>
      </c>
      <c r="B76" s="194">
        <v>1</v>
      </c>
      <c r="C76" s="194">
        <v>0</v>
      </c>
      <c r="D76" s="194">
        <v>25</v>
      </c>
      <c r="E76" s="210">
        <f>SUM(F76:G76)</f>
        <v>542</v>
      </c>
      <c r="F76" s="194">
        <v>542</v>
      </c>
      <c r="G76" s="194">
        <v>0</v>
      </c>
      <c r="H76" s="210">
        <f t="shared" ref="H76:H85" si="25">SUM(I76:J76)</f>
        <v>48</v>
      </c>
      <c r="I76" s="194">
        <v>16</v>
      </c>
      <c r="J76" s="194">
        <v>32</v>
      </c>
      <c r="K76" s="210">
        <f t="shared" ref="K76:K85" si="26">SUM(L76:M76)</f>
        <v>5</v>
      </c>
      <c r="L76" s="194">
        <v>4</v>
      </c>
      <c r="M76" s="194">
        <v>1</v>
      </c>
      <c r="N76" s="194">
        <v>223</v>
      </c>
      <c r="O76" s="174">
        <v>221</v>
      </c>
      <c r="P76" s="174">
        <v>169</v>
      </c>
      <c r="Q76" s="226">
        <v>0</v>
      </c>
      <c r="R76" s="88">
        <v>9</v>
      </c>
      <c r="S76" s="227">
        <v>31</v>
      </c>
    </row>
    <row r="77" spans="1:19" ht="24.95" customHeight="1" outlineLevel="1">
      <c r="A77" s="164" t="s">
        <v>149</v>
      </c>
      <c r="B77" s="194">
        <v>1</v>
      </c>
      <c r="C77" s="194">
        <v>0</v>
      </c>
      <c r="D77" s="194">
        <v>22</v>
      </c>
      <c r="E77" s="210">
        <f t="shared" ref="E77:E85" si="27">SUM(F77:G77)</f>
        <v>534</v>
      </c>
      <c r="F77" s="194">
        <v>0</v>
      </c>
      <c r="G77" s="194">
        <v>534</v>
      </c>
      <c r="H77" s="210">
        <f t="shared" si="25"/>
        <v>42</v>
      </c>
      <c r="I77" s="194">
        <v>10</v>
      </c>
      <c r="J77" s="194">
        <v>32</v>
      </c>
      <c r="K77" s="210">
        <f t="shared" si="26"/>
        <v>5</v>
      </c>
      <c r="L77" s="194">
        <v>2</v>
      </c>
      <c r="M77" s="194">
        <v>3</v>
      </c>
      <c r="N77" s="194">
        <v>211</v>
      </c>
      <c r="O77" s="174">
        <v>209</v>
      </c>
      <c r="P77" s="174">
        <v>155</v>
      </c>
      <c r="Q77" s="228">
        <v>16</v>
      </c>
      <c r="R77" s="88">
        <v>9</v>
      </c>
      <c r="S77" s="227">
        <v>32</v>
      </c>
    </row>
    <row r="78" spans="1:19" ht="24.95" customHeight="1" outlineLevel="1">
      <c r="A78" s="164" t="s">
        <v>150</v>
      </c>
      <c r="B78" s="194">
        <v>1</v>
      </c>
      <c r="C78" s="194">
        <v>0</v>
      </c>
      <c r="D78" s="194">
        <v>3</v>
      </c>
      <c r="E78" s="210">
        <f t="shared" si="27"/>
        <v>20</v>
      </c>
      <c r="F78" s="194">
        <v>15</v>
      </c>
      <c r="G78" s="194">
        <v>5</v>
      </c>
      <c r="H78" s="210">
        <f t="shared" si="25"/>
        <v>10</v>
      </c>
      <c r="I78" s="194">
        <v>3</v>
      </c>
      <c r="J78" s="194">
        <v>7</v>
      </c>
      <c r="K78" s="210">
        <f t="shared" si="26"/>
        <v>1</v>
      </c>
      <c r="L78" s="194">
        <v>0</v>
      </c>
      <c r="M78" s="194">
        <v>1</v>
      </c>
      <c r="N78" s="194">
        <v>7</v>
      </c>
      <c r="O78" s="174">
        <v>7</v>
      </c>
      <c r="P78" s="174">
        <v>5</v>
      </c>
      <c r="Q78" s="228">
        <v>20</v>
      </c>
      <c r="R78" s="88">
        <v>3</v>
      </c>
      <c r="S78" s="227">
        <v>10</v>
      </c>
    </row>
    <row r="79" spans="1:19" ht="24.95" customHeight="1" outlineLevel="1">
      <c r="A79" s="164" t="s">
        <v>151</v>
      </c>
      <c r="B79" s="194">
        <v>1</v>
      </c>
      <c r="C79" s="194">
        <v>0</v>
      </c>
      <c r="D79" s="194">
        <v>4</v>
      </c>
      <c r="E79" s="210">
        <f t="shared" si="27"/>
        <v>13</v>
      </c>
      <c r="F79" s="194">
        <v>8</v>
      </c>
      <c r="G79" s="194">
        <v>5</v>
      </c>
      <c r="H79" s="210">
        <f t="shared" si="25"/>
        <v>10</v>
      </c>
      <c r="I79" s="194">
        <v>4</v>
      </c>
      <c r="J79" s="194">
        <v>6</v>
      </c>
      <c r="K79" s="210">
        <f t="shared" si="26"/>
        <v>1</v>
      </c>
      <c r="L79" s="194">
        <v>0</v>
      </c>
      <c r="M79" s="194">
        <v>1</v>
      </c>
      <c r="N79" s="194">
        <v>10</v>
      </c>
      <c r="O79" s="174">
        <v>9</v>
      </c>
      <c r="P79" s="174">
        <v>6</v>
      </c>
      <c r="Q79" s="228">
        <v>22</v>
      </c>
      <c r="R79" s="88">
        <v>3</v>
      </c>
      <c r="S79" s="227">
        <v>8</v>
      </c>
    </row>
    <row r="80" spans="1:19" ht="24.95" customHeight="1" outlineLevel="1">
      <c r="A80" s="164" t="s">
        <v>152</v>
      </c>
      <c r="B80" s="194">
        <v>1</v>
      </c>
      <c r="C80" s="194">
        <v>0</v>
      </c>
      <c r="D80" s="194">
        <v>2</v>
      </c>
      <c r="E80" s="210">
        <f t="shared" si="27"/>
        <v>8</v>
      </c>
      <c r="F80" s="194">
        <v>1</v>
      </c>
      <c r="G80" s="194">
        <v>7</v>
      </c>
      <c r="H80" s="210">
        <f t="shared" si="25"/>
        <v>10</v>
      </c>
      <c r="I80" s="194">
        <v>5</v>
      </c>
      <c r="J80" s="194">
        <v>5</v>
      </c>
      <c r="K80" s="210">
        <f t="shared" si="26"/>
        <v>1</v>
      </c>
      <c r="L80" s="194">
        <v>0</v>
      </c>
      <c r="M80" s="194">
        <v>1</v>
      </c>
      <c r="N80" s="194">
        <v>4</v>
      </c>
      <c r="O80" s="174">
        <v>4</v>
      </c>
      <c r="P80" s="174">
        <v>0</v>
      </c>
      <c r="Q80" s="228">
        <v>13</v>
      </c>
      <c r="R80" s="88">
        <v>1</v>
      </c>
      <c r="S80" s="227">
        <v>3</v>
      </c>
    </row>
    <row r="81" spans="1:20" ht="24.95" customHeight="1" outlineLevel="1">
      <c r="A81" s="164" t="s">
        <v>153</v>
      </c>
      <c r="B81" s="194">
        <v>1</v>
      </c>
      <c r="C81" s="194">
        <v>0</v>
      </c>
      <c r="D81" s="194">
        <v>3</v>
      </c>
      <c r="E81" s="210">
        <f t="shared" si="27"/>
        <v>40</v>
      </c>
      <c r="F81" s="194">
        <v>18</v>
      </c>
      <c r="G81" s="194">
        <v>22</v>
      </c>
      <c r="H81" s="210">
        <f t="shared" si="25"/>
        <v>10</v>
      </c>
      <c r="I81" s="194">
        <v>6</v>
      </c>
      <c r="J81" s="194">
        <v>4</v>
      </c>
      <c r="K81" s="210">
        <f t="shared" si="26"/>
        <v>4</v>
      </c>
      <c r="L81" s="194">
        <v>3</v>
      </c>
      <c r="M81" s="194">
        <v>1</v>
      </c>
      <c r="N81" s="194">
        <v>21</v>
      </c>
      <c r="O81" s="174">
        <v>21</v>
      </c>
      <c r="P81" s="174">
        <v>4</v>
      </c>
      <c r="Q81" s="226">
        <v>0</v>
      </c>
      <c r="R81" s="88">
        <v>2</v>
      </c>
      <c r="S81" s="227">
        <v>9</v>
      </c>
    </row>
    <row r="82" spans="1:20" ht="24.95" customHeight="1" outlineLevel="1">
      <c r="A82" s="164" t="s">
        <v>154</v>
      </c>
      <c r="B82" s="194">
        <v>1</v>
      </c>
      <c r="C82" s="194">
        <v>0</v>
      </c>
      <c r="D82" s="194">
        <v>4</v>
      </c>
      <c r="E82" s="210">
        <f t="shared" si="27"/>
        <v>30</v>
      </c>
      <c r="F82" s="194">
        <v>19</v>
      </c>
      <c r="G82" s="194">
        <v>11</v>
      </c>
      <c r="H82" s="210">
        <f t="shared" si="25"/>
        <v>10</v>
      </c>
      <c r="I82" s="194">
        <v>3</v>
      </c>
      <c r="J82" s="194">
        <v>7</v>
      </c>
      <c r="K82" s="210">
        <f t="shared" si="26"/>
        <v>2</v>
      </c>
      <c r="L82" s="194">
        <v>2</v>
      </c>
      <c r="M82" s="194">
        <v>0</v>
      </c>
      <c r="N82" s="194">
        <v>13</v>
      </c>
      <c r="O82" s="174">
        <v>12</v>
      </c>
      <c r="P82" s="174">
        <v>12</v>
      </c>
      <c r="Q82" s="228">
        <v>12</v>
      </c>
      <c r="R82" s="88">
        <v>2</v>
      </c>
      <c r="S82" s="227">
        <v>9</v>
      </c>
      <c r="T82" s="222"/>
    </row>
    <row r="83" spans="1:20" ht="24.95" customHeight="1" outlineLevel="1">
      <c r="A83" s="164" t="s">
        <v>155</v>
      </c>
      <c r="B83" s="194">
        <v>1</v>
      </c>
      <c r="C83" s="194">
        <v>0</v>
      </c>
      <c r="D83" s="194">
        <v>6</v>
      </c>
      <c r="E83" s="210">
        <f t="shared" si="27"/>
        <v>85</v>
      </c>
      <c r="F83" s="194">
        <v>44</v>
      </c>
      <c r="G83" s="194">
        <v>41</v>
      </c>
      <c r="H83" s="210">
        <f t="shared" si="25"/>
        <v>15</v>
      </c>
      <c r="I83" s="194">
        <v>7</v>
      </c>
      <c r="J83" s="194">
        <v>8</v>
      </c>
      <c r="K83" s="210">
        <f t="shared" si="26"/>
        <v>5</v>
      </c>
      <c r="L83" s="194">
        <v>4</v>
      </c>
      <c r="M83" s="194">
        <v>1</v>
      </c>
      <c r="N83" s="194">
        <v>22</v>
      </c>
      <c r="O83" s="174">
        <v>22</v>
      </c>
      <c r="P83" s="174">
        <v>29</v>
      </c>
      <c r="Q83" s="226">
        <v>0</v>
      </c>
      <c r="R83" s="229">
        <v>0</v>
      </c>
      <c r="S83" s="227">
        <v>0</v>
      </c>
    </row>
    <row r="84" spans="1:20" ht="24.95" customHeight="1" outlineLevel="1">
      <c r="A84" s="164" t="s">
        <v>156</v>
      </c>
      <c r="B84" s="194">
        <v>1</v>
      </c>
      <c r="C84" s="194">
        <v>0</v>
      </c>
      <c r="D84" s="194">
        <v>3</v>
      </c>
      <c r="E84" s="210">
        <f t="shared" si="27"/>
        <v>18</v>
      </c>
      <c r="F84" s="194">
        <v>12</v>
      </c>
      <c r="G84" s="194">
        <v>6</v>
      </c>
      <c r="H84" s="210">
        <f t="shared" si="25"/>
        <v>10</v>
      </c>
      <c r="I84" s="194">
        <v>5</v>
      </c>
      <c r="J84" s="194">
        <v>5</v>
      </c>
      <c r="K84" s="210">
        <f t="shared" si="26"/>
        <v>1</v>
      </c>
      <c r="L84" s="194">
        <v>0</v>
      </c>
      <c r="M84" s="194">
        <v>1</v>
      </c>
      <c r="N84" s="194">
        <v>4</v>
      </c>
      <c r="O84" s="174">
        <v>4</v>
      </c>
      <c r="P84" s="174">
        <v>4</v>
      </c>
      <c r="Q84" s="228">
        <v>15</v>
      </c>
      <c r="R84" s="88">
        <v>2</v>
      </c>
      <c r="S84" s="227">
        <v>7</v>
      </c>
    </row>
    <row r="85" spans="1:20" ht="24.95" customHeight="1" outlineLevel="1">
      <c r="A85" s="164" t="s">
        <v>157</v>
      </c>
      <c r="B85" s="194">
        <v>1</v>
      </c>
      <c r="C85" s="194">
        <v>0</v>
      </c>
      <c r="D85" s="194">
        <v>3</v>
      </c>
      <c r="E85" s="210">
        <f t="shared" si="27"/>
        <v>37</v>
      </c>
      <c r="F85" s="194">
        <v>20</v>
      </c>
      <c r="G85" s="194">
        <v>17</v>
      </c>
      <c r="H85" s="210">
        <f t="shared" si="25"/>
        <v>11</v>
      </c>
      <c r="I85" s="194">
        <v>6</v>
      </c>
      <c r="J85" s="194">
        <v>5</v>
      </c>
      <c r="K85" s="210">
        <f t="shared" si="26"/>
        <v>7</v>
      </c>
      <c r="L85" s="194">
        <v>5</v>
      </c>
      <c r="M85" s="194">
        <v>2</v>
      </c>
      <c r="N85" s="194">
        <v>12</v>
      </c>
      <c r="O85" s="174">
        <v>12</v>
      </c>
      <c r="P85" s="174">
        <v>20</v>
      </c>
      <c r="Q85" s="226">
        <v>0</v>
      </c>
      <c r="R85" s="88">
        <v>2</v>
      </c>
      <c r="S85" s="227">
        <v>7</v>
      </c>
    </row>
    <row r="86" spans="1:20" ht="24.95" customHeight="1" outlineLevel="1">
      <c r="A86" s="164"/>
      <c r="B86" s="210"/>
      <c r="C86" s="210"/>
      <c r="D86" s="210"/>
      <c r="E86" s="210"/>
      <c r="F86" s="210"/>
      <c r="G86" s="210"/>
      <c r="H86" s="210"/>
      <c r="I86" s="210"/>
      <c r="J86" s="210"/>
      <c r="K86" s="210"/>
      <c r="L86" s="210"/>
      <c r="M86" s="210"/>
      <c r="N86" s="210"/>
      <c r="O86" s="176"/>
      <c r="P86" s="176"/>
      <c r="Q86" s="211"/>
      <c r="R86" s="103"/>
      <c r="S86" s="212"/>
    </row>
    <row r="87" spans="1:20" s="12" customFormat="1" ht="24.95" customHeight="1" outlineLevel="1">
      <c r="A87" s="203" t="s">
        <v>158</v>
      </c>
      <c r="B87" s="224">
        <f>SUM(B88:B89)</f>
        <v>2</v>
      </c>
      <c r="C87" s="224">
        <f t="shared" ref="C87:S87" si="28">SUM(C88:C89)</f>
        <v>0</v>
      </c>
      <c r="D87" s="224">
        <f t="shared" si="28"/>
        <v>5</v>
      </c>
      <c r="E87" s="224">
        <f t="shared" si="28"/>
        <v>97</v>
      </c>
      <c r="F87" s="224">
        <f t="shared" si="28"/>
        <v>66</v>
      </c>
      <c r="G87" s="224">
        <f t="shared" si="28"/>
        <v>31</v>
      </c>
      <c r="H87" s="224">
        <f t="shared" si="28"/>
        <v>16</v>
      </c>
      <c r="I87" s="224">
        <f t="shared" si="28"/>
        <v>10</v>
      </c>
      <c r="J87" s="224">
        <f t="shared" si="28"/>
        <v>6</v>
      </c>
      <c r="K87" s="224">
        <f t="shared" si="28"/>
        <v>3</v>
      </c>
      <c r="L87" s="224">
        <f t="shared" si="28"/>
        <v>2</v>
      </c>
      <c r="M87" s="224">
        <f t="shared" si="28"/>
        <v>1</v>
      </c>
      <c r="N87" s="224">
        <f t="shared" si="28"/>
        <v>31</v>
      </c>
      <c r="O87" s="224">
        <f t="shared" si="28"/>
        <v>31</v>
      </c>
      <c r="P87" s="841">
        <f>SUM(P88:P89)</f>
        <v>28</v>
      </c>
      <c r="Q87" s="224">
        <f t="shared" si="28"/>
        <v>6</v>
      </c>
      <c r="R87" s="225">
        <f t="shared" si="28"/>
        <v>4</v>
      </c>
      <c r="S87" s="224">
        <f t="shared" si="28"/>
        <v>10</v>
      </c>
    </row>
    <row r="88" spans="1:20" ht="24.95" customHeight="1" outlineLevel="1">
      <c r="A88" s="164" t="s">
        <v>159</v>
      </c>
      <c r="B88" s="194">
        <v>1</v>
      </c>
      <c r="C88" s="194">
        <v>0</v>
      </c>
      <c r="D88" s="194">
        <v>3</v>
      </c>
      <c r="E88" s="210">
        <f t="shared" ref="E88:E89" si="29">SUM(F88:G88)</f>
        <v>67</v>
      </c>
      <c r="F88" s="194">
        <v>51</v>
      </c>
      <c r="G88" s="194">
        <v>16</v>
      </c>
      <c r="H88" s="210">
        <f t="shared" ref="H88:H89" si="30">SUM(I88:J88)</f>
        <v>9</v>
      </c>
      <c r="I88" s="194">
        <v>6</v>
      </c>
      <c r="J88" s="194">
        <v>3</v>
      </c>
      <c r="K88" s="210">
        <f t="shared" ref="K88:K89" si="31">SUM(L88:M88)</f>
        <v>1</v>
      </c>
      <c r="L88" s="194">
        <v>1</v>
      </c>
      <c r="M88" s="194">
        <v>0</v>
      </c>
      <c r="N88" s="194">
        <v>21</v>
      </c>
      <c r="O88" s="174">
        <v>21</v>
      </c>
      <c r="P88" s="174">
        <v>24</v>
      </c>
      <c r="Q88" s="226">
        <v>0</v>
      </c>
      <c r="R88" s="88">
        <v>3</v>
      </c>
      <c r="S88" s="227">
        <v>5</v>
      </c>
    </row>
    <row r="89" spans="1:20" ht="19.5" customHeight="1" outlineLevel="1">
      <c r="A89" s="164" t="s">
        <v>161</v>
      </c>
      <c r="B89" s="194">
        <v>1</v>
      </c>
      <c r="C89" s="194">
        <v>0</v>
      </c>
      <c r="D89" s="194">
        <v>2</v>
      </c>
      <c r="E89" s="210">
        <f t="shared" si="29"/>
        <v>30</v>
      </c>
      <c r="F89" s="194">
        <v>15</v>
      </c>
      <c r="G89" s="194">
        <v>15</v>
      </c>
      <c r="H89" s="210">
        <f t="shared" si="30"/>
        <v>7</v>
      </c>
      <c r="I89" s="194">
        <v>4</v>
      </c>
      <c r="J89" s="194">
        <v>3</v>
      </c>
      <c r="K89" s="210">
        <f t="shared" si="31"/>
        <v>2</v>
      </c>
      <c r="L89" s="194">
        <v>1</v>
      </c>
      <c r="M89" s="194">
        <v>1</v>
      </c>
      <c r="N89" s="194">
        <v>10</v>
      </c>
      <c r="O89" s="174">
        <v>10</v>
      </c>
      <c r="P89" s="194">
        <v>4</v>
      </c>
      <c r="Q89" s="228">
        <v>6</v>
      </c>
      <c r="R89" s="88">
        <v>1</v>
      </c>
      <c r="S89" s="227">
        <v>5</v>
      </c>
    </row>
    <row r="90" spans="1:20" ht="19.5" customHeight="1" outlineLevel="1">
      <c r="A90" s="164"/>
      <c r="B90" s="176"/>
      <c r="C90" s="176"/>
      <c r="D90" s="230"/>
      <c r="E90" s="176"/>
      <c r="F90" s="176"/>
      <c r="G90" s="176"/>
      <c r="H90" s="176"/>
      <c r="I90" s="176"/>
      <c r="J90" s="176"/>
      <c r="K90" s="176"/>
      <c r="L90" s="176"/>
      <c r="M90" s="176"/>
      <c r="N90" s="176"/>
      <c r="O90" s="176"/>
      <c r="P90" s="176"/>
      <c r="Q90" s="211"/>
      <c r="R90" s="214"/>
      <c r="S90" s="212"/>
    </row>
    <row r="91" spans="1:20" ht="9.9499999999999993" customHeight="1" outlineLevel="1">
      <c r="A91" s="191"/>
      <c r="B91" s="192"/>
      <c r="C91" s="168"/>
      <c r="D91" s="231"/>
      <c r="E91" s="168"/>
      <c r="F91" s="168"/>
      <c r="G91" s="168"/>
      <c r="H91" s="168"/>
      <c r="I91" s="168"/>
      <c r="J91" s="168"/>
      <c r="K91" s="168"/>
      <c r="L91" s="168"/>
      <c r="M91" s="168"/>
      <c r="N91" s="168"/>
      <c r="O91" s="168"/>
      <c r="P91" s="168"/>
      <c r="Q91" s="217"/>
      <c r="R91" s="168"/>
      <c r="S91" s="218"/>
    </row>
    <row r="92" spans="1:20" s="11" customFormat="1" ht="15" customHeight="1">
      <c r="A92" s="232"/>
      <c r="B92" s="233"/>
      <c r="Q92" s="178"/>
      <c r="R92" s="178"/>
      <c r="S92" s="178"/>
    </row>
    <row r="93" spans="1:20" s="11" customFormat="1" ht="15" customHeight="1">
      <c r="A93" s="232"/>
      <c r="B93" s="233"/>
      <c r="Q93" s="178"/>
      <c r="R93" s="178"/>
      <c r="S93" s="178"/>
    </row>
    <row r="94" spans="1:20" s="11" customFormat="1" ht="15" customHeight="1">
      <c r="A94" s="232"/>
      <c r="B94" s="233"/>
      <c r="Q94" s="178"/>
      <c r="R94" s="178"/>
      <c r="S94" s="178"/>
    </row>
    <row r="95" spans="1:20" s="15" customFormat="1" ht="14.25" customHeight="1">
      <c r="A95" s="4" t="s">
        <v>57</v>
      </c>
      <c r="C95" s="234"/>
      <c r="D95" s="234"/>
      <c r="E95" s="234"/>
      <c r="F95" s="234"/>
      <c r="G95" s="234"/>
      <c r="H95" s="234"/>
      <c r="I95" s="234"/>
      <c r="J95" s="234"/>
      <c r="K95" s="234"/>
      <c r="L95" s="234"/>
      <c r="M95" s="234"/>
      <c r="N95" s="234"/>
      <c r="O95" s="234"/>
      <c r="P95" s="234"/>
      <c r="Q95" s="234"/>
      <c r="R95" s="234"/>
      <c r="S95" s="234"/>
    </row>
    <row r="96" spans="1:20">
      <c r="A96" s="235" t="s">
        <v>163</v>
      </c>
      <c r="B96" s="235"/>
    </row>
  </sheetData>
  <mergeCells count="4">
    <mergeCell ref="B7:C7"/>
    <mergeCell ref="B8:C8"/>
    <mergeCell ref="N8:O8"/>
    <mergeCell ref="P9:P11"/>
  </mergeCells>
  <phoneticPr fontId="249" type="noConversion"/>
  <printOptions horizontalCentered="1" gridLinesSet="0"/>
  <pageMargins left="0.39374999999999999" right="0.39374999999999999" top="0.55138889999999996" bottom="0.55138889999999996" header="0.51180550000000002" footer="0.51180550000000002"/>
  <pageSetup paperSize="9" scale="87" pageOrder="overThenDown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T63"/>
  <sheetViews>
    <sheetView view="pageBreakPreview" topLeftCell="A4" zoomScale="90" zoomScaleNormal="100" zoomScaleSheetLayoutView="90" workbookViewId="0">
      <selection activeCell="A54" sqref="A54"/>
    </sheetView>
  </sheetViews>
  <sheetFormatPr defaultRowHeight="13.5" outlineLevelRow="1"/>
  <cols>
    <col min="1" max="1" width="16" style="20" customWidth="1"/>
    <col min="2" max="2" width="9" style="20" customWidth="1"/>
    <col min="3" max="3" width="8.42578125" style="20" customWidth="1"/>
    <col min="4" max="4" width="8.85546875" style="20" customWidth="1"/>
    <col min="5" max="5" width="11.28515625" style="20" customWidth="1"/>
    <col min="6" max="7" width="10.28515625" style="20" customWidth="1"/>
    <col min="8" max="8" width="11.7109375" style="20" customWidth="1"/>
    <col min="9" max="11" width="10.28515625" style="20" customWidth="1"/>
    <col min="12" max="12" width="9" style="20" customWidth="1"/>
    <col min="13" max="13" width="9.28515625" style="20" customWidth="1"/>
    <col min="14" max="14" width="14.5703125" style="20" customWidth="1"/>
    <col min="15" max="15" width="15.85546875" style="20" customWidth="1"/>
    <col min="16" max="16" width="10.5703125" style="20" customWidth="1"/>
    <col min="17" max="17" width="10" style="20" customWidth="1"/>
    <col min="18" max="19" width="10.85546875" style="20" customWidth="1"/>
    <col min="20" max="20" width="13" style="20" customWidth="1"/>
    <col min="21" max="16384" width="9.140625" style="20"/>
  </cols>
  <sheetData>
    <row r="1" spans="1:20" s="8" customFormat="1" ht="24.95" customHeight="1">
      <c r="O1" s="128"/>
      <c r="P1" s="128"/>
      <c r="Q1" s="128"/>
      <c r="R1" s="128"/>
      <c r="S1" s="128"/>
      <c r="T1" s="128"/>
    </row>
    <row r="2" spans="1:20" s="8" customFormat="1" ht="24.95" customHeight="1">
      <c r="O2" s="128"/>
      <c r="P2" s="128"/>
      <c r="Q2" s="128"/>
      <c r="R2" s="128"/>
      <c r="S2" s="128"/>
      <c r="T2" s="128"/>
    </row>
    <row r="3" spans="1:20" s="9" customFormat="1" ht="24.95" customHeight="1">
      <c r="A3" s="793" t="s">
        <v>164</v>
      </c>
      <c r="B3" s="793"/>
      <c r="C3" s="793"/>
      <c r="D3" s="793"/>
      <c r="E3" s="793"/>
      <c r="F3" s="793"/>
      <c r="G3" s="793"/>
      <c r="H3" s="793"/>
      <c r="I3" s="793"/>
      <c r="J3" s="793"/>
      <c r="K3" s="793" t="s">
        <v>165</v>
      </c>
      <c r="L3" s="793"/>
      <c r="M3" s="793"/>
      <c r="N3" s="793"/>
      <c r="O3" s="793"/>
      <c r="P3" s="793"/>
      <c r="Q3" s="793"/>
      <c r="R3" s="793"/>
      <c r="S3" s="793"/>
      <c r="T3" s="793"/>
    </row>
    <row r="4" spans="1:20" s="10" customFormat="1" ht="23.1" customHeight="1">
      <c r="A4" s="129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</row>
    <row r="5" spans="1:20" s="10" customFormat="1" ht="23.1" customHeight="1">
      <c r="A5" s="129"/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</row>
    <row r="6" spans="1:20" s="14" customFormat="1" ht="17.25" thickBot="1">
      <c r="A6" s="14" t="s">
        <v>561</v>
      </c>
      <c r="J6" s="236" t="s">
        <v>96</v>
      </c>
      <c r="K6" s="14" t="s">
        <v>561</v>
      </c>
      <c r="T6" s="236" t="s">
        <v>96</v>
      </c>
    </row>
    <row r="7" spans="1:20" s="9" customFormat="1" ht="16.5" customHeight="1">
      <c r="A7" s="131" t="s">
        <v>5</v>
      </c>
      <c r="B7" s="803" t="s">
        <v>133</v>
      </c>
      <c r="C7" s="796"/>
      <c r="D7" s="131" t="s">
        <v>61</v>
      </c>
      <c r="E7" s="134" t="s">
        <v>99</v>
      </c>
      <c r="F7" s="134"/>
      <c r="G7" s="138"/>
      <c r="H7" s="134" t="s">
        <v>63</v>
      </c>
      <c r="I7" s="134"/>
      <c r="J7" s="134"/>
      <c r="K7" s="134" t="s">
        <v>166</v>
      </c>
      <c r="L7" s="134"/>
      <c r="M7" s="138"/>
      <c r="N7" s="134" t="s">
        <v>167</v>
      </c>
      <c r="O7" s="138"/>
      <c r="P7" s="134" t="s">
        <v>168</v>
      </c>
      <c r="Q7" s="138"/>
      <c r="R7" s="755" t="s">
        <v>169</v>
      </c>
      <c r="S7" s="755" t="s">
        <v>170</v>
      </c>
      <c r="T7" s="754" t="s">
        <v>105</v>
      </c>
    </row>
    <row r="8" spans="1:20" s="9" customFormat="1" ht="27">
      <c r="A8" s="139"/>
      <c r="B8" s="804" t="s">
        <v>106</v>
      </c>
      <c r="C8" s="805"/>
      <c r="D8" s="139"/>
      <c r="E8" s="142" t="s">
        <v>107</v>
      </c>
      <c r="F8" s="142"/>
      <c r="G8" s="145"/>
      <c r="H8" s="142" t="s">
        <v>70</v>
      </c>
      <c r="I8" s="142"/>
      <c r="J8" s="142"/>
      <c r="K8" s="142" t="s">
        <v>71</v>
      </c>
      <c r="L8" s="142"/>
      <c r="M8" s="145"/>
      <c r="N8" s="797" t="s">
        <v>109</v>
      </c>
      <c r="O8" s="799"/>
      <c r="P8" s="757" t="s">
        <v>171</v>
      </c>
      <c r="Q8" s="145"/>
      <c r="R8" s="139"/>
      <c r="S8" s="139"/>
      <c r="T8" s="140"/>
    </row>
    <row r="9" spans="1:20" s="9" customFormat="1" ht="21" customHeight="1">
      <c r="A9" s="139"/>
      <c r="B9" s="139" t="s">
        <v>140</v>
      </c>
      <c r="C9" s="185" t="s">
        <v>141</v>
      </c>
      <c r="D9" s="139"/>
      <c r="E9" s="139" t="s">
        <v>14</v>
      </c>
      <c r="F9" s="139" t="s">
        <v>15</v>
      </c>
      <c r="G9" s="139" t="s">
        <v>16</v>
      </c>
      <c r="H9" s="139" t="s">
        <v>14</v>
      </c>
      <c r="I9" s="139" t="s">
        <v>15</v>
      </c>
      <c r="J9" s="146" t="s">
        <v>16</v>
      </c>
      <c r="K9" s="139" t="s">
        <v>14</v>
      </c>
      <c r="L9" s="139" t="s">
        <v>15</v>
      </c>
      <c r="M9" s="139" t="s">
        <v>16</v>
      </c>
      <c r="N9" s="139" t="s">
        <v>112</v>
      </c>
      <c r="O9" s="139" t="s">
        <v>172</v>
      </c>
      <c r="P9" s="139" t="s">
        <v>173</v>
      </c>
      <c r="Q9" s="139" t="s">
        <v>174</v>
      </c>
      <c r="R9" s="139" t="s">
        <v>119</v>
      </c>
      <c r="S9" s="139"/>
      <c r="T9" s="140"/>
    </row>
    <row r="10" spans="1:20" s="9" customFormat="1" ht="21" customHeight="1">
      <c r="A10" s="139"/>
      <c r="B10" s="139"/>
      <c r="C10" s="185"/>
      <c r="D10" s="185" t="s">
        <v>114</v>
      </c>
      <c r="E10" s="139"/>
      <c r="F10" s="139"/>
      <c r="G10" s="139"/>
      <c r="H10" s="139"/>
      <c r="I10" s="139"/>
      <c r="J10" s="146"/>
      <c r="K10" s="139"/>
      <c r="L10" s="139"/>
      <c r="M10" s="139"/>
      <c r="N10" s="139"/>
      <c r="O10" s="801" t="s">
        <v>115</v>
      </c>
      <c r="P10" s="139" t="s">
        <v>175</v>
      </c>
      <c r="Q10" s="139"/>
      <c r="R10" s="139" t="s">
        <v>144</v>
      </c>
      <c r="S10" s="139" t="s">
        <v>118</v>
      </c>
      <c r="T10" s="140" t="s">
        <v>114</v>
      </c>
    </row>
    <row r="11" spans="1:20" s="9" customFormat="1" ht="25.5" customHeight="1">
      <c r="A11" s="154" t="s">
        <v>25</v>
      </c>
      <c r="B11" s="154" t="s">
        <v>145</v>
      </c>
      <c r="C11" s="143" t="s">
        <v>120</v>
      </c>
      <c r="D11" s="154" t="s">
        <v>121</v>
      </c>
      <c r="E11" s="154" t="s">
        <v>29</v>
      </c>
      <c r="F11" s="154" t="s">
        <v>30</v>
      </c>
      <c r="G11" s="154" t="s">
        <v>31</v>
      </c>
      <c r="H11" s="154"/>
      <c r="I11" s="154"/>
      <c r="J11" s="155"/>
      <c r="K11" s="154"/>
      <c r="L11" s="154"/>
      <c r="M11" s="154"/>
      <c r="N11" s="154" t="s">
        <v>122</v>
      </c>
      <c r="O11" s="802"/>
      <c r="P11" s="154" t="s">
        <v>176</v>
      </c>
      <c r="Q11" s="154" t="s">
        <v>123</v>
      </c>
      <c r="R11" s="154" t="s">
        <v>124</v>
      </c>
      <c r="S11" s="154" t="s">
        <v>124</v>
      </c>
      <c r="T11" s="157" t="s">
        <v>125</v>
      </c>
    </row>
    <row r="12" spans="1:20" ht="31.5" hidden="1" customHeight="1">
      <c r="A12" s="161" t="s">
        <v>34</v>
      </c>
      <c r="B12" s="186">
        <v>5</v>
      </c>
      <c r="C12" s="186">
        <v>0</v>
      </c>
      <c r="D12" s="186">
        <v>55</v>
      </c>
      <c r="E12" s="186">
        <v>1677</v>
      </c>
      <c r="F12" s="186">
        <v>850</v>
      </c>
      <c r="G12" s="186">
        <v>834</v>
      </c>
      <c r="H12" s="186">
        <v>126</v>
      </c>
      <c r="I12" s="186">
        <v>67</v>
      </c>
      <c r="J12" s="186">
        <v>59</v>
      </c>
      <c r="K12" s="186">
        <v>25</v>
      </c>
      <c r="L12" s="186">
        <v>13</v>
      </c>
      <c r="M12" s="186">
        <v>12</v>
      </c>
      <c r="N12" s="186">
        <v>566</v>
      </c>
      <c r="O12" s="186">
        <v>502</v>
      </c>
      <c r="P12" s="237">
        <v>615</v>
      </c>
      <c r="Q12" s="237">
        <v>590</v>
      </c>
      <c r="R12" s="186">
        <v>124.9</v>
      </c>
      <c r="S12" s="186">
        <v>29.9</v>
      </c>
      <c r="T12" s="186">
        <v>69</v>
      </c>
    </row>
    <row r="13" spans="1:20" ht="31.5" hidden="1" customHeight="1">
      <c r="A13" s="161" t="s">
        <v>35</v>
      </c>
      <c r="B13" s="186">
        <v>5</v>
      </c>
      <c r="C13" s="186">
        <v>0</v>
      </c>
      <c r="D13" s="186">
        <v>56</v>
      </c>
      <c r="E13" s="186">
        <v>1792</v>
      </c>
      <c r="F13" s="186">
        <v>880</v>
      </c>
      <c r="G13" s="186">
        <v>912</v>
      </c>
      <c r="H13" s="186">
        <v>128</v>
      </c>
      <c r="I13" s="186">
        <v>64</v>
      </c>
      <c r="J13" s="186">
        <v>64</v>
      </c>
      <c r="K13" s="186">
        <v>18</v>
      </c>
      <c r="L13" s="186">
        <v>13</v>
      </c>
      <c r="M13" s="186">
        <v>5</v>
      </c>
      <c r="N13" s="186">
        <v>517</v>
      </c>
      <c r="O13" s="186">
        <v>453</v>
      </c>
      <c r="P13" s="186">
        <v>615</v>
      </c>
      <c r="Q13" s="186">
        <v>665</v>
      </c>
      <c r="R13" s="186">
        <v>124</v>
      </c>
      <c r="S13" s="186">
        <v>38</v>
      </c>
      <c r="T13" s="186">
        <v>56</v>
      </c>
    </row>
    <row r="14" spans="1:20" ht="31.5" customHeight="1">
      <c r="A14" s="161" t="s">
        <v>36</v>
      </c>
      <c r="B14" s="186">
        <v>5</v>
      </c>
      <c r="C14" s="186">
        <v>0</v>
      </c>
      <c r="D14" s="186">
        <v>57</v>
      </c>
      <c r="E14" s="186">
        <v>1773</v>
      </c>
      <c r="F14" s="186">
        <v>867</v>
      </c>
      <c r="G14" s="186">
        <v>906</v>
      </c>
      <c r="H14" s="186">
        <v>139</v>
      </c>
      <c r="I14" s="186">
        <v>65</v>
      </c>
      <c r="J14" s="186">
        <v>74</v>
      </c>
      <c r="K14" s="186">
        <v>17</v>
      </c>
      <c r="L14" s="186">
        <v>11</v>
      </c>
      <c r="M14" s="186">
        <v>6</v>
      </c>
      <c r="N14" s="186">
        <v>578</v>
      </c>
      <c r="O14" s="186">
        <v>541</v>
      </c>
      <c r="P14" s="186">
        <v>600</v>
      </c>
      <c r="Q14" s="186">
        <v>599</v>
      </c>
      <c r="R14" s="186">
        <v>124</v>
      </c>
      <c r="S14" s="186">
        <v>38</v>
      </c>
      <c r="T14" s="186">
        <v>56</v>
      </c>
    </row>
    <row r="15" spans="1:20" ht="31.5" customHeight="1">
      <c r="A15" s="161" t="s">
        <v>177</v>
      </c>
      <c r="B15" s="186">
        <v>5</v>
      </c>
      <c r="C15" s="186">
        <v>0</v>
      </c>
      <c r="D15" s="186">
        <v>56</v>
      </c>
      <c r="E15" s="186">
        <v>1778</v>
      </c>
      <c r="F15" s="186">
        <v>875</v>
      </c>
      <c r="G15" s="186">
        <v>903</v>
      </c>
      <c r="H15" s="186">
        <v>139</v>
      </c>
      <c r="I15" s="186">
        <v>65</v>
      </c>
      <c r="J15" s="186">
        <v>74</v>
      </c>
      <c r="K15" s="186">
        <v>16</v>
      </c>
      <c r="L15" s="186">
        <v>11</v>
      </c>
      <c r="M15" s="186">
        <v>5</v>
      </c>
      <c r="N15" s="186">
        <v>558</v>
      </c>
      <c r="O15" s="186">
        <v>517</v>
      </c>
      <c r="P15" s="186">
        <v>624</v>
      </c>
      <c r="Q15" s="186">
        <v>576</v>
      </c>
      <c r="R15" s="186">
        <v>133</v>
      </c>
      <c r="S15" s="186">
        <v>37</v>
      </c>
      <c r="T15" s="186">
        <v>37</v>
      </c>
    </row>
    <row r="16" spans="1:20" ht="31.5" customHeight="1">
      <c r="A16" s="163" t="s">
        <v>38</v>
      </c>
      <c r="B16" s="186">
        <f>SUM(B18+B24)</f>
        <v>4</v>
      </c>
      <c r="C16" s="186">
        <f t="shared" ref="C16:T16" si="0">SUM(C18+C24)</f>
        <v>0</v>
      </c>
      <c r="D16" s="186">
        <f t="shared" si="0"/>
        <v>52</v>
      </c>
      <c r="E16" s="186">
        <f t="shared" si="0"/>
        <v>1631</v>
      </c>
      <c r="F16" s="186">
        <f t="shared" si="0"/>
        <v>832</v>
      </c>
      <c r="G16" s="186">
        <f t="shared" si="0"/>
        <v>799</v>
      </c>
      <c r="H16" s="186">
        <f t="shared" si="0"/>
        <v>128</v>
      </c>
      <c r="I16" s="186">
        <f t="shared" si="0"/>
        <v>60</v>
      </c>
      <c r="J16" s="186">
        <f t="shared" si="0"/>
        <v>68</v>
      </c>
      <c r="K16" s="186">
        <f t="shared" si="0"/>
        <v>11</v>
      </c>
      <c r="L16" s="186">
        <f t="shared" si="0"/>
        <v>8</v>
      </c>
      <c r="M16" s="186">
        <f t="shared" si="0"/>
        <v>3</v>
      </c>
      <c r="N16" s="186">
        <f t="shared" si="0"/>
        <v>631</v>
      </c>
      <c r="O16" s="186">
        <f t="shared" si="0"/>
        <v>568</v>
      </c>
      <c r="P16" s="186">
        <f t="shared" si="0"/>
        <v>580</v>
      </c>
      <c r="Q16" s="186">
        <f t="shared" si="0"/>
        <v>560</v>
      </c>
      <c r="R16" s="186">
        <f t="shared" si="0"/>
        <v>105.128</v>
      </c>
      <c r="S16" s="186">
        <f t="shared" si="0"/>
        <v>34.944000000000003</v>
      </c>
      <c r="T16" s="80">
        <f t="shared" si="0"/>
        <v>85</v>
      </c>
    </row>
    <row r="17" spans="1:20" ht="9.9499999999999993" hidden="1" customHeight="1" outlineLevel="1">
      <c r="A17" s="163"/>
      <c r="B17" s="186"/>
      <c r="C17" s="186"/>
      <c r="D17" s="186"/>
      <c r="E17" s="186"/>
      <c r="F17" s="186"/>
      <c r="G17" s="186"/>
      <c r="H17" s="186"/>
      <c r="I17" s="186"/>
      <c r="J17" s="186"/>
      <c r="K17" s="186"/>
      <c r="L17" s="186"/>
      <c r="M17" s="186"/>
      <c r="N17" s="186"/>
      <c r="O17" s="186"/>
      <c r="P17" s="186"/>
      <c r="Q17" s="186"/>
      <c r="R17" s="186"/>
      <c r="S17" s="186"/>
      <c r="T17" s="186"/>
    </row>
    <row r="18" spans="1:20" s="12" customFormat="1" ht="29.25" hidden="1" customHeight="1" outlineLevel="1">
      <c r="A18" s="203" t="s">
        <v>147</v>
      </c>
      <c r="B18" s="204">
        <f>SUM(B19:B22)</f>
        <v>4</v>
      </c>
      <c r="C18" s="204">
        <f t="shared" ref="C18:T18" si="1">SUM(C19:C22)</f>
        <v>0</v>
      </c>
      <c r="D18" s="204">
        <f t="shared" si="1"/>
        <v>52</v>
      </c>
      <c r="E18" s="204">
        <f t="shared" si="1"/>
        <v>1631</v>
      </c>
      <c r="F18" s="204">
        <f t="shared" si="1"/>
        <v>832</v>
      </c>
      <c r="G18" s="204">
        <f t="shared" si="1"/>
        <v>799</v>
      </c>
      <c r="H18" s="204">
        <f t="shared" si="1"/>
        <v>128</v>
      </c>
      <c r="I18" s="204">
        <f t="shared" si="1"/>
        <v>60</v>
      </c>
      <c r="J18" s="204">
        <f t="shared" si="1"/>
        <v>68</v>
      </c>
      <c r="K18" s="204">
        <f t="shared" si="1"/>
        <v>11</v>
      </c>
      <c r="L18" s="204">
        <f t="shared" si="1"/>
        <v>8</v>
      </c>
      <c r="M18" s="204">
        <f t="shared" si="1"/>
        <v>3</v>
      </c>
      <c r="N18" s="204">
        <f t="shared" si="1"/>
        <v>631</v>
      </c>
      <c r="O18" s="204">
        <f t="shared" si="1"/>
        <v>568</v>
      </c>
      <c r="P18" s="224">
        <f t="shared" si="1"/>
        <v>580</v>
      </c>
      <c r="Q18" s="224">
        <f t="shared" si="1"/>
        <v>560</v>
      </c>
      <c r="R18" s="204">
        <f t="shared" si="1"/>
        <v>105.128</v>
      </c>
      <c r="S18" s="204">
        <f t="shared" si="1"/>
        <v>34.944000000000003</v>
      </c>
      <c r="T18" s="204">
        <f t="shared" si="1"/>
        <v>85</v>
      </c>
    </row>
    <row r="19" spans="1:20" ht="29.25" hidden="1" customHeight="1" outlineLevel="1">
      <c r="A19" s="164" t="s">
        <v>178</v>
      </c>
      <c r="B19" s="188">
        <v>1</v>
      </c>
      <c r="C19" s="188">
        <v>0</v>
      </c>
      <c r="D19" s="188">
        <v>22</v>
      </c>
      <c r="E19" s="188">
        <v>750</v>
      </c>
      <c r="F19" s="188">
        <v>750</v>
      </c>
      <c r="G19" s="188">
        <v>0</v>
      </c>
      <c r="H19" s="188">
        <v>52</v>
      </c>
      <c r="I19" s="188">
        <v>28</v>
      </c>
      <c r="J19" s="188">
        <v>24</v>
      </c>
      <c r="K19" s="188">
        <v>5</v>
      </c>
      <c r="L19" s="188">
        <v>4</v>
      </c>
      <c r="M19" s="188">
        <v>1</v>
      </c>
      <c r="N19" s="188">
        <v>255</v>
      </c>
      <c r="O19" s="165">
        <v>231</v>
      </c>
      <c r="P19" s="176">
        <v>255</v>
      </c>
      <c r="Q19" s="210">
        <v>255</v>
      </c>
      <c r="R19" s="238">
        <f>45379/1000</f>
        <v>45.378999999999998</v>
      </c>
      <c r="S19" s="239">
        <v>11.13</v>
      </c>
      <c r="T19" s="188">
        <v>28</v>
      </c>
    </row>
    <row r="20" spans="1:20" ht="29.25" hidden="1" customHeight="1" outlineLevel="1">
      <c r="A20" s="164" t="s">
        <v>179</v>
      </c>
      <c r="B20" s="188">
        <v>1</v>
      </c>
      <c r="C20" s="188">
        <v>0</v>
      </c>
      <c r="D20" s="188">
        <v>22</v>
      </c>
      <c r="E20" s="188">
        <v>715</v>
      </c>
      <c r="F20" s="188">
        <v>0</v>
      </c>
      <c r="G20" s="188">
        <v>715</v>
      </c>
      <c r="H20" s="188">
        <v>50</v>
      </c>
      <c r="I20" s="188">
        <v>21</v>
      </c>
      <c r="J20" s="188">
        <v>29</v>
      </c>
      <c r="K20" s="188">
        <v>6</v>
      </c>
      <c r="L20" s="188">
        <v>4</v>
      </c>
      <c r="M20" s="188">
        <v>2</v>
      </c>
      <c r="N20" s="188">
        <v>302</v>
      </c>
      <c r="O20" s="165">
        <v>277</v>
      </c>
      <c r="P20" s="176">
        <v>245</v>
      </c>
      <c r="Q20" s="210">
        <v>241</v>
      </c>
      <c r="R20" s="238">
        <v>19.152000000000001</v>
      </c>
      <c r="S20" s="239">
        <v>13.945</v>
      </c>
      <c r="T20" s="93">
        <v>34</v>
      </c>
    </row>
    <row r="21" spans="1:20" ht="29.25" hidden="1" customHeight="1" outlineLevel="1">
      <c r="A21" s="164" t="s">
        <v>180</v>
      </c>
      <c r="B21" s="188">
        <v>1</v>
      </c>
      <c r="C21" s="188">
        <v>0</v>
      </c>
      <c r="D21" s="188">
        <v>5</v>
      </c>
      <c r="E21" s="188">
        <v>105</v>
      </c>
      <c r="F21" s="188">
        <v>51</v>
      </c>
      <c r="G21" s="188">
        <v>54</v>
      </c>
      <c r="H21" s="188">
        <v>16</v>
      </c>
      <c r="I21" s="188">
        <v>5</v>
      </c>
      <c r="J21" s="188">
        <v>11</v>
      </c>
      <c r="K21" s="188">
        <v>0</v>
      </c>
      <c r="L21" s="188">
        <v>0</v>
      </c>
      <c r="M21" s="188">
        <v>0</v>
      </c>
      <c r="N21" s="188">
        <v>60</v>
      </c>
      <c r="O21" s="165">
        <v>47</v>
      </c>
      <c r="P21" s="176">
        <v>50</v>
      </c>
      <c r="Q21" s="210">
        <v>41</v>
      </c>
      <c r="R21" s="238">
        <v>26.437000000000001</v>
      </c>
      <c r="S21" s="239">
        <v>5.4050000000000002</v>
      </c>
      <c r="T21" s="188">
        <v>12</v>
      </c>
    </row>
    <row r="22" spans="1:20" ht="29.25" hidden="1" customHeight="1" outlineLevel="1">
      <c r="A22" s="164" t="s">
        <v>181</v>
      </c>
      <c r="B22" s="188">
        <v>1</v>
      </c>
      <c r="C22" s="188">
        <v>0</v>
      </c>
      <c r="D22" s="188">
        <v>3</v>
      </c>
      <c r="E22" s="188">
        <v>61</v>
      </c>
      <c r="F22" s="188">
        <v>31</v>
      </c>
      <c r="G22" s="188">
        <v>30</v>
      </c>
      <c r="H22" s="188">
        <v>10</v>
      </c>
      <c r="I22" s="188">
        <v>6</v>
      </c>
      <c r="J22" s="188">
        <v>4</v>
      </c>
      <c r="K22" s="188">
        <v>0</v>
      </c>
      <c r="L22" s="188">
        <v>0</v>
      </c>
      <c r="M22" s="188">
        <v>0</v>
      </c>
      <c r="N22" s="188">
        <v>14</v>
      </c>
      <c r="O22" s="165">
        <v>13</v>
      </c>
      <c r="P22" s="176">
        <v>30</v>
      </c>
      <c r="Q22" s="210">
        <v>23</v>
      </c>
      <c r="R22" s="238">
        <v>14.16</v>
      </c>
      <c r="S22" s="239">
        <v>4.4640000000000004</v>
      </c>
      <c r="T22" s="188">
        <v>11</v>
      </c>
    </row>
    <row r="23" spans="1:20" ht="19.5" hidden="1" customHeight="1" outlineLevel="1">
      <c r="A23" s="164"/>
      <c r="B23" s="210"/>
      <c r="C23" s="210"/>
      <c r="D23" s="210"/>
      <c r="E23" s="210"/>
      <c r="F23" s="210"/>
      <c r="G23" s="210"/>
      <c r="H23" s="210"/>
      <c r="I23" s="210"/>
      <c r="J23" s="210"/>
      <c r="K23" s="210"/>
      <c r="L23" s="210"/>
      <c r="M23" s="210"/>
      <c r="N23" s="210"/>
      <c r="O23" s="176"/>
      <c r="P23" s="176"/>
      <c r="Q23" s="210"/>
      <c r="R23" s="211"/>
      <c r="S23" s="210"/>
      <c r="T23" s="210"/>
    </row>
    <row r="24" spans="1:20" s="12" customFormat="1" ht="29.25" hidden="1" customHeight="1" outlineLevel="1">
      <c r="A24" s="203" t="s">
        <v>158</v>
      </c>
      <c r="B24" s="204"/>
      <c r="C24" s="204"/>
      <c r="D24" s="204"/>
      <c r="E24" s="204"/>
      <c r="F24" s="204"/>
      <c r="G24" s="204"/>
      <c r="H24" s="204"/>
      <c r="I24" s="204"/>
      <c r="J24" s="204"/>
      <c r="K24" s="204"/>
      <c r="L24" s="204"/>
      <c r="M24" s="204"/>
      <c r="N24" s="204"/>
      <c r="O24" s="204"/>
      <c r="P24" s="224"/>
      <c r="Q24" s="224"/>
      <c r="R24" s="204"/>
      <c r="S24" s="204"/>
      <c r="T24" s="204"/>
    </row>
    <row r="25" spans="1:20" ht="19.5" hidden="1" customHeight="1" outlineLevel="1">
      <c r="A25" s="164"/>
      <c r="B25" s="210"/>
      <c r="C25" s="210"/>
      <c r="D25" s="210"/>
      <c r="E25" s="210"/>
      <c r="F25" s="210"/>
      <c r="G25" s="210"/>
      <c r="H25" s="210"/>
      <c r="I25" s="210"/>
      <c r="J25" s="210"/>
      <c r="K25" s="210"/>
      <c r="L25" s="210"/>
      <c r="M25" s="210"/>
      <c r="N25" s="210"/>
      <c r="O25" s="176"/>
      <c r="P25" s="176"/>
      <c r="Q25" s="210"/>
      <c r="R25" s="211"/>
      <c r="S25" s="210"/>
      <c r="T25" s="210"/>
    </row>
    <row r="26" spans="1:20" ht="19.5" hidden="1" customHeight="1" outlineLevel="1">
      <c r="A26" s="164"/>
      <c r="B26" s="210"/>
      <c r="C26" s="210"/>
      <c r="D26" s="210"/>
      <c r="E26" s="210"/>
      <c r="F26" s="210"/>
      <c r="G26" s="210"/>
      <c r="H26" s="210"/>
      <c r="I26" s="210"/>
      <c r="J26" s="210"/>
      <c r="K26" s="210"/>
      <c r="L26" s="210"/>
      <c r="M26" s="210"/>
      <c r="N26" s="210"/>
      <c r="O26" s="176"/>
      <c r="P26" s="176"/>
      <c r="Q26" s="210"/>
      <c r="R26" s="211"/>
      <c r="S26" s="210"/>
      <c r="T26" s="210"/>
    </row>
    <row r="27" spans="1:20" ht="19.5" hidden="1" customHeight="1" outlineLevel="1">
      <c r="A27" s="164"/>
      <c r="B27" s="210"/>
      <c r="C27" s="210"/>
      <c r="D27" s="210"/>
      <c r="E27" s="210"/>
      <c r="F27" s="210"/>
      <c r="G27" s="210"/>
      <c r="H27" s="210"/>
      <c r="I27" s="210"/>
      <c r="J27" s="210"/>
      <c r="K27" s="210"/>
      <c r="L27" s="210"/>
      <c r="M27" s="210"/>
      <c r="N27" s="210"/>
      <c r="O27" s="176"/>
      <c r="P27" s="176"/>
      <c r="Q27" s="210"/>
      <c r="R27" s="211"/>
      <c r="S27" s="210"/>
      <c r="T27" s="210"/>
    </row>
    <row r="28" spans="1:20" ht="9.9499999999999993" hidden="1" customHeight="1" outlineLevel="1">
      <c r="A28" s="191"/>
      <c r="B28" s="192"/>
      <c r="C28" s="168"/>
      <c r="D28" s="231"/>
      <c r="E28" s="168"/>
      <c r="F28" s="168"/>
      <c r="G28" s="168"/>
      <c r="H28" s="168"/>
      <c r="I28" s="168"/>
      <c r="J28" s="168"/>
      <c r="K28" s="168"/>
      <c r="L28" s="168"/>
      <c r="M28" s="168"/>
      <c r="N28" s="168"/>
      <c r="O28" s="168"/>
      <c r="P28" s="168"/>
      <c r="Q28" s="168"/>
      <c r="R28" s="217"/>
      <c r="S28" s="168"/>
      <c r="T28" s="168"/>
    </row>
    <row r="29" spans="1:20" ht="31.5" customHeight="1" collapsed="1">
      <c r="A29" s="163" t="s">
        <v>127</v>
      </c>
      <c r="B29" s="186">
        <f>SUM(B31+B37)</f>
        <v>4</v>
      </c>
      <c r="C29" s="186">
        <f t="shared" ref="C29:T29" si="2">SUM(C31+C37)</f>
        <v>0</v>
      </c>
      <c r="D29" s="186">
        <f t="shared" si="2"/>
        <v>53</v>
      </c>
      <c r="E29" s="186">
        <f t="shared" si="2"/>
        <v>1562</v>
      </c>
      <c r="F29" s="186">
        <f t="shared" si="2"/>
        <v>794</v>
      </c>
      <c r="G29" s="186">
        <f t="shared" si="2"/>
        <v>768</v>
      </c>
      <c r="H29" s="186">
        <f t="shared" si="2"/>
        <v>121</v>
      </c>
      <c r="I29" s="186">
        <f t="shared" si="2"/>
        <v>54</v>
      </c>
      <c r="J29" s="186">
        <f t="shared" si="2"/>
        <v>67</v>
      </c>
      <c r="K29" s="186">
        <f t="shared" si="2"/>
        <v>10</v>
      </c>
      <c r="L29" s="186">
        <f t="shared" si="2"/>
        <v>7</v>
      </c>
      <c r="M29" s="186">
        <f t="shared" si="2"/>
        <v>3</v>
      </c>
      <c r="N29" s="186">
        <f t="shared" si="2"/>
        <v>534</v>
      </c>
      <c r="O29" s="186">
        <f t="shared" si="2"/>
        <v>473</v>
      </c>
      <c r="P29" s="186">
        <f t="shared" si="2"/>
        <v>539</v>
      </c>
      <c r="Q29" s="186">
        <f t="shared" si="2"/>
        <v>504</v>
      </c>
      <c r="R29" s="186">
        <f t="shared" si="2"/>
        <v>106</v>
      </c>
      <c r="S29" s="186">
        <f t="shared" si="2"/>
        <v>33</v>
      </c>
      <c r="T29" s="80">
        <f t="shared" si="2"/>
        <v>57</v>
      </c>
    </row>
    <row r="30" spans="1:20" ht="9.9499999999999993" hidden="1" customHeight="1" outlineLevel="1">
      <c r="A30" s="163"/>
      <c r="B30" s="186"/>
      <c r="C30" s="186"/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6"/>
      <c r="O30" s="186"/>
      <c r="P30" s="237"/>
      <c r="Q30" s="237"/>
      <c r="R30" s="186"/>
      <c r="S30" s="186"/>
      <c r="T30" s="186"/>
    </row>
    <row r="31" spans="1:20" s="12" customFormat="1" ht="29.25" hidden="1" customHeight="1" outlineLevel="1">
      <c r="A31" s="203" t="s">
        <v>147</v>
      </c>
      <c r="B31" s="204">
        <f>SUM(B32:B35)</f>
        <v>4</v>
      </c>
      <c r="C31" s="204">
        <f t="shared" ref="C31:T31" si="3">SUM(C32:C35)</f>
        <v>0</v>
      </c>
      <c r="D31" s="204">
        <f t="shared" si="3"/>
        <v>53</v>
      </c>
      <c r="E31" s="204">
        <f t="shared" si="3"/>
        <v>1562</v>
      </c>
      <c r="F31" s="204">
        <f t="shared" si="3"/>
        <v>794</v>
      </c>
      <c r="G31" s="204">
        <f t="shared" si="3"/>
        <v>768</v>
      </c>
      <c r="H31" s="204">
        <f t="shared" si="3"/>
        <v>121</v>
      </c>
      <c r="I31" s="204">
        <f t="shared" si="3"/>
        <v>54</v>
      </c>
      <c r="J31" s="204">
        <f t="shared" si="3"/>
        <v>67</v>
      </c>
      <c r="K31" s="204">
        <f t="shared" si="3"/>
        <v>10</v>
      </c>
      <c r="L31" s="204">
        <f t="shared" si="3"/>
        <v>7</v>
      </c>
      <c r="M31" s="204">
        <f t="shared" si="3"/>
        <v>3</v>
      </c>
      <c r="N31" s="204">
        <f t="shared" si="3"/>
        <v>534</v>
      </c>
      <c r="O31" s="204">
        <f t="shared" si="3"/>
        <v>473</v>
      </c>
      <c r="P31" s="240">
        <f t="shared" si="3"/>
        <v>539</v>
      </c>
      <c r="Q31" s="240">
        <f t="shared" si="3"/>
        <v>504</v>
      </c>
      <c r="R31" s="204">
        <f t="shared" si="3"/>
        <v>106</v>
      </c>
      <c r="S31" s="204">
        <f t="shared" si="3"/>
        <v>33</v>
      </c>
      <c r="T31" s="204">
        <f t="shared" si="3"/>
        <v>57</v>
      </c>
    </row>
    <row r="32" spans="1:20" ht="29.25" hidden="1" customHeight="1" outlineLevel="1">
      <c r="A32" s="87" t="s">
        <v>178</v>
      </c>
      <c r="B32" s="93">
        <v>1</v>
      </c>
      <c r="C32" s="93">
        <v>0</v>
      </c>
      <c r="D32" s="93">
        <v>22</v>
      </c>
      <c r="E32" s="220">
        <f>SUM(F32:G32)</f>
        <v>717</v>
      </c>
      <c r="F32" s="93">
        <v>717</v>
      </c>
      <c r="G32" s="93">
        <v>0</v>
      </c>
      <c r="H32" s="220">
        <f>SUM(I32:J32)</f>
        <v>49</v>
      </c>
      <c r="I32" s="93">
        <v>23</v>
      </c>
      <c r="J32" s="93">
        <v>26</v>
      </c>
      <c r="K32" s="220">
        <f t="shared" ref="K32:K35" si="4">SUM(L32:M32)</f>
        <v>5</v>
      </c>
      <c r="L32" s="93">
        <v>4</v>
      </c>
      <c r="M32" s="93">
        <v>1</v>
      </c>
      <c r="N32" s="188">
        <v>244</v>
      </c>
      <c r="O32" s="165">
        <v>214</v>
      </c>
      <c r="P32" s="241">
        <v>224</v>
      </c>
      <c r="Q32" s="242">
        <v>226</v>
      </c>
      <c r="R32" s="238">
        <v>50</v>
      </c>
      <c r="S32" s="239">
        <v>11</v>
      </c>
      <c r="T32" s="188">
        <v>22</v>
      </c>
    </row>
    <row r="33" spans="1:20" ht="29.25" hidden="1" customHeight="1" outlineLevel="1">
      <c r="A33" s="87" t="s">
        <v>179</v>
      </c>
      <c r="B33" s="93">
        <v>1</v>
      </c>
      <c r="C33" s="93">
        <v>0</v>
      </c>
      <c r="D33" s="93">
        <v>22</v>
      </c>
      <c r="E33" s="220">
        <f t="shared" ref="E33:E35" si="5">SUM(F33:G33)</f>
        <v>691</v>
      </c>
      <c r="F33" s="93">
        <v>0</v>
      </c>
      <c r="G33" s="93">
        <v>691</v>
      </c>
      <c r="H33" s="220">
        <f t="shared" ref="H33:H35" si="6">SUM(I33:J33)</f>
        <v>46</v>
      </c>
      <c r="I33" s="93">
        <v>19</v>
      </c>
      <c r="J33" s="93">
        <v>27</v>
      </c>
      <c r="K33" s="220">
        <f t="shared" si="4"/>
        <v>5</v>
      </c>
      <c r="L33" s="93">
        <v>3</v>
      </c>
      <c r="M33" s="93">
        <v>2</v>
      </c>
      <c r="N33" s="188">
        <v>237</v>
      </c>
      <c r="O33" s="165">
        <v>212</v>
      </c>
      <c r="P33" s="241">
        <v>225</v>
      </c>
      <c r="Q33" s="242">
        <v>226</v>
      </c>
      <c r="R33" s="238">
        <v>16</v>
      </c>
      <c r="S33" s="239">
        <v>14</v>
      </c>
      <c r="T33" s="93">
        <v>26</v>
      </c>
    </row>
    <row r="34" spans="1:20" ht="29.25" hidden="1" customHeight="1" outlineLevel="1">
      <c r="A34" s="87" t="s">
        <v>180</v>
      </c>
      <c r="B34" s="93">
        <v>1</v>
      </c>
      <c r="C34" s="93">
        <v>0</v>
      </c>
      <c r="D34" s="93">
        <v>6</v>
      </c>
      <c r="E34" s="220">
        <f t="shared" si="5"/>
        <v>100</v>
      </c>
      <c r="F34" s="93">
        <v>46</v>
      </c>
      <c r="G34" s="93">
        <v>54</v>
      </c>
      <c r="H34" s="220">
        <f t="shared" si="6"/>
        <v>16</v>
      </c>
      <c r="I34" s="93">
        <v>6</v>
      </c>
      <c r="J34" s="93">
        <v>10</v>
      </c>
      <c r="K34" s="220">
        <f t="shared" si="4"/>
        <v>0</v>
      </c>
      <c r="L34" s="93">
        <v>0</v>
      </c>
      <c r="M34" s="93">
        <v>0</v>
      </c>
      <c r="N34" s="188">
        <v>32</v>
      </c>
      <c r="O34" s="165">
        <v>26</v>
      </c>
      <c r="P34" s="241">
        <v>60</v>
      </c>
      <c r="Q34" s="242">
        <v>39</v>
      </c>
      <c r="R34" s="238">
        <v>26</v>
      </c>
      <c r="S34" s="239">
        <v>5</v>
      </c>
      <c r="T34" s="188">
        <v>6</v>
      </c>
    </row>
    <row r="35" spans="1:20" ht="29.25" hidden="1" customHeight="1" outlineLevel="1">
      <c r="A35" s="87" t="s">
        <v>181</v>
      </c>
      <c r="B35" s="93">
        <v>1</v>
      </c>
      <c r="C35" s="93">
        <v>0</v>
      </c>
      <c r="D35" s="93">
        <v>3</v>
      </c>
      <c r="E35" s="220">
        <f t="shared" si="5"/>
        <v>54</v>
      </c>
      <c r="F35" s="93">
        <v>31</v>
      </c>
      <c r="G35" s="93">
        <v>23</v>
      </c>
      <c r="H35" s="220">
        <f t="shared" si="6"/>
        <v>10</v>
      </c>
      <c r="I35" s="93">
        <v>6</v>
      </c>
      <c r="J35" s="93">
        <v>4</v>
      </c>
      <c r="K35" s="220">
        <f t="shared" si="4"/>
        <v>0</v>
      </c>
      <c r="L35" s="93">
        <v>0</v>
      </c>
      <c r="M35" s="93">
        <v>0</v>
      </c>
      <c r="N35" s="188">
        <v>21</v>
      </c>
      <c r="O35" s="165">
        <v>21</v>
      </c>
      <c r="P35" s="241">
        <v>30</v>
      </c>
      <c r="Q35" s="242">
        <v>13</v>
      </c>
      <c r="R35" s="238">
        <v>14</v>
      </c>
      <c r="S35" s="239">
        <v>3</v>
      </c>
      <c r="T35" s="188">
        <v>3</v>
      </c>
    </row>
    <row r="36" spans="1:20" ht="19.5" hidden="1" customHeight="1" outlineLevel="1">
      <c r="A36" s="87"/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210"/>
      <c r="O36" s="176"/>
      <c r="P36" s="241"/>
      <c r="Q36" s="242"/>
      <c r="R36" s="211"/>
      <c r="S36" s="210"/>
      <c r="T36" s="210"/>
    </row>
    <row r="37" spans="1:20" s="12" customFormat="1" ht="29.25" hidden="1" customHeight="1" outlineLevel="1">
      <c r="A37" s="219" t="s">
        <v>158</v>
      </c>
      <c r="B37" s="213"/>
      <c r="C37" s="213"/>
      <c r="D37" s="213"/>
      <c r="E37" s="213"/>
      <c r="F37" s="213"/>
      <c r="G37" s="213"/>
      <c r="H37" s="213"/>
      <c r="I37" s="213"/>
      <c r="J37" s="213"/>
      <c r="K37" s="213"/>
      <c r="L37" s="213"/>
      <c r="M37" s="213"/>
      <c r="N37" s="204"/>
      <c r="O37" s="204"/>
      <c r="P37" s="240"/>
      <c r="Q37" s="240"/>
      <c r="R37" s="204"/>
      <c r="S37" s="204"/>
      <c r="T37" s="204"/>
    </row>
    <row r="38" spans="1:20" ht="31.5" customHeight="1" collapsed="1">
      <c r="A38" s="84" t="s">
        <v>182</v>
      </c>
      <c r="B38" s="80">
        <v>4</v>
      </c>
      <c r="C38" s="80"/>
      <c r="D38" s="80">
        <v>53</v>
      </c>
      <c r="E38" s="80">
        <v>1425</v>
      </c>
      <c r="F38" s="80">
        <v>715</v>
      </c>
      <c r="G38" s="80">
        <v>710</v>
      </c>
      <c r="H38" s="80">
        <v>130</v>
      </c>
      <c r="I38" s="80">
        <v>52</v>
      </c>
      <c r="J38" s="80">
        <v>78</v>
      </c>
      <c r="K38" s="80">
        <v>11</v>
      </c>
      <c r="L38" s="80">
        <v>9</v>
      </c>
      <c r="M38" s="80">
        <v>2</v>
      </c>
      <c r="N38" s="186">
        <v>539</v>
      </c>
      <c r="O38" s="186">
        <v>460</v>
      </c>
      <c r="P38" s="186">
        <v>473</v>
      </c>
      <c r="Q38" s="186">
        <v>449</v>
      </c>
      <c r="R38" s="186">
        <v>107</v>
      </c>
      <c r="S38" s="186">
        <v>34</v>
      </c>
      <c r="T38" s="80">
        <v>78</v>
      </c>
    </row>
    <row r="39" spans="1:20" hidden="1" outlineLevel="1">
      <c r="A39" s="84"/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186"/>
      <c r="O39" s="186"/>
      <c r="P39" s="80"/>
      <c r="Q39" s="80"/>
      <c r="R39" s="186"/>
      <c r="S39" s="186"/>
      <c r="T39" s="186"/>
    </row>
    <row r="40" spans="1:20" s="12" customFormat="1" ht="29.25" hidden="1" customHeight="1" outlineLevel="1">
      <c r="A40" s="219" t="s">
        <v>147</v>
      </c>
      <c r="B40" s="213">
        <f>SUM(B42:B45)</f>
        <v>4</v>
      </c>
      <c r="C40" s="213">
        <f t="shared" ref="C40:T40" si="7">SUM(C42:C45)</f>
        <v>0</v>
      </c>
      <c r="D40" s="213">
        <f t="shared" si="7"/>
        <v>53</v>
      </c>
      <c r="E40" s="213">
        <f t="shared" si="7"/>
        <v>1425</v>
      </c>
      <c r="F40" s="213">
        <f t="shared" si="7"/>
        <v>715</v>
      </c>
      <c r="G40" s="213">
        <f t="shared" si="7"/>
        <v>710</v>
      </c>
      <c r="H40" s="213">
        <f t="shared" si="7"/>
        <v>130</v>
      </c>
      <c r="I40" s="213">
        <f t="shared" si="7"/>
        <v>52</v>
      </c>
      <c r="J40" s="213">
        <f t="shared" si="7"/>
        <v>78</v>
      </c>
      <c r="K40" s="213">
        <f t="shared" si="7"/>
        <v>11</v>
      </c>
      <c r="L40" s="213">
        <f t="shared" si="7"/>
        <v>9</v>
      </c>
      <c r="M40" s="213">
        <f t="shared" si="7"/>
        <v>2</v>
      </c>
      <c r="N40" s="204">
        <f t="shared" si="7"/>
        <v>539</v>
      </c>
      <c r="O40" s="204">
        <f t="shared" si="7"/>
        <v>460</v>
      </c>
      <c r="P40" s="243">
        <f t="shared" si="7"/>
        <v>473</v>
      </c>
      <c r="Q40" s="243">
        <f t="shared" si="7"/>
        <v>449</v>
      </c>
      <c r="R40" s="204">
        <f t="shared" si="7"/>
        <v>107</v>
      </c>
      <c r="S40" s="204">
        <f t="shared" si="7"/>
        <v>34</v>
      </c>
      <c r="T40" s="204">
        <f t="shared" si="7"/>
        <v>78</v>
      </c>
    </row>
    <row r="41" spans="1:20" s="12" customFormat="1" ht="29.25" hidden="1" customHeight="1" outlineLevel="1">
      <c r="A41" s="219"/>
      <c r="B41" s="213">
        <f>SUM(B42:B45)</f>
        <v>4</v>
      </c>
      <c r="C41" s="213">
        <f t="shared" ref="C41:T41" si="8">SUM(C42:C45)</f>
        <v>0</v>
      </c>
      <c r="D41" s="213">
        <f t="shared" si="8"/>
        <v>53</v>
      </c>
      <c r="E41" s="213">
        <f t="shared" si="8"/>
        <v>1425</v>
      </c>
      <c r="F41" s="213">
        <f t="shared" si="8"/>
        <v>715</v>
      </c>
      <c r="G41" s="213">
        <f t="shared" si="8"/>
        <v>710</v>
      </c>
      <c r="H41" s="213">
        <f t="shared" si="8"/>
        <v>130</v>
      </c>
      <c r="I41" s="213">
        <f t="shared" si="8"/>
        <v>52</v>
      </c>
      <c r="J41" s="213">
        <f t="shared" si="8"/>
        <v>78</v>
      </c>
      <c r="K41" s="213">
        <f t="shared" si="8"/>
        <v>11</v>
      </c>
      <c r="L41" s="213">
        <f t="shared" si="8"/>
        <v>9</v>
      </c>
      <c r="M41" s="213">
        <f t="shared" si="8"/>
        <v>2</v>
      </c>
      <c r="N41" s="204">
        <f t="shared" si="8"/>
        <v>539</v>
      </c>
      <c r="O41" s="204">
        <f t="shared" si="8"/>
        <v>460</v>
      </c>
      <c r="P41" s="243">
        <f t="shared" si="8"/>
        <v>473</v>
      </c>
      <c r="Q41" s="243">
        <f t="shared" si="8"/>
        <v>449</v>
      </c>
      <c r="R41" s="204">
        <f t="shared" si="8"/>
        <v>107</v>
      </c>
      <c r="S41" s="204">
        <f t="shared" si="8"/>
        <v>34</v>
      </c>
      <c r="T41" s="204">
        <f t="shared" si="8"/>
        <v>78</v>
      </c>
    </row>
    <row r="42" spans="1:20" ht="29.25" hidden="1" customHeight="1" outlineLevel="1">
      <c r="A42" s="87" t="s">
        <v>178</v>
      </c>
      <c r="B42" s="93">
        <v>1</v>
      </c>
      <c r="C42" s="93">
        <v>0</v>
      </c>
      <c r="D42" s="93">
        <v>22</v>
      </c>
      <c r="E42" s="220">
        <f t="shared" ref="E42:E45" si="9">SUM(F42:G42)</f>
        <v>648</v>
      </c>
      <c r="F42" s="93">
        <v>648</v>
      </c>
      <c r="G42" s="93">
        <v>0</v>
      </c>
      <c r="H42" s="220">
        <f t="shared" ref="H42:H45" si="10">SUM(I42:J42)</f>
        <v>54</v>
      </c>
      <c r="I42" s="93">
        <v>20</v>
      </c>
      <c r="J42" s="93">
        <v>34</v>
      </c>
      <c r="K42" s="220">
        <f t="shared" ref="K42:K45" si="11">SUM(L42:M42)</f>
        <v>6</v>
      </c>
      <c r="L42" s="93">
        <v>5</v>
      </c>
      <c r="M42" s="93">
        <v>1</v>
      </c>
      <c r="N42" s="188">
        <v>252</v>
      </c>
      <c r="O42" s="165">
        <v>206</v>
      </c>
      <c r="P42" s="188">
        <v>196</v>
      </c>
      <c r="Q42" s="165">
        <v>196</v>
      </c>
      <c r="R42" s="238">
        <v>50</v>
      </c>
      <c r="S42" s="239">
        <v>11</v>
      </c>
      <c r="T42" s="188">
        <v>27</v>
      </c>
    </row>
    <row r="43" spans="1:20" ht="29.25" hidden="1" customHeight="1" outlineLevel="1">
      <c r="A43" s="87" t="s">
        <v>179</v>
      </c>
      <c r="B43" s="93">
        <v>1</v>
      </c>
      <c r="C43" s="93">
        <v>0</v>
      </c>
      <c r="D43" s="93">
        <v>22</v>
      </c>
      <c r="E43" s="220">
        <f t="shared" si="9"/>
        <v>645</v>
      </c>
      <c r="F43" s="93">
        <v>0</v>
      </c>
      <c r="G43" s="93">
        <v>645</v>
      </c>
      <c r="H43" s="220">
        <f t="shared" si="10"/>
        <v>50</v>
      </c>
      <c r="I43" s="93">
        <v>19</v>
      </c>
      <c r="J43" s="93">
        <v>31</v>
      </c>
      <c r="K43" s="220">
        <f t="shared" si="11"/>
        <v>5</v>
      </c>
      <c r="L43" s="93">
        <v>4</v>
      </c>
      <c r="M43" s="93">
        <v>1</v>
      </c>
      <c r="N43" s="188">
        <v>238</v>
      </c>
      <c r="O43" s="165">
        <v>211</v>
      </c>
      <c r="P43" s="188">
        <v>199</v>
      </c>
      <c r="Q43" s="165">
        <v>199</v>
      </c>
      <c r="R43" s="238">
        <v>16</v>
      </c>
      <c r="S43" s="239">
        <v>14</v>
      </c>
      <c r="T43" s="93">
        <v>34</v>
      </c>
    </row>
    <row r="44" spans="1:20" ht="29.25" hidden="1" customHeight="1" outlineLevel="1">
      <c r="A44" s="87" t="s">
        <v>180</v>
      </c>
      <c r="B44" s="93">
        <v>1</v>
      </c>
      <c r="C44" s="93">
        <v>0</v>
      </c>
      <c r="D44" s="93">
        <v>6</v>
      </c>
      <c r="E44" s="220">
        <f t="shared" si="9"/>
        <v>87</v>
      </c>
      <c r="F44" s="93">
        <v>42</v>
      </c>
      <c r="G44" s="93">
        <v>45</v>
      </c>
      <c r="H44" s="220">
        <f t="shared" si="10"/>
        <v>16</v>
      </c>
      <c r="I44" s="93">
        <v>7</v>
      </c>
      <c r="J44" s="93">
        <v>9</v>
      </c>
      <c r="K44" s="220">
        <f t="shared" si="11"/>
        <v>0</v>
      </c>
      <c r="L44" s="93">
        <v>0</v>
      </c>
      <c r="M44" s="93">
        <v>0</v>
      </c>
      <c r="N44" s="188">
        <v>32</v>
      </c>
      <c r="O44" s="165">
        <v>26</v>
      </c>
      <c r="P44" s="188">
        <v>48</v>
      </c>
      <c r="Q44" s="165">
        <v>44</v>
      </c>
      <c r="R44" s="238">
        <v>27</v>
      </c>
      <c r="S44" s="239">
        <v>6</v>
      </c>
      <c r="T44" s="188">
        <v>12</v>
      </c>
    </row>
    <row r="45" spans="1:20" ht="29.25" hidden="1" customHeight="1" outlineLevel="1">
      <c r="A45" s="87" t="s">
        <v>181</v>
      </c>
      <c r="B45" s="93">
        <v>1</v>
      </c>
      <c r="C45" s="93">
        <v>0</v>
      </c>
      <c r="D45" s="93">
        <v>3</v>
      </c>
      <c r="E45" s="220">
        <f t="shared" si="9"/>
        <v>45</v>
      </c>
      <c r="F45" s="93">
        <v>25</v>
      </c>
      <c r="G45" s="93">
        <v>20</v>
      </c>
      <c r="H45" s="220">
        <f t="shared" si="10"/>
        <v>10</v>
      </c>
      <c r="I45" s="93">
        <v>6</v>
      </c>
      <c r="J45" s="93">
        <v>4</v>
      </c>
      <c r="K45" s="220">
        <f t="shared" si="11"/>
        <v>0</v>
      </c>
      <c r="L45" s="93">
        <v>0</v>
      </c>
      <c r="M45" s="93">
        <v>0</v>
      </c>
      <c r="N45" s="188">
        <v>17</v>
      </c>
      <c r="O45" s="165">
        <v>17</v>
      </c>
      <c r="P45" s="188">
        <v>30</v>
      </c>
      <c r="Q45" s="165">
        <v>10</v>
      </c>
      <c r="R45" s="238">
        <v>14</v>
      </c>
      <c r="S45" s="239">
        <v>3</v>
      </c>
      <c r="T45" s="188">
        <v>5</v>
      </c>
    </row>
    <row r="46" spans="1:20" ht="19.5" hidden="1" customHeight="1" outlineLevel="1">
      <c r="A46" s="87"/>
      <c r="B46" s="103"/>
      <c r="C46" s="103"/>
      <c r="D46" s="103"/>
      <c r="E46" s="103"/>
      <c r="F46" s="103"/>
      <c r="G46" s="103"/>
      <c r="H46" s="103"/>
      <c r="I46" s="103"/>
      <c r="J46" s="103"/>
      <c r="K46" s="103"/>
      <c r="L46" s="103"/>
      <c r="M46" s="103"/>
      <c r="N46" s="210"/>
      <c r="O46" s="176"/>
      <c r="P46" s="210"/>
      <c r="Q46" s="176"/>
      <c r="R46" s="211"/>
      <c r="S46" s="210"/>
      <c r="T46" s="210"/>
    </row>
    <row r="47" spans="1:20" s="12" customFormat="1" ht="29.25" hidden="1" customHeight="1" outlineLevel="1">
      <c r="A47" s="219" t="s">
        <v>158</v>
      </c>
      <c r="B47" s="213">
        <v>0</v>
      </c>
      <c r="C47" s="213">
        <v>0</v>
      </c>
      <c r="D47" s="213">
        <v>0</v>
      </c>
      <c r="E47" s="213">
        <v>0</v>
      </c>
      <c r="F47" s="213">
        <v>0</v>
      </c>
      <c r="G47" s="213">
        <v>0</v>
      </c>
      <c r="H47" s="213">
        <v>0</v>
      </c>
      <c r="I47" s="213">
        <v>0</v>
      </c>
      <c r="J47" s="213">
        <v>0</v>
      </c>
      <c r="K47" s="213">
        <v>0</v>
      </c>
      <c r="L47" s="213">
        <v>0</v>
      </c>
      <c r="M47" s="213">
        <v>0</v>
      </c>
      <c r="N47" s="204">
        <v>0</v>
      </c>
      <c r="O47" s="204">
        <v>0</v>
      </c>
      <c r="P47" s="204">
        <v>0</v>
      </c>
      <c r="Q47" s="204">
        <v>0</v>
      </c>
      <c r="R47" s="204">
        <v>0</v>
      </c>
      <c r="S47" s="204">
        <v>0</v>
      </c>
      <c r="T47" s="204">
        <v>0</v>
      </c>
    </row>
    <row r="48" spans="1:20" s="12" customFormat="1" ht="31.5" customHeight="1" collapsed="1">
      <c r="A48" s="111" t="s">
        <v>183</v>
      </c>
      <c r="B48" s="112">
        <f>SUM(B52:B55,B57)</f>
        <v>4</v>
      </c>
      <c r="C48" s="112">
        <f t="shared" ref="C48:T48" si="12">SUM(C52:C55,C57)</f>
        <v>0</v>
      </c>
      <c r="D48" s="112">
        <f t="shared" si="12"/>
        <v>51</v>
      </c>
      <c r="E48" s="112">
        <f>SUM(E52:E55,H57)</f>
        <v>1273</v>
      </c>
      <c r="F48" s="112">
        <f t="shared" si="12"/>
        <v>632</v>
      </c>
      <c r="G48" s="112">
        <f t="shared" si="12"/>
        <v>641</v>
      </c>
      <c r="H48" s="838">
        <v>126</v>
      </c>
      <c r="I48" s="112">
        <f t="shared" si="12"/>
        <v>52</v>
      </c>
      <c r="J48" s="112">
        <f t="shared" si="12"/>
        <v>74</v>
      </c>
      <c r="K48" s="112">
        <f t="shared" si="12"/>
        <v>12</v>
      </c>
      <c r="L48" s="112">
        <f t="shared" si="12"/>
        <v>9</v>
      </c>
      <c r="M48" s="112">
        <f t="shared" si="12"/>
        <v>3</v>
      </c>
      <c r="N48" s="112">
        <f t="shared" si="12"/>
        <v>523</v>
      </c>
      <c r="O48" s="112">
        <f t="shared" si="12"/>
        <v>437</v>
      </c>
      <c r="P48" s="112">
        <f t="shared" si="12"/>
        <v>418</v>
      </c>
      <c r="Q48" s="112">
        <f t="shared" si="12"/>
        <v>408</v>
      </c>
      <c r="R48" s="839">
        <f t="shared" si="12"/>
        <v>107.1</v>
      </c>
      <c r="S48" s="839">
        <f t="shared" si="12"/>
        <v>34.4</v>
      </c>
      <c r="T48" s="112">
        <f t="shared" si="12"/>
        <v>74</v>
      </c>
    </row>
    <row r="49" spans="1:20" outlineLevel="1">
      <c r="A49" s="84"/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186"/>
      <c r="O49" s="186"/>
      <c r="P49" s="80"/>
      <c r="Q49" s="80"/>
      <c r="R49" s="840"/>
      <c r="S49" s="840"/>
      <c r="T49" s="186"/>
    </row>
    <row r="50" spans="1:20" s="12" customFormat="1" ht="29.25" customHeight="1" outlineLevel="1">
      <c r="A50" s="219" t="s">
        <v>147</v>
      </c>
      <c r="B50" s="225">
        <f>SUM(B52:B55)</f>
        <v>4</v>
      </c>
      <c r="C50" s="225">
        <f t="shared" ref="C50:T50" si="13">SUM(C52:C55)</f>
        <v>0</v>
      </c>
      <c r="D50" s="225">
        <f t="shared" si="13"/>
        <v>51</v>
      </c>
      <c r="E50" s="225">
        <f t="shared" si="13"/>
        <v>1273</v>
      </c>
      <c r="F50" s="225">
        <f t="shared" si="13"/>
        <v>632</v>
      </c>
      <c r="G50" s="225">
        <f t="shared" si="13"/>
        <v>641</v>
      </c>
      <c r="H50" s="225">
        <f t="shared" si="13"/>
        <v>126</v>
      </c>
      <c r="I50" s="225">
        <f t="shared" si="13"/>
        <v>52</v>
      </c>
      <c r="J50" s="225">
        <f t="shared" si="13"/>
        <v>74</v>
      </c>
      <c r="K50" s="225">
        <f t="shared" si="13"/>
        <v>12</v>
      </c>
      <c r="L50" s="225">
        <f t="shared" si="13"/>
        <v>9</v>
      </c>
      <c r="M50" s="225">
        <f t="shared" si="13"/>
        <v>3</v>
      </c>
      <c r="N50" s="224">
        <f t="shared" si="13"/>
        <v>523</v>
      </c>
      <c r="O50" s="224">
        <f t="shared" si="13"/>
        <v>437</v>
      </c>
      <c r="P50" s="223">
        <f t="shared" si="13"/>
        <v>418</v>
      </c>
      <c r="Q50" s="223">
        <f t="shared" si="13"/>
        <v>408</v>
      </c>
      <c r="R50" s="841">
        <f t="shared" ref="R50:S50" si="14">SUM(R52:R55)</f>
        <v>107.1</v>
      </c>
      <c r="S50" s="841">
        <f t="shared" si="14"/>
        <v>34.4</v>
      </c>
      <c r="T50" s="224">
        <f t="shared" si="13"/>
        <v>74</v>
      </c>
    </row>
    <row r="51" spans="1:20" s="12" customFormat="1" ht="29.25" customHeight="1" outlineLevel="1">
      <c r="A51" s="219"/>
      <c r="B51" s="225"/>
      <c r="C51" s="225"/>
      <c r="D51" s="225"/>
      <c r="E51" s="225"/>
      <c r="F51" s="225"/>
      <c r="G51" s="225"/>
      <c r="H51" s="225"/>
      <c r="I51" s="225"/>
      <c r="J51" s="225"/>
      <c r="K51" s="225"/>
      <c r="L51" s="225"/>
      <c r="M51" s="225"/>
      <c r="N51" s="224"/>
      <c r="O51" s="224"/>
      <c r="P51" s="223"/>
      <c r="Q51" s="223"/>
      <c r="R51" s="842"/>
      <c r="S51" s="842"/>
      <c r="T51" s="224"/>
    </row>
    <row r="52" spans="1:20" ht="29.25" customHeight="1" outlineLevel="1">
      <c r="A52" s="87" t="s">
        <v>178</v>
      </c>
      <c r="B52" s="88">
        <v>1</v>
      </c>
      <c r="C52" s="88">
        <v>0</v>
      </c>
      <c r="D52" s="88">
        <v>22</v>
      </c>
      <c r="E52" s="103">
        <f>SUM(F52:G52)</f>
        <v>585</v>
      </c>
      <c r="F52" s="88">
        <v>585</v>
      </c>
      <c r="G52" s="88">
        <v>0</v>
      </c>
      <c r="H52" s="103">
        <f t="shared" ref="H52:H55" si="15">SUM(I52:J52)</f>
        <v>52</v>
      </c>
      <c r="I52" s="88">
        <v>21</v>
      </c>
      <c r="J52" s="88">
        <v>31</v>
      </c>
      <c r="K52" s="103">
        <f t="shared" ref="K52:K55" si="16">SUM(L52:M52)</f>
        <v>6</v>
      </c>
      <c r="L52" s="88">
        <v>5</v>
      </c>
      <c r="M52" s="88">
        <v>1</v>
      </c>
      <c r="N52" s="194">
        <v>237</v>
      </c>
      <c r="O52" s="174">
        <v>193</v>
      </c>
      <c r="P52" s="194">
        <v>182</v>
      </c>
      <c r="Q52" s="174">
        <v>185</v>
      </c>
      <c r="R52" s="843">
        <v>50.4</v>
      </c>
      <c r="S52" s="844">
        <v>11.6</v>
      </c>
      <c r="T52" s="194">
        <v>27</v>
      </c>
    </row>
    <row r="53" spans="1:20" ht="29.25" customHeight="1" outlineLevel="1">
      <c r="A53" s="87" t="s">
        <v>179</v>
      </c>
      <c r="B53" s="88">
        <v>1</v>
      </c>
      <c r="C53" s="88">
        <v>0</v>
      </c>
      <c r="D53" s="88">
        <v>22</v>
      </c>
      <c r="E53" s="103">
        <f t="shared" ref="E53:E55" si="17">SUM(F53:G53)</f>
        <v>592</v>
      </c>
      <c r="F53" s="88">
        <v>0</v>
      </c>
      <c r="G53" s="88">
        <v>592</v>
      </c>
      <c r="H53" s="103">
        <f t="shared" si="15"/>
        <v>49</v>
      </c>
      <c r="I53" s="88">
        <v>19</v>
      </c>
      <c r="J53" s="88">
        <v>30</v>
      </c>
      <c r="K53" s="103">
        <f t="shared" si="16"/>
        <v>6</v>
      </c>
      <c r="L53" s="88">
        <v>4</v>
      </c>
      <c r="M53" s="88">
        <v>2</v>
      </c>
      <c r="N53" s="194">
        <v>227</v>
      </c>
      <c r="O53" s="174">
        <v>195</v>
      </c>
      <c r="P53" s="194">
        <v>182</v>
      </c>
      <c r="Q53" s="174">
        <v>185</v>
      </c>
      <c r="R53" s="843">
        <v>16.2</v>
      </c>
      <c r="S53" s="844">
        <v>13.9</v>
      </c>
      <c r="T53" s="88">
        <v>34</v>
      </c>
    </row>
    <row r="54" spans="1:20" ht="29.25" customHeight="1" outlineLevel="1">
      <c r="A54" s="87" t="s">
        <v>180</v>
      </c>
      <c r="B54" s="88">
        <v>1</v>
      </c>
      <c r="C54" s="88">
        <v>0</v>
      </c>
      <c r="D54" s="88">
        <v>4</v>
      </c>
      <c r="E54" s="103">
        <f t="shared" si="17"/>
        <v>64</v>
      </c>
      <c r="F54" s="88">
        <v>33</v>
      </c>
      <c r="G54" s="88">
        <v>31</v>
      </c>
      <c r="H54" s="103">
        <f t="shared" si="15"/>
        <v>13</v>
      </c>
      <c r="I54" s="88">
        <v>7</v>
      </c>
      <c r="J54" s="88">
        <v>6</v>
      </c>
      <c r="K54" s="103">
        <f t="shared" si="16"/>
        <v>0</v>
      </c>
      <c r="L54" s="88">
        <v>0</v>
      </c>
      <c r="M54" s="88">
        <v>0</v>
      </c>
      <c r="N54" s="194">
        <v>35</v>
      </c>
      <c r="O54" s="174">
        <v>30</v>
      </c>
      <c r="P54" s="194">
        <v>24</v>
      </c>
      <c r="Q54" s="174">
        <v>23</v>
      </c>
      <c r="R54" s="843">
        <v>26.4</v>
      </c>
      <c r="S54" s="844">
        <v>5.6</v>
      </c>
      <c r="T54" s="194">
        <v>8</v>
      </c>
    </row>
    <row r="55" spans="1:20" ht="29.25" customHeight="1" outlineLevel="1">
      <c r="A55" s="87" t="s">
        <v>181</v>
      </c>
      <c r="B55" s="88">
        <v>1</v>
      </c>
      <c r="C55" s="88">
        <v>0</v>
      </c>
      <c r="D55" s="88">
        <v>3</v>
      </c>
      <c r="E55" s="103">
        <f t="shared" si="17"/>
        <v>32</v>
      </c>
      <c r="F55" s="88">
        <v>14</v>
      </c>
      <c r="G55" s="88">
        <v>18</v>
      </c>
      <c r="H55" s="103">
        <f t="shared" si="15"/>
        <v>12</v>
      </c>
      <c r="I55" s="88">
        <v>5</v>
      </c>
      <c r="J55" s="88">
        <v>7</v>
      </c>
      <c r="K55" s="103">
        <f t="shared" si="16"/>
        <v>0</v>
      </c>
      <c r="L55" s="88">
        <v>0</v>
      </c>
      <c r="M55" s="88">
        <v>0</v>
      </c>
      <c r="N55" s="194">
        <v>24</v>
      </c>
      <c r="O55" s="174">
        <v>19</v>
      </c>
      <c r="P55" s="194">
        <v>30</v>
      </c>
      <c r="Q55" s="174">
        <v>15</v>
      </c>
      <c r="R55" s="843">
        <v>14.1</v>
      </c>
      <c r="S55" s="844">
        <v>3.3</v>
      </c>
      <c r="T55" s="194">
        <v>5</v>
      </c>
    </row>
    <row r="56" spans="1:20" ht="19.5" customHeight="1" outlineLevel="1">
      <c r="A56" s="87"/>
      <c r="B56" s="103"/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210"/>
      <c r="O56" s="176"/>
      <c r="P56" s="210"/>
      <c r="Q56" s="176"/>
      <c r="R56" s="211"/>
      <c r="S56" s="210"/>
      <c r="T56" s="210"/>
    </row>
    <row r="57" spans="1:20" s="12" customFormat="1" ht="29.25" customHeight="1" outlineLevel="1">
      <c r="A57" s="219" t="s">
        <v>158</v>
      </c>
      <c r="B57" s="244">
        <v>0</v>
      </c>
      <c r="C57" s="244">
        <v>0</v>
      </c>
      <c r="D57" s="244">
        <v>0</v>
      </c>
      <c r="F57" s="244">
        <v>0</v>
      </c>
      <c r="G57" s="244">
        <v>0</v>
      </c>
      <c r="H57" s="225">
        <f>SUM(F57:G57)</f>
        <v>0</v>
      </c>
      <c r="I57" s="244">
        <v>0</v>
      </c>
      <c r="J57" s="244">
        <v>0</v>
      </c>
      <c r="K57" s="225">
        <v>0</v>
      </c>
      <c r="L57" s="244">
        <v>0</v>
      </c>
      <c r="M57" s="244">
        <v>0</v>
      </c>
      <c r="N57" s="245">
        <v>0</v>
      </c>
      <c r="O57" s="245">
        <v>0</v>
      </c>
      <c r="P57" s="245">
        <v>0</v>
      </c>
      <c r="Q57" s="245">
        <v>0</v>
      </c>
      <c r="R57" s="245">
        <v>0</v>
      </c>
      <c r="S57" s="245">
        <v>0</v>
      </c>
      <c r="T57" s="245">
        <v>0</v>
      </c>
    </row>
    <row r="58" spans="1:20" ht="9.9499999999999993" customHeight="1" outlineLevel="1">
      <c r="A58" s="196"/>
      <c r="B58" s="197"/>
      <c r="C58" s="104"/>
      <c r="D58" s="216"/>
      <c r="E58" s="104"/>
      <c r="F58" s="104"/>
      <c r="G58" s="104"/>
      <c r="H58" s="104"/>
      <c r="I58" s="104"/>
      <c r="J58" s="104"/>
      <c r="K58" s="104"/>
      <c r="L58" s="104"/>
      <c r="M58" s="104"/>
      <c r="N58" s="168"/>
      <c r="O58" s="168"/>
      <c r="P58" s="168"/>
      <c r="Q58" s="168"/>
      <c r="R58" s="217"/>
      <c r="S58" s="168"/>
      <c r="T58" s="168"/>
    </row>
    <row r="59" spans="1:20" ht="32.25" customHeight="1" outlineLevel="1">
      <c r="A59" s="246"/>
      <c r="B59" s="214"/>
      <c r="C59" s="214"/>
      <c r="D59" s="215"/>
      <c r="E59" s="214"/>
      <c r="F59" s="214"/>
      <c r="G59" s="214"/>
      <c r="H59" s="214"/>
      <c r="I59" s="214"/>
      <c r="J59" s="214"/>
      <c r="K59" s="214"/>
      <c r="L59" s="214"/>
      <c r="M59" s="214"/>
      <c r="N59" s="176"/>
      <c r="O59" s="176"/>
      <c r="P59" s="176"/>
      <c r="Q59" s="176"/>
      <c r="R59" s="211"/>
      <c r="S59" s="176"/>
      <c r="T59" s="176"/>
    </row>
    <row r="60" spans="1:20" s="11" customFormat="1" ht="15" customHeight="1">
      <c r="A60" s="247"/>
      <c r="B60" s="117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R60" s="178"/>
      <c r="S60" s="178"/>
      <c r="T60" s="178"/>
    </row>
    <row r="61" spans="1:20" s="11" customFormat="1" ht="15" customHeight="1">
      <c r="A61" s="247"/>
      <c r="B61" s="117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R61" s="178"/>
      <c r="S61" s="178"/>
      <c r="T61" s="178"/>
    </row>
    <row r="62" spans="1:20" s="15" customFormat="1" ht="17.25" customHeight="1">
      <c r="A62" s="21" t="s">
        <v>57</v>
      </c>
      <c r="B62" s="7"/>
      <c r="C62" s="123"/>
      <c r="D62" s="123"/>
      <c r="E62" s="123"/>
      <c r="F62" s="123"/>
      <c r="G62" s="123"/>
      <c r="H62" s="123"/>
      <c r="I62" s="123"/>
      <c r="J62" s="123"/>
      <c r="K62" s="123"/>
      <c r="L62" s="123"/>
      <c r="M62" s="123"/>
      <c r="N62" s="234"/>
      <c r="O62" s="234"/>
      <c r="P62" s="234"/>
      <c r="Q62" s="234"/>
      <c r="R62" s="234"/>
      <c r="S62" s="234"/>
      <c r="T62" s="234"/>
    </row>
    <row r="63" spans="1:20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</row>
  </sheetData>
  <mergeCells count="6">
    <mergeCell ref="O10:O11"/>
    <mergeCell ref="B7:C7"/>
    <mergeCell ref="B8:C8"/>
    <mergeCell ref="A3:J3"/>
    <mergeCell ref="K3:T3"/>
    <mergeCell ref="N8:O8"/>
  </mergeCells>
  <phoneticPr fontId="249" type="noConversion"/>
  <printOptions horizontalCentered="1" gridLinesSet="0"/>
  <pageMargins left="0.39374999999999999" right="0.39374999999999999" top="0.55138889999999996" bottom="0.55138889999999996" header="0.51180550000000002" footer="0.51180550000000002"/>
  <pageSetup paperSize="9" scale="92" pageOrder="overThenDown" orientation="portrait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T54"/>
  <sheetViews>
    <sheetView tabSelected="1" view="pageBreakPreview" topLeftCell="A7" zoomScale="90" zoomScaleNormal="100" zoomScaleSheetLayoutView="90" workbookViewId="0">
      <selection activeCell="G14" sqref="G14"/>
    </sheetView>
  </sheetViews>
  <sheetFormatPr defaultRowHeight="13.5" outlineLevelRow="1"/>
  <cols>
    <col min="1" max="1" width="18.140625" style="21" customWidth="1"/>
    <col min="2" max="2" width="9.140625" style="21" customWidth="1"/>
    <col min="3" max="3" width="10.85546875" style="21" customWidth="1"/>
    <col min="4" max="4" width="8.85546875" style="21" customWidth="1"/>
    <col min="5" max="5" width="11.28515625" style="21" customWidth="1"/>
    <col min="6" max="7" width="10.28515625" style="21" customWidth="1"/>
    <col min="8" max="10" width="10" style="21" customWidth="1"/>
    <col min="11" max="11" width="10.28515625" style="21" customWidth="1"/>
    <col min="12" max="12" width="9" style="21" customWidth="1"/>
    <col min="13" max="13" width="13.42578125" style="21" customWidth="1"/>
    <col min="14" max="14" width="14" style="21" bestFit="1" customWidth="1"/>
    <col min="15" max="15" width="11" style="21" customWidth="1"/>
    <col min="16" max="16" width="10.5703125" style="21" customWidth="1"/>
    <col min="17" max="17" width="9.42578125" style="21" customWidth="1"/>
    <col min="18" max="18" width="10.85546875" style="21" customWidth="1"/>
    <col min="19" max="19" width="12.85546875" style="21" customWidth="1"/>
    <col min="20" max="20" width="15.140625" style="21" customWidth="1"/>
    <col min="21" max="21" width="1" style="21" customWidth="1"/>
    <col min="22" max="16384" width="9.140625" style="21"/>
  </cols>
  <sheetData>
    <row r="1" spans="1:20" s="1" customFormat="1" ht="24.95" customHeight="1">
      <c r="L1" s="54"/>
      <c r="M1" s="54"/>
      <c r="O1" s="54"/>
      <c r="P1" s="54"/>
      <c r="Q1" s="54"/>
      <c r="R1" s="54"/>
      <c r="S1" s="54"/>
    </row>
    <row r="2" spans="1:20" s="1" customFormat="1" ht="24.95" customHeight="1">
      <c r="L2" s="54"/>
      <c r="M2" s="54"/>
      <c r="O2" s="54"/>
      <c r="P2" s="54"/>
      <c r="Q2" s="54"/>
      <c r="R2" s="54"/>
      <c r="S2" s="54"/>
    </row>
    <row r="3" spans="1:20" s="2" customFormat="1" ht="24.95" customHeight="1">
      <c r="A3" s="56" t="s">
        <v>184</v>
      </c>
      <c r="B3" s="56"/>
      <c r="C3" s="58"/>
      <c r="D3" s="58"/>
      <c r="E3" s="58"/>
      <c r="F3" s="58"/>
      <c r="G3" s="58"/>
      <c r="H3" s="58"/>
      <c r="I3" s="58"/>
      <c r="J3" s="56" t="s">
        <v>185</v>
      </c>
      <c r="K3" s="58"/>
      <c r="L3" s="58"/>
      <c r="M3" s="58"/>
      <c r="N3" s="58"/>
      <c r="O3" s="58"/>
      <c r="P3" s="248"/>
      <c r="Q3" s="58"/>
      <c r="R3" s="58"/>
      <c r="S3" s="58"/>
      <c r="T3" s="58"/>
    </row>
    <row r="4" spans="1:20" s="3" customFormat="1" ht="23.1" customHeight="1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</row>
    <row r="5" spans="1:20" s="3" customFormat="1" ht="23.1" customHeight="1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</row>
    <row r="6" spans="1:20" s="16" customFormat="1" ht="21.75" customHeight="1" thickBot="1">
      <c r="A6" s="16" t="s">
        <v>561</v>
      </c>
      <c r="I6" s="236" t="s">
        <v>96</v>
      </c>
      <c r="J6" s="16" t="s">
        <v>561</v>
      </c>
      <c r="S6" s="236" t="s">
        <v>96</v>
      </c>
    </row>
    <row r="7" spans="1:20" s="2" customFormat="1" ht="17.25" customHeight="1">
      <c r="A7" s="61" t="s">
        <v>5</v>
      </c>
      <c r="B7" s="806" t="s">
        <v>186</v>
      </c>
      <c r="C7" s="61" t="s">
        <v>187</v>
      </c>
      <c r="D7" s="249" t="s">
        <v>99</v>
      </c>
      <c r="E7" s="249"/>
      <c r="F7" s="250"/>
      <c r="G7" s="249" t="s">
        <v>63</v>
      </c>
      <c r="H7" s="249"/>
      <c r="I7" s="249"/>
      <c r="J7" s="134" t="s">
        <v>188</v>
      </c>
      <c r="K7" s="134"/>
      <c r="L7" s="138"/>
      <c r="M7" s="134" t="s">
        <v>167</v>
      </c>
      <c r="N7" s="138"/>
      <c r="O7" s="134" t="s">
        <v>168</v>
      </c>
      <c r="P7" s="138"/>
      <c r="Q7" s="755" t="s">
        <v>103</v>
      </c>
      <c r="R7" s="755" t="s">
        <v>104</v>
      </c>
      <c r="S7" s="758" t="s">
        <v>189</v>
      </c>
    </row>
    <row r="8" spans="1:20" s="2" customFormat="1" ht="31.5" customHeight="1">
      <c r="A8" s="66"/>
      <c r="B8" s="807"/>
      <c r="C8" s="66"/>
      <c r="D8" s="68" t="s">
        <v>107</v>
      </c>
      <c r="E8" s="68"/>
      <c r="F8" s="251"/>
      <c r="G8" s="68" t="s">
        <v>70</v>
      </c>
      <c r="H8" s="68"/>
      <c r="I8" s="68"/>
      <c r="J8" s="68" t="s">
        <v>71</v>
      </c>
      <c r="K8" s="142"/>
      <c r="L8" s="145"/>
      <c r="M8" s="797" t="s">
        <v>109</v>
      </c>
      <c r="N8" s="799"/>
      <c r="O8" s="757" t="s">
        <v>171</v>
      </c>
      <c r="P8" s="145"/>
      <c r="Q8" s="139"/>
      <c r="R8" s="139"/>
      <c r="S8" s="140"/>
    </row>
    <row r="9" spans="1:20" s="2" customFormat="1" ht="22.5" customHeight="1">
      <c r="A9" s="66"/>
      <c r="B9" s="807"/>
      <c r="C9" s="66"/>
      <c r="D9" s="66" t="s">
        <v>14</v>
      </c>
      <c r="E9" s="66" t="s">
        <v>15</v>
      </c>
      <c r="F9" s="66" t="s">
        <v>16</v>
      </c>
      <c r="G9" s="66" t="s">
        <v>14</v>
      </c>
      <c r="H9" s="66" t="s">
        <v>15</v>
      </c>
      <c r="I9" s="252" t="s">
        <v>16</v>
      </c>
      <c r="J9" s="66" t="s">
        <v>14</v>
      </c>
      <c r="K9" s="139" t="s">
        <v>15</v>
      </c>
      <c r="L9" s="139" t="s">
        <v>16</v>
      </c>
      <c r="M9" s="139" t="s">
        <v>112</v>
      </c>
      <c r="N9" s="139" t="s">
        <v>172</v>
      </c>
      <c r="O9" s="139" t="s">
        <v>173</v>
      </c>
      <c r="P9" s="139" t="s">
        <v>174</v>
      </c>
      <c r="Q9" s="139" t="s">
        <v>119</v>
      </c>
      <c r="R9" s="139"/>
      <c r="S9" s="140"/>
    </row>
    <row r="10" spans="1:20" s="2" customFormat="1" ht="21.75" customHeight="1">
      <c r="A10" s="66"/>
      <c r="B10" s="807"/>
      <c r="C10" s="253" t="s">
        <v>114</v>
      </c>
      <c r="D10" s="66"/>
      <c r="E10" s="66"/>
      <c r="F10" s="66"/>
      <c r="G10" s="66"/>
      <c r="H10" s="66"/>
      <c r="I10" s="252"/>
      <c r="J10" s="66"/>
      <c r="K10" s="139"/>
      <c r="L10" s="139"/>
      <c r="M10" s="139"/>
      <c r="N10" s="801" t="s">
        <v>115</v>
      </c>
      <c r="O10" s="139" t="s">
        <v>175</v>
      </c>
      <c r="P10" s="139"/>
      <c r="Q10" s="139" t="s">
        <v>144</v>
      </c>
      <c r="R10" s="139" t="s">
        <v>118</v>
      </c>
      <c r="S10" s="140" t="s">
        <v>114</v>
      </c>
    </row>
    <row r="11" spans="1:20" s="2" customFormat="1" ht="15" customHeight="1">
      <c r="A11" s="75" t="s">
        <v>25</v>
      </c>
      <c r="B11" s="808"/>
      <c r="C11" s="75" t="s">
        <v>121</v>
      </c>
      <c r="D11" s="75" t="s">
        <v>29</v>
      </c>
      <c r="E11" s="75" t="s">
        <v>30</v>
      </c>
      <c r="F11" s="75" t="s">
        <v>31</v>
      </c>
      <c r="G11" s="75"/>
      <c r="H11" s="75"/>
      <c r="I11" s="254"/>
      <c r="J11" s="75"/>
      <c r="K11" s="154"/>
      <c r="L11" s="154"/>
      <c r="M11" s="154" t="s">
        <v>122</v>
      </c>
      <c r="N11" s="802"/>
      <c r="O11" s="154" t="s">
        <v>176</v>
      </c>
      <c r="P11" s="154" t="s">
        <v>123</v>
      </c>
      <c r="Q11" s="154" t="s">
        <v>124</v>
      </c>
      <c r="R11" s="154" t="s">
        <v>124</v>
      </c>
      <c r="S11" s="157" t="s">
        <v>125</v>
      </c>
    </row>
    <row r="12" spans="1:20" ht="30.75" hidden="1" customHeight="1">
      <c r="A12" s="79" t="s">
        <v>34</v>
      </c>
      <c r="B12" s="256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257"/>
      <c r="P12" s="257"/>
      <c r="Q12" s="80"/>
      <c r="R12" s="80"/>
      <c r="S12" s="82"/>
    </row>
    <row r="13" spans="1:20" ht="35.1" hidden="1" customHeight="1">
      <c r="A13" s="79" t="s">
        <v>35</v>
      </c>
      <c r="B13" s="256">
        <v>2</v>
      </c>
      <c r="C13" s="80">
        <v>22</v>
      </c>
      <c r="D13" s="80">
        <v>540</v>
      </c>
      <c r="E13" s="80">
        <v>225</v>
      </c>
      <c r="F13" s="80">
        <v>315</v>
      </c>
      <c r="G13" s="80">
        <v>64</v>
      </c>
      <c r="H13" s="80">
        <v>34</v>
      </c>
      <c r="I13" s="80">
        <v>30</v>
      </c>
      <c r="J13" s="80">
        <v>18</v>
      </c>
      <c r="K13" s="80">
        <v>11</v>
      </c>
      <c r="L13" s="80">
        <v>7</v>
      </c>
      <c r="M13" s="80">
        <v>157</v>
      </c>
      <c r="N13" s="80">
        <v>58</v>
      </c>
      <c r="O13" s="80">
        <v>185</v>
      </c>
      <c r="P13" s="80">
        <v>171</v>
      </c>
      <c r="Q13" s="80">
        <v>110</v>
      </c>
      <c r="R13" s="80">
        <v>29</v>
      </c>
      <c r="S13" s="82">
        <v>29</v>
      </c>
    </row>
    <row r="14" spans="1:20" ht="35.1" customHeight="1">
      <c r="A14" s="79" t="s">
        <v>36</v>
      </c>
      <c r="B14" s="256">
        <v>2</v>
      </c>
      <c r="C14" s="80">
        <v>22</v>
      </c>
      <c r="D14" s="80">
        <v>562</v>
      </c>
      <c r="E14" s="80">
        <v>222</v>
      </c>
      <c r="F14" s="80">
        <v>340</v>
      </c>
      <c r="G14" s="80">
        <v>71</v>
      </c>
      <c r="H14" s="80">
        <v>28</v>
      </c>
      <c r="I14" s="80">
        <v>43</v>
      </c>
      <c r="J14" s="80">
        <v>13</v>
      </c>
      <c r="K14" s="80">
        <v>9</v>
      </c>
      <c r="L14" s="80">
        <v>4</v>
      </c>
      <c r="M14" s="80">
        <v>173</v>
      </c>
      <c r="N14" s="80">
        <v>44</v>
      </c>
      <c r="O14" s="80">
        <v>190</v>
      </c>
      <c r="P14" s="80">
        <v>218</v>
      </c>
      <c r="Q14" s="80">
        <v>110</v>
      </c>
      <c r="R14" s="80">
        <v>29</v>
      </c>
      <c r="S14" s="82">
        <v>29</v>
      </c>
    </row>
    <row r="15" spans="1:20" ht="35.1" customHeight="1">
      <c r="A15" s="84" t="s">
        <v>37</v>
      </c>
      <c r="B15" s="258">
        <v>2</v>
      </c>
      <c r="C15" s="258">
        <v>22</v>
      </c>
      <c r="D15" s="258">
        <v>569</v>
      </c>
      <c r="E15" s="258">
        <v>220</v>
      </c>
      <c r="F15" s="258">
        <v>349</v>
      </c>
      <c r="G15" s="258">
        <v>72</v>
      </c>
      <c r="H15" s="258">
        <v>30</v>
      </c>
      <c r="I15" s="258">
        <v>42</v>
      </c>
      <c r="J15" s="258">
        <v>13</v>
      </c>
      <c r="K15" s="258">
        <v>8</v>
      </c>
      <c r="L15" s="258">
        <v>5</v>
      </c>
      <c r="M15" s="258">
        <v>154</v>
      </c>
      <c r="N15" s="258">
        <v>32</v>
      </c>
      <c r="O15" s="258">
        <v>190</v>
      </c>
      <c r="P15" s="258">
        <v>199</v>
      </c>
      <c r="Q15" s="258">
        <v>119</v>
      </c>
      <c r="R15" s="258">
        <v>29</v>
      </c>
      <c r="S15" s="258">
        <v>29</v>
      </c>
    </row>
    <row r="16" spans="1:20" ht="35.1" customHeight="1">
      <c r="A16" s="84" t="s">
        <v>190</v>
      </c>
      <c r="B16" s="258">
        <f t="shared" ref="B16:S16" si="0">SUM(B18+B22)</f>
        <v>3</v>
      </c>
      <c r="C16" s="258">
        <f t="shared" si="0"/>
        <v>25</v>
      </c>
      <c r="D16" s="258">
        <f t="shared" si="0"/>
        <v>621</v>
      </c>
      <c r="E16" s="258">
        <f t="shared" si="0"/>
        <v>252</v>
      </c>
      <c r="F16" s="258">
        <f t="shared" si="0"/>
        <v>369</v>
      </c>
      <c r="G16" s="258">
        <f t="shared" si="0"/>
        <v>79</v>
      </c>
      <c r="H16" s="258">
        <f t="shared" si="0"/>
        <v>32</v>
      </c>
      <c r="I16" s="258">
        <f t="shared" si="0"/>
        <v>47</v>
      </c>
      <c r="J16" s="258">
        <f t="shared" si="0"/>
        <v>19</v>
      </c>
      <c r="K16" s="258">
        <f t="shared" si="0"/>
        <v>15</v>
      </c>
      <c r="L16" s="258">
        <f t="shared" si="0"/>
        <v>4</v>
      </c>
      <c r="M16" s="258">
        <f t="shared" si="0"/>
        <v>196</v>
      </c>
      <c r="N16" s="258">
        <f t="shared" si="0"/>
        <v>46</v>
      </c>
      <c r="O16" s="258">
        <f t="shared" si="0"/>
        <v>193</v>
      </c>
      <c r="P16" s="258">
        <f t="shared" si="0"/>
        <v>223</v>
      </c>
      <c r="Q16" s="258">
        <f t="shared" si="0"/>
        <v>150.04599999999999</v>
      </c>
      <c r="R16" s="258">
        <f t="shared" si="0"/>
        <v>33.926000000000002</v>
      </c>
      <c r="S16" s="258">
        <f t="shared" si="0"/>
        <v>58</v>
      </c>
    </row>
    <row r="17" spans="1:19" ht="35.1" hidden="1" customHeight="1" outlineLevel="1">
      <c r="A17" s="84"/>
      <c r="B17" s="258" t="s">
        <v>163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2"/>
    </row>
    <row r="18" spans="1:19" ht="35.1" hidden="1" customHeight="1" outlineLevel="1">
      <c r="A18" s="259" t="s">
        <v>191</v>
      </c>
      <c r="B18" s="260">
        <f>SUM(B19:B20)</f>
        <v>2</v>
      </c>
      <c r="C18" s="260">
        <f t="shared" ref="C18:S18" si="1">SUM(C19:C20)</f>
        <v>22</v>
      </c>
      <c r="D18" s="260">
        <f t="shared" si="1"/>
        <v>569</v>
      </c>
      <c r="E18" s="260">
        <f t="shared" si="1"/>
        <v>210</v>
      </c>
      <c r="F18" s="260">
        <f t="shared" si="1"/>
        <v>359</v>
      </c>
      <c r="G18" s="260">
        <f t="shared" si="1"/>
        <v>69</v>
      </c>
      <c r="H18" s="260">
        <f t="shared" si="1"/>
        <v>27</v>
      </c>
      <c r="I18" s="260">
        <f t="shared" si="1"/>
        <v>42</v>
      </c>
      <c r="J18" s="260">
        <f t="shared" si="1"/>
        <v>15</v>
      </c>
      <c r="K18" s="260">
        <f t="shared" si="1"/>
        <v>11</v>
      </c>
      <c r="L18" s="260">
        <f t="shared" si="1"/>
        <v>4</v>
      </c>
      <c r="M18" s="260">
        <f t="shared" si="1"/>
        <v>178</v>
      </c>
      <c r="N18" s="260">
        <f t="shared" si="1"/>
        <v>32</v>
      </c>
      <c r="O18" s="260">
        <f t="shared" si="1"/>
        <v>175</v>
      </c>
      <c r="P18" s="260">
        <f t="shared" si="1"/>
        <v>205</v>
      </c>
      <c r="Q18" s="260">
        <f t="shared" si="1"/>
        <v>120.267</v>
      </c>
      <c r="R18" s="260">
        <f t="shared" si="1"/>
        <v>29.499000000000002</v>
      </c>
      <c r="S18" s="260">
        <f t="shared" si="1"/>
        <v>50</v>
      </c>
    </row>
    <row r="19" spans="1:19" ht="35.1" hidden="1" customHeight="1" outlineLevel="1">
      <c r="A19" s="87" t="s">
        <v>192</v>
      </c>
      <c r="B19" s="260">
        <v>1</v>
      </c>
      <c r="C19" s="93">
        <v>13</v>
      </c>
      <c r="D19" s="220">
        <f>SUM(E19:F19)</f>
        <v>317</v>
      </c>
      <c r="E19" s="93">
        <v>186</v>
      </c>
      <c r="F19" s="93">
        <v>131</v>
      </c>
      <c r="G19" s="220">
        <f>SUM(H19:I19)</f>
        <v>42</v>
      </c>
      <c r="H19" s="93">
        <v>18</v>
      </c>
      <c r="I19" s="93">
        <v>24</v>
      </c>
      <c r="J19" s="220">
        <f>SUM(K19:L19)</f>
        <v>15</v>
      </c>
      <c r="K19" s="93">
        <v>11</v>
      </c>
      <c r="L19" s="93">
        <v>4</v>
      </c>
      <c r="M19" s="93">
        <v>92</v>
      </c>
      <c r="N19" s="261">
        <v>14</v>
      </c>
      <c r="O19" s="93">
        <v>100</v>
      </c>
      <c r="P19" s="261">
        <v>113</v>
      </c>
      <c r="Q19" s="262">
        <f>81636/1000</f>
        <v>81.635999999999996</v>
      </c>
      <c r="R19" s="263">
        <v>17.701000000000001</v>
      </c>
      <c r="S19" s="261">
        <v>19</v>
      </c>
    </row>
    <row r="20" spans="1:19" ht="35.1" hidden="1" customHeight="1" outlineLevel="1">
      <c r="A20" s="87" t="s">
        <v>193</v>
      </c>
      <c r="B20" s="260">
        <v>1</v>
      </c>
      <c r="C20" s="93">
        <v>9</v>
      </c>
      <c r="D20" s="220">
        <f>SUM(E20:F20)</f>
        <v>252</v>
      </c>
      <c r="E20" s="93">
        <v>24</v>
      </c>
      <c r="F20" s="93">
        <v>228</v>
      </c>
      <c r="G20" s="220">
        <f>SUM(H20:I20)</f>
        <v>27</v>
      </c>
      <c r="H20" s="93">
        <v>9</v>
      </c>
      <c r="I20" s="93">
        <v>18</v>
      </c>
      <c r="J20" s="220">
        <f>SUM(K20:L20)</f>
        <v>0</v>
      </c>
      <c r="K20" s="93">
        <v>0</v>
      </c>
      <c r="L20" s="93">
        <v>0</v>
      </c>
      <c r="M20" s="93">
        <v>86</v>
      </c>
      <c r="N20" s="261">
        <v>18</v>
      </c>
      <c r="O20" s="93">
        <v>75</v>
      </c>
      <c r="P20" s="261">
        <v>92</v>
      </c>
      <c r="Q20" s="262">
        <f>38631/1000</f>
        <v>38.631</v>
      </c>
      <c r="R20" s="263">
        <v>11.798</v>
      </c>
      <c r="S20" s="261">
        <v>31</v>
      </c>
    </row>
    <row r="21" spans="1:19" ht="35.1" hidden="1" customHeight="1" outlineLevel="1">
      <c r="A21" s="87"/>
      <c r="B21" s="258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214"/>
      <c r="O21" s="103"/>
      <c r="P21" s="214"/>
      <c r="Q21" s="264"/>
      <c r="R21" s="265"/>
      <c r="S21" s="214"/>
    </row>
    <row r="22" spans="1:19" ht="35.1" hidden="1" customHeight="1" outlineLevel="1">
      <c r="A22" s="219" t="s">
        <v>158</v>
      </c>
      <c r="B22" s="260">
        <f>B23</f>
        <v>1</v>
      </c>
      <c r="C22" s="260">
        <f t="shared" ref="C22:S22" si="2">C23</f>
        <v>3</v>
      </c>
      <c r="D22" s="260">
        <f t="shared" si="2"/>
        <v>52</v>
      </c>
      <c r="E22" s="260">
        <f t="shared" si="2"/>
        <v>42</v>
      </c>
      <c r="F22" s="260">
        <f t="shared" si="2"/>
        <v>10</v>
      </c>
      <c r="G22" s="260">
        <f t="shared" si="2"/>
        <v>10</v>
      </c>
      <c r="H22" s="260">
        <f t="shared" si="2"/>
        <v>5</v>
      </c>
      <c r="I22" s="260">
        <f t="shared" si="2"/>
        <v>5</v>
      </c>
      <c r="J22" s="260">
        <f t="shared" si="2"/>
        <v>4</v>
      </c>
      <c r="K22" s="260">
        <f t="shared" si="2"/>
        <v>4</v>
      </c>
      <c r="L22" s="260">
        <f t="shared" si="2"/>
        <v>0</v>
      </c>
      <c r="M22" s="260">
        <f t="shared" si="2"/>
        <v>18</v>
      </c>
      <c r="N22" s="260">
        <f t="shared" si="2"/>
        <v>14</v>
      </c>
      <c r="O22" s="260">
        <f t="shared" si="2"/>
        <v>18</v>
      </c>
      <c r="P22" s="260">
        <f t="shared" si="2"/>
        <v>18</v>
      </c>
      <c r="Q22" s="266">
        <f t="shared" si="2"/>
        <v>29.779</v>
      </c>
      <c r="R22" s="266">
        <f t="shared" si="2"/>
        <v>4.4269999999999996</v>
      </c>
      <c r="S22" s="260">
        <f t="shared" si="2"/>
        <v>8</v>
      </c>
    </row>
    <row r="23" spans="1:19" ht="35.1" hidden="1" customHeight="1" outlineLevel="1">
      <c r="A23" s="87" t="s">
        <v>194</v>
      </c>
      <c r="B23" s="93">
        <v>1</v>
      </c>
      <c r="C23" s="93">
        <v>3</v>
      </c>
      <c r="D23" s="93">
        <v>52</v>
      </c>
      <c r="E23" s="93">
        <v>42</v>
      </c>
      <c r="F23" s="93">
        <v>10</v>
      </c>
      <c r="G23" s="93">
        <v>10</v>
      </c>
      <c r="H23" s="93">
        <v>5</v>
      </c>
      <c r="I23" s="93">
        <v>5</v>
      </c>
      <c r="J23" s="93">
        <v>4</v>
      </c>
      <c r="K23" s="93">
        <v>4</v>
      </c>
      <c r="L23" s="93">
        <v>0</v>
      </c>
      <c r="M23" s="93">
        <v>18</v>
      </c>
      <c r="N23" s="261">
        <v>14</v>
      </c>
      <c r="O23" s="93">
        <v>18</v>
      </c>
      <c r="P23" s="261">
        <v>18</v>
      </c>
      <c r="Q23" s="262">
        <v>29.779</v>
      </c>
      <c r="R23" s="263">
        <v>4.4269999999999996</v>
      </c>
      <c r="S23" s="93">
        <v>8</v>
      </c>
    </row>
    <row r="24" spans="1:19" ht="35.1" hidden="1" customHeight="1" outlineLevel="1">
      <c r="A24" s="87"/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214"/>
      <c r="O24" s="103"/>
      <c r="P24" s="214"/>
      <c r="Q24" s="267"/>
      <c r="R24" s="103"/>
      <c r="S24" s="103"/>
    </row>
    <row r="25" spans="1:19" ht="35.1" hidden="1" customHeight="1" outlineLevel="1">
      <c r="A25" s="268"/>
      <c r="B25" s="269"/>
      <c r="C25" s="216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270"/>
      <c r="R25" s="104"/>
      <c r="S25" s="104"/>
    </row>
    <row r="26" spans="1:19" ht="35.1" customHeight="1" collapsed="1">
      <c r="A26" s="84" t="s">
        <v>195</v>
      </c>
      <c r="B26" s="258">
        <f t="shared" ref="B26:S26" si="3">SUM(B28+B32)</f>
        <v>3</v>
      </c>
      <c r="C26" s="258">
        <f t="shared" si="3"/>
        <v>25</v>
      </c>
      <c r="D26" s="258">
        <f t="shared" si="3"/>
        <v>550</v>
      </c>
      <c r="E26" s="258">
        <f t="shared" si="3"/>
        <v>219</v>
      </c>
      <c r="F26" s="258">
        <f t="shared" si="3"/>
        <v>331</v>
      </c>
      <c r="G26" s="258">
        <f t="shared" si="3"/>
        <v>78</v>
      </c>
      <c r="H26" s="258">
        <f t="shared" si="3"/>
        <v>33</v>
      </c>
      <c r="I26" s="258">
        <f t="shared" si="3"/>
        <v>45</v>
      </c>
      <c r="J26" s="258">
        <f t="shared" si="3"/>
        <v>15</v>
      </c>
      <c r="K26" s="258">
        <f t="shared" si="3"/>
        <v>12</v>
      </c>
      <c r="L26" s="258">
        <f t="shared" si="3"/>
        <v>3</v>
      </c>
      <c r="M26" s="258">
        <f t="shared" si="3"/>
        <v>202</v>
      </c>
      <c r="N26" s="258">
        <f t="shared" si="3"/>
        <v>65</v>
      </c>
      <c r="O26" s="258">
        <f t="shared" si="3"/>
        <v>175</v>
      </c>
      <c r="P26" s="258">
        <f t="shared" si="3"/>
        <v>164</v>
      </c>
      <c r="Q26" s="258">
        <f t="shared" si="3"/>
        <v>151</v>
      </c>
      <c r="R26" s="258">
        <f t="shared" si="3"/>
        <v>33</v>
      </c>
      <c r="S26" s="258">
        <f t="shared" si="3"/>
        <v>32</v>
      </c>
    </row>
    <row r="27" spans="1:19" ht="35.1" hidden="1" customHeight="1" outlineLevel="1">
      <c r="A27" s="84"/>
      <c r="B27" s="258" t="s">
        <v>163</v>
      </c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257"/>
      <c r="P27" s="257"/>
      <c r="Q27" s="80"/>
      <c r="R27" s="80"/>
      <c r="S27" s="82"/>
    </row>
    <row r="28" spans="1:19" ht="35.1" hidden="1" customHeight="1" outlineLevel="1">
      <c r="A28" s="259" t="s">
        <v>191</v>
      </c>
      <c r="B28" s="260">
        <f>SUM(B29:B30)</f>
        <v>2</v>
      </c>
      <c r="C28" s="260">
        <f t="shared" ref="C28:S28" si="4">SUM(C29:C30)</f>
        <v>22</v>
      </c>
      <c r="D28" s="260">
        <f t="shared" si="4"/>
        <v>501</v>
      </c>
      <c r="E28" s="260">
        <f t="shared" si="4"/>
        <v>182</v>
      </c>
      <c r="F28" s="260">
        <f t="shared" si="4"/>
        <v>319</v>
      </c>
      <c r="G28" s="260">
        <f t="shared" si="4"/>
        <v>67</v>
      </c>
      <c r="H28" s="260">
        <f t="shared" si="4"/>
        <v>28</v>
      </c>
      <c r="I28" s="260">
        <f t="shared" si="4"/>
        <v>39</v>
      </c>
      <c r="J28" s="260">
        <f t="shared" si="4"/>
        <v>11</v>
      </c>
      <c r="K28" s="260">
        <f t="shared" si="4"/>
        <v>8</v>
      </c>
      <c r="L28" s="260">
        <f t="shared" si="4"/>
        <v>3</v>
      </c>
      <c r="M28" s="260">
        <f t="shared" si="4"/>
        <v>186</v>
      </c>
      <c r="N28" s="260">
        <f t="shared" si="4"/>
        <v>52</v>
      </c>
      <c r="O28" s="271">
        <f t="shared" si="4"/>
        <v>155</v>
      </c>
      <c r="P28" s="271">
        <f t="shared" si="4"/>
        <v>144</v>
      </c>
      <c r="Q28" s="260">
        <f t="shared" si="4"/>
        <v>121</v>
      </c>
      <c r="R28" s="260">
        <f t="shared" si="4"/>
        <v>29</v>
      </c>
      <c r="S28" s="260">
        <f t="shared" si="4"/>
        <v>29</v>
      </c>
    </row>
    <row r="29" spans="1:19" ht="35.1" hidden="1" customHeight="1" outlineLevel="1">
      <c r="A29" s="87" t="s">
        <v>192</v>
      </c>
      <c r="B29" s="272">
        <v>1</v>
      </c>
      <c r="C29" s="93">
        <v>13</v>
      </c>
      <c r="D29" s="220">
        <f>SUM(E29:F29)</f>
        <v>260</v>
      </c>
      <c r="E29" s="93">
        <v>159</v>
      </c>
      <c r="F29" s="93">
        <v>101</v>
      </c>
      <c r="G29" s="220">
        <f>SUM(H29:I29)</f>
        <v>40</v>
      </c>
      <c r="H29" s="93">
        <v>20</v>
      </c>
      <c r="I29" s="93">
        <v>20</v>
      </c>
      <c r="J29" s="220">
        <f>SUM(K29:L29)</f>
        <v>11</v>
      </c>
      <c r="K29" s="93">
        <v>8</v>
      </c>
      <c r="L29" s="93">
        <v>3</v>
      </c>
      <c r="M29" s="93">
        <v>109</v>
      </c>
      <c r="N29" s="261">
        <v>35</v>
      </c>
      <c r="O29" s="273">
        <v>80</v>
      </c>
      <c r="P29" s="274">
        <v>69</v>
      </c>
      <c r="Q29" s="262">
        <v>82</v>
      </c>
      <c r="R29" s="263">
        <v>17</v>
      </c>
      <c r="S29" s="261">
        <v>13</v>
      </c>
    </row>
    <row r="30" spans="1:19" ht="35.1" hidden="1" customHeight="1" outlineLevel="1">
      <c r="A30" s="87" t="s">
        <v>193</v>
      </c>
      <c r="B30" s="272">
        <v>1</v>
      </c>
      <c r="C30" s="93">
        <v>9</v>
      </c>
      <c r="D30" s="220">
        <f>SUM(E30:F30)</f>
        <v>241</v>
      </c>
      <c r="E30" s="93">
        <v>23</v>
      </c>
      <c r="F30" s="93">
        <v>218</v>
      </c>
      <c r="G30" s="220">
        <f>SUM(H30:I30)</f>
        <v>27</v>
      </c>
      <c r="H30" s="93">
        <v>8</v>
      </c>
      <c r="I30" s="93">
        <v>19</v>
      </c>
      <c r="J30" s="220">
        <f>SUM(K30:L30)</f>
        <v>0</v>
      </c>
      <c r="K30" s="93">
        <v>0</v>
      </c>
      <c r="L30" s="93">
        <v>0</v>
      </c>
      <c r="M30" s="93">
        <v>77</v>
      </c>
      <c r="N30" s="261">
        <v>17</v>
      </c>
      <c r="O30" s="273">
        <v>75</v>
      </c>
      <c r="P30" s="274">
        <v>75</v>
      </c>
      <c r="Q30" s="262">
        <v>39</v>
      </c>
      <c r="R30" s="263">
        <v>12</v>
      </c>
      <c r="S30" s="261">
        <v>16</v>
      </c>
    </row>
    <row r="31" spans="1:19" ht="35.1" hidden="1" customHeight="1" outlineLevel="1">
      <c r="A31" s="87"/>
      <c r="B31" s="258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214"/>
      <c r="O31" s="273"/>
      <c r="P31" s="274"/>
      <c r="Q31" s="264"/>
      <c r="R31" s="265"/>
      <c r="S31" s="214"/>
    </row>
    <row r="32" spans="1:19" ht="35.1" hidden="1" customHeight="1" outlineLevel="1">
      <c r="A32" s="219" t="s">
        <v>158</v>
      </c>
      <c r="B32" s="260">
        <f>B33</f>
        <v>1</v>
      </c>
      <c r="C32" s="260">
        <f t="shared" ref="C32:S32" si="5">C33</f>
        <v>3</v>
      </c>
      <c r="D32" s="260">
        <f t="shared" si="5"/>
        <v>49</v>
      </c>
      <c r="E32" s="260">
        <f t="shared" si="5"/>
        <v>37</v>
      </c>
      <c r="F32" s="260">
        <f t="shared" si="5"/>
        <v>12</v>
      </c>
      <c r="G32" s="260">
        <f t="shared" si="5"/>
        <v>11</v>
      </c>
      <c r="H32" s="260">
        <f t="shared" si="5"/>
        <v>5</v>
      </c>
      <c r="I32" s="260">
        <f t="shared" si="5"/>
        <v>6</v>
      </c>
      <c r="J32" s="260">
        <f t="shared" si="5"/>
        <v>4</v>
      </c>
      <c r="K32" s="260">
        <f t="shared" si="5"/>
        <v>4</v>
      </c>
      <c r="L32" s="260">
        <f t="shared" si="5"/>
        <v>0</v>
      </c>
      <c r="M32" s="260">
        <f t="shared" si="5"/>
        <v>16</v>
      </c>
      <c r="N32" s="260">
        <f t="shared" si="5"/>
        <v>13</v>
      </c>
      <c r="O32" s="271">
        <f t="shared" si="5"/>
        <v>20</v>
      </c>
      <c r="P32" s="271">
        <f t="shared" si="5"/>
        <v>20</v>
      </c>
      <c r="Q32" s="266">
        <f t="shared" si="5"/>
        <v>30</v>
      </c>
      <c r="R32" s="266">
        <f t="shared" si="5"/>
        <v>4</v>
      </c>
      <c r="S32" s="260">
        <f t="shared" si="5"/>
        <v>3</v>
      </c>
    </row>
    <row r="33" spans="1:19" ht="35.1" hidden="1" customHeight="1" outlineLevel="1">
      <c r="A33" s="87" t="s">
        <v>194</v>
      </c>
      <c r="B33" s="93">
        <v>1</v>
      </c>
      <c r="C33" s="93">
        <v>3</v>
      </c>
      <c r="D33" s="220">
        <f>SUM(E33:F33)</f>
        <v>49</v>
      </c>
      <c r="E33" s="93">
        <v>37</v>
      </c>
      <c r="F33" s="93">
        <v>12</v>
      </c>
      <c r="G33" s="220">
        <f>SUM(H33:I33)</f>
        <v>11</v>
      </c>
      <c r="H33" s="93">
        <v>5</v>
      </c>
      <c r="I33" s="93">
        <v>6</v>
      </c>
      <c r="J33" s="220">
        <f>SUM(K33:L33)</f>
        <v>4</v>
      </c>
      <c r="K33" s="93">
        <v>4</v>
      </c>
      <c r="L33" s="93">
        <v>0</v>
      </c>
      <c r="M33" s="93">
        <v>16</v>
      </c>
      <c r="N33" s="261">
        <v>13</v>
      </c>
      <c r="O33" s="273">
        <v>20</v>
      </c>
      <c r="P33" s="274">
        <v>20</v>
      </c>
      <c r="Q33" s="262">
        <v>30</v>
      </c>
      <c r="R33" s="263">
        <v>4</v>
      </c>
      <c r="S33" s="93">
        <v>3</v>
      </c>
    </row>
    <row r="34" spans="1:19" ht="35.1" customHeight="1" collapsed="1">
      <c r="A34" s="84" t="s">
        <v>196</v>
      </c>
      <c r="B34" s="258">
        <f>SUM(B36,B40)</f>
        <v>3</v>
      </c>
      <c r="C34" s="258">
        <f t="shared" ref="C34:S34" si="6">SUM(C36,C40)</f>
        <v>25</v>
      </c>
      <c r="D34" s="258">
        <f t="shared" si="6"/>
        <v>507</v>
      </c>
      <c r="E34" s="258">
        <f t="shared" si="6"/>
        <v>200</v>
      </c>
      <c r="F34" s="258">
        <f t="shared" si="6"/>
        <v>307</v>
      </c>
      <c r="G34" s="258">
        <f t="shared" si="6"/>
        <v>85</v>
      </c>
      <c r="H34" s="258">
        <f t="shared" si="6"/>
        <v>37</v>
      </c>
      <c r="I34" s="258">
        <f t="shared" si="6"/>
        <v>48</v>
      </c>
      <c r="J34" s="258">
        <f t="shared" si="6"/>
        <v>13</v>
      </c>
      <c r="K34" s="258">
        <f t="shared" si="6"/>
        <v>10</v>
      </c>
      <c r="L34" s="258">
        <f t="shared" si="6"/>
        <v>3</v>
      </c>
      <c r="M34" s="258">
        <f t="shared" si="6"/>
        <v>194</v>
      </c>
      <c r="N34" s="258">
        <f t="shared" si="6"/>
        <v>52</v>
      </c>
      <c r="O34" s="258">
        <f t="shared" si="6"/>
        <v>172</v>
      </c>
      <c r="P34" s="258">
        <f t="shared" si="6"/>
        <v>171</v>
      </c>
      <c r="Q34" s="258">
        <f t="shared" si="6"/>
        <v>151</v>
      </c>
      <c r="R34" s="258">
        <f t="shared" si="6"/>
        <v>33</v>
      </c>
      <c r="S34" s="258">
        <f t="shared" si="6"/>
        <v>60</v>
      </c>
    </row>
    <row r="35" spans="1:19" ht="35.1" hidden="1" customHeight="1" outlineLevel="1">
      <c r="A35" s="84"/>
      <c r="B35" s="258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2"/>
    </row>
    <row r="36" spans="1:19" ht="35.1" hidden="1" customHeight="1" outlineLevel="1">
      <c r="A36" s="259" t="s">
        <v>191</v>
      </c>
      <c r="B36" s="260">
        <f>SUM(B37:B38)</f>
        <v>2</v>
      </c>
      <c r="C36" s="260">
        <f t="shared" ref="C36:S36" si="7">SUM(C37:C38)</f>
        <v>22</v>
      </c>
      <c r="D36" s="260">
        <f t="shared" si="7"/>
        <v>456</v>
      </c>
      <c r="E36" s="260">
        <f t="shared" si="7"/>
        <v>163</v>
      </c>
      <c r="F36" s="260">
        <f t="shared" si="7"/>
        <v>293</v>
      </c>
      <c r="G36" s="260">
        <f t="shared" si="7"/>
        <v>74</v>
      </c>
      <c r="H36" s="260">
        <f t="shared" si="7"/>
        <v>31</v>
      </c>
      <c r="I36" s="260">
        <f t="shared" si="7"/>
        <v>43</v>
      </c>
      <c r="J36" s="260">
        <f t="shared" si="7"/>
        <v>9</v>
      </c>
      <c r="K36" s="260">
        <f t="shared" si="7"/>
        <v>6</v>
      </c>
      <c r="L36" s="260">
        <f t="shared" si="7"/>
        <v>3</v>
      </c>
      <c r="M36" s="260">
        <f t="shared" si="7"/>
        <v>179</v>
      </c>
      <c r="N36" s="260">
        <f t="shared" si="7"/>
        <v>37</v>
      </c>
      <c r="O36" s="260">
        <f t="shared" si="7"/>
        <v>152</v>
      </c>
      <c r="P36" s="260">
        <f t="shared" si="7"/>
        <v>156</v>
      </c>
      <c r="Q36" s="260">
        <f t="shared" si="7"/>
        <v>121</v>
      </c>
      <c r="R36" s="260">
        <f t="shared" si="7"/>
        <v>29</v>
      </c>
      <c r="S36" s="260">
        <f t="shared" si="7"/>
        <v>52</v>
      </c>
    </row>
    <row r="37" spans="1:19" ht="35.1" hidden="1" customHeight="1" outlineLevel="1">
      <c r="A37" s="87" t="s">
        <v>192</v>
      </c>
      <c r="B37" s="272">
        <v>1</v>
      </c>
      <c r="C37" s="93">
        <v>13</v>
      </c>
      <c r="D37" s="220">
        <f>SUM(E37:F37)</f>
        <v>240</v>
      </c>
      <c r="E37" s="93">
        <v>143</v>
      </c>
      <c r="F37" s="93">
        <v>97</v>
      </c>
      <c r="G37" s="220">
        <f>SUM(H37:I37)</f>
        <v>44</v>
      </c>
      <c r="H37" s="93">
        <v>22</v>
      </c>
      <c r="I37" s="93">
        <v>22</v>
      </c>
      <c r="J37" s="220">
        <f>SUM(K37:L37)</f>
        <v>9</v>
      </c>
      <c r="K37" s="93">
        <v>6</v>
      </c>
      <c r="L37" s="93">
        <v>3</v>
      </c>
      <c r="M37" s="93">
        <v>97</v>
      </c>
      <c r="N37" s="261">
        <v>26</v>
      </c>
      <c r="O37" s="93">
        <v>80</v>
      </c>
      <c r="P37" s="261">
        <v>83</v>
      </c>
      <c r="Q37" s="262">
        <v>83</v>
      </c>
      <c r="R37" s="263">
        <v>17</v>
      </c>
      <c r="S37" s="261">
        <v>19</v>
      </c>
    </row>
    <row r="38" spans="1:19" ht="35.1" hidden="1" customHeight="1" outlineLevel="1">
      <c r="A38" s="87" t="s">
        <v>193</v>
      </c>
      <c r="B38" s="272">
        <v>1</v>
      </c>
      <c r="C38" s="93">
        <v>9</v>
      </c>
      <c r="D38" s="220">
        <f>SUM(E38:F38)</f>
        <v>216</v>
      </c>
      <c r="E38" s="93">
        <v>20</v>
      </c>
      <c r="F38" s="93">
        <v>196</v>
      </c>
      <c r="G38" s="220">
        <f>SUM(H38:I38)</f>
        <v>30</v>
      </c>
      <c r="H38" s="93">
        <v>9</v>
      </c>
      <c r="I38" s="93">
        <v>21</v>
      </c>
      <c r="J38" s="220">
        <f>SUM(K38:L38)</f>
        <v>0</v>
      </c>
      <c r="K38" s="93">
        <v>0</v>
      </c>
      <c r="L38" s="93">
        <v>0</v>
      </c>
      <c r="M38" s="93">
        <v>82</v>
      </c>
      <c r="N38" s="261">
        <v>11</v>
      </c>
      <c r="O38" s="93">
        <v>72</v>
      </c>
      <c r="P38" s="261">
        <v>73</v>
      </c>
      <c r="Q38" s="262">
        <v>38</v>
      </c>
      <c r="R38" s="263">
        <v>12</v>
      </c>
      <c r="S38" s="261">
        <v>33</v>
      </c>
    </row>
    <row r="39" spans="1:19" ht="35.1" hidden="1" customHeight="1" outlineLevel="1">
      <c r="A39" s="87"/>
      <c r="B39" s="258"/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214"/>
      <c r="O39" s="103"/>
      <c r="P39" s="214"/>
      <c r="Q39" s="264"/>
      <c r="R39" s="265"/>
      <c r="S39" s="214"/>
    </row>
    <row r="40" spans="1:19" ht="35.1" hidden="1" customHeight="1" outlineLevel="1">
      <c r="A40" s="219" t="s">
        <v>158</v>
      </c>
      <c r="B40" s="260">
        <f>SUM(B41)</f>
        <v>1</v>
      </c>
      <c r="C40" s="260">
        <f t="shared" ref="C40:S40" si="8">SUM(C41)</f>
        <v>3</v>
      </c>
      <c r="D40" s="260">
        <f t="shared" si="8"/>
        <v>51</v>
      </c>
      <c r="E40" s="260">
        <f t="shared" si="8"/>
        <v>37</v>
      </c>
      <c r="F40" s="260">
        <f t="shared" si="8"/>
        <v>14</v>
      </c>
      <c r="G40" s="260">
        <f t="shared" si="8"/>
        <v>11</v>
      </c>
      <c r="H40" s="260">
        <f t="shared" si="8"/>
        <v>6</v>
      </c>
      <c r="I40" s="260">
        <f t="shared" si="8"/>
        <v>5</v>
      </c>
      <c r="J40" s="260">
        <f t="shared" si="8"/>
        <v>4</v>
      </c>
      <c r="K40" s="260">
        <f t="shared" si="8"/>
        <v>4</v>
      </c>
      <c r="L40" s="260">
        <f t="shared" si="8"/>
        <v>0</v>
      </c>
      <c r="M40" s="260">
        <f t="shared" si="8"/>
        <v>15</v>
      </c>
      <c r="N40" s="260">
        <f t="shared" si="8"/>
        <v>15</v>
      </c>
      <c r="O40" s="260">
        <f t="shared" si="8"/>
        <v>20</v>
      </c>
      <c r="P40" s="260">
        <f t="shared" si="8"/>
        <v>15</v>
      </c>
      <c r="Q40" s="260">
        <f t="shared" si="8"/>
        <v>30</v>
      </c>
      <c r="R40" s="260">
        <f t="shared" si="8"/>
        <v>4</v>
      </c>
      <c r="S40" s="260">
        <f t="shared" si="8"/>
        <v>8</v>
      </c>
    </row>
    <row r="41" spans="1:19" ht="35.1" hidden="1" customHeight="1" outlineLevel="1">
      <c r="A41" s="87" t="s">
        <v>194</v>
      </c>
      <c r="B41" s="93">
        <v>1</v>
      </c>
      <c r="C41" s="93">
        <v>3</v>
      </c>
      <c r="D41" s="220">
        <f>SUM(E41:F41)</f>
        <v>51</v>
      </c>
      <c r="E41" s="93">
        <v>37</v>
      </c>
      <c r="F41" s="93">
        <v>14</v>
      </c>
      <c r="G41" s="220">
        <f>SUM(H41:I41)</f>
        <v>11</v>
      </c>
      <c r="H41" s="93">
        <v>6</v>
      </c>
      <c r="I41" s="93">
        <v>5</v>
      </c>
      <c r="J41" s="220">
        <f>SUM(K41:L41)</f>
        <v>4</v>
      </c>
      <c r="K41" s="93">
        <v>4</v>
      </c>
      <c r="L41" s="93">
        <v>0</v>
      </c>
      <c r="M41" s="93">
        <v>15</v>
      </c>
      <c r="N41" s="261">
        <v>15</v>
      </c>
      <c r="O41" s="93">
        <v>20</v>
      </c>
      <c r="P41" s="261">
        <v>15</v>
      </c>
      <c r="Q41" s="262">
        <v>30</v>
      </c>
      <c r="R41" s="263">
        <v>4</v>
      </c>
      <c r="S41" s="93">
        <v>8</v>
      </c>
    </row>
    <row r="42" spans="1:19" s="6" customFormat="1" ht="35.1" customHeight="1" collapsed="1">
      <c r="A42" s="111" t="s">
        <v>197</v>
      </c>
      <c r="B42" s="275">
        <f>SUM(B44,B48)</f>
        <v>3</v>
      </c>
      <c r="C42" s="275">
        <f t="shared" ref="C42:S42" si="9">SUM(C44,C48)</f>
        <v>25</v>
      </c>
      <c r="D42" s="275">
        <f t="shared" si="9"/>
        <v>460</v>
      </c>
      <c r="E42" s="275">
        <f t="shared" si="9"/>
        <v>181</v>
      </c>
      <c r="F42" s="275">
        <f t="shared" si="9"/>
        <v>279</v>
      </c>
      <c r="G42" s="275">
        <f t="shared" si="9"/>
        <v>82</v>
      </c>
      <c r="H42" s="275">
        <f t="shared" si="9"/>
        <v>30</v>
      </c>
      <c r="I42" s="275">
        <f t="shared" si="9"/>
        <v>52</v>
      </c>
      <c r="J42" s="275">
        <f t="shared" si="9"/>
        <v>13</v>
      </c>
      <c r="K42" s="275">
        <f t="shared" si="9"/>
        <v>10</v>
      </c>
      <c r="L42" s="275">
        <f t="shared" si="9"/>
        <v>3</v>
      </c>
      <c r="M42" s="275">
        <f t="shared" si="9"/>
        <v>192</v>
      </c>
      <c r="N42" s="275">
        <f t="shared" si="9"/>
        <v>71</v>
      </c>
      <c r="O42" s="275">
        <f t="shared" si="9"/>
        <v>172</v>
      </c>
      <c r="P42" s="275">
        <f t="shared" si="9"/>
        <v>166</v>
      </c>
      <c r="Q42" s="275">
        <f t="shared" si="9"/>
        <v>150.779</v>
      </c>
      <c r="R42" s="275">
        <f t="shared" si="9"/>
        <v>36.427</v>
      </c>
      <c r="S42" s="275">
        <f t="shared" si="9"/>
        <v>79</v>
      </c>
    </row>
    <row r="43" spans="1:19" s="13" customFormat="1" ht="35.1" customHeight="1" outlineLevel="1">
      <c r="A43" s="172"/>
      <c r="B43" s="276"/>
      <c r="C43" s="276"/>
      <c r="D43" s="276"/>
      <c r="E43" s="276"/>
      <c r="F43" s="276"/>
      <c r="G43" s="276"/>
      <c r="H43" s="276"/>
      <c r="I43" s="276"/>
      <c r="J43" s="276"/>
      <c r="K43" s="276"/>
      <c r="L43" s="276"/>
      <c r="M43" s="276"/>
      <c r="N43" s="276"/>
      <c r="O43" s="276"/>
      <c r="P43" s="276"/>
      <c r="Q43" s="276"/>
      <c r="R43" s="276"/>
      <c r="S43" s="276"/>
    </row>
    <row r="44" spans="1:19" ht="35.1" customHeight="1" outlineLevel="1">
      <c r="A44" s="259" t="s">
        <v>191</v>
      </c>
      <c r="B44" s="258">
        <f>SUM(B45:B46)</f>
        <v>2</v>
      </c>
      <c r="C44" s="258">
        <f t="shared" ref="C44:S44" si="10">SUM(C45:C46)</f>
        <v>22</v>
      </c>
      <c r="D44" s="258">
        <f t="shared" si="10"/>
        <v>420</v>
      </c>
      <c r="E44" s="258">
        <f t="shared" si="10"/>
        <v>153</v>
      </c>
      <c r="F44" s="258">
        <f t="shared" si="10"/>
        <v>267</v>
      </c>
      <c r="G44" s="258">
        <f t="shared" si="10"/>
        <v>70</v>
      </c>
      <c r="H44" s="258">
        <f t="shared" si="10"/>
        <v>24</v>
      </c>
      <c r="I44" s="258">
        <f t="shared" si="10"/>
        <v>46</v>
      </c>
      <c r="J44" s="258">
        <f t="shared" si="10"/>
        <v>9</v>
      </c>
      <c r="K44" s="258">
        <f t="shared" si="10"/>
        <v>6</v>
      </c>
      <c r="L44" s="258">
        <f t="shared" si="10"/>
        <v>3</v>
      </c>
      <c r="M44" s="258">
        <f t="shared" si="10"/>
        <v>176</v>
      </c>
      <c r="N44" s="258">
        <f t="shared" si="10"/>
        <v>57</v>
      </c>
      <c r="O44" s="258">
        <f t="shared" si="10"/>
        <v>152</v>
      </c>
      <c r="P44" s="258">
        <f t="shared" si="10"/>
        <v>157</v>
      </c>
      <c r="Q44" s="258">
        <f t="shared" si="10"/>
        <v>121</v>
      </c>
      <c r="R44" s="258">
        <f t="shared" si="10"/>
        <v>32</v>
      </c>
      <c r="S44" s="258">
        <f t="shared" si="10"/>
        <v>71</v>
      </c>
    </row>
    <row r="45" spans="1:19" ht="35.1" customHeight="1" outlineLevel="1">
      <c r="A45" s="87" t="s">
        <v>192</v>
      </c>
      <c r="B45" s="277">
        <v>1</v>
      </c>
      <c r="C45" s="88">
        <v>13</v>
      </c>
      <c r="D45" s="103">
        <f>SUM(E45:F45)</f>
        <v>225</v>
      </c>
      <c r="E45" s="88">
        <v>138</v>
      </c>
      <c r="F45" s="88">
        <v>87</v>
      </c>
      <c r="G45" s="103">
        <f>SUM(H45:I45)</f>
        <v>41</v>
      </c>
      <c r="H45" s="88">
        <v>17</v>
      </c>
      <c r="I45" s="88">
        <v>24</v>
      </c>
      <c r="J45" s="103">
        <f>SUM(K45:L45)</f>
        <v>9</v>
      </c>
      <c r="K45" s="88">
        <v>6</v>
      </c>
      <c r="L45" s="88">
        <v>3</v>
      </c>
      <c r="M45" s="88">
        <v>95</v>
      </c>
      <c r="N45" s="278">
        <v>38</v>
      </c>
      <c r="O45" s="88">
        <v>80</v>
      </c>
      <c r="P45" s="278">
        <v>85</v>
      </c>
      <c r="Q45" s="279">
        <v>83</v>
      </c>
      <c r="R45" s="280">
        <v>20</v>
      </c>
      <c r="S45" s="278">
        <v>38</v>
      </c>
    </row>
    <row r="46" spans="1:19" ht="35.1" customHeight="1" outlineLevel="1">
      <c r="A46" s="87" t="s">
        <v>193</v>
      </c>
      <c r="B46" s="277">
        <v>1</v>
      </c>
      <c r="C46" s="88">
        <v>9</v>
      </c>
      <c r="D46" s="103">
        <f>SUM(E46:F46)</f>
        <v>195</v>
      </c>
      <c r="E46" s="88">
        <v>15</v>
      </c>
      <c r="F46" s="88">
        <v>180</v>
      </c>
      <c r="G46" s="103">
        <f>SUM(H46:I46)</f>
        <v>29</v>
      </c>
      <c r="H46" s="88">
        <v>7</v>
      </c>
      <c r="I46" s="88">
        <v>22</v>
      </c>
      <c r="J46" s="103">
        <f>SUM(K46:L46)</f>
        <v>0</v>
      </c>
      <c r="K46" s="88">
        <v>0</v>
      </c>
      <c r="L46" s="88">
        <v>0</v>
      </c>
      <c r="M46" s="88">
        <v>81</v>
      </c>
      <c r="N46" s="278">
        <v>19</v>
      </c>
      <c r="O46" s="88">
        <v>72</v>
      </c>
      <c r="P46" s="278">
        <v>72</v>
      </c>
      <c r="Q46" s="279">
        <v>38</v>
      </c>
      <c r="R46" s="280">
        <v>12</v>
      </c>
      <c r="S46" s="278">
        <v>33</v>
      </c>
    </row>
    <row r="47" spans="1:19" ht="35.1" customHeight="1" outlineLevel="1">
      <c r="A47" s="87"/>
      <c r="B47" s="258"/>
      <c r="C47" s="103"/>
      <c r="D47" s="103"/>
      <c r="E47" s="103"/>
      <c r="F47" s="103"/>
      <c r="G47" s="103"/>
      <c r="H47" s="103"/>
      <c r="I47" s="103"/>
      <c r="J47" s="103"/>
      <c r="K47" s="103"/>
      <c r="L47" s="103"/>
      <c r="M47" s="103"/>
      <c r="N47" s="214"/>
      <c r="O47" s="103"/>
      <c r="P47" s="214"/>
      <c r="Q47" s="264"/>
      <c r="R47" s="265"/>
      <c r="S47" s="214"/>
    </row>
    <row r="48" spans="1:19" ht="35.1" customHeight="1" outlineLevel="1">
      <c r="A48" s="219" t="s">
        <v>158</v>
      </c>
      <c r="B48" s="258">
        <f>SUM(B49)</f>
        <v>1</v>
      </c>
      <c r="C48" s="258">
        <f t="shared" ref="C48:S48" si="11">SUM(C49)</f>
        <v>3</v>
      </c>
      <c r="D48" s="258">
        <f t="shared" si="11"/>
        <v>40</v>
      </c>
      <c r="E48" s="258">
        <f t="shared" si="11"/>
        <v>28</v>
      </c>
      <c r="F48" s="258">
        <f t="shared" si="11"/>
        <v>12</v>
      </c>
      <c r="G48" s="258">
        <f t="shared" si="11"/>
        <v>12</v>
      </c>
      <c r="H48" s="258">
        <f t="shared" si="11"/>
        <v>6</v>
      </c>
      <c r="I48" s="258">
        <f t="shared" si="11"/>
        <v>6</v>
      </c>
      <c r="J48" s="258">
        <f t="shared" si="11"/>
        <v>4</v>
      </c>
      <c r="K48" s="258">
        <f t="shared" si="11"/>
        <v>4</v>
      </c>
      <c r="L48" s="258">
        <f t="shared" si="11"/>
        <v>0</v>
      </c>
      <c r="M48" s="258">
        <f t="shared" si="11"/>
        <v>16</v>
      </c>
      <c r="N48" s="258">
        <f t="shared" si="11"/>
        <v>14</v>
      </c>
      <c r="O48" s="258">
        <f t="shared" si="11"/>
        <v>20</v>
      </c>
      <c r="P48" s="258">
        <f t="shared" si="11"/>
        <v>9</v>
      </c>
      <c r="Q48" s="258">
        <f t="shared" si="11"/>
        <v>29.779</v>
      </c>
      <c r="R48" s="258">
        <f t="shared" si="11"/>
        <v>4.4269999999999996</v>
      </c>
      <c r="S48" s="258">
        <f t="shared" si="11"/>
        <v>8</v>
      </c>
    </row>
    <row r="49" spans="1:20" ht="35.1" customHeight="1" outlineLevel="1">
      <c r="A49" s="87" t="s">
        <v>194</v>
      </c>
      <c r="B49" s="88">
        <v>1</v>
      </c>
      <c r="C49" s="88">
        <v>3</v>
      </c>
      <c r="D49" s="103">
        <f>SUM(E49:F49)</f>
        <v>40</v>
      </c>
      <c r="E49" s="88">
        <v>28</v>
      </c>
      <c r="F49" s="88">
        <v>12</v>
      </c>
      <c r="G49" s="103">
        <f>SUM(H49:I49)</f>
        <v>12</v>
      </c>
      <c r="H49" s="88">
        <v>6</v>
      </c>
      <c r="I49" s="88">
        <v>6</v>
      </c>
      <c r="J49" s="103">
        <f>SUM(K49:L49)</f>
        <v>4</v>
      </c>
      <c r="K49" s="88">
        <v>4</v>
      </c>
      <c r="L49" s="88" t="s">
        <v>198</v>
      </c>
      <c r="M49" s="88">
        <v>16</v>
      </c>
      <c r="N49" s="278">
        <v>14</v>
      </c>
      <c r="O49" s="88">
        <v>20</v>
      </c>
      <c r="P49" s="278">
        <v>9</v>
      </c>
      <c r="Q49" s="279">
        <v>29.779</v>
      </c>
      <c r="R49" s="280">
        <v>4.4269999999999996</v>
      </c>
      <c r="S49" s="88">
        <v>8</v>
      </c>
    </row>
    <row r="50" spans="1:20" ht="9.75" customHeight="1" outlineLevel="1">
      <c r="A50" s="268"/>
      <c r="B50" s="269"/>
      <c r="C50" s="216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270"/>
      <c r="R50" s="104"/>
      <c r="S50" s="104"/>
    </row>
    <row r="51" spans="1:20" ht="39" customHeight="1" outlineLevel="1">
      <c r="A51" s="246"/>
      <c r="B51" s="258"/>
      <c r="C51" s="215"/>
      <c r="D51" s="214"/>
      <c r="E51" s="214"/>
      <c r="F51" s="214"/>
      <c r="G51" s="214"/>
      <c r="H51" s="214"/>
      <c r="I51" s="214"/>
      <c r="J51" s="214"/>
      <c r="K51" s="214"/>
      <c r="L51" s="214"/>
      <c r="M51" s="214"/>
      <c r="N51" s="214"/>
      <c r="O51" s="214"/>
      <c r="P51" s="214"/>
      <c r="Q51" s="267"/>
      <c r="R51" s="214"/>
      <c r="S51" s="214"/>
    </row>
    <row r="52" spans="1:20" s="4" customFormat="1" ht="15" customHeight="1">
      <c r="A52" s="281"/>
      <c r="B52" s="117"/>
      <c r="Q52" s="119"/>
      <c r="R52" s="119"/>
      <c r="S52" s="282" t="s">
        <v>199</v>
      </c>
      <c r="T52" s="119"/>
    </row>
    <row r="53" spans="1:20" s="4" customFormat="1" ht="15" customHeight="1">
      <c r="A53" s="281"/>
      <c r="B53" s="117"/>
      <c r="Q53" s="119"/>
      <c r="R53" s="119"/>
      <c r="S53" s="119"/>
      <c r="T53" s="119"/>
    </row>
    <row r="54" spans="1:20" s="7" customFormat="1" ht="15" customHeight="1">
      <c r="A54" s="4" t="s">
        <v>57</v>
      </c>
      <c r="C54" s="123"/>
      <c r="D54" s="123"/>
      <c r="E54" s="123"/>
      <c r="F54" s="123"/>
      <c r="G54" s="123"/>
      <c r="H54" s="123"/>
      <c r="I54" s="123"/>
      <c r="J54" s="123"/>
      <c r="K54" s="123"/>
      <c r="L54" s="123"/>
      <c r="M54" s="123"/>
      <c r="N54" s="123"/>
      <c r="O54" s="123"/>
      <c r="P54" s="123"/>
      <c r="Q54" s="123"/>
      <c r="R54" s="123"/>
      <c r="S54" s="123"/>
      <c r="T54" s="123"/>
    </row>
  </sheetData>
  <mergeCells count="3">
    <mergeCell ref="M8:N8"/>
    <mergeCell ref="N10:N11"/>
    <mergeCell ref="B7:B11"/>
  </mergeCells>
  <phoneticPr fontId="249" type="noConversion"/>
  <printOptions horizontalCentered="1" gridLinesSet="0"/>
  <pageMargins left="0.39374999999999999" right="0.39374999999999999" top="0.55138889999999996" bottom="0.55138889999999996" header="0.51180550000000002" footer="0.51180550000000002"/>
  <pageSetup paperSize="9" scale="91" pageOrder="overThenDown" orientation="portrait" blackAndWhite="1" r:id="rId1"/>
  <headerFooter alignWithMargins="0"/>
  <colBreaks count="1" manualBreakCount="1">
    <brk id="9" max="53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AC71"/>
  <sheetViews>
    <sheetView view="pageBreakPreview" zoomScaleNormal="100" zoomScaleSheetLayoutView="75" workbookViewId="0">
      <selection activeCell="AF72" sqref="AF72"/>
    </sheetView>
  </sheetViews>
  <sheetFormatPr defaultRowHeight="13.5" outlineLevelRow="1"/>
  <cols>
    <col min="1" max="1" width="9.7109375" style="21" customWidth="1"/>
    <col min="2" max="3" width="6.5703125" style="21" bestFit="1" customWidth="1"/>
    <col min="4" max="4" width="7.5703125" style="21" bestFit="1" customWidth="1"/>
    <col min="5" max="7" width="6.5703125" style="21" bestFit="1" customWidth="1"/>
    <col min="8" max="13" width="4.7109375" style="21" customWidth="1"/>
    <col min="14" max="19" width="6.5703125" style="21" bestFit="1" customWidth="1"/>
    <col min="20" max="28" width="4.7109375" style="21" customWidth="1"/>
    <col min="29" max="29" width="9.7109375" style="21" customWidth="1"/>
    <col min="30" max="16384" width="9.140625" style="21"/>
  </cols>
  <sheetData>
    <row r="1" spans="1:29" s="1" customFormat="1" ht="24.95" customHeight="1">
      <c r="A1" s="283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</row>
    <row r="2" spans="1:29" s="1" customFormat="1" ht="24.95" customHeight="1">
      <c r="A2" s="283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</row>
    <row r="3" spans="1:29" s="2" customFormat="1" ht="34.5" customHeight="1">
      <c r="A3" s="56" t="s">
        <v>200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</row>
    <row r="4" spans="1:29" s="3" customFormat="1" ht="43.5" customHeight="1">
      <c r="A4" s="284" t="s">
        <v>201</v>
      </c>
      <c r="B4" s="285"/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85"/>
      <c r="P4" s="285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</row>
    <row r="5" spans="1:29" s="3" customFormat="1" ht="23.1" customHeight="1">
      <c r="A5" s="284"/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</row>
    <row r="6" spans="1:29" s="4" customFormat="1" ht="24.75" customHeight="1" thickBot="1">
      <c r="A6" s="4" t="s">
        <v>202</v>
      </c>
      <c r="AC6" s="184" t="s">
        <v>203</v>
      </c>
    </row>
    <row r="7" spans="1:29">
      <c r="A7" s="61" t="s">
        <v>97</v>
      </c>
      <c r="B7" s="249" t="s">
        <v>204</v>
      </c>
      <c r="C7" s="249"/>
      <c r="D7" s="249"/>
      <c r="E7" s="249"/>
      <c r="F7" s="249"/>
      <c r="G7" s="249"/>
      <c r="H7" s="250"/>
      <c r="I7" s="250"/>
      <c r="J7" s="250"/>
      <c r="K7" s="286"/>
      <c r="L7" s="249"/>
      <c r="M7" s="250"/>
      <c r="N7" s="777" t="s">
        <v>553</v>
      </c>
      <c r="O7" s="809"/>
      <c r="P7" s="809"/>
      <c r="Q7" s="809"/>
      <c r="R7" s="809"/>
      <c r="S7" s="809"/>
      <c r="T7" s="809"/>
      <c r="U7" s="809"/>
      <c r="V7" s="809"/>
      <c r="W7" s="809"/>
      <c r="X7" s="809"/>
      <c r="Y7" s="809"/>
      <c r="Z7" s="809"/>
      <c r="AA7" s="809"/>
      <c r="AB7" s="778"/>
      <c r="AC7" s="62" t="s">
        <v>205</v>
      </c>
    </row>
    <row r="8" spans="1:29" ht="18.75" customHeight="1">
      <c r="A8" s="66"/>
      <c r="B8" s="68" t="s">
        <v>206</v>
      </c>
      <c r="C8" s="68"/>
      <c r="D8" s="68"/>
      <c r="E8" s="68"/>
      <c r="F8" s="68"/>
      <c r="G8" s="68"/>
      <c r="H8" s="251"/>
      <c r="I8" s="251"/>
      <c r="J8" s="251"/>
      <c r="K8" s="287"/>
      <c r="L8" s="288"/>
      <c r="M8" s="251"/>
      <c r="N8" s="287" t="s">
        <v>207</v>
      </c>
      <c r="O8" s="68"/>
      <c r="P8" s="68"/>
      <c r="Q8" s="68"/>
      <c r="R8" s="68"/>
      <c r="S8" s="68"/>
      <c r="T8" s="68"/>
      <c r="U8" s="68"/>
      <c r="V8" s="68"/>
      <c r="W8" s="68"/>
      <c r="X8" s="288"/>
      <c r="Y8" s="288"/>
      <c r="Z8" s="68"/>
      <c r="AA8" s="68"/>
      <c r="AB8" s="251"/>
      <c r="AC8" s="67"/>
    </row>
    <row r="9" spans="1:29">
      <c r="A9" s="66"/>
      <c r="B9" s="253" t="s">
        <v>14</v>
      </c>
      <c r="C9" s="253"/>
      <c r="D9" s="253"/>
      <c r="E9" s="288" t="s">
        <v>208</v>
      </c>
      <c r="F9" s="289"/>
      <c r="G9" s="290"/>
      <c r="H9" s="291" t="s">
        <v>209</v>
      </c>
      <c r="I9" s="292"/>
      <c r="J9" s="73"/>
      <c r="K9" s="291" t="s">
        <v>210</v>
      </c>
      <c r="L9" s="292"/>
      <c r="M9" s="293"/>
      <c r="N9" s="253" t="s">
        <v>14</v>
      </c>
      <c r="O9" s="253"/>
      <c r="P9" s="253"/>
      <c r="Q9" s="291" t="s">
        <v>208</v>
      </c>
      <c r="R9" s="292"/>
      <c r="S9" s="293"/>
      <c r="T9" s="291" t="s">
        <v>209</v>
      </c>
      <c r="U9" s="292"/>
      <c r="V9" s="293"/>
      <c r="W9" s="291" t="s">
        <v>210</v>
      </c>
      <c r="X9" s="292"/>
      <c r="Y9" s="293"/>
      <c r="Z9" s="291" t="s">
        <v>211</v>
      </c>
      <c r="AA9" s="292"/>
      <c r="AB9" s="293"/>
      <c r="AC9" s="67"/>
    </row>
    <row r="10" spans="1:29" ht="21.75" customHeight="1">
      <c r="A10" s="66"/>
      <c r="B10" s="253" t="s">
        <v>29</v>
      </c>
      <c r="C10" s="253"/>
      <c r="D10" s="253"/>
      <c r="E10" s="781" t="s">
        <v>212</v>
      </c>
      <c r="F10" s="810"/>
      <c r="G10" s="782"/>
      <c r="H10" s="781" t="s">
        <v>213</v>
      </c>
      <c r="I10" s="810"/>
      <c r="J10" s="782"/>
      <c r="K10" s="781" t="s">
        <v>214</v>
      </c>
      <c r="L10" s="810"/>
      <c r="M10" s="782"/>
      <c r="N10" s="288"/>
      <c r="O10" s="288"/>
      <c r="P10" s="253"/>
      <c r="Q10" s="781"/>
      <c r="R10" s="810"/>
      <c r="S10" s="782"/>
      <c r="T10" s="781"/>
      <c r="U10" s="810"/>
      <c r="V10" s="782"/>
      <c r="W10" s="781"/>
      <c r="X10" s="810"/>
      <c r="Y10" s="782"/>
      <c r="Z10" s="781" t="s">
        <v>215</v>
      </c>
      <c r="AA10" s="810"/>
      <c r="AB10" s="782"/>
      <c r="AC10" s="67" t="s">
        <v>163</v>
      </c>
    </row>
    <row r="11" spans="1:29" ht="25.5" customHeight="1">
      <c r="A11" s="66"/>
      <c r="B11" s="288"/>
      <c r="C11" s="288"/>
      <c r="D11" s="253"/>
      <c r="E11" s="781" t="s">
        <v>216</v>
      </c>
      <c r="F11" s="810"/>
      <c r="G11" s="782"/>
      <c r="H11" s="781" t="s">
        <v>217</v>
      </c>
      <c r="I11" s="810"/>
      <c r="J11" s="782"/>
      <c r="K11" s="781" t="s">
        <v>217</v>
      </c>
      <c r="L11" s="810"/>
      <c r="M11" s="782"/>
      <c r="N11" s="288"/>
      <c r="O11" s="288"/>
      <c r="P11" s="253"/>
      <c r="Q11" s="781"/>
      <c r="R11" s="810"/>
      <c r="S11" s="782"/>
      <c r="T11" s="781"/>
      <c r="U11" s="810"/>
      <c r="V11" s="782"/>
      <c r="W11" s="781"/>
      <c r="X11" s="810"/>
      <c r="Y11" s="782"/>
      <c r="Z11" s="781"/>
      <c r="AA11" s="810"/>
      <c r="AB11" s="782"/>
      <c r="AC11" s="67" t="s">
        <v>218</v>
      </c>
    </row>
    <row r="12" spans="1:29">
      <c r="A12" s="66"/>
      <c r="B12" s="294"/>
      <c r="C12" s="290" t="s">
        <v>15</v>
      </c>
      <c r="D12" s="290" t="s">
        <v>16</v>
      </c>
      <c r="E12" s="66"/>
      <c r="F12" s="290" t="s">
        <v>15</v>
      </c>
      <c r="G12" s="290" t="s">
        <v>16</v>
      </c>
      <c r="H12" s="295"/>
      <c r="I12" s="290" t="s">
        <v>15</v>
      </c>
      <c r="J12" s="290" t="s">
        <v>16</v>
      </c>
      <c r="K12" s="295"/>
      <c r="L12" s="296" t="s">
        <v>15</v>
      </c>
      <c r="M12" s="296" t="s">
        <v>16</v>
      </c>
      <c r="N12" s="294"/>
      <c r="O12" s="290" t="s">
        <v>15</v>
      </c>
      <c r="P12" s="290" t="s">
        <v>16</v>
      </c>
      <c r="Q12" s="295"/>
      <c r="R12" s="296" t="s">
        <v>15</v>
      </c>
      <c r="S12" s="296" t="s">
        <v>16</v>
      </c>
      <c r="T12" s="295"/>
      <c r="U12" s="296" t="s">
        <v>15</v>
      </c>
      <c r="V12" s="296" t="s">
        <v>16</v>
      </c>
      <c r="W12" s="295"/>
      <c r="X12" s="296" t="s">
        <v>15</v>
      </c>
      <c r="Y12" s="296" t="s">
        <v>16</v>
      </c>
      <c r="Z12" s="295"/>
      <c r="AA12" s="296" t="s">
        <v>15</v>
      </c>
      <c r="AB12" s="296" t="s">
        <v>16</v>
      </c>
      <c r="AC12" s="297" t="s">
        <v>219</v>
      </c>
    </row>
    <row r="13" spans="1:29">
      <c r="A13" s="75" t="s">
        <v>76</v>
      </c>
      <c r="B13" s="251"/>
      <c r="C13" s="298" t="s">
        <v>30</v>
      </c>
      <c r="D13" s="298" t="s">
        <v>31</v>
      </c>
      <c r="E13" s="75"/>
      <c r="F13" s="298"/>
      <c r="G13" s="298"/>
      <c r="H13" s="299"/>
      <c r="I13" s="298"/>
      <c r="J13" s="298"/>
      <c r="K13" s="299"/>
      <c r="L13" s="298"/>
      <c r="M13" s="298"/>
      <c r="N13" s="251"/>
      <c r="O13" s="298"/>
      <c r="P13" s="298"/>
      <c r="Q13" s="299"/>
      <c r="R13" s="298"/>
      <c r="S13" s="298"/>
      <c r="T13" s="299"/>
      <c r="U13" s="298"/>
      <c r="V13" s="298"/>
      <c r="W13" s="299"/>
      <c r="X13" s="298"/>
      <c r="Y13" s="298"/>
      <c r="Z13" s="299"/>
      <c r="AA13" s="298"/>
      <c r="AB13" s="298"/>
      <c r="AC13" s="254" t="s">
        <v>220</v>
      </c>
    </row>
    <row r="14" spans="1:29" ht="24.75" hidden="1" customHeight="1">
      <c r="A14" s="79" t="s">
        <v>34</v>
      </c>
      <c r="B14" s="80">
        <v>534</v>
      </c>
      <c r="C14" s="80"/>
      <c r="D14" s="80"/>
      <c r="E14" s="80">
        <v>521</v>
      </c>
      <c r="F14" s="80"/>
      <c r="G14" s="80"/>
      <c r="H14" s="80">
        <v>3</v>
      </c>
      <c r="I14" s="80"/>
      <c r="J14" s="80"/>
      <c r="K14" s="80">
        <v>10</v>
      </c>
      <c r="L14" s="80"/>
      <c r="M14" s="80"/>
      <c r="N14" s="80">
        <v>530</v>
      </c>
      <c r="O14" s="80"/>
      <c r="P14" s="80"/>
      <c r="Q14" s="80">
        <v>518</v>
      </c>
      <c r="R14" s="80"/>
      <c r="S14" s="80"/>
      <c r="T14" s="80">
        <v>2</v>
      </c>
      <c r="U14" s="80"/>
      <c r="V14" s="80"/>
      <c r="W14" s="80">
        <v>10</v>
      </c>
      <c r="X14" s="80"/>
      <c r="Y14" s="80"/>
      <c r="Z14" s="80"/>
      <c r="AA14" s="80"/>
      <c r="AB14" s="80"/>
      <c r="AC14" s="300">
        <v>99.3</v>
      </c>
    </row>
    <row r="15" spans="1:29" ht="35.1" hidden="1" customHeight="1">
      <c r="A15" s="79" t="s">
        <v>35</v>
      </c>
      <c r="B15" s="80">
        <v>458</v>
      </c>
      <c r="C15" s="80" t="s">
        <v>221</v>
      </c>
      <c r="D15" s="80" t="s">
        <v>221</v>
      </c>
      <c r="E15" s="80">
        <v>454</v>
      </c>
      <c r="F15" s="80" t="s">
        <v>221</v>
      </c>
      <c r="G15" s="80" t="s">
        <v>222</v>
      </c>
      <c r="H15" s="80">
        <v>2</v>
      </c>
      <c r="I15" s="80" t="s">
        <v>221</v>
      </c>
      <c r="J15" s="80" t="s">
        <v>223</v>
      </c>
      <c r="K15" s="80">
        <v>2</v>
      </c>
      <c r="L15" s="80" t="s">
        <v>224</v>
      </c>
      <c r="M15" s="80" t="s">
        <v>225</v>
      </c>
      <c r="N15" s="80">
        <v>454</v>
      </c>
      <c r="O15" s="80" t="s">
        <v>226</v>
      </c>
      <c r="P15" s="80" t="s">
        <v>227</v>
      </c>
      <c r="Q15" s="80">
        <v>450</v>
      </c>
      <c r="R15" s="80" t="s">
        <v>221</v>
      </c>
      <c r="S15" s="80" t="s">
        <v>221</v>
      </c>
      <c r="T15" s="80">
        <v>2</v>
      </c>
      <c r="U15" s="80" t="s">
        <v>221</v>
      </c>
      <c r="V15" s="80" t="s">
        <v>226</v>
      </c>
      <c r="W15" s="80">
        <v>2</v>
      </c>
      <c r="X15" s="80" t="s">
        <v>221</v>
      </c>
      <c r="Y15" s="80" t="s">
        <v>221</v>
      </c>
      <c r="Z15" s="80">
        <v>0</v>
      </c>
      <c r="AA15" s="80">
        <v>0</v>
      </c>
      <c r="AB15" s="80">
        <v>0</v>
      </c>
      <c r="AC15" s="300">
        <v>99.126637554585145</v>
      </c>
    </row>
    <row r="16" spans="1:29" ht="35.1" customHeight="1">
      <c r="A16" s="79" t="s">
        <v>36</v>
      </c>
      <c r="B16" s="80">
        <v>579</v>
      </c>
      <c r="C16" s="80" t="s">
        <v>221</v>
      </c>
      <c r="D16" s="80" t="s">
        <v>221</v>
      </c>
      <c r="E16" s="80">
        <v>576</v>
      </c>
      <c r="F16" s="80" t="s">
        <v>221</v>
      </c>
      <c r="G16" s="80" t="s">
        <v>222</v>
      </c>
      <c r="H16" s="80">
        <v>3</v>
      </c>
      <c r="I16" s="80" t="s">
        <v>221</v>
      </c>
      <c r="J16" s="80" t="s">
        <v>223</v>
      </c>
      <c r="K16" s="80">
        <v>0</v>
      </c>
      <c r="L16" s="80" t="s">
        <v>224</v>
      </c>
      <c r="M16" s="80" t="s">
        <v>225</v>
      </c>
      <c r="N16" s="80">
        <v>576</v>
      </c>
      <c r="O16" s="80" t="s">
        <v>226</v>
      </c>
      <c r="P16" s="80" t="s">
        <v>227</v>
      </c>
      <c r="Q16" s="80">
        <v>573</v>
      </c>
      <c r="R16" s="80" t="s">
        <v>221</v>
      </c>
      <c r="S16" s="80" t="s">
        <v>221</v>
      </c>
      <c r="T16" s="80">
        <v>3</v>
      </c>
      <c r="U16" s="80" t="s">
        <v>221</v>
      </c>
      <c r="V16" s="80" t="s">
        <v>226</v>
      </c>
      <c r="W16" s="80">
        <v>0</v>
      </c>
      <c r="X16" s="80" t="s">
        <v>221</v>
      </c>
      <c r="Y16" s="80" t="s">
        <v>221</v>
      </c>
      <c r="Z16" s="80">
        <v>0</v>
      </c>
      <c r="AA16" s="80">
        <v>0</v>
      </c>
      <c r="AB16" s="80">
        <v>0</v>
      </c>
      <c r="AC16" s="300">
        <v>99.5</v>
      </c>
    </row>
    <row r="17" spans="1:29" ht="35.1" customHeight="1">
      <c r="A17" s="84" t="s">
        <v>37</v>
      </c>
      <c r="B17" s="80">
        <f>SUM(B19:B28)</f>
        <v>514</v>
      </c>
      <c r="C17" s="80">
        <v>244</v>
      </c>
      <c r="D17" s="80">
        <v>251</v>
      </c>
      <c r="E17" s="80">
        <f>SUM(E19:E28)</f>
        <v>504</v>
      </c>
      <c r="F17" s="80">
        <v>241</v>
      </c>
      <c r="G17" s="80">
        <v>246</v>
      </c>
      <c r="H17" s="80">
        <f>SUM(H19:H28)</f>
        <v>4</v>
      </c>
      <c r="I17" s="80">
        <v>2</v>
      </c>
      <c r="J17" s="80">
        <v>1</v>
      </c>
      <c r="K17" s="80">
        <f>SUM(K19:K28)</f>
        <v>6</v>
      </c>
      <c r="L17" s="80">
        <v>1</v>
      </c>
      <c r="M17" s="80">
        <v>4</v>
      </c>
      <c r="N17" s="80">
        <v>494</v>
      </c>
      <c r="O17" s="80">
        <v>243</v>
      </c>
      <c r="P17" s="80">
        <v>252</v>
      </c>
      <c r="Q17" s="80">
        <f>SUM(Q19:Q28)</f>
        <v>489</v>
      </c>
      <c r="R17" s="80">
        <v>240</v>
      </c>
      <c r="S17" s="80">
        <v>246</v>
      </c>
      <c r="T17" s="80">
        <f>SUM(T19:T28)</f>
        <v>0</v>
      </c>
      <c r="U17" s="80">
        <v>2</v>
      </c>
      <c r="V17" s="80">
        <v>1</v>
      </c>
      <c r="W17" s="80">
        <f>SUM(W19:W28)</f>
        <v>6</v>
      </c>
      <c r="X17" s="80">
        <v>1</v>
      </c>
      <c r="Y17" s="80">
        <v>4</v>
      </c>
      <c r="Z17" s="80">
        <v>1</v>
      </c>
      <c r="AA17" s="80">
        <v>0</v>
      </c>
      <c r="AB17" s="80">
        <v>1</v>
      </c>
      <c r="AC17" s="301">
        <v>99.8</v>
      </c>
    </row>
    <row r="18" spans="1:29" ht="35.1" customHeight="1">
      <c r="A18" s="84" t="s">
        <v>190</v>
      </c>
      <c r="B18" s="80">
        <f>SUM(B20:B29)</f>
        <v>526</v>
      </c>
      <c r="C18" s="80">
        <f t="shared" ref="C18:AB18" si="0">SUM(C20:C29)</f>
        <v>282</v>
      </c>
      <c r="D18" s="80">
        <f t="shared" si="0"/>
        <v>244</v>
      </c>
      <c r="E18" s="80">
        <f t="shared" si="0"/>
        <v>514</v>
      </c>
      <c r="F18" s="80">
        <f t="shared" si="0"/>
        <v>275</v>
      </c>
      <c r="G18" s="80">
        <f t="shared" si="0"/>
        <v>239</v>
      </c>
      <c r="H18" s="80">
        <f t="shared" si="0"/>
        <v>6</v>
      </c>
      <c r="I18" s="80">
        <f t="shared" si="0"/>
        <v>3</v>
      </c>
      <c r="J18" s="80">
        <f t="shared" si="0"/>
        <v>3</v>
      </c>
      <c r="K18" s="80">
        <f t="shared" si="0"/>
        <v>6</v>
      </c>
      <c r="L18" s="80">
        <f t="shared" si="0"/>
        <v>4</v>
      </c>
      <c r="M18" s="80">
        <f t="shared" si="0"/>
        <v>2</v>
      </c>
      <c r="N18" s="80">
        <f t="shared" si="0"/>
        <v>505</v>
      </c>
      <c r="O18" s="80">
        <f t="shared" si="0"/>
        <v>272</v>
      </c>
      <c r="P18" s="80">
        <f t="shared" si="0"/>
        <v>233</v>
      </c>
      <c r="Q18" s="80">
        <f t="shared" si="0"/>
        <v>499</v>
      </c>
      <c r="R18" s="80">
        <f t="shared" si="0"/>
        <v>268</v>
      </c>
      <c r="S18" s="80">
        <f t="shared" si="0"/>
        <v>231</v>
      </c>
      <c r="T18" s="80">
        <f t="shared" si="0"/>
        <v>0</v>
      </c>
      <c r="U18" s="80">
        <f t="shared" si="0"/>
        <v>0</v>
      </c>
      <c r="V18" s="80">
        <f t="shared" si="0"/>
        <v>0</v>
      </c>
      <c r="W18" s="80">
        <f t="shared" si="0"/>
        <v>6</v>
      </c>
      <c r="X18" s="80">
        <f t="shared" si="0"/>
        <v>4</v>
      </c>
      <c r="Y18" s="80">
        <f t="shared" si="0"/>
        <v>2</v>
      </c>
      <c r="Z18" s="80">
        <f t="shared" si="0"/>
        <v>0</v>
      </c>
      <c r="AA18" s="80">
        <f t="shared" si="0"/>
        <v>0</v>
      </c>
      <c r="AB18" s="80">
        <f t="shared" si="0"/>
        <v>0</v>
      </c>
      <c r="AC18" s="302">
        <f>N18/B18*100</f>
        <v>96.00760456273764</v>
      </c>
    </row>
    <row r="19" spans="1:29" ht="35.1" hidden="1" customHeight="1" outlineLevel="1">
      <c r="A19" s="84"/>
      <c r="B19" s="80"/>
      <c r="C19" s="80"/>
      <c r="D19" s="80"/>
      <c r="E19" s="112"/>
      <c r="F19" s="80"/>
      <c r="G19" s="80"/>
      <c r="H19" s="112"/>
      <c r="I19" s="80"/>
      <c r="J19" s="80"/>
      <c r="K19" s="112"/>
      <c r="L19" s="80"/>
      <c r="M19" s="80"/>
      <c r="N19" s="80"/>
      <c r="O19" s="80"/>
      <c r="P19" s="80"/>
      <c r="Q19" s="112"/>
      <c r="R19" s="80"/>
      <c r="S19" s="80"/>
      <c r="T19" s="112"/>
      <c r="U19" s="80"/>
      <c r="V19" s="80"/>
      <c r="W19" s="112"/>
      <c r="X19" s="80"/>
      <c r="Y19" s="80"/>
      <c r="Z19" s="112"/>
      <c r="AA19" s="80"/>
      <c r="AB19" s="80"/>
      <c r="AC19" s="303"/>
    </row>
    <row r="20" spans="1:29" ht="35.1" hidden="1" customHeight="1" outlineLevel="1">
      <c r="A20" s="87" t="s">
        <v>82</v>
      </c>
      <c r="B20" s="95">
        <v>373</v>
      </c>
      <c r="C20" s="94">
        <v>205</v>
      </c>
      <c r="D20" s="94">
        <v>168</v>
      </c>
      <c r="E20" s="94">
        <v>372</v>
      </c>
      <c r="F20" s="93">
        <v>204</v>
      </c>
      <c r="G20" s="93">
        <v>168</v>
      </c>
      <c r="H20" s="94">
        <v>1</v>
      </c>
      <c r="I20" s="93">
        <v>1</v>
      </c>
      <c r="J20" s="93">
        <v>0</v>
      </c>
      <c r="K20" s="94">
        <v>0</v>
      </c>
      <c r="L20" s="93">
        <v>0</v>
      </c>
      <c r="M20" s="93">
        <v>0</v>
      </c>
      <c r="N20" s="95">
        <v>362</v>
      </c>
      <c r="O20" s="94">
        <v>199</v>
      </c>
      <c r="P20" s="94">
        <v>163</v>
      </c>
      <c r="Q20" s="94">
        <v>362</v>
      </c>
      <c r="R20" s="93">
        <v>199</v>
      </c>
      <c r="S20" s="93">
        <v>163</v>
      </c>
      <c r="T20" s="94">
        <v>0</v>
      </c>
      <c r="U20" s="93">
        <v>0</v>
      </c>
      <c r="V20" s="93">
        <v>0</v>
      </c>
      <c r="W20" s="94">
        <v>0</v>
      </c>
      <c r="X20" s="93">
        <v>0</v>
      </c>
      <c r="Y20" s="93">
        <v>0</v>
      </c>
      <c r="Z20" s="94">
        <v>0</v>
      </c>
      <c r="AA20" s="93">
        <v>0</v>
      </c>
      <c r="AB20" s="93">
        <v>0</v>
      </c>
      <c r="AC20" s="304">
        <f>N20/B20*100</f>
        <v>97.050938337801611</v>
      </c>
    </row>
    <row r="21" spans="1:29" ht="35.1" hidden="1" customHeight="1" outlineLevel="1">
      <c r="A21" s="87" t="s">
        <v>83</v>
      </c>
      <c r="B21" s="95">
        <v>25</v>
      </c>
      <c r="C21" s="94">
        <v>17</v>
      </c>
      <c r="D21" s="94">
        <v>8</v>
      </c>
      <c r="E21" s="94">
        <v>20</v>
      </c>
      <c r="F21" s="93">
        <v>12</v>
      </c>
      <c r="G21" s="93">
        <v>8</v>
      </c>
      <c r="H21" s="94">
        <v>2</v>
      </c>
      <c r="I21" s="93">
        <v>2</v>
      </c>
      <c r="J21" s="93">
        <v>0</v>
      </c>
      <c r="K21" s="94">
        <v>3</v>
      </c>
      <c r="L21" s="93">
        <v>3</v>
      </c>
      <c r="M21" s="93">
        <v>0</v>
      </c>
      <c r="N21" s="95">
        <v>23</v>
      </c>
      <c r="O21" s="94">
        <v>15</v>
      </c>
      <c r="P21" s="94">
        <v>8</v>
      </c>
      <c r="Q21" s="94">
        <v>20</v>
      </c>
      <c r="R21" s="261">
        <v>12</v>
      </c>
      <c r="S21" s="261">
        <v>8</v>
      </c>
      <c r="T21" s="94">
        <v>0</v>
      </c>
      <c r="U21" s="93">
        <v>0</v>
      </c>
      <c r="V21" s="93">
        <v>0</v>
      </c>
      <c r="W21" s="94">
        <v>3</v>
      </c>
      <c r="X21" s="93">
        <v>3</v>
      </c>
      <c r="Y21" s="93">
        <v>0</v>
      </c>
      <c r="Z21" s="94">
        <v>0</v>
      </c>
      <c r="AA21" s="93">
        <v>0</v>
      </c>
      <c r="AB21" s="93">
        <v>0</v>
      </c>
      <c r="AC21" s="304">
        <f t="shared" ref="AC21:AC29" si="1">N21/B21*100</f>
        <v>92</v>
      </c>
    </row>
    <row r="22" spans="1:29" ht="35.1" hidden="1" customHeight="1" outlineLevel="1">
      <c r="A22" s="87" t="s">
        <v>84</v>
      </c>
      <c r="B22" s="95">
        <v>7</v>
      </c>
      <c r="C22" s="94">
        <v>6</v>
      </c>
      <c r="D22" s="94">
        <v>1</v>
      </c>
      <c r="E22" s="94">
        <v>7</v>
      </c>
      <c r="F22" s="93">
        <v>6</v>
      </c>
      <c r="G22" s="93">
        <v>1</v>
      </c>
      <c r="H22" s="94">
        <v>0</v>
      </c>
      <c r="I22" s="93">
        <v>0</v>
      </c>
      <c r="J22" s="93">
        <v>0</v>
      </c>
      <c r="K22" s="94">
        <v>0</v>
      </c>
      <c r="L22" s="93">
        <v>0</v>
      </c>
      <c r="M22" s="93">
        <v>0</v>
      </c>
      <c r="N22" s="95">
        <v>7</v>
      </c>
      <c r="O22" s="94">
        <v>6</v>
      </c>
      <c r="P22" s="94">
        <v>1</v>
      </c>
      <c r="Q22" s="94">
        <v>7</v>
      </c>
      <c r="R22" s="261">
        <v>6</v>
      </c>
      <c r="S22" s="261">
        <v>1</v>
      </c>
      <c r="T22" s="94">
        <v>0</v>
      </c>
      <c r="U22" s="93">
        <v>0</v>
      </c>
      <c r="V22" s="93">
        <v>0</v>
      </c>
      <c r="W22" s="94">
        <v>0</v>
      </c>
      <c r="X22" s="93">
        <v>0</v>
      </c>
      <c r="Y22" s="93">
        <v>0</v>
      </c>
      <c r="Z22" s="94">
        <v>0</v>
      </c>
      <c r="AA22" s="93">
        <v>0</v>
      </c>
      <c r="AB22" s="93">
        <v>0</v>
      </c>
      <c r="AC22" s="304">
        <f t="shared" si="1"/>
        <v>100</v>
      </c>
    </row>
    <row r="23" spans="1:29" ht="35.1" hidden="1" customHeight="1" outlineLevel="1">
      <c r="A23" s="87" t="s">
        <v>85</v>
      </c>
      <c r="B23" s="95">
        <v>8</v>
      </c>
      <c r="C23" s="94">
        <v>3</v>
      </c>
      <c r="D23" s="94">
        <v>5</v>
      </c>
      <c r="E23" s="94">
        <v>8</v>
      </c>
      <c r="F23" s="93">
        <v>3</v>
      </c>
      <c r="G23" s="93">
        <v>5</v>
      </c>
      <c r="H23" s="94">
        <v>0</v>
      </c>
      <c r="I23" s="93">
        <v>0</v>
      </c>
      <c r="J23" s="93">
        <v>0</v>
      </c>
      <c r="K23" s="94">
        <v>0</v>
      </c>
      <c r="L23" s="93">
        <v>0</v>
      </c>
      <c r="M23" s="93">
        <v>0</v>
      </c>
      <c r="N23" s="95">
        <v>6</v>
      </c>
      <c r="O23" s="94">
        <v>3</v>
      </c>
      <c r="P23" s="94">
        <v>3</v>
      </c>
      <c r="Q23" s="94">
        <v>6</v>
      </c>
      <c r="R23" s="261">
        <v>3</v>
      </c>
      <c r="S23" s="261">
        <v>3</v>
      </c>
      <c r="T23" s="94">
        <v>0</v>
      </c>
      <c r="U23" s="93">
        <v>0</v>
      </c>
      <c r="V23" s="93">
        <v>0</v>
      </c>
      <c r="W23" s="94">
        <v>0</v>
      </c>
      <c r="X23" s="93">
        <v>0</v>
      </c>
      <c r="Y23" s="93">
        <v>0</v>
      </c>
      <c r="Z23" s="94">
        <v>0</v>
      </c>
      <c r="AA23" s="93">
        <v>0</v>
      </c>
      <c r="AB23" s="93">
        <v>0</v>
      </c>
      <c r="AC23" s="304">
        <f t="shared" si="1"/>
        <v>75</v>
      </c>
    </row>
    <row r="24" spans="1:29" ht="35.1" hidden="1" customHeight="1" outlineLevel="1">
      <c r="A24" s="87" t="s">
        <v>86</v>
      </c>
      <c r="B24" s="95">
        <v>12</v>
      </c>
      <c r="C24" s="94">
        <v>5</v>
      </c>
      <c r="D24" s="94">
        <v>7</v>
      </c>
      <c r="E24" s="94">
        <v>12</v>
      </c>
      <c r="F24" s="93">
        <v>5</v>
      </c>
      <c r="G24" s="93">
        <v>7</v>
      </c>
      <c r="H24" s="94">
        <v>0</v>
      </c>
      <c r="I24" s="93">
        <v>0</v>
      </c>
      <c r="J24" s="93">
        <v>0</v>
      </c>
      <c r="K24" s="94">
        <v>0</v>
      </c>
      <c r="L24" s="93">
        <v>0</v>
      </c>
      <c r="M24" s="93">
        <v>0</v>
      </c>
      <c r="N24" s="95">
        <v>12</v>
      </c>
      <c r="O24" s="94">
        <v>5</v>
      </c>
      <c r="P24" s="94">
        <v>7</v>
      </c>
      <c r="Q24" s="94">
        <v>12</v>
      </c>
      <c r="R24" s="261">
        <v>5</v>
      </c>
      <c r="S24" s="261">
        <v>7</v>
      </c>
      <c r="T24" s="94">
        <v>0</v>
      </c>
      <c r="U24" s="93">
        <v>0</v>
      </c>
      <c r="V24" s="93">
        <v>0</v>
      </c>
      <c r="W24" s="94">
        <v>0</v>
      </c>
      <c r="X24" s="93">
        <v>0</v>
      </c>
      <c r="Y24" s="93">
        <v>0</v>
      </c>
      <c r="Z24" s="94">
        <v>0</v>
      </c>
      <c r="AA24" s="93">
        <v>0</v>
      </c>
      <c r="AB24" s="93">
        <v>0</v>
      </c>
      <c r="AC24" s="304">
        <f t="shared" si="1"/>
        <v>100</v>
      </c>
    </row>
    <row r="25" spans="1:29" ht="35.1" hidden="1" customHeight="1" outlineLevel="1">
      <c r="A25" s="87" t="s">
        <v>87</v>
      </c>
      <c r="B25" s="95">
        <v>11</v>
      </c>
      <c r="C25" s="94">
        <v>5</v>
      </c>
      <c r="D25" s="94">
        <v>6</v>
      </c>
      <c r="E25" s="94">
        <v>11</v>
      </c>
      <c r="F25" s="93">
        <v>5</v>
      </c>
      <c r="G25" s="93">
        <v>6</v>
      </c>
      <c r="H25" s="94">
        <v>0</v>
      </c>
      <c r="I25" s="93">
        <v>0</v>
      </c>
      <c r="J25" s="93">
        <v>0</v>
      </c>
      <c r="K25" s="94">
        <v>0</v>
      </c>
      <c r="L25" s="93">
        <v>0</v>
      </c>
      <c r="M25" s="93">
        <v>0</v>
      </c>
      <c r="N25" s="95">
        <v>11</v>
      </c>
      <c r="O25" s="94">
        <v>5</v>
      </c>
      <c r="P25" s="94">
        <v>6</v>
      </c>
      <c r="Q25" s="94">
        <v>11</v>
      </c>
      <c r="R25" s="261">
        <v>5</v>
      </c>
      <c r="S25" s="261">
        <v>6</v>
      </c>
      <c r="T25" s="94">
        <v>0</v>
      </c>
      <c r="U25" s="93">
        <v>0</v>
      </c>
      <c r="V25" s="93">
        <v>0</v>
      </c>
      <c r="W25" s="94">
        <v>0</v>
      </c>
      <c r="X25" s="93">
        <v>0</v>
      </c>
      <c r="Y25" s="93">
        <v>0</v>
      </c>
      <c r="Z25" s="94">
        <v>0</v>
      </c>
      <c r="AA25" s="93">
        <v>0</v>
      </c>
      <c r="AB25" s="93">
        <v>0</v>
      </c>
      <c r="AC25" s="304">
        <f t="shared" si="1"/>
        <v>100</v>
      </c>
    </row>
    <row r="26" spans="1:29" ht="35.1" hidden="1" customHeight="1" outlineLevel="1">
      <c r="A26" s="87" t="s">
        <v>88</v>
      </c>
      <c r="B26" s="95">
        <v>43</v>
      </c>
      <c r="C26" s="94">
        <v>23</v>
      </c>
      <c r="D26" s="94">
        <v>20</v>
      </c>
      <c r="E26" s="94">
        <v>41</v>
      </c>
      <c r="F26" s="93">
        <v>22</v>
      </c>
      <c r="G26" s="93">
        <v>19</v>
      </c>
      <c r="H26" s="94">
        <v>1</v>
      </c>
      <c r="I26" s="93">
        <v>0</v>
      </c>
      <c r="J26" s="93">
        <v>1</v>
      </c>
      <c r="K26" s="94">
        <v>1</v>
      </c>
      <c r="L26" s="93">
        <v>1</v>
      </c>
      <c r="M26" s="93">
        <v>0</v>
      </c>
      <c r="N26" s="95">
        <v>39</v>
      </c>
      <c r="O26" s="94">
        <v>21</v>
      </c>
      <c r="P26" s="94">
        <v>18</v>
      </c>
      <c r="Q26" s="94">
        <v>38</v>
      </c>
      <c r="R26" s="261">
        <v>20</v>
      </c>
      <c r="S26" s="261">
        <v>18</v>
      </c>
      <c r="T26" s="94">
        <v>0</v>
      </c>
      <c r="U26" s="93">
        <v>0</v>
      </c>
      <c r="V26" s="93">
        <v>0</v>
      </c>
      <c r="W26" s="94">
        <v>1</v>
      </c>
      <c r="X26" s="93">
        <v>1</v>
      </c>
      <c r="Y26" s="93">
        <v>0</v>
      </c>
      <c r="Z26" s="94">
        <v>0</v>
      </c>
      <c r="AA26" s="93">
        <v>0</v>
      </c>
      <c r="AB26" s="93">
        <v>0</v>
      </c>
      <c r="AC26" s="304">
        <f t="shared" si="1"/>
        <v>90.697674418604649</v>
      </c>
    </row>
    <row r="27" spans="1:29" ht="35.1" hidden="1" customHeight="1" outlineLevel="1">
      <c r="A27" s="87" t="s">
        <v>89</v>
      </c>
      <c r="B27" s="95">
        <v>16</v>
      </c>
      <c r="C27" s="94">
        <v>6</v>
      </c>
      <c r="D27" s="94">
        <v>10</v>
      </c>
      <c r="E27" s="94">
        <v>15</v>
      </c>
      <c r="F27" s="93">
        <v>6</v>
      </c>
      <c r="G27" s="93">
        <v>9</v>
      </c>
      <c r="H27" s="94">
        <v>0</v>
      </c>
      <c r="I27" s="93">
        <v>0</v>
      </c>
      <c r="J27" s="93">
        <v>0</v>
      </c>
      <c r="K27" s="94">
        <v>1</v>
      </c>
      <c r="L27" s="93">
        <v>0</v>
      </c>
      <c r="M27" s="93">
        <v>1</v>
      </c>
      <c r="N27" s="95">
        <v>16</v>
      </c>
      <c r="O27" s="94">
        <v>6</v>
      </c>
      <c r="P27" s="94">
        <v>10</v>
      </c>
      <c r="Q27" s="94">
        <v>15</v>
      </c>
      <c r="R27" s="261">
        <v>6</v>
      </c>
      <c r="S27" s="261">
        <v>9</v>
      </c>
      <c r="T27" s="94">
        <v>0</v>
      </c>
      <c r="U27" s="93">
        <v>0</v>
      </c>
      <c r="V27" s="93">
        <v>0</v>
      </c>
      <c r="W27" s="94">
        <v>1</v>
      </c>
      <c r="X27" s="93">
        <v>0</v>
      </c>
      <c r="Y27" s="93">
        <v>1</v>
      </c>
      <c r="Z27" s="94">
        <v>0</v>
      </c>
      <c r="AA27" s="93">
        <v>0</v>
      </c>
      <c r="AB27" s="93">
        <v>0</v>
      </c>
      <c r="AC27" s="304">
        <f t="shared" si="1"/>
        <v>100</v>
      </c>
    </row>
    <row r="28" spans="1:29" ht="35.1" hidden="1" customHeight="1" outlineLevel="1">
      <c r="A28" s="87" t="s">
        <v>90</v>
      </c>
      <c r="B28" s="95">
        <v>19</v>
      </c>
      <c r="C28" s="94">
        <v>9</v>
      </c>
      <c r="D28" s="94">
        <v>10</v>
      </c>
      <c r="E28" s="94">
        <v>18</v>
      </c>
      <c r="F28" s="93">
        <v>9</v>
      </c>
      <c r="G28" s="93">
        <v>9</v>
      </c>
      <c r="H28" s="94">
        <v>0</v>
      </c>
      <c r="I28" s="93">
        <v>0</v>
      </c>
      <c r="J28" s="93">
        <v>0</v>
      </c>
      <c r="K28" s="94">
        <v>1</v>
      </c>
      <c r="L28" s="93">
        <v>0</v>
      </c>
      <c r="M28" s="93">
        <v>1</v>
      </c>
      <c r="N28" s="95">
        <v>19</v>
      </c>
      <c r="O28" s="94">
        <v>9</v>
      </c>
      <c r="P28" s="94">
        <v>10</v>
      </c>
      <c r="Q28" s="94">
        <v>18</v>
      </c>
      <c r="R28" s="261">
        <v>9</v>
      </c>
      <c r="S28" s="261">
        <v>9</v>
      </c>
      <c r="T28" s="94">
        <v>0</v>
      </c>
      <c r="U28" s="93">
        <v>0</v>
      </c>
      <c r="V28" s="93">
        <v>0</v>
      </c>
      <c r="W28" s="94">
        <v>1</v>
      </c>
      <c r="X28" s="93">
        <v>0</v>
      </c>
      <c r="Y28" s="93">
        <v>1</v>
      </c>
      <c r="Z28" s="94">
        <v>0</v>
      </c>
      <c r="AA28" s="93">
        <v>0</v>
      </c>
      <c r="AB28" s="93">
        <v>0</v>
      </c>
      <c r="AC28" s="304">
        <f t="shared" si="1"/>
        <v>100</v>
      </c>
    </row>
    <row r="29" spans="1:29" ht="35.1" hidden="1" customHeight="1" outlineLevel="1">
      <c r="A29" s="87" t="s">
        <v>91</v>
      </c>
      <c r="B29" s="95">
        <v>12</v>
      </c>
      <c r="C29" s="94">
        <v>3</v>
      </c>
      <c r="D29" s="94">
        <v>9</v>
      </c>
      <c r="E29" s="94">
        <v>10</v>
      </c>
      <c r="F29" s="93">
        <v>3</v>
      </c>
      <c r="G29" s="93">
        <v>7</v>
      </c>
      <c r="H29" s="94">
        <v>2</v>
      </c>
      <c r="I29" s="93">
        <v>0</v>
      </c>
      <c r="J29" s="93">
        <v>2</v>
      </c>
      <c r="K29" s="94">
        <v>0</v>
      </c>
      <c r="L29" s="93">
        <v>0</v>
      </c>
      <c r="M29" s="93">
        <v>0</v>
      </c>
      <c r="N29" s="95">
        <v>10</v>
      </c>
      <c r="O29" s="94">
        <v>3</v>
      </c>
      <c r="P29" s="94">
        <v>7</v>
      </c>
      <c r="Q29" s="94">
        <v>10</v>
      </c>
      <c r="R29" s="261">
        <v>3</v>
      </c>
      <c r="S29" s="261">
        <v>7</v>
      </c>
      <c r="T29" s="94">
        <v>0</v>
      </c>
      <c r="U29" s="93">
        <v>0</v>
      </c>
      <c r="V29" s="93">
        <v>0</v>
      </c>
      <c r="W29" s="94">
        <v>0</v>
      </c>
      <c r="X29" s="93">
        <v>0</v>
      </c>
      <c r="Y29" s="93">
        <v>0</v>
      </c>
      <c r="Z29" s="94">
        <v>0</v>
      </c>
      <c r="AA29" s="93">
        <v>0</v>
      </c>
      <c r="AB29" s="93">
        <v>0</v>
      </c>
      <c r="AC29" s="304">
        <f t="shared" si="1"/>
        <v>83.333333333333343</v>
      </c>
    </row>
    <row r="30" spans="1:29" ht="35.1" hidden="1" customHeight="1" outlineLevel="1">
      <c r="A30" s="196"/>
      <c r="B30" s="305"/>
      <c r="C30" s="198"/>
      <c r="D30" s="198"/>
      <c r="E30" s="104"/>
      <c r="F30" s="104"/>
      <c r="G30" s="104"/>
      <c r="H30" s="104"/>
      <c r="I30" s="104"/>
      <c r="J30" s="104"/>
      <c r="K30" s="104"/>
      <c r="L30" s="104"/>
      <c r="M30" s="104"/>
      <c r="N30" s="198"/>
      <c r="O30" s="198"/>
      <c r="P30" s="198"/>
      <c r="Q30" s="104"/>
      <c r="R30" s="104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306"/>
    </row>
    <row r="31" spans="1:29" ht="35.1" customHeight="1" collapsed="1">
      <c r="A31" s="84" t="s">
        <v>228</v>
      </c>
      <c r="B31" s="80">
        <f>SUM(B33:B42)</f>
        <v>515</v>
      </c>
      <c r="C31" s="80">
        <f t="shared" ref="C31:AB31" si="2">SUM(C33:C42)</f>
        <v>256</v>
      </c>
      <c r="D31" s="80">
        <f t="shared" si="2"/>
        <v>259</v>
      </c>
      <c r="E31" s="80">
        <f t="shared" si="2"/>
        <v>493</v>
      </c>
      <c r="F31" s="80">
        <f t="shared" si="2"/>
        <v>244</v>
      </c>
      <c r="G31" s="80">
        <f t="shared" si="2"/>
        <v>249</v>
      </c>
      <c r="H31" s="80">
        <f t="shared" si="2"/>
        <v>17</v>
      </c>
      <c r="I31" s="80">
        <f t="shared" si="2"/>
        <v>11</v>
      </c>
      <c r="J31" s="80">
        <f t="shared" si="2"/>
        <v>6</v>
      </c>
      <c r="K31" s="80">
        <f t="shared" si="2"/>
        <v>5</v>
      </c>
      <c r="L31" s="80">
        <f t="shared" si="2"/>
        <v>1</v>
      </c>
      <c r="M31" s="80">
        <f t="shared" si="2"/>
        <v>4</v>
      </c>
      <c r="N31" s="80">
        <f t="shared" si="2"/>
        <v>488</v>
      </c>
      <c r="O31" s="80">
        <f t="shared" si="2"/>
        <v>238</v>
      </c>
      <c r="P31" s="80">
        <f t="shared" si="2"/>
        <v>250</v>
      </c>
      <c r="Q31" s="80">
        <f t="shared" si="2"/>
        <v>482</v>
      </c>
      <c r="R31" s="80">
        <f t="shared" si="2"/>
        <v>236</v>
      </c>
      <c r="S31" s="80">
        <f t="shared" si="2"/>
        <v>246</v>
      </c>
      <c r="T31" s="80">
        <f t="shared" si="2"/>
        <v>1</v>
      </c>
      <c r="U31" s="80">
        <f t="shared" si="2"/>
        <v>1</v>
      </c>
      <c r="V31" s="80">
        <f t="shared" si="2"/>
        <v>0</v>
      </c>
      <c r="W31" s="80">
        <f t="shared" si="2"/>
        <v>5</v>
      </c>
      <c r="X31" s="80">
        <f t="shared" si="2"/>
        <v>1</v>
      </c>
      <c r="Y31" s="80">
        <f t="shared" si="2"/>
        <v>4</v>
      </c>
      <c r="Z31" s="80">
        <f t="shared" si="2"/>
        <v>0</v>
      </c>
      <c r="AA31" s="80">
        <f t="shared" si="2"/>
        <v>0</v>
      </c>
      <c r="AB31" s="80">
        <f t="shared" si="2"/>
        <v>0</v>
      </c>
      <c r="AC31" s="302">
        <f>N31/B31*100</f>
        <v>94.757281553398059</v>
      </c>
    </row>
    <row r="32" spans="1:29" ht="35.1" hidden="1" customHeight="1" outlineLevel="1">
      <c r="A32" s="84"/>
      <c r="B32" s="80"/>
      <c r="C32" s="80"/>
      <c r="D32" s="80"/>
      <c r="E32" s="112"/>
      <c r="F32" s="80"/>
      <c r="G32" s="80"/>
      <c r="H32" s="112"/>
      <c r="I32" s="80"/>
      <c r="J32" s="80"/>
      <c r="K32" s="112"/>
      <c r="L32" s="80"/>
      <c r="M32" s="80"/>
      <c r="N32" s="80"/>
      <c r="O32" s="80"/>
      <c r="P32" s="80"/>
      <c r="Q32" s="112"/>
      <c r="R32" s="80"/>
      <c r="S32" s="80"/>
      <c r="T32" s="112"/>
      <c r="U32" s="80"/>
      <c r="V32" s="80"/>
      <c r="W32" s="112"/>
      <c r="X32" s="80"/>
      <c r="Y32" s="80"/>
      <c r="Z32" s="112"/>
      <c r="AA32" s="80"/>
      <c r="AB32" s="80"/>
      <c r="AC32" s="303"/>
    </row>
    <row r="33" spans="1:29" ht="35.1" hidden="1" customHeight="1" outlineLevel="1">
      <c r="A33" s="87" t="s">
        <v>82</v>
      </c>
      <c r="B33" s="95">
        <f>SUM(E33,H33,K33)</f>
        <v>363</v>
      </c>
      <c r="C33" s="95">
        <f>SUM(F33,I33,L33)</f>
        <v>178</v>
      </c>
      <c r="D33" s="95">
        <f>SUM(G33,J33,M33)</f>
        <v>185</v>
      </c>
      <c r="E33" s="95">
        <f>SUM(F33:G33)</f>
        <v>352</v>
      </c>
      <c r="F33" s="93">
        <v>170</v>
      </c>
      <c r="G33" s="93">
        <v>182</v>
      </c>
      <c r="H33" s="95">
        <f>SUM(I33:J33)</f>
        <v>10</v>
      </c>
      <c r="I33" s="93">
        <v>8</v>
      </c>
      <c r="J33" s="93">
        <v>2</v>
      </c>
      <c r="K33" s="95">
        <f>SUM(L33:M33)</f>
        <v>1</v>
      </c>
      <c r="L33" s="93">
        <v>0</v>
      </c>
      <c r="M33" s="93">
        <v>1</v>
      </c>
      <c r="N33" s="95">
        <f>SUM(Q33,T33,W33,Z33)</f>
        <v>349</v>
      </c>
      <c r="O33" s="95">
        <f t="shared" ref="O33:P33" si="3">SUM(R33,U33,X33,AA33)</f>
        <v>167</v>
      </c>
      <c r="P33" s="95">
        <f t="shared" si="3"/>
        <v>182</v>
      </c>
      <c r="Q33" s="95">
        <f>SUM(R33:S33)</f>
        <v>347</v>
      </c>
      <c r="R33" s="93">
        <v>166</v>
      </c>
      <c r="S33" s="93">
        <v>181</v>
      </c>
      <c r="T33" s="95">
        <f>SUM(U33:V33)</f>
        <v>1</v>
      </c>
      <c r="U33" s="93">
        <v>1</v>
      </c>
      <c r="V33" s="93">
        <v>0</v>
      </c>
      <c r="W33" s="95">
        <f>SUM(X33:Y33)</f>
        <v>1</v>
      </c>
      <c r="X33" s="93">
        <v>0</v>
      </c>
      <c r="Y33" s="93">
        <v>1</v>
      </c>
      <c r="Z33" s="95">
        <f>SUM(AA33:AB33)</f>
        <v>0</v>
      </c>
      <c r="AA33" s="93">
        <v>0</v>
      </c>
      <c r="AB33" s="93">
        <v>0</v>
      </c>
      <c r="AC33" s="307">
        <f>N33/B33*100</f>
        <v>96.143250688705237</v>
      </c>
    </row>
    <row r="34" spans="1:29" ht="35.1" hidden="1" customHeight="1" outlineLevel="1">
      <c r="A34" s="87" t="s">
        <v>83</v>
      </c>
      <c r="B34" s="95">
        <f t="shared" ref="B34:B40" si="4">SUM(E34,H34,K34)</f>
        <v>13</v>
      </c>
      <c r="C34" s="95">
        <f t="shared" ref="C34:C40" si="5">SUM(F34,I34,L34)</f>
        <v>7</v>
      </c>
      <c r="D34" s="95">
        <f t="shared" ref="D34:D40" si="6">SUM(G34,J34,M34)</f>
        <v>6</v>
      </c>
      <c r="E34" s="95">
        <f t="shared" ref="E34:E42" si="7">SUM(F34:G34)</f>
        <v>12</v>
      </c>
      <c r="F34" s="93">
        <v>7</v>
      </c>
      <c r="G34" s="93">
        <v>5</v>
      </c>
      <c r="H34" s="95">
        <f t="shared" ref="H34:H42" si="8">SUM(I34:J34)</f>
        <v>0</v>
      </c>
      <c r="I34" s="93">
        <v>0</v>
      </c>
      <c r="J34" s="93">
        <v>0</v>
      </c>
      <c r="K34" s="95">
        <f t="shared" ref="K34:K42" si="9">SUM(L34:M34)</f>
        <v>1</v>
      </c>
      <c r="L34" s="93">
        <v>0</v>
      </c>
      <c r="M34" s="93">
        <v>1</v>
      </c>
      <c r="N34" s="95">
        <f t="shared" ref="N34:N42" si="10">SUM(Q34,T34,W34,Z34)</f>
        <v>13</v>
      </c>
      <c r="O34" s="95">
        <f t="shared" ref="O34:O42" si="11">SUM(R34,U34,X34,AA34)</f>
        <v>7</v>
      </c>
      <c r="P34" s="95">
        <f t="shared" ref="P34:P42" si="12">SUM(S34,V34,Y34,AB34)</f>
        <v>6</v>
      </c>
      <c r="Q34" s="95">
        <f t="shared" ref="Q34:Q42" si="13">SUM(R34:S34)</f>
        <v>12</v>
      </c>
      <c r="R34" s="261">
        <v>7</v>
      </c>
      <c r="S34" s="261">
        <v>5</v>
      </c>
      <c r="T34" s="95">
        <f t="shared" ref="T34:T42" si="14">SUM(U34:V34)</f>
        <v>0</v>
      </c>
      <c r="U34" s="93">
        <v>0</v>
      </c>
      <c r="V34" s="93">
        <v>0</v>
      </c>
      <c r="W34" s="95">
        <f t="shared" ref="W34:W42" si="15">SUM(X34:Y34)</f>
        <v>1</v>
      </c>
      <c r="X34" s="93">
        <v>0</v>
      </c>
      <c r="Y34" s="93">
        <v>1</v>
      </c>
      <c r="Z34" s="95">
        <f t="shared" ref="Z34:Z42" si="16">SUM(AA34:AB34)</f>
        <v>0</v>
      </c>
      <c r="AA34" s="93">
        <v>0</v>
      </c>
      <c r="AB34" s="93">
        <v>0</v>
      </c>
      <c r="AC34" s="307">
        <f t="shared" ref="AC34:AC42" si="17">N34/B34*100</f>
        <v>100</v>
      </c>
    </row>
    <row r="35" spans="1:29" ht="35.1" hidden="1" customHeight="1" outlineLevel="1">
      <c r="A35" s="87" t="s">
        <v>84</v>
      </c>
      <c r="B35" s="95">
        <f t="shared" si="4"/>
        <v>5</v>
      </c>
      <c r="C35" s="95">
        <f t="shared" si="5"/>
        <v>2</v>
      </c>
      <c r="D35" s="95">
        <f t="shared" si="6"/>
        <v>3</v>
      </c>
      <c r="E35" s="95">
        <f t="shared" si="7"/>
        <v>5</v>
      </c>
      <c r="F35" s="93">
        <v>2</v>
      </c>
      <c r="G35" s="93">
        <v>3</v>
      </c>
      <c r="H35" s="95">
        <f t="shared" si="8"/>
        <v>0</v>
      </c>
      <c r="I35" s="93">
        <v>0</v>
      </c>
      <c r="J35" s="93">
        <v>0</v>
      </c>
      <c r="K35" s="95">
        <f t="shared" si="9"/>
        <v>0</v>
      </c>
      <c r="L35" s="93">
        <v>0</v>
      </c>
      <c r="M35" s="93">
        <v>0</v>
      </c>
      <c r="N35" s="95">
        <f t="shared" si="10"/>
        <v>4</v>
      </c>
      <c r="O35" s="95">
        <f t="shared" si="11"/>
        <v>2</v>
      </c>
      <c r="P35" s="95">
        <f t="shared" si="12"/>
        <v>2</v>
      </c>
      <c r="Q35" s="95">
        <f t="shared" si="13"/>
        <v>4</v>
      </c>
      <c r="R35" s="261">
        <v>2</v>
      </c>
      <c r="S35" s="261">
        <v>2</v>
      </c>
      <c r="T35" s="95">
        <f t="shared" si="14"/>
        <v>0</v>
      </c>
      <c r="U35" s="93">
        <v>0</v>
      </c>
      <c r="V35" s="93">
        <v>0</v>
      </c>
      <c r="W35" s="95">
        <f t="shared" si="15"/>
        <v>0</v>
      </c>
      <c r="X35" s="93">
        <v>0</v>
      </c>
      <c r="Y35" s="93">
        <v>0</v>
      </c>
      <c r="Z35" s="95">
        <f t="shared" si="16"/>
        <v>0</v>
      </c>
      <c r="AA35" s="93">
        <v>0</v>
      </c>
      <c r="AB35" s="93">
        <v>0</v>
      </c>
      <c r="AC35" s="307">
        <f t="shared" si="17"/>
        <v>80</v>
      </c>
    </row>
    <row r="36" spans="1:29" ht="35.1" hidden="1" customHeight="1" outlineLevel="1">
      <c r="A36" s="87" t="s">
        <v>85</v>
      </c>
      <c r="B36" s="95">
        <f t="shared" si="4"/>
        <v>9</v>
      </c>
      <c r="C36" s="95">
        <f t="shared" si="5"/>
        <v>3</v>
      </c>
      <c r="D36" s="95">
        <f t="shared" si="6"/>
        <v>6</v>
      </c>
      <c r="E36" s="95">
        <f t="shared" si="7"/>
        <v>7</v>
      </c>
      <c r="F36" s="93">
        <v>2</v>
      </c>
      <c r="G36" s="93">
        <v>5</v>
      </c>
      <c r="H36" s="95">
        <f t="shared" si="8"/>
        <v>0</v>
      </c>
      <c r="I36" s="93">
        <v>0</v>
      </c>
      <c r="J36" s="93">
        <v>0</v>
      </c>
      <c r="K36" s="95">
        <f t="shared" si="9"/>
        <v>2</v>
      </c>
      <c r="L36" s="93">
        <v>1</v>
      </c>
      <c r="M36" s="93">
        <v>1</v>
      </c>
      <c r="N36" s="95">
        <f t="shared" si="10"/>
        <v>9</v>
      </c>
      <c r="O36" s="95">
        <f t="shared" si="11"/>
        <v>3</v>
      </c>
      <c r="P36" s="95">
        <f t="shared" si="12"/>
        <v>6</v>
      </c>
      <c r="Q36" s="95">
        <f t="shared" si="13"/>
        <v>7</v>
      </c>
      <c r="R36" s="261">
        <v>2</v>
      </c>
      <c r="S36" s="261">
        <v>5</v>
      </c>
      <c r="T36" s="95">
        <f t="shared" si="14"/>
        <v>0</v>
      </c>
      <c r="U36" s="93">
        <v>0</v>
      </c>
      <c r="V36" s="93">
        <v>0</v>
      </c>
      <c r="W36" s="95">
        <f t="shared" si="15"/>
        <v>2</v>
      </c>
      <c r="X36" s="93">
        <v>1</v>
      </c>
      <c r="Y36" s="93">
        <v>1</v>
      </c>
      <c r="Z36" s="95">
        <f t="shared" si="16"/>
        <v>0</v>
      </c>
      <c r="AA36" s="93">
        <v>0</v>
      </c>
      <c r="AB36" s="93">
        <v>0</v>
      </c>
      <c r="AC36" s="307">
        <f t="shared" si="17"/>
        <v>100</v>
      </c>
    </row>
    <row r="37" spans="1:29" ht="35.1" hidden="1" customHeight="1" outlineLevel="1">
      <c r="A37" s="87" t="s">
        <v>86</v>
      </c>
      <c r="B37" s="95">
        <f t="shared" si="4"/>
        <v>16</v>
      </c>
      <c r="C37" s="95">
        <f t="shared" si="5"/>
        <v>10</v>
      </c>
      <c r="D37" s="95">
        <f t="shared" si="6"/>
        <v>6</v>
      </c>
      <c r="E37" s="95">
        <f t="shared" si="7"/>
        <v>16</v>
      </c>
      <c r="F37" s="93">
        <v>10</v>
      </c>
      <c r="G37" s="93">
        <v>6</v>
      </c>
      <c r="H37" s="95">
        <f t="shared" si="8"/>
        <v>0</v>
      </c>
      <c r="I37" s="93">
        <v>0</v>
      </c>
      <c r="J37" s="93">
        <v>0</v>
      </c>
      <c r="K37" s="95">
        <f t="shared" si="9"/>
        <v>0</v>
      </c>
      <c r="L37" s="93">
        <v>0</v>
      </c>
      <c r="M37" s="93">
        <v>0</v>
      </c>
      <c r="N37" s="95">
        <f t="shared" si="10"/>
        <v>12</v>
      </c>
      <c r="O37" s="95">
        <f t="shared" si="11"/>
        <v>7</v>
      </c>
      <c r="P37" s="95">
        <f t="shared" si="12"/>
        <v>5</v>
      </c>
      <c r="Q37" s="95">
        <f t="shared" si="13"/>
        <v>12</v>
      </c>
      <c r="R37" s="261">
        <v>7</v>
      </c>
      <c r="S37" s="261">
        <v>5</v>
      </c>
      <c r="T37" s="95">
        <f t="shared" si="14"/>
        <v>0</v>
      </c>
      <c r="U37" s="93">
        <v>0</v>
      </c>
      <c r="V37" s="93">
        <v>0</v>
      </c>
      <c r="W37" s="95">
        <f t="shared" si="15"/>
        <v>0</v>
      </c>
      <c r="X37" s="93">
        <v>0</v>
      </c>
      <c r="Y37" s="93">
        <v>0</v>
      </c>
      <c r="Z37" s="95">
        <f t="shared" si="16"/>
        <v>0</v>
      </c>
      <c r="AA37" s="93">
        <v>0</v>
      </c>
      <c r="AB37" s="93">
        <v>0</v>
      </c>
      <c r="AC37" s="307">
        <f t="shared" si="17"/>
        <v>75</v>
      </c>
    </row>
    <row r="38" spans="1:29" ht="35.1" hidden="1" customHeight="1" outlineLevel="1">
      <c r="A38" s="87" t="s">
        <v>87</v>
      </c>
      <c r="B38" s="95">
        <f t="shared" si="4"/>
        <v>9</v>
      </c>
      <c r="C38" s="95">
        <f t="shared" si="5"/>
        <v>5</v>
      </c>
      <c r="D38" s="95">
        <f t="shared" si="6"/>
        <v>4</v>
      </c>
      <c r="E38" s="95">
        <f t="shared" si="7"/>
        <v>7</v>
      </c>
      <c r="F38" s="93">
        <v>4</v>
      </c>
      <c r="G38" s="93">
        <v>3</v>
      </c>
      <c r="H38" s="95">
        <f t="shared" si="8"/>
        <v>2</v>
      </c>
      <c r="I38" s="93">
        <v>1</v>
      </c>
      <c r="J38" s="93">
        <v>1</v>
      </c>
      <c r="K38" s="95">
        <f t="shared" si="9"/>
        <v>0</v>
      </c>
      <c r="L38" s="93">
        <v>0</v>
      </c>
      <c r="M38" s="93">
        <v>0</v>
      </c>
      <c r="N38" s="95">
        <f t="shared" si="10"/>
        <v>7</v>
      </c>
      <c r="O38" s="95">
        <f t="shared" si="11"/>
        <v>4</v>
      </c>
      <c r="P38" s="95">
        <f t="shared" si="12"/>
        <v>3</v>
      </c>
      <c r="Q38" s="95">
        <f t="shared" si="13"/>
        <v>7</v>
      </c>
      <c r="R38" s="261">
        <v>4</v>
      </c>
      <c r="S38" s="261">
        <v>3</v>
      </c>
      <c r="T38" s="95">
        <f t="shared" si="14"/>
        <v>0</v>
      </c>
      <c r="U38" s="93">
        <v>0</v>
      </c>
      <c r="V38" s="93">
        <v>0</v>
      </c>
      <c r="W38" s="95">
        <f t="shared" si="15"/>
        <v>0</v>
      </c>
      <c r="X38" s="93">
        <v>0</v>
      </c>
      <c r="Y38" s="93">
        <v>0</v>
      </c>
      <c r="Z38" s="95">
        <f t="shared" si="16"/>
        <v>0</v>
      </c>
      <c r="AA38" s="93">
        <v>0</v>
      </c>
      <c r="AB38" s="93">
        <v>0</v>
      </c>
      <c r="AC38" s="307">
        <f t="shared" si="17"/>
        <v>77.777777777777786</v>
      </c>
    </row>
    <row r="39" spans="1:29" ht="35.1" hidden="1" customHeight="1" outlineLevel="1">
      <c r="A39" s="87" t="s">
        <v>88</v>
      </c>
      <c r="B39" s="95">
        <f t="shared" si="4"/>
        <v>59</v>
      </c>
      <c r="C39" s="95">
        <f t="shared" si="5"/>
        <v>32</v>
      </c>
      <c r="D39" s="95">
        <f t="shared" si="6"/>
        <v>27</v>
      </c>
      <c r="E39" s="95">
        <f t="shared" si="7"/>
        <v>56</v>
      </c>
      <c r="F39" s="93">
        <v>30</v>
      </c>
      <c r="G39" s="93">
        <v>26</v>
      </c>
      <c r="H39" s="95">
        <f t="shared" si="8"/>
        <v>3</v>
      </c>
      <c r="I39" s="93">
        <v>2</v>
      </c>
      <c r="J39" s="93">
        <v>1</v>
      </c>
      <c r="K39" s="95">
        <f t="shared" si="9"/>
        <v>0</v>
      </c>
      <c r="L39" s="93">
        <v>0</v>
      </c>
      <c r="M39" s="93">
        <v>0</v>
      </c>
      <c r="N39" s="95">
        <f t="shared" si="10"/>
        <v>55</v>
      </c>
      <c r="O39" s="95">
        <f t="shared" si="11"/>
        <v>29</v>
      </c>
      <c r="P39" s="95">
        <f t="shared" si="12"/>
        <v>26</v>
      </c>
      <c r="Q39" s="95">
        <f t="shared" si="13"/>
        <v>55</v>
      </c>
      <c r="R39" s="261">
        <v>29</v>
      </c>
      <c r="S39" s="261">
        <v>26</v>
      </c>
      <c r="T39" s="95">
        <f t="shared" si="14"/>
        <v>0</v>
      </c>
      <c r="U39" s="93">
        <v>0</v>
      </c>
      <c r="V39" s="93">
        <v>0</v>
      </c>
      <c r="W39" s="95">
        <f t="shared" si="15"/>
        <v>0</v>
      </c>
      <c r="X39" s="93">
        <v>0</v>
      </c>
      <c r="Y39" s="93">
        <v>0</v>
      </c>
      <c r="Z39" s="95">
        <f t="shared" si="16"/>
        <v>0</v>
      </c>
      <c r="AA39" s="93">
        <v>0</v>
      </c>
      <c r="AB39" s="93">
        <v>0</v>
      </c>
      <c r="AC39" s="307">
        <f t="shared" si="17"/>
        <v>93.220338983050837</v>
      </c>
    </row>
    <row r="40" spans="1:29" ht="35.1" hidden="1" customHeight="1" outlineLevel="1">
      <c r="A40" s="87" t="s">
        <v>89</v>
      </c>
      <c r="B40" s="95">
        <f t="shared" si="4"/>
        <v>10</v>
      </c>
      <c r="C40" s="95">
        <f t="shared" si="5"/>
        <v>5</v>
      </c>
      <c r="D40" s="95">
        <f t="shared" si="6"/>
        <v>5</v>
      </c>
      <c r="E40" s="95">
        <f t="shared" si="7"/>
        <v>9</v>
      </c>
      <c r="F40" s="93">
        <v>5</v>
      </c>
      <c r="G40" s="93">
        <v>4</v>
      </c>
      <c r="H40" s="95">
        <f t="shared" si="8"/>
        <v>0</v>
      </c>
      <c r="I40" s="93">
        <v>0</v>
      </c>
      <c r="J40" s="93">
        <v>0</v>
      </c>
      <c r="K40" s="95">
        <f t="shared" si="9"/>
        <v>1</v>
      </c>
      <c r="L40" s="93">
        <v>0</v>
      </c>
      <c r="M40" s="93">
        <v>1</v>
      </c>
      <c r="N40" s="95">
        <f t="shared" si="10"/>
        <v>10</v>
      </c>
      <c r="O40" s="95">
        <f t="shared" si="11"/>
        <v>5</v>
      </c>
      <c r="P40" s="95">
        <f t="shared" si="12"/>
        <v>5</v>
      </c>
      <c r="Q40" s="95">
        <f t="shared" si="13"/>
        <v>9</v>
      </c>
      <c r="R40" s="261">
        <v>5</v>
      </c>
      <c r="S40" s="261">
        <v>4</v>
      </c>
      <c r="T40" s="95">
        <f t="shared" si="14"/>
        <v>0</v>
      </c>
      <c r="U40" s="93">
        <v>0</v>
      </c>
      <c r="V40" s="93">
        <v>0</v>
      </c>
      <c r="W40" s="95">
        <f t="shared" si="15"/>
        <v>1</v>
      </c>
      <c r="X40" s="93">
        <v>0</v>
      </c>
      <c r="Y40" s="93">
        <v>1</v>
      </c>
      <c r="Z40" s="95">
        <f t="shared" si="16"/>
        <v>0</v>
      </c>
      <c r="AA40" s="93">
        <v>0</v>
      </c>
      <c r="AB40" s="93">
        <v>0</v>
      </c>
      <c r="AC40" s="307">
        <f t="shared" si="17"/>
        <v>100</v>
      </c>
    </row>
    <row r="41" spans="1:29" ht="35.1" hidden="1" customHeight="1" outlineLevel="1">
      <c r="A41" s="87" t="s">
        <v>90</v>
      </c>
      <c r="B41" s="95">
        <f t="shared" ref="B41:B42" si="18">SUM(E41,H41,K41)</f>
        <v>11</v>
      </c>
      <c r="C41" s="95">
        <f t="shared" ref="C41:C42" si="19">SUM(F41,I41,L41)</f>
        <v>7</v>
      </c>
      <c r="D41" s="95">
        <f t="shared" ref="D41:D42" si="20">SUM(G41,J41,M41)</f>
        <v>4</v>
      </c>
      <c r="E41" s="95">
        <f t="shared" si="7"/>
        <v>11</v>
      </c>
      <c r="F41" s="93">
        <v>7</v>
      </c>
      <c r="G41" s="93">
        <v>4</v>
      </c>
      <c r="H41" s="95">
        <f t="shared" si="8"/>
        <v>0</v>
      </c>
      <c r="I41" s="93">
        <v>0</v>
      </c>
      <c r="J41" s="93">
        <v>0</v>
      </c>
      <c r="K41" s="95">
        <f t="shared" si="9"/>
        <v>0</v>
      </c>
      <c r="L41" s="93">
        <v>0</v>
      </c>
      <c r="M41" s="93">
        <v>0</v>
      </c>
      <c r="N41" s="95">
        <f t="shared" si="10"/>
        <v>11</v>
      </c>
      <c r="O41" s="95">
        <f t="shared" si="11"/>
        <v>7</v>
      </c>
      <c r="P41" s="95">
        <f t="shared" si="12"/>
        <v>4</v>
      </c>
      <c r="Q41" s="95">
        <f t="shared" si="13"/>
        <v>11</v>
      </c>
      <c r="R41" s="261">
        <v>7</v>
      </c>
      <c r="S41" s="261">
        <v>4</v>
      </c>
      <c r="T41" s="95">
        <f t="shared" si="14"/>
        <v>0</v>
      </c>
      <c r="U41" s="93">
        <v>0</v>
      </c>
      <c r="V41" s="93">
        <v>0</v>
      </c>
      <c r="W41" s="95">
        <f t="shared" si="15"/>
        <v>0</v>
      </c>
      <c r="X41" s="93">
        <v>0</v>
      </c>
      <c r="Y41" s="93">
        <v>0</v>
      </c>
      <c r="Z41" s="95">
        <f t="shared" si="16"/>
        <v>0</v>
      </c>
      <c r="AA41" s="93">
        <v>0</v>
      </c>
      <c r="AB41" s="93">
        <v>0</v>
      </c>
      <c r="AC41" s="307">
        <f t="shared" si="17"/>
        <v>100</v>
      </c>
    </row>
    <row r="42" spans="1:29" ht="35.1" hidden="1" customHeight="1" outlineLevel="1">
      <c r="A42" s="87" t="s">
        <v>91</v>
      </c>
      <c r="B42" s="95">
        <f t="shared" si="18"/>
        <v>20</v>
      </c>
      <c r="C42" s="95">
        <f t="shared" si="19"/>
        <v>7</v>
      </c>
      <c r="D42" s="95">
        <f t="shared" si="20"/>
        <v>13</v>
      </c>
      <c r="E42" s="95">
        <f t="shared" si="7"/>
        <v>18</v>
      </c>
      <c r="F42" s="93">
        <v>7</v>
      </c>
      <c r="G42" s="93">
        <v>11</v>
      </c>
      <c r="H42" s="95">
        <f t="shared" si="8"/>
        <v>2</v>
      </c>
      <c r="I42" s="93">
        <v>0</v>
      </c>
      <c r="J42" s="93">
        <v>2</v>
      </c>
      <c r="K42" s="95">
        <f t="shared" si="9"/>
        <v>0</v>
      </c>
      <c r="L42" s="93">
        <v>0</v>
      </c>
      <c r="M42" s="93">
        <v>0</v>
      </c>
      <c r="N42" s="95">
        <f t="shared" si="10"/>
        <v>18</v>
      </c>
      <c r="O42" s="95">
        <f t="shared" si="11"/>
        <v>7</v>
      </c>
      <c r="P42" s="95">
        <f t="shared" si="12"/>
        <v>11</v>
      </c>
      <c r="Q42" s="95">
        <f t="shared" si="13"/>
        <v>18</v>
      </c>
      <c r="R42" s="261">
        <v>7</v>
      </c>
      <c r="S42" s="261">
        <v>11</v>
      </c>
      <c r="T42" s="95">
        <f t="shared" si="14"/>
        <v>0</v>
      </c>
      <c r="U42" s="93">
        <v>0</v>
      </c>
      <c r="V42" s="93">
        <v>0</v>
      </c>
      <c r="W42" s="95">
        <f t="shared" si="15"/>
        <v>0</v>
      </c>
      <c r="X42" s="93">
        <v>0</v>
      </c>
      <c r="Y42" s="93">
        <v>0</v>
      </c>
      <c r="Z42" s="95">
        <f t="shared" si="16"/>
        <v>0</v>
      </c>
      <c r="AA42" s="93">
        <v>0</v>
      </c>
      <c r="AB42" s="93">
        <v>0</v>
      </c>
      <c r="AC42" s="307">
        <f t="shared" si="17"/>
        <v>90</v>
      </c>
    </row>
    <row r="43" spans="1:29" ht="35.1" customHeight="1" collapsed="1">
      <c r="A43" s="84" t="s">
        <v>196</v>
      </c>
      <c r="B43" s="80">
        <f>SUM(B45:B54)</f>
        <v>502</v>
      </c>
      <c r="C43" s="80">
        <f t="shared" ref="C43:AB43" si="21">SUM(C45:C54)</f>
        <v>247</v>
      </c>
      <c r="D43" s="80">
        <f t="shared" si="21"/>
        <v>255</v>
      </c>
      <c r="E43" s="80">
        <f t="shared" si="21"/>
        <v>489</v>
      </c>
      <c r="F43" s="112">
        <f t="shared" si="21"/>
        <v>240</v>
      </c>
      <c r="G43" s="80">
        <f t="shared" si="21"/>
        <v>249</v>
      </c>
      <c r="H43" s="80">
        <f t="shared" si="21"/>
        <v>12</v>
      </c>
      <c r="I43" s="80">
        <f t="shared" si="21"/>
        <v>7</v>
      </c>
      <c r="J43" s="80">
        <f t="shared" si="21"/>
        <v>5</v>
      </c>
      <c r="K43" s="80">
        <f t="shared" si="21"/>
        <v>1</v>
      </c>
      <c r="L43" s="80">
        <f t="shared" si="21"/>
        <v>0</v>
      </c>
      <c r="M43" s="80">
        <f t="shared" si="21"/>
        <v>1</v>
      </c>
      <c r="N43" s="80">
        <f t="shared" si="21"/>
        <v>478</v>
      </c>
      <c r="O43" s="80">
        <f t="shared" si="21"/>
        <v>236</v>
      </c>
      <c r="P43" s="80">
        <f t="shared" si="21"/>
        <v>242</v>
      </c>
      <c r="Q43" s="80">
        <f t="shared" si="21"/>
        <v>471</v>
      </c>
      <c r="R43" s="80">
        <f t="shared" si="21"/>
        <v>233</v>
      </c>
      <c r="S43" s="80">
        <f t="shared" si="21"/>
        <v>238</v>
      </c>
      <c r="T43" s="80">
        <f t="shared" si="21"/>
        <v>1</v>
      </c>
      <c r="U43" s="80">
        <f t="shared" si="21"/>
        <v>1</v>
      </c>
      <c r="V43" s="80">
        <f t="shared" si="21"/>
        <v>0</v>
      </c>
      <c r="W43" s="80">
        <f t="shared" si="21"/>
        <v>1</v>
      </c>
      <c r="X43" s="80">
        <f t="shared" si="21"/>
        <v>0</v>
      </c>
      <c r="Y43" s="80">
        <f t="shared" si="21"/>
        <v>1</v>
      </c>
      <c r="Z43" s="80">
        <f t="shared" si="21"/>
        <v>5</v>
      </c>
      <c r="AA43" s="80">
        <f t="shared" si="21"/>
        <v>2</v>
      </c>
      <c r="AB43" s="80">
        <f t="shared" si="21"/>
        <v>3</v>
      </c>
      <c r="AC43" s="308">
        <v>95.2</v>
      </c>
    </row>
    <row r="44" spans="1:29" ht="19.5" hidden="1" customHeight="1" outlineLevel="1">
      <c r="A44" s="84"/>
      <c r="B44" s="80"/>
      <c r="C44" s="80"/>
      <c r="D44" s="80"/>
      <c r="E44" s="112"/>
      <c r="F44" s="80"/>
      <c r="G44" s="80"/>
      <c r="H44" s="112"/>
      <c r="I44" s="80"/>
      <c r="J44" s="80"/>
      <c r="K44" s="112"/>
      <c r="L44" s="80"/>
      <c r="M44" s="80"/>
      <c r="N44" s="80"/>
      <c r="O44" s="80"/>
      <c r="P44" s="80"/>
      <c r="Q44" s="112"/>
      <c r="R44" s="80"/>
      <c r="S44" s="80"/>
      <c r="T44" s="112"/>
      <c r="U44" s="80"/>
      <c r="V44" s="80"/>
      <c r="W44" s="112"/>
      <c r="X44" s="80"/>
      <c r="Y44" s="80"/>
      <c r="Z44" s="112"/>
      <c r="AA44" s="80"/>
      <c r="AB44" s="80"/>
      <c r="AC44" s="303"/>
    </row>
    <row r="45" spans="1:29" ht="54.95" hidden="1" customHeight="1" outlineLevel="1">
      <c r="A45" s="87" t="s">
        <v>82</v>
      </c>
      <c r="B45" s="95">
        <f>SUM(C45:D45)</f>
        <v>352</v>
      </c>
      <c r="C45" s="95">
        <f>SUM(F45,I45,L45)</f>
        <v>168</v>
      </c>
      <c r="D45" s="95">
        <f>SUM(G45,J45,M45)</f>
        <v>184</v>
      </c>
      <c r="E45" s="95">
        <f>SUM(F45:G45)</f>
        <v>347</v>
      </c>
      <c r="F45" s="93">
        <v>165</v>
      </c>
      <c r="G45" s="93">
        <v>182</v>
      </c>
      <c r="H45" s="95">
        <f>SUM(I45:J45)</f>
        <v>5</v>
      </c>
      <c r="I45" s="93">
        <v>3</v>
      </c>
      <c r="J45" s="93">
        <v>2</v>
      </c>
      <c r="K45" s="95">
        <f>SUM(L45:M45)</f>
        <v>0</v>
      </c>
      <c r="L45" s="93">
        <v>0</v>
      </c>
      <c r="M45" s="93">
        <v>0</v>
      </c>
      <c r="N45" s="95">
        <f>SUM(O45:P45)</f>
        <v>339</v>
      </c>
      <c r="O45" s="95">
        <f>SUM(R45,U45,X45,AA45)</f>
        <v>162</v>
      </c>
      <c r="P45" s="95">
        <f>SUM(S45,V45,Y45,AB45)</f>
        <v>177</v>
      </c>
      <c r="Q45" s="95">
        <f>SUM(R45:S45)</f>
        <v>338</v>
      </c>
      <c r="R45" s="93">
        <v>161</v>
      </c>
      <c r="S45" s="93">
        <v>177</v>
      </c>
      <c r="T45" s="95">
        <f>SUM(U45:V45)</f>
        <v>1</v>
      </c>
      <c r="U45" s="93">
        <v>1</v>
      </c>
      <c r="V45" s="93">
        <v>0</v>
      </c>
      <c r="W45" s="95">
        <f>SUM(X45:Y45)</f>
        <v>0</v>
      </c>
      <c r="X45" s="93">
        <v>0</v>
      </c>
      <c r="Y45" s="93">
        <v>0</v>
      </c>
      <c r="Z45" s="95">
        <f>SUM(AA45:AB45)</f>
        <v>0</v>
      </c>
      <c r="AA45" s="93">
        <v>0</v>
      </c>
      <c r="AB45" s="93">
        <v>0</v>
      </c>
      <c r="AC45" s="307">
        <f>N45/B45*100</f>
        <v>96.306818181818173</v>
      </c>
    </row>
    <row r="46" spans="1:29" ht="54.95" hidden="1" customHeight="1" outlineLevel="1">
      <c r="A46" s="87" t="s">
        <v>83</v>
      </c>
      <c r="B46" s="95">
        <f t="shared" ref="B46:B54" si="22">SUM(C46:D46)</f>
        <v>23</v>
      </c>
      <c r="C46" s="95">
        <f t="shared" ref="C46:D54" si="23">SUM(F46,I46,L46)</f>
        <v>10</v>
      </c>
      <c r="D46" s="95">
        <f t="shared" si="23"/>
        <v>13</v>
      </c>
      <c r="E46" s="95">
        <f t="shared" ref="E46:E54" si="24">SUM(F46:G46)</f>
        <v>22</v>
      </c>
      <c r="F46" s="93">
        <v>10</v>
      </c>
      <c r="G46" s="93">
        <v>12</v>
      </c>
      <c r="H46" s="95">
        <f t="shared" ref="H46:H54" si="25">SUM(I46:J46)</f>
        <v>1</v>
      </c>
      <c r="I46" s="93">
        <v>0</v>
      </c>
      <c r="J46" s="93">
        <v>1</v>
      </c>
      <c r="K46" s="95">
        <f t="shared" ref="K46:K54" si="26">SUM(L46:M46)</f>
        <v>0</v>
      </c>
      <c r="L46" s="93">
        <v>0</v>
      </c>
      <c r="M46" s="93">
        <v>0</v>
      </c>
      <c r="N46" s="95">
        <f t="shared" ref="N46:N54" si="27">SUM(O46:P46)</f>
        <v>22</v>
      </c>
      <c r="O46" s="95">
        <f t="shared" ref="O46:P54" si="28">SUM(R46,U46,X46,AA46)</f>
        <v>10</v>
      </c>
      <c r="P46" s="95">
        <f t="shared" si="28"/>
        <v>12</v>
      </c>
      <c r="Q46" s="95">
        <f t="shared" ref="Q46:Q54" si="29">SUM(R46:S46)</f>
        <v>22</v>
      </c>
      <c r="R46" s="261">
        <v>10</v>
      </c>
      <c r="S46" s="261">
        <v>12</v>
      </c>
      <c r="T46" s="95">
        <f t="shared" ref="T46:T54" si="30">SUM(U46:V46)</f>
        <v>0</v>
      </c>
      <c r="U46" s="93">
        <v>0</v>
      </c>
      <c r="V46" s="93">
        <v>0</v>
      </c>
      <c r="W46" s="95">
        <f t="shared" ref="W46:W54" si="31">SUM(X46:Y46)</f>
        <v>0</v>
      </c>
      <c r="X46" s="93">
        <v>0</v>
      </c>
      <c r="Y46" s="93">
        <v>0</v>
      </c>
      <c r="Z46" s="95">
        <f t="shared" ref="Z46:Z54" si="32">SUM(AA46:AB46)</f>
        <v>0</v>
      </c>
      <c r="AA46" s="93">
        <v>0</v>
      </c>
      <c r="AB46" s="93">
        <v>0</v>
      </c>
      <c r="AC46" s="307">
        <f t="shared" ref="AC46:AC54" si="33">N46/B46*100</f>
        <v>95.652173913043484</v>
      </c>
    </row>
    <row r="47" spans="1:29" ht="54.95" hidden="1" customHeight="1" outlineLevel="1">
      <c r="A47" s="87" t="s">
        <v>84</v>
      </c>
      <c r="B47" s="95">
        <f t="shared" si="22"/>
        <v>7</v>
      </c>
      <c r="C47" s="95">
        <f t="shared" si="23"/>
        <v>3</v>
      </c>
      <c r="D47" s="95">
        <f t="shared" si="23"/>
        <v>4</v>
      </c>
      <c r="E47" s="95">
        <f t="shared" si="24"/>
        <v>7</v>
      </c>
      <c r="F47" s="93">
        <v>3</v>
      </c>
      <c r="G47" s="93">
        <v>4</v>
      </c>
      <c r="H47" s="95">
        <f t="shared" si="25"/>
        <v>0</v>
      </c>
      <c r="I47" s="93">
        <v>0</v>
      </c>
      <c r="J47" s="93">
        <v>0</v>
      </c>
      <c r="K47" s="95">
        <f t="shared" si="26"/>
        <v>0</v>
      </c>
      <c r="L47" s="93">
        <v>0</v>
      </c>
      <c r="M47" s="93">
        <v>0</v>
      </c>
      <c r="N47" s="95">
        <f t="shared" si="27"/>
        <v>6</v>
      </c>
      <c r="O47" s="95">
        <f t="shared" si="28"/>
        <v>2</v>
      </c>
      <c r="P47" s="95">
        <f t="shared" si="28"/>
        <v>4</v>
      </c>
      <c r="Q47" s="95">
        <f t="shared" si="29"/>
        <v>6</v>
      </c>
      <c r="R47" s="261">
        <v>2</v>
      </c>
      <c r="S47" s="261">
        <v>4</v>
      </c>
      <c r="T47" s="95">
        <f t="shared" si="30"/>
        <v>0</v>
      </c>
      <c r="U47" s="93">
        <v>0</v>
      </c>
      <c r="V47" s="93">
        <v>0</v>
      </c>
      <c r="W47" s="95">
        <f t="shared" si="31"/>
        <v>0</v>
      </c>
      <c r="X47" s="93">
        <v>0</v>
      </c>
      <c r="Y47" s="93">
        <v>0</v>
      </c>
      <c r="Z47" s="95">
        <f t="shared" si="32"/>
        <v>0</v>
      </c>
      <c r="AA47" s="93">
        <v>0</v>
      </c>
      <c r="AB47" s="93">
        <v>0</v>
      </c>
      <c r="AC47" s="307">
        <f t="shared" si="33"/>
        <v>85.714285714285708</v>
      </c>
    </row>
    <row r="48" spans="1:29" ht="54.95" hidden="1" customHeight="1" outlineLevel="1">
      <c r="A48" s="87" t="s">
        <v>85</v>
      </c>
      <c r="B48" s="95">
        <f t="shared" si="22"/>
        <v>5</v>
      </c>
      <c r="C48" s="95">
        <f t="shared" si="23"/>
        <v>3</v>
      </c>
      <c r="D48" s="95">
        <f t="shared" si="23"/>
        <v>2</v>
      </c>
      <c r="E48" s="95">
        <f t="shared" si="24"/>
        <v>5</v>
      </c>
      <c r="F48" s="93">
        <v>3</v>
      </c>
      <c r="G48" s="93">
        <v>2</v>
      </c>
      <c r="H48" s="95">
        <f t="shared" si="25"/>
        <v>0</v>
      </c>
      <c r="I48" s="93">
        <v>0</v>
      </c>
      <c r="J48" s="93">
        <v>0</v>
      </c>
      <c r="K48" s="95">
        <f t="shared" si="26"/>
        <v>0</v>
      </c>
      <c r="L48" s="93">
        <v>0</v>
      </c>
      <c r="M48" s="93">
        <v>0</v>
      </c>
      <c r="N48" s="95">
        <f t="shared" si="27"/>
        <v>2</v>
      </c>
      <c r="O48" s="95">
        <f t="shared" si="28"/>
        <v>2</v>
      </c>
      <c r="P48" s="95">
        <f t="shared" si="28"/>
        <v>0</v>
      </c>
      <c r="Q48" s="95">
        <f t="shared" si="29"/>
        <v>2</v>
      </c>
      <c r="R48" s="261">
        <v>2</v>
      </c>
      <c r="S48" s="261">
        <v>0</v>
      </c>
      <c r="T48" s="95">
        <f t="shared" si="30"/>
        <v>0</v>
      </c>
      <c r="U48" s="93">
        <v>0</v>
      </c>
      <c r="V48" s="93">
        <v>0</v>
      </c>
      <c r="W48" s="95">
        <f t="shared" si="31"/>
        <v>0</v>
      </c>
      <c r="X48" s="93">
        <v>0</v>
      </c>
      <c r="Y48" s="93">
        <v>0</v>
      </c>
      <c r="Z48" s="95">
        <f t="shared" si="32"/>
        <v>0</v>
      </c>
      <c r="AA48" s="93">
        <v>0</v>
      </c>
      <c r="AB48" s="93">
        <v>0</v>
      </c>
      <c r="AC48" s="307">
        <f t="shared" si="33"/>
        <v>40</v>
      </c>
    </row>
    <row r="49" spans="1:29" ht="54.95" hidden="1" customHeight="1" outlineLevel="1">
      <c r="A49" s="87" t="s">
        <v>86</v>
      </c>
      <c r="B49" s="95">
        <f t="shared" si="22"/>
        <v>19</v>
      </c>
      <c r="C49" s="95">
        <f t="shared" si="23"/>
        <v>11</v>
      </c>
      <c r="D49" s="95">
        <f t="shared" si="23"/>
        <v>8</v>
      </c>
      <c r="E49" s="95">
        <f t="shared" si="24"/>
        <v>17</v>
      </c>
      <c r="F49" s="93">
        <v>9</v>
      </c>
      <c r="G49" s="93">
        <v>8</v>
      </c>
      <c r="H49" s="95">
        <f t="shared" si="25"/>
        <v>2</v>
      </c>
      <c r="I49" s="93">
        <v>2</v>
      </c>
      <c r="J49" s="93">
        <v>0</v>
      </c>
      <c r="K49" s="95">
        <f t="shared" si="26"/>
        <v>0</v>
      </c>
      <c r="L49" s="93">
        <v>0</v>
      </c>
      <c r="M49" s="93">
        <v>0</v>
      </c>
      <c r="N49" s="95">
        <f t="shared" si="27"/>
        <v>18</v>
      </c>
      <c r="O49" s="95">
        <f t="shared" si="28"/>
        <v>9</v>
      </c>
      <c r="P49" s="95">
        <f t="shared" si="28"/>
        <v>9</v>
      </c>
      <c r="Q49" s="95">
        <f t="shared" si="29"/>
        <v>17</v>
      </c>
      <c r="R49" s="261">
        <v>9</v>
      </c>
      <c r="S49" s="261">
        <v>8</v>
      </c>
      <c r="T49" s="95">
        <f t="shared" si="30"/>
        <v>0</v>
      </c>
      <c r="U49" s="93"/>
      <c r="V49" s="93"/>
      <c r="W49" s="95">
        <f t="shared" si="31"/>
        <v>0</v>
      </c>
      <c r="X49" s="93"/>
      <c r="Y49" s="93"/>
      <c r="Z49" s="95">
        <f t="shared" si="32"/>
        <v>1</v>
      </c>
      <c r="AA49" s="93">
        <v>0</v>
      </c>
      <c r="AB49" s="93">
        <v>1</v>
      </c>
      <c r="AC49" s="307">
        <f t="shared" si="33"/>
        <v>94.73684210526315</v>
      </c>
    </row>
    <row r="50" spans="1:29" ht="54.95" hidden="1" customHeight="1" outlineLevel="1">
      <c r="A50" s="87" t="s">
        <v>87</v>
      </c>
      <c r="B50" s="95">
        <f t="shared" si="22"/>
        <v>7</v>
      </c>
      <c r="C50" s="95">
        <f t="shared" si="23"/>
        <v>5</v>
      </c>
      <c r="D50" s="95">
        <f t="shared" si="23"/>
        <v>2</v>
      </c>
      <c r="E50" s="95">
        <f t="shared" si="24"/>
        <v>6</v>
      </c>
      <c r="F50" s="93">
        <v>5</v>
      </c>
      <c r="G50" s="93">
        <v>1</v>
      </c>
      <c r="H50" s="95">
        <f t="shared" si="25"/>
        <v>1</v>
      </c>
      <c r="I50" s="93">
        <v>0</v>
      </c>
      <c r="J50" s="93">
        <v>1</v>
      </c>
      <c r="K50" s="95">
        <f t="shared" si="26"/>
        <v>0</v>
      </c>
      <c r="L50" s="93">
        <v>0</v>
      </c>
      <c r="M50" s="93">
        <v>0</v>
      </c>
      <c r="N50" s="95">
        <f t="shared" si="27"/>
        <v>4</v>
      </c>
      <c r="O50" s="95">
        <f t="shared" si="28"/>
        <v>4</v>
      </c>
      <c r="P50" s="95">
        <f t="shared" si="28"/>
        <v>0</v>
      </c>
      <c r="Q50" s="95">
        <f t="shared" si="29"/>
        <v>4</v>
      </c>
      <c r="R50" s="261">
        <v>4</v>
      </c>
      <c r="S50" s="261">
        <v>0</v>
      </c>
      <c r="T50" s="95">
        <f t="shared" si="30"/>
        <v>0</v>
      </c>
      <c r="U50" s="93">
        <v>0</v>
      </c>
      <c r="V50" s="93">
        <v>0</v>
      </c>
      <c r="W50" s="95">
        <f t="shared" si="31"/>
        <v>0</v>
      </c>
      <c r="X50" s="93">
        <v>0</v>
      </c>
      <c r="Y50" s="93">
        <v>0</v>
      </c>
      <c r="Z50" s="95">
        <f t="shared" si="32"/>
        <v>0</v>
      </c>
      <c r="AA50" s="93">
        <v>0</v>
      </c>
      <c r="AB50" s="93">
        <v>0</v>
      </c>
      <c r="AC50" s="307">
        <f t="shared" si="33"/>
        <v>57.142857142857139</v>
      </c>
    </row>
    <row r="51" spans="1:29" ht="54.95" hidden="1" customHeight="1" outlineLevel="1">
      <c r="A51" s="87" t="s">
        <v>88</v>
      </c>
      <c r="B51" s="95">
        <f t="shared" si="22"/>
        <v>44</v>
      </c>
      <c r="C51" s="95">
        <f t="shared" si="23"/>
        <v>25</v>
      </c>
      <c r="D51" s="95">
        <f t="shared" si="23"/>
        <v>19</v>
      </c>
      <c r="E51" s="95">
        <f t="shared" si="24"/>
        <v>41</v>
      </c>
      <c r="F51" s="93">
        <v>23</v>
      </c>
      <c r="G51" s="93">
        <v>18</v>
      </c>
      <c r="H51" s="95">
        <f t="shared" si="25"/>
        <v>3</v>
      </c>
      <c r="I51" s="93">
        <v>2</v>
      </c>
      <c r="J51" s="93">
        <v>1</v>
      </c>
      <c r="K51" s="95">
        <f t="shared" si="26"/>
        <v>0</v>
      </c>
      <c r="L51" s="93">
        <v>0</v>
      </c>
      <c r="M51" s="93">
        <v>0</v>
      </c>
      <c r="N51" s="95">
        <f t="shared" si="27"/>
        <v>42</v>
      </c>
      <c r="O51" s="95">
        <f t="shared" si="28"/>
        <v>23</v>
      </c>
      <c r="P51" s="95">
        <f t="shared" si="28"/>
        <v>19</v>
      </c>
      <c r="Q51" s="95">
        <f t="shared" si="29"/>
        <v>41</v>
      </c>
      <c r="R51" s="261">
        <v>23</v>
      </c>
      <c r="S51" s="261">
        <v>18</v>
      </c>
      <c r="T51" s="95">
        <f t="shared" si="30"/>
        <v>0</v>
      </c>
      <c r="U51" s="93">
        <v>0</v>
      </c>
      <c r="V51" s="93">
        <v>0</v>
      </c>
      <c r="W51" s="95">
        <f t="shared" si="31"/>
        <v>0</v>
      </c>
      <c r="X51" s="93">
        <v>0</v>
      </c>
      <c r="Y51" s="93">
        <v>0</v>
      </c>
      <c r="Z51" s="95">
        <f t="shared" si="32"/>
        <v>1</v>
      </c>
      <c r="AA51" s="93">
        <v>0</v>
      </c>
      <c r="AB51" s="93">
        <v>1</v>
      </c>
      <c r="AC51" s="307">
        <f t="shared" si="33"/>
        <v>95.454545454545453</v>
      </c>
    </row>
    <row r="52" spans="1:29" ht="54.95" hidden="1" customHeight="1" outlineLevel="1">
      <c r="A52" s="87" t="s">
        <v>89</v>
      </c>
      <c r="B52" s="95">
        <f t="shared" si="22"/>
        <v>11</v>
      </c>
      <c r="C52" s="95">
        <f t="shared" si="23"/>
        <v>6</v>
      </c>
      <c r="D52" s="95">
        <f t="shared" si="23"/>
        <v>5</v>
      </c>
      <c r="E52" s="95">
        <f t="shared" si="24"/>
        <v>10</v>
      </c>
      <c r="F52" s="93">
        <v>6</v>
      </c>
      <c r="G52" s="93">
        <v>4</v>
      </c>
      <c r="H52" s="95">
        <f t="shared" si="25"/>
        <v>0</v>
      </c>
      <c r="I52" s="93">
        <v>0</v>
      </c>
      <c r="J52" s="93">
        <v>0</v>
      </c>
      <c r="K52" s="95">
        <f t="shared" si="26"/>
        <v>1</v>
      </c>
      <c r="L52" s="93">
        <v>0</v>
      </c>
      <c r="M52" s="93">
        <v>1</v>
      </c>
      <c r="N52" s="95">
        <f t="shared" si="27"/>
        <v>13</v>
      </c>
      <c r="O52" s="95">
        <f t="shared" si="28"/>
        <v>7</v>
      </c>
      <c r="P52" s="95">
        <f t="shared" si="28"/>
        <v>6</v>
      </c>
      <c r="Q52" s="95">
        <f t="shared" si="29"/>
        <v>10</v>
      </c>
      <c r="R52" s="261">
        <v>6</v>
      </c>
      <c r="S52" s="261">
        <v>4</v>
      </c>
      <c r="T52" s="95">
        <f t="shared" si="30"/>
        <v>0</v>
      </c>
      <c r="U52" s="93">
        <v>0</v>
      </c>
      <c r="V52" s="93">
        <v>0</v>
      </c>
      <c r="W52" s="95">
        <f t="shared" si="31"/>
        <v>1</v>
      </c>
      <c r="X52" s="93">
        <v>0</v>
      </c>
      <c r="Y52" s="93">
        <v>1</v>
      </c>
      <c r="Z52" s="95">
        <f t="shared" si="32"/>
        <v>2</v>
      </c>
      <c r="AA52" s="93">
        <v>1</v>
      </c>
      <c r="AB52" s="93">
        <v>1</v>
      </c>
      <c r="AC52" s="307">
        <f t="shared" si="33"/>
        <v>118.18181818181819</v>
      </c>
    </row>
    <row r="53" spans="1:29" ht="54.95" hidden="1" customHeight="1" outlineLevel="1">
      <c r="A53" s="87" t="s">
        <v>90</v>
      </c>
      <c r="B53" s="95">
        <f t="shared" si="22"/>
        <v>24</v>
      </c>
      <c r="C53" s="95">
        <f t="shared" si="23"/>
        <v>11</v>
      </c>
      <c r="D53" s="95">
        <f t="shared" si="23"/>
        <v>13</v>
      </c>
      <c r="E53" s="95">
        <f t="shared" si="24"/>
        <v>24</v>
      </c>
      <c r="F53" s="93">
        <v>11</v>
      </c>
      <c r="G53" s="93">
        <v>13</v>
      </c>
      <c r="H53" s="95">
        <f t="shared" si="25"/>
        <v>0</v>
      </c>
      <c r="I53" s="93">
        <v>0</v>
      </c>
      <c r="J53" s="93">
        <v>0</v>
      </c>
      <c r="K53" s="95">
        <f t="shared" si="26"/>
        <v>0</v>
      </c>
      <c r="L53" s="93">
        <v>0</v>
      </c>
      <c r="M53" s="93">
        <v>0</v>
      </c>
      <c r="N53" s="95">
        <f t="shared" si="27"/>
        <v>22</v>
      </c>
      <c r="O53" s="95">
        <f t="shared" si="28"/>
        <v>11</v>
      </c>
      <c r="P53" s="95">
        <f t="shared" si="28"/>
        <v>11</v>
      </c>
      <c r="Q53" s="95">
        <f t="shared" si="29"/>
        <v>22</v>
      </c>
      <c r="R53" s="261">
        <v>11</v>
      </c>
      <c r="S53" s="261">
        <v>11</v>
      </c>
      <c r="T53" s="95">
        <f t="shared" si="30"/>
        <v>0</v>
      </c>
      <c r="U53" s="93">
        <v>0</v>
      </c>
      <c r="V53" s="93">
        <v>0</v>
      </c>
      <c r="W53" s="95">
        <f t="shared" si="31"/>
        <v>0</v>
      </c>
      <c r="X53" s="93">
        <v>0</v>
      </c>
      <c r="Y53" s="93">
        <v>0</v>
      </c>
      <c r="Z53" s="95">
        <f t="shared" si="32"/>
        <v>0</v>
      </c>
      <c r="AA53" s="93">
        <v>0</v>
      </c>
      <c r="AB53" s="93">
        <v>0</v>
      </c>
      <c r="AC53" s="307">
        <f t="shared" si="33"/>
        <v>91.666666666666657</v>
      </c>
    </row>
    <row r="54" spans="1:29" ht="54.95" hidden="1" customHeight="1" outlineLevel="1">
      <c r="A54" s="87" t="s">
        <v>91</v>
      </c>
      <c r="B54" s="95">
        <f t="shared" si="22"/>
        <v>10</v>
      </c>
      <c r="C54" s="95">
        <f t="shared" si="23"/>
        <v>5</v>
      </c>
      <c r="D54" s="95">
        <f t="shared" si="23"/>
        <v>5</v>
      </c>
      <c r="E54" s="95">
        <f t="shared" si="24"/>
        <v>10</v>
      </c>
      <c r="F54" s="93">
        <v>5</v>
      </c>
      <c r="G54" s="93">
        <v>5</v>
      </c>
      <c r="H54" s="95">
        <f t="shared" si="25"/>
        <v>0</v>
      </c>
      <c r="I54" s="93">
        <v>0</v>
      </c>
      <c r="J54" s="93">
        <v>0</v>
      </c>
      <c r="K54" s="95">
        <f t="shared" si="26"/>
        <v>0</v>
      </c>
      <c r="L54" s="93">
        <v>0</v>
      </c>
      <c r="M54" s="93">
        <v>0</v>
      </c>
      <c r="N54" s="95">
        <f t="shared" si="27"/>
        <v>10</v>
      </c>
      <c r="O54" s="95">
        <f t="shared" si="28"/>
        <v>6</v>
      </c>
      <c r="P54" s="95">
        <f t="shared" si="28"/>
        <v>4</v>
      </c>
      <c r="Q54" s="95">
        <f t="shared" si="29"/>
        <v>9</v>
      </c>
      <c r="R54" s="261">
        <v>5</v>
      </c>
      <c r="S54" s="261">
        <v>4</v>
      </c>
      <c r="T54" s="95">
        <f t="shared" si="30"/>
        <v>0</v>
      </c>
      <c r="U54" s="93">
        <v>0</v>
      </c>
      <c r="V54" s="93">
        <v>0</v>
      </c>
      <c r="W54" s="95">
        <f t="shared" si="31"/>
        <v>0</v>
      </c>
      <c r="X54" s="93">
        <v>0</v>
      </c>
      <c r="Y54" s="93">
        <v>0</v>
      </c>
      <c r="Z54" s="95">
        <f t="shared" si="32"/>
        <v>1</v>
      </c>
      <c r="AA54" s="93">
        <v>1</v>
      </c>
      <c r="AB54" s="93">
        <v>0</v>
      </c>
      <c r="AC54" s="307">
        <f t="shared" si="33"/>
        <v>100</v>
      </c>
    </row>
    <row r="55" spans="1:29" ht="35.1" customHeight="1" collapsed="1">
      <c r="A55" s="111" t="s">
        <v>197</v>
      </c>
      <c r="B55" s="112">
        <f>SUM(B57:B66)</f>
        <v>460</v>
      </c>
      <c r="C55" s="112">
        <f t="shared" ref="C55:AB55" si="34">SUM(C57:C66)</f>
        <v>222</v>
      </c>
      <c r="D55" s="112">
        <f t="shared" si="34"/>
        <v>238</v>
      </c>
      <c r="E55" s="112">
        <f t="shared" si="34"/>
        <v>451</v>
      </c>
      <c r="F55" s="112">
        <f t="shared" si="34"/>
        <v>218</v>
      </c>
      <c r="G55" s="112">
        <f t="shared" si="34"/>
        <v>233</v>
      </c>
      <c r="H55" s="112">
        <f t="shared" si="34"/>
        <v>7</v>
      </c>
      <c r="I55" s="112">
        <f t="shared" si="34"/>
        <v>2</v>
      </c>
      <c r="J55" s="112">
        <f t="shared" si="34"/>
        <v>5</v>
      </c>
      <c r="K55" s="112">
        <f t="shared" si="34"/>
        <v>2</v>
      </c>
      <c r="L55" s="112">
        <f t="shared" si="34"/>
        <v>2</v>
      </c>
      <c r="M55" s="112">
        <f t="shared" si="34"/>
        <v>0</v>
      </c>
      <c r="N55" s="112">
        <f t="shared" si="34"/>
        <v>452</v>
      </c>
      <c r="O55" s="112">
        <f t="shared" si="34"/>
        <v>222</v>
      </c>
      <c r="P55" s="112">
        <f t="shared" si="34"/>
        <v>230</v>
      </c>
      <c r="Q55" s="112">
        <f t="shared" si="34"/>
        <v>437</v>
      </c>
      <c r="R55" s="112">
        <f t="shared" si="34"/>
        <v>214</v>
      </c>
      <c r="S55" s="112">
        <f t="shared" si="34"/>
        <v>223</v>
      </c>
      <c r="T55" s="112">
        <f t="shared" si="34"/>
        <v>2</v>
      </c>
      <c r="U55" s="112">
        <f t="shared" si="34"/>
        <v>0</v>
      </c>
      <c r="V55" s="112">
        <f t="shared" si="34"/>
        <v>2</v>
      </c>
      <c r="W55" s="112">
        <f t="shared" si="34"/>
        <v>2</v>
      </c>
      <c r="X55" s="112">
        <f t="shared" si="34"/>
        <v>2</v>
      </c>
      <c r="Y55" s="112">
        <f t="shared" si="34"/>
        <v>0</v>
      </c>
      <c r="Z55" s="112">
        <f t="shared" si="34"/>
        <v>11</v>
      </c>
      <c r="AA55" s="112">
        <f t="shared" si="34"/>
        <v>6</v>
      </c>
      <c r="AB55" s="112">
        <f t="shared" si="34"/>
        <v>5</v>
      </c>
      <c r="AC55" s="309">
        <v>95.2</v>
      </c>
    </row>
    <row r="56" spans="1:29" s="6" customFormat="1" ht="19.5" customHeight="1" outlineLevel="1">
      <c r="A56" s="172"/>
      <c r="B56" s="193"/>
      <c r="C56" s="193"/>
      <c r="D56" s="193"/>
      <c r="E56" s="193"/>
      <c r="F56" s="193"/>
      <c r="G56" s="193"/>
      <c r="H56" s="193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93"/>
      <c r="V56" s="193"/>
      <c r="W56" s="193"/>
      <c r="X56" s="193"/>
      <c r="Y56" s="193"/>
      <c r="Z56" s="193"/>
      <c r="AA56" s="193"/>
      <c r="AB56" s="193"/>
      <c r="AC56" s="310"/>
    </row>
    <row r="57" spans="1:29" ht="54.95" customHeight="1" outlineLevel="1">
      <c r="A57" s="87" t="s">
        <v>82</v>
      </c>
      <c r="B57" s="80">
        <f>SUM(C57:D57)</f>
        <v>321</v>
      </c>
      <c r="C57" s="80">
        <f>SUM(F57,I57,L57)</f>
        <v>155</v>
      </c>
      <c r="D57" s="80">
        <f>SUM(G57,J57,M57)</f>
        <v>166</v>
      </c>
      <c r="E57" s="80">
        <f>SUM(F57:G57)</f>
        <v>319</v>
      </c>
      <c r="F57" s="88">
        <v>155</v>
      </c>
      <c r="G57" s="88">
        <v>164</v>
      </c>
      <c r="H57" s="80">
        <f>SUM(I57:J57)</f>
        <v>2</v>
      </c>
      <c r="I57" s="88">
        <v>0</v>
      </c>
      <c r="J57" s="88">
        <v>2</v>
      </c>
      <c r="K57" s="80">
        <f>SUM(L57:M57)</f>
        <v>0</v>
      </c>
      <c r="L57" s="88">
        <v>0</v>
      </c>
      <c r="M57" s="88">
        <v>0</v>
      </c>
      <c r="N57" s="80">
        <f>SUM(O57:P57)</f>
        <v>317</v>
      </c>
      <c r="O57" s="80">
        <f>SUM(R57,U57,X57,AA57)</f>
        <v>156</v>
      </c>
      <c r="P57" s="80">
        <f>SUM(S57,V57,Y57,AB57)</f>
        <v>161</v>
      </c>
      <c r="Q57" s="80">
        <f>SUM(R57:S57)</f>
        <v>314</v>
      </c>
      <c r="R57" s="88">
        <v>155</v>
      </c>
      <c r="S57" s="88">
        <v>159</v>
      </c>
      <c r="T57" s="80">
        <f>SUM(U57:V57)</f>
        <v>2</v>
      </c>
      <c r="U57" s="88">
        <v>0</v>
      </c>
      <c r="V57" s="88">
        <v>2</v>
      </c>
      <c r="W57" s="80">
        <f>SUM(X57:Y57)</f>
        <v>0</v>
      </c>
      <c r="X57" s="88">
        <v>0</v>
      </c>
      <c r="Y57" s="88">
        <v>0</v>
      </c>
      <c r="Z57" s="80">
        <f>SUM(AA57:AB57)</f>
        <v>1</v>
      </c>
      <c r="AA57" s="88">
        <v>1</v>
      </c>
      <c r="AB57" s="88">
        <v>0</v>
      </c>
      <c r="AC57" s="302">
        <f>N57/B57*100</f>
        <v>98.753894080996886</v>
      </c>
    </row>
    <row r="58" spans="1:29" ht="54.95" customHeight="1" outlineLevel="1">
      <c r="A58" s="87" t="s">
        <v>83</v>
      </c>
      <c r="B58" s="80">
        <f t="shared" ref="B58:B66" si="35">SUM(C58:D58)</f>
        <v>15</v>
      </c>
      <c r="C58" s="80">
        <f t="shared" ref="C58:C66" si="36">SUM(F58,I58,L58)</f>
        <v>8</v>
      </c>
      <c r="D58" s="80">
        <f t="shared" ref="D58:D66" si="37">SUM(G58,J58,M58)</f>
        <v>7</v>
      </c>
      <c r="E58" s="80">
        <f t="shared" ref="E58:E66" si="38">SUM(F58:G58)</f>
        <v>14</v>
      </c>
      <c r="F58" s="88">
        <v>7</v>
      </c>
      <c r="G58" s="88">
        <v>7</v>
      </c>
      <c r="H58" s="80">
        <f t="shared" ref="H58:H66" si="39">SUM(I58:J58)</f>
        <v>0</v>
      </c>
      <c r="I58" s="88">
        <v>0</v>
      </c>
      <c r="J58" s="88">
        <v>0</v>
      </c>
      <c r="K58" s="80">
        <f t="shared" ref="K58:K66" si="40">SUM(L58:M58)</f>
        <v>1</v>
      </c>
      <c r="L58" s="88">
        <v>1</v>
      </c>
      <c r="M58" s="88">
        <v>0</v>
      </c>
      <c r="N58" s="80">
        <f t="shared" ref="N58:N66" si="41">SUM(O58:P58)</f>
        <v>15</v>
      </c>
      <c r="O58" s="80">
        <f t="shared" ref="O58:O66" si="42">SUM(R58,U58,X58,AA58)</f>
        <v>8</v>
      </c>
      <c r="P58" s="80">
        <f t="shared" ref="P58:P66" si="43">SUM(S58,V58,Y58,AB58)</f>
        <v>7</v>
      </c>
      <c r="Q58" s="80">
        <f t="shared" ref="Q58:Q66" si="44">SUM(R58:S58)</f>
        <v>14</v>
      </c>
      <c r="R58" s="278">
        <v>7</v>
      </c>
      <c r="S58" s="278">
        <v>7</v>
      </c>
      <c r="T58" s="80">
        <f t="shared" ref="T58:T66" si="45">SUM(U58:V58)</f>
        <v>0</v>
      </c>
      <c r="U58" s="88">
        <v>0</v>
      </c>
      <c r="V58" s="88">
        <v>0</v>
      </c>
      <c r="W58" s="80">
        <f t="shared" ref="W58:W66" si="46">SUM(X58:Y58)</f>
        <v>1</v>
      </c>
      <c r="X58" s="88">
        <v>1</v>
      </c>
      <c r="Y58" s="88">
        <v>0</v>
      </c>
      <c r="Z58" s="80">
        <f t="shared" ref="Z58:Z66" si="47">SUM(AA58:AB58)</f>
        <v>0</v>
      </c>
      <c r="AA58" s="88">
        <v>0</v>
      </c>
      <c r="AB58" s="88">
        <v>0</v>
      </c>
      <c r="AC58" s="302">
        <f t="shared" ref="AC58:AC66" si="48">N58/B58*100</f>
        <v>100</v>
      </c>
    </row>
    <row r="59" spans="1:29" ht="54.95" customHeight="1" outlineLevel="1">
      <c r="A59" s="87" t="s">
        <v>84</v>
      </c>
      <c r="B59" s="80">
        <f t="shared" si="35"/>
        <v>7</v>
      </c>
      <c r="C59" s="80">
        <f t="shared" si="36"/>
        <v>3</v>
      </c>
      <c r="D59" s="80">
        <f t="shared" si="37"/>
        <v>4</v>
      </c>
      <c r="E59" s="80">
        <f t="shared" si="38"/>
        <v>6</v>
      </c>
      <c r="F59" s="88">
        <v>2</v>
      </c>
      <c r="G59" s="88">
        <v>4</v>
      </c>
      <c r="H59" s="80">
        <f t="shared" si="39"/>
        <v>1</v>
      </c>
      <c r="I59" s="88">
        <v>1</v>
      </c>
      <c r="J59" s="88">
        <v>0</v>
      </c>
      <c r="K59" s="80">
        <f t="shared" si="40"/>
        <v>0</v>
      </c>
      <c r="L59" s="88">
        <v>0</v>
      </c>
      <c r="M59" s="88">
        <v>0</v>
      </c>
      <c r="N59" s="80">
        <f t="shared" si="41"/>
        <v>5</v>
      </c>
      <c r="O59" s="80">
        <f t="shared" si="42"/>
        <v>2</v>
      </c>
      <c r="P59" s="80">
        <f t="shared" si="43"/>
        <v>3</v>
      </c>
      <c r="Q59" s="80">
        <f t="shared" si="44"/>
        <v>5</v>
      </c>
      <c r="R59" s="278">
        <v>2</v>
      </c>
      <c r="S59" s="278">
        <v>3</v>
      </c>
      <c r="T59" s="80">
        <f t="shared" si="45"/>
        <v>0</v>
      </c>
      <c r="U59" s="88">
        <v>0</v>
      </c>
      <c r="V59" s="88">
        <v>0</v>
      </c>
      <c r="W59" s="80">
        <f t="shared" si="46"/>
        <v>0</v>
      </c>
      <c r="X59" s="88">
        <v>0</v>
      </c>
      <c r="Y59" s="88">
        <v>0</v>
      </c>
      <c r="Z59" s="80">
        <f t="shared" si="47"/>
        <v>0</v>
      </c>
      <c r="AA59" s="88">
        <v>0</v>
      </c>
      <c r="AB59" s="88">
        <v>0</v>
      </c>
      <c r="AC59" s="302">
        <f t="shared" si="48"/>
        <v>71.428571428571431</v>
      </c>
    </row>
    <row r="60" spans="1:29" ht="54.95" customHeight="1" outlineLevel="1">
      <c r="A60" s="87" t="s">
        <v>85</v>
      </c>
      <c r="B60" s="80">
        <f t="shared" si="35"/>
        <v>6</v>
      </c>
      <c r="C60" s="80">
        <f t="shared" si="36"/>
        <v>5</v>
      </c>
      <c r="D60" s="80">
        <f t="shared" si="37"/>
        <v>1</v>
      </c>
      <c r="E60" s="80">
        <f t="shared" si="38"/>
        <v>6</v>
      </c>
      <c r="F60" s="88">
        <v>5</v>
      </c>
      <c r="G60" s="88">
        <v>1</v>
      </c>
      <c r="H60" s="80">
        <f t="shared" si="39"/>
        <v>0</v>
      </c>
      <c r="I60" s="88">
        <v>0</v>
      </c>
      <c r="J60" s="88">
        <v>0</v>
      </c>
      <c r="K60" s="80">
        <f t="shared" si="40"/>
        <v>0</v>
      </c>
      <c r="L60" s="88">
        <v>0</v>
      </c>
      <c r="M60" s="88">
        <v>0</v>
      </c>
      <c r="N60" s="80">
        <f t="shared" si="41"/>
        <v>6</v>
      </c>
      <c r="O60" s="80">
        <f t="shared" si="42"/>
        <v>5</v>
      </c>
      <c r="P60" s="80">
        <f t="shared" si="43"/>
        <v>1</v>
      </c>
      <c r="Q60" s="80">
        <f t="shared" si="44"/>
        <v>6</v>
      </c>
      <c r="R60" s="278">
        <v>5</v>
      </c>
      <c r="S60" s="278">
        <v>1</v>
      </c>
      <c r="T60" s="80">
        <f t="shared" si="45"/>
        <v>0</v>
      </c>
      <c r="U60" s="88">
        <v>0</v>
      </c>
      <c r="V60" s="88">
        <v>0</v>
      </c>
      <c r="W60" s="80">
        <f t="shared" si="46"/>
        <v>0</v>
      </c>
      <c r="X60" s="88">
        <v>0</v>
      </c>
      <c r="Y60" s="88">
        <v>0</v>
      </c>
      <c r="Z60" s="80">
        <f t="shared" si="47"/>
        <v>0</v>
      </c>
      <c r="AA60" s="88">
        <v>0</v>
      </c>
      <c r="AB60" s="88">
        <v>0</v>
      </c>
      <c r="AC60" s="302">
        <f t="shared" si="48"/>
        <v>100</v>
      </c>
    </row>
    <row r="61" spans="1:29" ht="54.95" customHeight="1" outlineLevel="1">
      <c r="A61" s="87" t="s">
        <v>86</v>
      </c>
      <c r="B61" s="80">
        <f t="shared" si="35"/>
        <v>21</v>
      </c>
      <c r="C61" s="80">
        <f t="shared" si="36"/>
        <v>9</v>
      </c>
      <c r="D61" s="80">
        <f t="shared" si="37"/>
        <v>12</v>
      </c>
      <c r="E61" s="80">
        <f t="shared" si="38"/>
        <v>21</v>
      </c>
      <c r="F61" s="88">
        <v>9</v>
      </c>
      <c r="G61" s="88">
        <v>12</v>
      </c>
      <c r="H61" s="80">
        <f t="shared" si="39"/>
        <v>0</v>
      </c>
      <c r="I61" s="88">
        <v>0</v>
      </c>
      <c r="J61" s="88">
        <v>0</v>
      </c>
      <c r="K61" s="80">
        <f t="shared" si="40"/>
        <v>0</v>
      </c>
      <c r="L61" s="88">
        <v>0</v>
      </c>
      <c r="M61" s="88">
        <v>0</v>
      </c>
      <c r="N61" s="80">
        <f t="shared" si="41"/>
        <v>18</v>
      </c>
      <c r="O61" s="80">
        <f t="shared" si="42"/>
        <v>8</v>
      </c>
      <c r="P61" s="80">
        <f t="shared" si="43"/>
        <v>10</v>
      </c>
      <c r="Q61" s="80">
        <f t="shared" si="44"/>
        <v>18</v>
      </c>
      <c r="R61" s="278">
        <v>8</v>
      </c>
      <c r="S61" s="278">
        <v>10</v>
      </c>
      <c r="T61" s="80">
        <f t="shared" si="45"/>
        <v>0</v>
      </c>
      <c r="U61" s="88">
        <v>0</v>
      </c>
      <c r="V61" s="88">
        <v>0</v>
      </c>
      <c r="W61" s="80">
        <f t="shared" si="46"/>
        <v>0</v>
      </c>
      <c r="X61" s="88">
        <v>0</v>
      </c>
      <c r="Y61" s="88">
        <v>0</v>
      </c>
      <c r="Z61" s="80">
        <f t="shared" si="47"/>
        <v>0</v>
      </c>
      <c r="AA61" s="88">
        <v>0</v>
      </c>
      <c r="AB61" s="88">
        <v>0</v>
      </c>
      <c r="AC61" s="302">
        <f t="shared" si="48"/>
        <v>85.714285714285708</v>
      </c>
    </row>
    <row r="62" spans="1:29" ht="54.95" customHeight="1" outlineLevel="1">
      <c r="A62" s="87" t="s">
        <v>87</v>
      </c>
      <c r="B62" s="80">
        <f t="shared" si="35"/>
        <v>10</v>
      </c>
      <c r="C62" s="80">
        <f t="shared" si="36"/>
        <v>5</v>
      </c>
      <c r="D62" s="80">
        <f t="shared" si="37"/>
        <v>5</v>
      </c>
      <c r="E62" s="80">
        <f t="shared" si="38"/>
        <v>10</v>
      </c>
      <c r="F62" s="88">
        <v>5</v>
      </c>
      <c r="G62" s="88">
        <v>5</v>
      </c>
      <c r="H62" s="80">
        <f t="shared" si="39"/>
        <v>0</v>
      </c>
      <c r="I62" s="88">
        <v>0</v>
      </c>
      <c r="J62" s="88">
        <v>0</v>
      </c>
      <c r="K62" s="80">
        <f t="shared" si="40"/>
        <v>0</v>
      </c>
      <c r="L62" s="88">
        <v>0</v>
      </c>
      <c r="M62" s="88">
        <v>0</v>
      </c>
      <c r="N62" s="80">
        <f t="shared" si="41"/>
        <v>8</v>
      </c>
      <c r="O62" s="80">
        <f t="shared" si="42"/>
        <v>4</v>
      </c>
      <c r="P62" s="80">
        <f t="shared" si="43"/>
        <v>4</v>
      </c>
      <c r="Q62" s="80">
        <f t="shared" si="44"/>
        <v>8</v>
      </c>
      <c r="R62" s="278">
        <v>4</v>
      </c>
      <c r="S62" s="278">
        <v>4</v>
      </c>
      <c r="T62" s="80">
        <f t="shared" si="45"/>
        <v>0</v>
      </c>
      <c r="U62" s="88">
        <v>0</v>
      </c>
      <c r="V62" s="88">
        <v>0</v>
      </c>
      <c r="W62" s="80">
        <f t="shared" si="46"/>
        <v>0</v>
      </c>
      <c r="X62" s="88">
        <v>0</v>
      </c>
      <c r="Y62" s="88">
        <v>0</v>
      </c>
      <c r="Z62" s="80">
        <f t="shared" si="47"/>
        <v>0</v>
      </c>
      <c r="AA62" s="88">
        <v>0</v>
      </c>
      <c r="AB62" s="88">
        <v>0</v>
      </c>
      <c r="AC62" s="302">
        <f t="shared" si="48"/>
        <v>80</v>
      </c>
    </row>
    <row r="63" spans="1:29" ht="54.95" customHeight="1" outlineLevel="1">
      <c r="A63" s="87" t="s">
        <v>88</v>
      </c>
      <c r="B63" s="80">
        <f t="shared" si="35"/>
        <v>44</v>
      </c>
      <c r="C63" s="80">
        <f t="shared" si="36"/>
        <v>22</v>
      </c>
      <c r="D63" s="80">
        <f t="shared" si="37"/>
        <v>22</v>
      </c>
      <c r="E63" s="80">
        <f t="shared" si="38"/>
        <v>43</v>
      </c>
      <c r="F63" s="88">
        <v>22</v>
      </c>
      <c r="G63" s="88">
        <v>21</v>
      </c>
      <c r="H63" s="80">
        <f t="shared" si="39"/>
        <v>1</v>
      </c>
      <c r="I63" s="88">
        <v>0</v>
      </c>
      <c r="J63" s="88">
        <v>1</v>
      </c>
      <c r="K63" s="80">
        <f t="shared" si="40"/>
        <v>0</v>
      </c>
      <c r="L63" s="88">
        <v>0</v>
      </c>
      <c r="M63" s="88">
        <v>0</v>
      </c>
      <c r="N63" s="80">
        <f t="shared" si="41"/>
        <v>43</v>
      </c>
      <c r="O63" s="80">
        <f t="shared" si="42"/>
        <v>22</v>
      </c>
      <c r="P63" s="80">
        <f t="shared" si="43"/>
        <v>21</v>
      </c>
      <c r="Q63" s="80">
        <f t="shared" si="44"/>
        <v>43</v>
      </c>
      <c r="R63" s="278">
        <v>22</v>
      </c>
      <c r="S63" s="278">
        <v>21</v>
      </c>
      <c r="T63" s="80">
        <f t="shared" si="45"/>
        <v>0</v>
      </c>
      <c r="U63" s="88">
        <v>0</v>
      </c>
      <c r="V63" s="88">
        <v>0</v>
      </c>
      <c r="W63" s="80">
        <f t="shared" si="46"/>
        <v>0</v>
      </c>
      <c r="X63" s="88">
        <v>0</v>
      </c>
      <c r="Y63" s="88">
        <v>0</v>
      </c>
      <c r="Z63" s="80">
        <f t="shared" si="47"/>
        <v>0</v>
      </c>
      <c r="AA63" s="88">
        <v>0</v>
      </c>
      <c r="AB63" s="88">
        <v>0</v>
      </c>
      <c r="AC63" s="302">
        <f t="shared" si="48"/>
        <v>97.727272727272734</v>
      </c>
    </row>
    <row r="64" spans="1:29" ht="54.95" customHeight="1" outlineLevel="1">
      <c r="A64" s="87" t="s">
        <v>89</v>
      </c>
      <c r="B64" s="80">
        <f t="shared" si="35"/>
        <v>13</v>
      </c>
      <c r="C64" s="80">
        <f t="shared" si="36"/>
        <v>6</v>
      </c>
      <c r="D64" s="80">
        <f t="shared" si="37"/>
        <v>7</v>
      </c>
      <c r="E64" s="80">
        <f t="shared" si="38"/>
        <v>12</v>
      </c>
      <c r="F64" s="88">
        <v>5</v>
      </c>
      <c r="G64" s="88">
        <v>7</v>
      </c>
      <c r="H64" s="80">
        <f t="shared" si="39"/>
        <v>0</v>
      </c>
      <c r="I64" s="88">
        <v>0</v>
      </c>
      <c r="J64" s="88">
        <v>0</v>
      </c>
      <c r="K64" s="80">
        <f t="shared" si="40"/>
        <v>1</v>
      </c>
      <c r="L64" s="88">
        <v>1</v>
      </c>
      <c r="M64" s="88">
        <v>0</v>
      </c>
      <c r="N64" s="80">
        <f t="shared" si="41"/>
        <v>13</v>
      </c>
      <c r="O64" s="80">
        <f t="shared" si="42"/>
        <v>6</v>
      </c>
      <c r="P64" s="80">
        <f t="shared" si="43"/>
        <v>7</v>
      </c>
      <c r="Q64" s="80">
        <f t="shared" si="44"/>
        <v>12</v>
      </c>
      <c r="R64" s="278">
        <v>5</v>
      </c>
      <c r="S64" s="278">
        <v>7</v>
      </c>
      <c r="T64" s="80">
        <f t="shared" si="45"/>
        <v>0</v>
      </c>
      <c r="U64" s="88">
        <v>0</v>
      </c>
      <c r="V64" s="88">
        <v>0</v>
      </c>
      <c r="W64" s="80">
        <f t="shared" si="46"/>
        <v>1</v>
      </c>
      <c r="X64" s="88">
        <v>1</v>
      </c>
      <c r="Y64" s="88">
        <v>0</v>
      </c>
      <c r="Z64" s="80">
        <f t="shared" si="47"/>
        <v>0</v>
      </c>
      <c r="AA64" s="88">
        <v>0</v>
      </c>
      <c r="AB64" s="88">
        <v>0</v>
      </c>
      <c r="AC64" s="302">
        <f t="shared" si="48"/>
        <v>100</v>
      </c>
    </row>
    <row r="65" spans="1:29" ht="54.95" customHeight="1" outlineLevel="1">
      <c r="A65" s="87" t="s">
        <v>90</v>
      </c>
      <c r="B65" s="80">
        <f t="shared" si="35"/>
        <v>9</v>
      </c>
      <c r="C65" s="80">
        <f t="shared" si="36"/>
        <v>4</v>
      </c>
      <c r="D65" s="80">
        <f t="shared" si="37"/>
        <v>5</v>
      </c>
      <c r="E65" s="80">
        <f t="shared" si="38"/>
        <v>9</v>
      </c>
      <c r="F65" s="88">
        <v>4</v>
      </c>
      <c r="G65" s="88">
        <v>5</v>
      </c>
      <c r="H65" s="80">
        <f t="shared" si="39"/>
        <v>0</v>
      </c>
      <c r="I65" s="88">
        <v>0</v>
      </c>
      <c r="J65" s="88">
        <v>0</v>
      </c>
      <c r="K65" s="80">
        <f t="shared" si="40"/>
        <v>0</v>
      </c>
      <c r="L65" s="88">
        <v>0</v>
      </c>
      <c r="M65" s="88">
        <v>0</v>
      </c>
      <c r="N65" s="80">
        <f t="shared" si="41"/>
        <v>13</v>
      </c>
      <c r="O65" s="80">
        <f t="shared" si="42"/>
        <v>6</v>
      </c>
      <c r="P65" s="80">
        <f t="shared" si="43"/>
        <v>7</v>
      </c>
      <c r="Q65" s="80">
        <f t="shared" si="44"/>
        <v>7</v>
      </c>
      <c r="R65" s="278">
        <v>3</v>
      </c>
      <c r="S65" s="278">
        <v>4</v>
      </c>
      <c r="T65" s="80">
        <f t="shared" si="45"/>
        <v>0</v>
      </c>
      <c r="U65" s="88">
        <v>0</v>
      </c>
      <c r="V65" s="88">
        <v>0</v>
      </c>
      <c r="W65" s="80">
        <f t="shared" si="46"/>
        <v>0</v>
      </c>
      <c r="X65" s="88">
        <v>0</v>
      </c>
      <c r="Y65" s="88">
        <v>0</v>
      </c>
      <c r="Z65" s="80">
        <f t="shared" si="47"/>
        <v>6</v>
      </c>
      <c r="AA65" s="88">
        <v>3</v>
      </c>
      <c r="AB65" s="88">
        <v>3</v>
      </c>
      <c r="AC65" s="302">
        <f t="shared" si="48"/>
        <v>144.44444444444443</v>
      </c>
    </row>
    <row r="66" spans="1:29" ht="54.95" customHeight="1" outlineLevel="1">
      <c r="A66" s="87" t="s">
        <v>91</v>
      </c>
      <c r="B66" s="80">
        <f t="shared" si="35"/>
        <v>14</v>
      </c>
      <c r="C66" s="80">
        <f t="shared" si="36"/>
        <v>5</v>
      </c>
      <c r="D66" s="80">
        <f t="shared" si="37"/>
        <v>9</v>
      </c>
      <c r="E66" s="80">
        <f t="shared" si="38"/>
        <v>11</v>
      </c>
      <c r="F66" s="88">
        <v>4</v>
      </c>
      <c r="G66" s="88">
        <v>7</v>
      </c>
      <c r="H66" s="80">
        <f t="shared" si="39"/>
        <v>3</v>
      </c>
      <c r="I66" s="88">
        <v>1</v>
      </c>
      <c r="J66" s="88">
        <v>2</v>
      </c>
      <c r="K66" s="80">
        <f t="shared" si="40"/>
        <v>0</v>
      </c>
      <c r="L66" s="88">
        <v>0</v>
      </c>
      <c r="M66" s="88">
        <v>0</v>
      </c>
      <c r="N66" s="80">
        <f t="shared" si="41"/>
        <v>14</v>
      </c>
      <c r="O66" s="80">
        <f t="shared" si="42"/>
        <v>5</v>
      </c>
      <c r="P66" s="80">
        <f t="shared" si="43"/>
        <v>9</v>
      </c>
      <c r="Q66" s="80">
        <f t="shared" si="44"/>
        <v>10</v>
      </c>
      <c r="R66" s="278">
        <v>3</v>
      </c>
      <c r="S66" s="278">
        <v>7</v>
      </c>
      <c r="T66" s="80">
        <f t="shared" si="45"/>
        <v>0</v>
      </c>
      <c r="U66" s="88">
        <v>0</v>
      </c>
      <c r="V66" s="88">
        <v>0</v>
      </c>
      <c r="W66" s="80">
        <f t="shared" si="46"/>
        <v>0</v>
      </c>
      <c r="X66" s="88">
        <v>0</v>
      </c>
      <c r="Y66" s="88">
        <v>0</v>
      </c>
      <c r="Z66" s="80">
        <f t="shared" si="47"/>
        <v>4</v>
      </c>
      <c r="AA66" s="88">
        <v>2</v>
      </c>
      <c r="AB66" s="88">
        <v>2</v>
      </c>
      <c r="AC66" s="302">
        <f t="shared" si="48"/>
        <v>100</v>
      </c>
    </row>
    <row r="67" spans="1:29" ht="8.25" customHeight="1" outlineLevel="1">
      <c r="A67" s="196"/>
      <c r="B67" s="305"/>
      <c r="C67" s="198"/>
      <c r="D67" s="198"/>
      <c r="E67" s="104"/>
      <c r="F67" s="104"/>
      <c r="G67" s="104"/>
      <c r="H67" s="104"/>
      <c r="I67" s="104"/>
      <c r="J67" s="104"/>
      <c r="K67" s="104"/>
      <c r="L67" s="104"/>
      <c r="M67" s="104"/>
      <c r="N67" s="198"/>
      <c r="O67" s="198"/>
      <c r="P67" s="198"/>
      <c r="Q67" s="104"/>
      <c r="R67" s="104"/>
      <c r="S67" s="104"/>
      <c r="T67" s="104"/>
      <c r="U67" s="104"/>
      <c r="V67" s="104"/>
      <c r="W67" s="104"/>
      <c r="X67" s="104"/>
      <c r="Y67" s="104"/>
      <c r="Z67" s="104"/>
      <c r="AA67" s="104"/>
      <c r="AB67" s="104"/>
      <c r="AC67" s="306"/>
    </row>
    <row r="68" spans="1:29" ht="25.5" customHeight="1" outlineLevel="1">
      <c r="A68" s="246"/>
      <c r="B68" s="82"/>
      <c r="C68" s="82"/>
      <c r="D68" s="82"/>
      <c r="E68" s="214"/>
      <c r="F68" s="214"/>
      <c r="G68" s="214"/>
      <c r="H68" s="214"/>
      <c r="I68" s="214"/>
      <c r="J68" s="214"/>
      <c r="K68" s="214"/>
      <c r="L68" s="214"/>
      <c r="M68" s="214"/>
      <c r="N68" s="82"/>
      <c r="O68" s="82"/>
      <c r="P68" s="82"/>
      <c r="Q68" s="214"/>
      <c r="R68" s="214"/>
      <c r="S68" s="214"/>
      <c r="T68" s="214"/>
      <c r="U68" s="214"/>
      <c r="V68" s="214"/>
      <c r="W68" s="214"/>
      <c r="X68" s="214"/>
      <c r="Y68" s="214"/>
      <c r="Z68" s="214"/>
      <c r="AA68" s="214"/>
      <c r="AB68" s="214"/>
      <c r="AC68" s="300"/>
    </row>
    <row r="69" spans="1:29" ht="15" customHeight="1">
      <c r="A69" s="311"/>
      <c r="B69" s="82"/>
      <c r="C69" s="82"/>
      <c r="D69" s="82"/>
      <c r="E69" s="214"/>
      <c r="F69" s="214"/>
      <c r="G69" s="214"/>
      <c r="H69" s="214"/>
      <c r="I69" s="214"/>
      <c r="J69" s="214"/>
      <c r="K69" s="214"/>
      <c r="L69" s="214"/>
      <c r="M69" s="214"/>
      <c r="N69" s="82"/>
      <c r="O69" s="82"/>
      <c r="P69" s="82"/>
      <c r="Q69" s="214"/>
      <c r="R69" s="214"/>
      <c r="S69" s="214"/>
      <c r="T69" s="214"/>
      <c r="U69" s="214"/>
      <c r="V69" s="214"/>
      <c r="W69" s="214"/>
      <c r="X69" s="214"/>
      <c r="Y69" s="214"/>
      <c r="Z69" s="214"/>
      <c r="AA69" s="214"/>
      <c r="AB69" s="214"/>
      <c r="AC69" s="300"/>
    </row>
    <row r="70" spans="1:29" s="4" customFormat="1" ht="15" customHeight="1">
      <c r="A70" s="4" t="s">
        <v>57</v>
      </c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19"/>
      <c r="S70" s="119"/>
      <c r="T70" s="119"/>
      <c r="U70" s="119"/>
      <c r="V70" s="119"/>
      <c r="W70" s="119"/>
      <c r="X70" s="119"/>
      <c r="Y70" s="119"/>
      <c r="Z70" s="119"/>
      <c r="AA70" s="312"/>
      <c r="AB70" s="119"/>
      <c r="AC70" s="313"/>
    </row>
    <row r="71" spans="1:29" s="7" customFormat="1" ht="12" customHeight="1">
      <c r="B71" s="123"/>
      <c r="C71" s="123"/>
      <c r="D71" s="123"/>
      <c r="E71" s="123"/>
      <c r="F71" s="123"/>
      <c r="G71" s="123"/>
      <c r="H71" s="123"/>
      <c r="I71" s="123"/>
      <c r="J71" s="123"/>
      <c r="K71" s="123"/>
      <c r="L71" s="123"/>
      <c r="M71" s="123"/>
      <c r="N71" s="124"/>
      <c r="O71" s="124"/>
      <c r="P71" s="124"/>
      <c r="Q71" s="124"/>
      <c r="R71" s="124"/>
      <c r="S71" s="124"/>
      <c r="T71" s="124"/>
      <c r="U71" s="124"/>
      <c r="V71" s="124"/>
      <c r="W71" s="124"/>
      <c r="X71" s="124"/>
      <c r="Y71" s="124"/>
      <c r="Z71" s="124"/>
      <c r="AA71" s="124"/>
      <c r="AB71" s="124"/>
      <c r="AC71" s="124"/>
    </row>
  </sheetData>
  <mergeCells count="15">
    <mergeCell ref="N7:AB7"/>
    <mergeCell ref="E10:G10"/>
    <mergeCell ref="H10:J10"/>
    <mergeCell ref="H11:J11"/>
    <mergeCell ref="E11:G11"/>
    <mergeCell ref="K10:M10"/>
    <mergeCell ref="K11:M11"/>
    <mergeCell ref="Z10:AB10"/>
    <mergeCell ref="Z11:AB11"/>
    <mergeCell ref="Q10:S10"/>
    <mergeCell ref="Q11:S11"/>
    <mergeCell ref="T10:V10"/>
    <mergeCell ref="T11:V11"/>
    <mergeCell ref="W10:Y10"/>
    <mergeCell ref="W11:Y11"/>
  </mergeCells>
  <phoneticPr fontId="249" type="noConversion"/>
  <printOptions horizontalCentered="1"/>
  <pageMargins left="0.39374999999999999" right="0.39374999999999999" top="0.55138889999999996" bottom="0.55138889999999996" header="0.51180550000000002" footer="0.51180550000000002"/>
  <pageSetup paperSize="9" scale="62" pageOrder="overThenDown" orientation="portrait" blackAndWhite="1" r:id="rId1"/>
  <headerFooter alignWithMargins="0"/>
  <ignoredErrors>
    <ignoredError sqref="B17:AC17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U63"/>
  <sheetViews>
    <sheetView view="pageBreakPreview" zoomScaleNormal="100" zoomScaleSheetLayoutView="100" workbookViewId="0">
      <selection activeCell="H55" sqref="H55"/>
    </sheetView>
  </sheetViews>
  <sheetFormatPr defaultRowHeight="13.5" outlineLevelRow="1"/>
  <cols>
    <col min="1" max="1" width="12.85546875" style="20" customWidth="1"/>
    <col min="2" max="3" width="10.7109375" style="20" customWidth="1"/>
    <col min="4" max="4" width="13.85546875" style="20" customWidth="1"/>
    <col min="5" max="5" width="15.42578125" style="20" customWidth="1"/>
    <col min="6" max="9" width="10.7109375" style="20" customWidth="1"/>
    <col min="10" max="10" width="9.5703125" style="20" customWidth="1"/>
    <col min="11" max="11" width="12.5703125" style="20" customWidth="1"/>
    <col min="12" max="12" width="12.7109375" style="20" customWidth="1"/>
    <col min="13" max="21" width="10.7109375" style="20" customWidth="1"/>
    <col min="22" max="16384" width="9.140625" style="20"/>
  </cols>
  <sheetData>
    <row r="1" spans="1:21" s="8" customFormat="1" ht="24.95" customHeight="1">
      <c r="K1" s="128"/>
      <c r="P1" s="128"/>
      <c r="R1" s="128"/>
      <c r="S1" s="128"/>
    </row>
    <row r="2" spans="1:21" s="8" customFormat="1" ht="24.95" customHeight="1">
      <c r="K2" s="128"/>
      <c r="P2" s="128"/>
      <c r="R2" s="128"/>
      <c r="S2" s="128"/>
    </row>
    <row r="3" spans="1:21" s="9" customFormat="1" ht="24.95" customHeight="1">
      <c r="A3" s="181" t="s">
        <v>229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 t="s">
        <v>230</v>
      </c>
      <c r="M3" s="181"/>
      <c r="N3" s="181"/>
      <c r="O3" s="181"/>
      <c r="P3" s="181"/>
      <c r="Q3" s="181"/>
      <c r="R3" s="181"/>
      <c r="S3" s="181"/>
      <c r="T3" s="181"/>
      <c r="U3" s="181"/>
    </row>
    <row r="4" spans="1:21" s="10" customFormat="1" ht="23.1" customHeight="1">
      <c r="A4" s="181" t="s">
        <v>231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 t="s">
        <v>232</v>
      </c>
      <c r="M4" s="181"/>
      <c r="N4" s="181"/>
      <c r="O4" s="181"/>
      <c r="P4" s="181"/>
      <c r="Q4" s="181"/>
      <c r="R4" s="181"/>
      <c r="S4" s="181"/>
      <c r="T4" s="181"/>
      <c r="U4" s="181"/>
    </row>
    <row r="5" spans="1:21" s="10" customFormat="1" ht="23.1" customHeight="1">
      <c r="A5" s="181"/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</row>
    <row r="6" spans="1:21" s="11" customFormat="1" ht="21.75" customHeight="1" thickBot="1">
      <c r="A6" s="11" t="s">
        <v>560</v>
      </c>
      <c r="K6" s="184" t="s">
        <v>4</v>
      </c>
      <c r="L6" s="11" t="s">
        <v>560</v>
      </c>
      <c r="U6" s="314" t="s">
        <v>4</v>
      </c>
    </row>
    <row r="7" spans="1:21" s="11" customFormat="1" ht="20.25" customHeight="1">
      <c r="A7" s="131" t="s">
        <v>97</v>
      </c>
      <c r="B7" s="315" t="s">
        <v>233</v>
      </c>
      <c r="C7" s="316"/>
      <c r="D7" s="316"/>
      <c r="E7" s="316"/>
      <c r="F7" s="316"/>
      <c r="G7" s="316"/>
      <c r="H7" s="316"/>
      <c r="I7" s="316"/>
      <c r="J7" s="316"/>
      <c r="K7" s="316"/>
      <c r="L7" s="131" t="s">
        <v>97</v>
      </c>
      <c r="M7" s="316" t="s">
        <v>234</v>
      </c>
      <c r="N7" s="316"/>
      <c r="O7" s="316"/>
      <c r="P7" s="316"/>
      <c r="Q7" s="316"/>
      <c r="R7" s="316"/>
      <c r="S7" s="316"/>
      <c r="T7" s="317" t="s">
        <v>235</v>
      </c>
      <c r="U7" s="318"/>
    </row>
    <row r="8" spans="1:21" s="9" customFormat="1" ht="19.5" customHeight="1">
      <c r="A8" s="139"/>
      <c r="B8" s="319" t="s">
        <v>236</v>
      </c>
      <c r="C8" s="320"/>
      <c r="D8" s="320"/>
      <c r="E8" s="320"/>
      <c r="F8" s="320"/>
      <c r="G8" s="320"/>
      <c r="H8" s="320"/>
      <c r="I8" s="320"/>
      <c r="J8" s="320"/>
      <c r="K8" s="320"/>
      <c r="L8" s="139"/>
      <c r="M8" s="319" t="s">
        <v>237</v>
      </c>
      <c r="N8" s="320"/>
      <c r="O8" s="320"/>
      <c r="P8" s="320"/>
      <c r="Q8" s="321" t="s">
        <v>238</v>
      </c>
      <c r="R8" s="321" t="s">
        <v>239</v>
      </c>
      <c r="S8" s="322" t="s">
        <v>240</v>
      </c>
      <c r="T8" s="323" t="s">
        <v>241</v>
      </c>
      <c r="U8" s="324" t="s">
        <v>242</v>
      </c>
    </row>
    <row r="9" spans="1:21" s="9" customFormat="1" ht="19.5" customHeight="1">
      <c r="A9" s="139"/>
      <c r="B9" s="325" t="s">
        <v>14</v>
      </c>
      <c r="C9" s="326" t="s">
        <v>243</v>
      </c>
      <c r="D9" s="326"/>
      <c r="E9" s="326"/>
      <c r="F9" s="326"/>
      <c r="G9" s="326"/>
      <c r="H9" s="326"/>
      <c r="I9" s="327"/>
      <c r="J9" s="326" t="s">
        <v>244</v>
      </c>
      <c r="K9" s="326"/>
      <c r="L9" s="139"/>
      <c r="M9" s="326" t="s">
        <v>244</v>
      </c>
      <c r="N9" s="326"/>
      <c r="O9" s="326"/>
      <c r="P9" s="326"/>
      <c r="Q9" s="328"/>
      <c r="R9" s="328"/>
      <c r="S9" s="322"/>
      <c r="T9" s="325"/>
      <c r="U9" s="329"/>
    </row>
    <row r="10" spans="1:21" s="9" customFormat="1" ht="16.5" customHeight="1">
      <c r="A10" s="139"/>
      <c r="B10" s="325"/>
      <c r="C10" s="330" t="s">
        <v>245</v>
      </c>
      <c r="D10" s="330"/>
      <c r="E10" s="330"/>
      <c r="F10" s="330"/>
      <c r="G10" s="330"/>
      <c r="H10" s="330"/>
      <c r="I10" s="331"/>
      <c r="J10" s="330" t="s">
        <v>246</v>
      </c>
      <c r="K10" s="330"/>
      <c r="L10" s="139"/>
      <c r="M10" s="330" t="s">
        <v>246</v>
      </c>
      <c r="N10" s="330"/>
      <c r="O10" s="330"/>
      <c r="P10" s="330"/>
      <c r="Q10" s="328"/>
      <c r="R10" s="328"/>
      <c r="S10" s="322"/>
      <c r="T10" s="325"/>
      <c r="U10" s="329"/>
    </row>
    <row r="11" spans="1:21" s="9" customFormat="1" ht="29.25" customHeight="1">
      <c r="A11" s="139"/>
      <c r="B11" s="325"/>
      <c r="C11" s="322" t="s">
        <v>247</v>
      </c>
      <c r="D11" s="332" t="s">
        <v>248</v>
      </c>
      <c r="E11" s="322" t="s">
        <v>249</v>
      </c>
      <c r="F11" s="322" t="s">
        <v>250</v>
      </c>
      <c r="G11" s="322" t="s">
        <v>251</v>
      </c>
      <c r="H11" s="322" t="s">
        <v>558</v>
      </c>
      <c r="I11" s="322" t="s">
        <v>211</v>
      </c>
      <c r="J11" s="322" t="s">
        <v>23</v>
      </c>
      <c r="K11" s="324" t="s">
        <v>252</v>
      </c>
      <c r="L11" s="139"/>
      <c r="M11" s="323" t="s">
        <v>249</v>
      </c>
      <c r="N11" s="323" t="s">
        <v>253</v>
      </c>
      <c r="O11" s="324" t="s">
        <v>254</v>
      </c>
      <c r="P11" s="324" t="s">
        <v>255</v>
      </c>
      <c r="Q11" s="325"/>
      <c r="R11" s="322"/>
      <c r="S11" s="322"/>
      <c r="T11" s="325"/>
      <c r="U11" s="329"/>
    </row>
    <row r="12" spans="1:21" s="9" customFormat="1" ht="59.25" customHeight="1">
      <c r="A12" s="154" t="s">
        <v>76</v>
      </c>
      <c r="B12" s="333" t="s">
        <v>29</v>
      </c>
      <c r="C12" s="334" t="s">
        <v>256</v>
      </c>
      <c r="D12" s="334" t="s">
        <v>257</v>
      </c>
      <c r="E12" s="335" t="s">
        <v>258</v>
      </c>
      <c r="F12" s="335" t="s">
        <v>259</v>
      </c>
      <c r="G12" s="335" t="s">
        <v>260</v>
      </c>
      <c r="H12" s="335" t="s">
        <v>261</v>
      </c>
      <c r="I12" s="335" t="s">
        <v>262</v>
      </c>
      <c r="J12" s="334" t="s">
        <v>263</v>
      </c>
      <c r="K12" s="336" t="s">
        <v>264</v>
      </c>
      <c r="L12" s="154" t="s">
        <v>76</v>
      </c>
      <c r="M12" s="333" t="s">
        <v>265</v>
      </c>
      <c r="N12" s="333" t="s">
        <v>266</v>
      </c>
      <c r="O12" s="337" t="s">
        <v>267</v>
      </c>
      <c r="P12" s="337" t="s">
        <v>261</v>
      </c>
      <c r="Q12" s="333" t="s">
        <v>268</v>
      </c>
      <c r="R12" s="335" t="s">
        <v>269</v>
      </c>
      <c r="S12" s="338" t="s">
        <v>125</v>
      </c>
      <c r="T12" s="339" t="s">
        <v>270</v>
      </c>
      <c r="U12" s="337" t="s">
        <v>271</v>
      </c>
    </row>
    <row r="13" spans="1:21" ht="26.25" customHeight="1">
      <c r="A13" s="161" t="s">
        <v>35</v>
      </c>
      <c r="B13" s="186">
        <v>84</v>
      </c>
      <c r="C13" s="845">
        <f>SUM(D13:I13)</f>
        <v>81</v>
      </c>
      <c r="D13" s="186">
        <v>39</v>
      </c>
      <c r="E13" s="186">
        <v>9</v>
      </c>
      <c r="F13" s="186">
        <v>31</v>
      </c>
      <c r="G13" s="186">
        <v>0</v>
      </c>
      <c r="H13" s="186"/>
      <c r="I13" s="186">
        <v>2</v>
      </c>
      <c r="J13" s="845">
        <f>SUM(K13,M13:P13)</f>
        <v>3</v>
      </c>
      <c r="K13" s="186">
        <v>3</v>
      </c>
      <c r="L13" s="161" t="s">
        <v>35</v>
      </c>
      <c r="M13" s="340">
        <v>0</v>
      </c>
      <c r="N13" s="162">
        <v>0</v>
      </c>
      <c r="O13" s="186">
        <v>0</v>
      </c>
      <c r="P13" s="186">
        <v>0</v>
      </c>
      <c r="Q13" s="186">
        <v>4872</v>
      </c>
      <c r="R13" s="186">
        <v>211</v>
      </c>
      <c r="S13" s="186">
        <v>100</v>
      </c>
      <c r="T13" s="162">
        <v>3</v>
      </c>
      <c r="U13" s="341">
        <v>28</v>
      </c>
    </row>
    <row r="14" spans="1:21" ht="26.25" customHeight="1">
      <c r="A14" s="161" t="s">
        <v>36</v>
      </c>
      <c r="B14" s="186">
        <v>86</v>
      </c>
      <c r="C14" s="845">
        <f t="shared" ref="C14:C16" si="0">SUM(D14:I14)</f>
        <v>81</v>
      </c>
      <c r="D14" s="186">
        <v>41</v>
      </c>
      <c r="E14" s="186">
        <v>9</v>
      </c>
      <c r="F14" s="186">
        <v>31</v>
      </c>
      <c r="G14" s="186">
        <v>0</v>
      </c>
      <c r="H14" s="186"/>
      <c r="I14" s="186">
        <v>0</v>
      </c>
      <c r="J14" s="845">
        <f t="shared" ref="J14:J16" si="1">SUM(K14,M14:P14)</f>
        <v>5</v>
      </c>
      <c r="K14" s="186">
        <v>4</v>
      </c>
      <c r="L14" s="161" t="s">
        <v>36</v>
      </c>
      <c r="M14" s="340">
        <v>0</v>
      </c>
      <c r="N14" s="162">
        <v>0</v>
      </c>
      <c r="O14" s="186">
        <v>1</v>
      </c>
      <c r="P14" s="186">
        <v>0</v>
      </c>
      <c r="Q14" s="186">
        <v>4547</v>
      </c>
      <c r="R14" s="186">
        <v>180</v>
      </c>
      <c r="S14" s="186">
        <v>141</v>
      </c>
      <c r="T14" s="162">
        <v>3</v>
      </c>
      <c r="U14" s="341">
        <v>28</v>
      </c>
    </row>
    <row r="15" spans="1:21" ht="26.25" customHeight="1">
      <c r="A15" s="163" t="s">
        <v>37</v>
      </c>
      <c r="B15" s="186">
        <v>81</v>
      </c>
      <c r="C15" s="845">
        <f t="shared" si="0"/>
        <v>77</v>
      </c>
      <c r="D15" s="186">
        <v>34</v>
      </c>
      <c r="E15" s="186">
        <v>8</v>
      </c>
      <c r="F15" s="186">
        <v>35</v>
      </c>
      <c r="G15" s="186">
        <v>0</v>
      </c>
      <c r="H15" s="186"/>
      <c r="I15" s="186">
        <v>0</v>
      </c>
      <c r="J15" s="845">
        <f t="shared" si="1"/>
        <v>4</v>
      </c>
      <c r="K15" s="186">
        <v>4</v>
      </c>
      <c r="L15" s="163" t="s">
        <v>37</v>
      </c>
      <c r="M15" s="186">
        <v>0</v>
      </c>
      <c r="N15" s="186">
        <v>0</v>
      </c>
      <c r="O15" s="186">
        <v>0</v>
      </c>
      <c r="P15" s="186">
        <v>0</v>
      </c>
      <c r="Q15" s="186">
        <v>4170</v>
      </c>
      <c r="R15" s="186">
        <v>172</v>
      </c>
      <c r="S15" s="186">
        <v>120</v>
      </c>
      <c r="T15" s="186">
        <v>2</v>
      </c>
      <c r="U15" s="162">
        <v>24</v>
      </c>
    </row>
    <row r="16" spans="1:21" ht="26.25" customHeight="1">
      <c r="A16" s="163" t="s">
        <v>38</v>
      </c>
      <c r="B16" s="186">
        <f>SUM(B18:B27)</f>
        <v>85</v>
      </c>
      <c r="C16" s="845">
        <f t="shared" si="0"/>
        <v>81</v>
      </c>
      <c r="D16" s="186">
        <f t="shared" ref="D16:N16" si="2">SUM(D18:D27)</f>
        <v>37</v>
      </c>
      <c r="E16" s="186">
        <f t="shared" si="2"/>
        <v>7</v>
      </c>
      <c r="F16" s="186">
        <f t="shared" si="2"/>
        <v>32</v>
      </c>
      <c r="G16" s="186">
        <f t="shared" si="2"/>
        <v>0</v>
      </c>
      <c r="H16" s="186"/>
      <c r="I16" s="186">
        <f t="shared" si="2"/>
        <v>5</v>
      </c>
      <c r="J16" s="845">
        <f t="shared" si="1"/>
        <v>4</v>
      </c>
      <c r="K16" s="186">
        <f t="shared" si="2"/>
        <v>4</v>
      </c>
      <c r="L16" s="163" t="s">
        <v>38</v>
      </c>
      <c r="M16" s="186">
        <f t="shared" si="2"/>
        <v>0</v>
      </c>
      <c r="N16" s="186">
        <f t="shared" si="2"/>
        <v>0</v>
      </c>
      <c r="O16" s="186">
        <f t="shared" ref="O16" si="3">SUM(O18:O27)</f>
        <v>0</v>
      </c>
      <c r="P16" s="186">
        <v>0</v>
      </c>
      <c r="Q16" s="186">
        <f>SUM(Q18:Q27)</f>
        <v>4102</v>
      </c>
      <c r="R16" s="186">
        <f>SUM(R18:R27)</f>
        <v>161</v>
      </c>
      <c r="S16" s="186">
        <f>SUM(S18:S27)</f>
        <v>339</v>
      </c>
      <c r="T16" s="186">
        <v>2</v>
      </c>
      <c r="U16" s="162">
        <v>24</v>
      </c>
    </row>
    <row r="17" spans="1:21" ht="12.75" hidden="1" customHeight="1" outlineLevel="1">
      <c r="A17" s="163"/>
      <c r="B17" s="342"/>
      <c r="C17" s="162"/>
      <c r="D17" s="186"/>
      <c r="E17" s="186"/>
      <c r="F17" s="186"/>
      <c r="G17" s="186"/>
      <c r="H17" s="186"/>
      <c r="I17" s="186"/>
      <c r="J17" s="840"/>
      <c r="K17" s="186"/>
      <c r="L17" s="163"/>
      <c r="M17" s="175"/>
      <c r="N17" s="162"/>
      <c r="O17" s="186"/>
      <c r="P17" s="186"/>
      <c r="Q17" s="186"/>
      <c r="R17" s="186"/>
      <c r="S17" s="186"/>
      <c r="T17" s="162"/>
      <c r="U17" s="341"/>
    </row>
    <row r="18" spans="1:21" ht="31.5" hidden="1" customHeight="1" outlineLevel="1">
      <c r="A18" s="164" t="s">
        <v>82</v>
      </c>
      <c r="B18" s="343">
        <f t="shared" ref="B18:B27" si="4">SUM(D18:P18)</f>
        <v>81</v>
      </c>
      <c r="C18" s="344"/>
      <c r="D18" s="345">
        <v>35</v>
      </c>
      <c r="E18" s="345">
        <v>6</v>
      </c>
      <c r="F18" s="345">
        <v>31</v>
      </c>
      <c r="G18" s="345">
        <v>0</v>
      </c>
      <c r="H18" s="345"/>
      <c r="I18" s="345">
        <v>5</v>
      </c>
      <c r="J18" s="846"/>
      <c r="K18" s="345">
        <v>4</v>
      </c>
      <c r="L18" s="164" t="s">
        <v>82</v>
      </c>
      <c r="M18" s="346">
        <v>0</v>
      </c>
      <c r="N18" s="165">
        <v>0</v>
      </c>
      <c r="O18" s="188">
        <v>0</v>
      </c>
      <c r="P18" s="188"/>
      <c r="Q18" s="188">
        <v>3946</v>
      </c>
      <c r="R18" s="188">
        <v>157</v>
      </c>
      <c r="S18" s="188">
        <v>332</v>
      </c>
      <c r="T18" s="165">
        <v>2</v>
      </c>
      <c r="U18" s="347">
        <v>24</v>
      </c>
    </row>
    <row r="19" spans="1:21" ht="31.5" hidden="1" customHeight="1" outlineLevel="1">
      <c r="A19" s="164" t="s">
        <v>83</v>
      </c>
      <c r="B19" s="343">
        <f t="shared" si="4"/>
        <v>0</v>
      </c>
      <c r="C19" s="344"/>
      <c r="D19" s="345">
        <v>0</v>
      </c>
      <c r="E19" s="345">
        <v>0</v>
      </c>
      <c r="F19" s="345">
        <v>0</v>
      </c>
      <c r="G19" s="345">
        <v>0</v>
      </c>
      <c r="H19" s="345"/>
      <c r="I19" s="345">
        <v>0</v>
      </c>
      <c r="J19" s="846"/>
      <c r="K19" s="345">
        <v>0</v>
      </c>
      <c r="L19" s="164" t="s">
        <v>83</v>
      </c>
      <c r="M19" s="345">
        <v>0</v>
      </c>
      <c r="N19" s="345">
        <v>0</v>
      </c>
      <c r="O19" s="345">
        <v>0</v>
      </c>
      <c r="P19" s="345"/>
      <c r="Q19" s="188">
        <v>0</v>
      </c>
      <c r="R19" s="188">
        <v>0</v>
      </c>
      <c r="S19" s="188">
        <v>0</v>
      </c>
      <c r="T19" s="188">
        <v>0</v>
      </c>
      <c r="U19" s="165">
        <v>0</v>
      </c>
    </row>
    <row r="20" spans="1:21" ht="31.5" hidden="1" customHeight="1" outlineLevel="1">
      <c r="A20" s="164" t="s">
        <v>84</v>
      </c>
      <c r="B20" s="343">
        <f t="shared" si="4"/>
        <v>0</v>
      </c>
      <c r="C20" s="344"/>
      <c r="D20" s="345">
        <v>0</v>
      </c>
      <c r="E20" s="345">
        <v>0</v>
      </c>
      <c r="F20" s="345">
        <v>0</v>
      </c>
      <c r="G20" s="345">
        <v>0</v>
      </c>
      <c r="H20" s="345"/>
      <c r="I20" s="345">
        <v>0</v>
      </c>
      <c r="J20" s="846"/>
      <c r="K20" s="345">
        <v>0</v>
      </c>
      <c r="L20" s="164" t="s">
        <v>84</v>
      </c>
      <c r="M20" s="345">
        <v>0</v>
      </c>
      <c r="N20" s="345">
        <v>0</v>
      </c>
      <c r="O20" s="345">
        <v>0</v>
      </c>
      <c r="P20" s="345"/>
      <c r="Q20" s="188">
        <v>0</v>
      </c>
      <c r="R20" s="188">
        <v>0</v>
      </c>
      <c r="S20" s="188">
        <v>0</v>
      </c>
      <c r="T20" s="188">
        <v>0</v>
      </c>
      <c r="U20" s="165">
        <v>0</v>
      </c>
    </row>
    <row r="21" spans="1:21" ht="31.5" hidden="1" customHeight="1" outlineLevel="1">
      <c r="A21" s="164" t="s">
        <v>85</v>
      </c>
      <c r="B21" s="343">
        <f t="shared" si="4"/>
        <v>0</v>
      </c>
      <c r="C21" s="344"/>
      <c r="D21" s="345">
        <v>0</v>
      </c>
      <c r="E21" s="345">
        <v>0</v>
      </c>
      <c r="F21" s="345">
        <v>0</v>
      </c>
      <c r="G21" s="345">
        <v>0</v>
      </c>
      <c r="H21" s="345"/>
      <c r="I21" s="345">
        <v>0</v>
      </c>
      <c r="J21" s="846"/>
      <c r="K21" s="345">
        <v>0</v>
      </c>
      <c r="L21" s="164" t="s">
        <v>85</v>
      </c>
      <c r="M21" s="345">
        <v>0</v>
      </c>
      <c r="N21" s="345">
        <v>0</v>
      </c>
      <c r="O21" s="345">
        <v>0</v>
      </c>
      <c r="P21" s="345"/>
      <c r="Q21" s="188">
        <v>0</v>
      </c>
      <c r="R21" s="188">
        <v>0</v>
      </c>
      <c r="S21" s="188">
        <v>0</v>
      </c>
      <c r="T21" s="188">
        <v>0</v>
      </c>
      <c r="U21" s="165">
        <v>0</v>
      </c>
    </row>
    <row r="22" spans="1:21" ht="31.5" hidden="1" customHeight="1" outlineLevel="1">
      <c r="A22" s="164" t="s">
        <v>86</v>
      </c>
      <c r="B22" s="343">
        <f t="shared" si="4"/>
        <v>0</v>
      </c>
      <c r="C22" s="344"/>
      <c r="D22" s="345">
        <v>0</v>
      </c>
      <c r="E22" s="345">
        <v>0</v>
      </c>
      <c r="F22" s="345">
        <v>0</v>
      </c>
      <c r="G22" s="345">
        <v>0</v>
      </c>
      <c r="H22" s="345"/>
      <c r="I22" s="345">
        <v>0</v>
      </c>
      <c r="J22" s="846"/>
      <c r="K22" s="345">
        <v>0</v>
      </c>
      <c r="L22" s="164" t="s">
        <v>86</v>
      </c>
      <c r="M22" s="345">
        <v>0</v>
      </c>
      <c r="N22" s="345">
        <v>0</v>
      </c>
      <c r="O22" s="345">
        <v>0</v>
      </c>
      <c r="P22" s="345"/>
      <c r="Q22" s="188">
        <v>0</v>
      </c>
      <c r="R22" s="188">
        <v>0</v>
      </c>
      <c r="S22" s="188">
        <v>0</v>
      </c>
      <c r="T22" s="188">
        <v>0</v>
      </c>
      <c r="U22" s="165">
        <v>0</v>
      </c>
    </row>
    <row r="23" spans="1:21" ht="31.5" hidden="1" customHeight="1" outlineLevel="1">
      <c r="A23" s="164" t="s">
        <v>87</v>
      </c>
      <c r="B23" s="343">
        <f t="shared" si="4"/>
        <v>0</v>
      </c>
      <c r="C23" s="344"/>
      <c r="D23" s="345">
        <v>0</v>
      </c>
      <c r="E23" s="345">
        <v>0</v>
      </c>
      <c r="F23" s="345">
        <v>0</v>
      </c>
      <c r="G23" s="345">
        <v>0</v>
      </c>
      <c r="H23" s="345"/>
      <c r="I23" s="345">
        <v>0</v>
      </c>
      <c r="J23" s="846"/>
      <c r="K23" s="345">
        <v>0</v>
      </c>
      <c r="L23" s="164" t="s">
        <v>87</v>
      </c>
      <c r="M23" s="345">
        <v>0</v>
      </c>
      <c r="N23" s="345">
        <v>0</v>
      </c>
      <c r="O23" s="345">
        <v>0</v>
      </c>
      <c r="P23" s="345"/>
      <c r="Q23" s="188">
        <v>0</v>
      </c>
      <c r="R23" s="188">
        <v>0</v>
      </c>
      <c r="S23" s="188">
        <v>0</v>
      </c>
      <c r="T23" s="188">
        <v>0</v>
      </c>
      <c r="U23" s="165">
        <v>0</v>
      </c>
    </row>
    <row r="24" spans="1:21" ht="31.5" hidden="1" customHeight="1" outlineLevel="1">
      <c r="A24" s="164" t="s">
        <v>88</v>
      </c>
      <c r="B24" s="343">
        <f t="shared" si="4"/>
        <v>3</v>
      </c>
      <c r="C24" s="344"/>
      <c r="D24" s="345">
        <v>2</v>
      </c>
      <c r="E24" s="345">
        <v>0</v>
      </c>
      <c r="F24" s="345">
        <v>1</v>
      </c>
      <c r="G24" s="345">
        <v>0</v>
      </c>
      <c r="H24" s="345"/>
      <c r="I24" s="345">
        <v>0</v>
      </c>
      <c r="J24" s="846"/>
      <c r="K24" s="345">
        <v>0</v>
      </c>
      <c r="L24" s="164" t="s">
        <v>88</v>
      </c>
      <c r="M24" s="345">
        <v>0</v>
      </c>
      <c r="N24" s="345">
        <v>0</v>
      </c>
      <c r="O24" s="345">
        <v>0</v>
      </c>
      <c r="P24" s="345"/>
      <c r="Q24" s="188">
        <v>120</v>
      </c>
      <c r="R24" s="188">
        <v>3</v>
      </c>
      <c r="S24" s="188">
        <v>5</v>
      </c>
      <c r="T24" s="188">
        <v>0</v>
      </c>
      <c r="U24" s="165">
        <v>0</v>
      </c>
    </row>
    <row r="25" spans="1:21" ht="31.5" hidden="1" customHeight="1" outlineLevel="1">
      <c r="A25" s="164" t="s">
        <v>89</v>
      </c>
      <c r="B25" s="343">
        <f t="shared" si="4"/>
        <v>1</v>
      </c>
      <c r="C25" s="344"/>
      <c r="D25" s="348">
        <v>0</v>
      </c>
      <c r="E25" s="345">
        <v>1</v>
      </c>
      <c r="F25" s="345">
        <v>0</v>
      </c>
      <c r="G25" s="345">
        <v>0</v>
      </c>
      <c r="H25" s="345"/>
      <c r="I25" s="345">
        <v>0</v>
      </c>
      <c r="J25" s="846"/>
      <c r="K25" s="345">
        <v>0</v>
      </c>
      <c r="L25" s="164" t="s">
        <v>89</v>
      </c>
      <c r="M25" s="345">
        <v>0</v>
      </c>
      <c r="N25" s="345">
        <v>0</v>
      </c>
      <c r="O25" s="345">
        <v>0</v>
      </c>
      <c r="P25" s="345"/>
      <c r="Q25" s="188">
        <v>36</v>
      </c>
      <c r="R25" s="188">
        <v>1</v>
      </c>
      <c r="S25" s="188">
        <v>2</v>
      </c>
      <c r="T25" s="188">
        <v>0</v>
      </c>
      <c r="U25" s="165">
        <v>0</v>
      </c>
    </row>
    <row r="26" spans="1:21" ht="31.5" hidden="1" customHeight="1" outlineLevel="1">
      <c r="A26" s="164" t="s">
        <v>90</v>
      </c>
      <c r="B26" s="343">
        <f t="shared" si="4"/>
        <v>0</v>
      </c>
      <c r="C26" s="344"/>
      <c r="D26" s="345">
        <v>0</v>
      </c>
      <c r="E26" s="345">
        <v>0</v>
      </c>
      <c r="F26" s="345">
        <v>0</v>
      </c>
      <c r="G26" s="345">
        <v>0</v>
      </c>
      <c r="H26" s="345"/>
      <c r="I26" s="345">
        <v>0</v>
      </c>
      <c r="J26" s="846"/>
      <c r="K26" s="345">
        <v>0</v>
      </c>
      <c r="L26" s="164" t="s">
        <v>90</v>
      </c>
      <c r="M26" s="345">
        <v>0</v>
      </c>
      <c r="N26" s="345">
        <v>0</v>
      </c>
      <c r="O26" s="345">
        <v>0</v>
      </c>
      <c r="P26" s="345"/>
      <c r="Q26" s="188">
        <v>0</v>
      </c>
      <c r="R26" s="188">
        <v>0</v>
      </c>
      <c r="S26" s="188">
        <v>0</v>
      </c>
      <c r="T26" s="188">
        <v>0</v>
      </c>
      <c r="U26" s="165">
        <v>0</v>
      </c>
    </row>
    <row r="27" spans="1:21" ht="31.5" hidden="1" customHeight="1" outlineLevel="1">
      <c r="A27" s="164" t="s">
        <v>91</v>
      </c>
      <c r="B27" s="343">
        <f t="shared" si="4"/>
        <v>0</v>
      </c>
      <c r="C27" s="344"/>
      <c r="D27" s="345">
        <v>0</v>
      </c>
      <c r="E27" s="345">
        <v>0</v>
      </c>
      <c r="F27" s="345">
        <v>0</v>
      </c>
      <c r="G27" s="345">
        <v>0</v>
      </c>
      <c r="H27" s="345"/>
      <c r="I27" s="345">
        <v>0</v>
      </c>
      <c r="J27" s="846"/>
      <c r="K27" s="345">
        <v>0</v>
      </c>
      <c r="L27" s="164" t="s">
        <v>91</v>
      </c>
      <c r="M27" s="345">
        <v>0</v>
      </c>
      <c r="N27" s="345">
        <v>0</v>
      </c>
      <c r="O27" s="345">
        <v>0</v>
      </c>
      <c r="P27" s="345"/>
      <c r="Q27" s="188">
        <v>0</v>
      </c>
      <c r="R27" s="188">
        <v>0</v>
      </c>
      <c r="S27" s="188">
        <v>0</v>
      </c>
      <c r="T27" s="188">
        <v>0</v>
      </c>
      <c r="U27" s="165">
        <v>0</v>
      </c>
    </row>
    <row r="28" spans="1:21" ht="6" hidden="1" customHeight="1" outlineLevel="1">
      <c r="A28" s="191"/>
      <c r="B28" s="349"/>
      <c r="C28" s="169"/>
      <c r="D28" s="350"/>
      <c r="E28" s="350"/>
      <c r="F28" s="350"/>
      <c r="G28" s="350"/>
      <c r="H28" s="350"/>
      <c r="I28" s="350"/>
      <c r="J28" s="847"/>
      <c r="K28" s="350"/>
      <c r="L28" s="168"/>
      <c r="M28" s="191"/>
      <c r="N28" s="168"/>
      <c r="O28" s="168"/>
      <c r="P28" s="168"/>
      <c r="Q28" s="192"/>
      <c r="R28" s="168"/>
      <c r="S28" s="168"/>
      <c r="T28" s="351"/>
      <c r="U28" s="351"/>
    </row>
    <row r="29" spans="1:21" ht="26.25" customHeight="1" collapsed="1">
      <c r="A29" s="163" t="s">
        <v>272</v>
      </c>
      <c r="B29" s="186">
        <f>SUM(B31:B40)</f>
        <v>80</v>
      </c>
      <c r="C29" s="186">
        <f>SUM(C31:C40)</f>
        <v>76</v>
      </c>
      <c r="D29" s="186">
        <f t="shared" ref="D29:N29" si="5">SUM(D31:D40)</f>
        <v>38</v>
      </c>
      <c r="E29" s="186">
        <f t="shared" si="5"/>
        <v>5</v>
      </c>
      <c r="F29" s="186">
        <f t="shared" si="5"/>
        <v>30</v>
      </c>
      <c r="G29" s="186">
        <f t="shared" si="5"/>
        <v>0</v>
      </c>
      <c r="H29" s="186"/>
      <c r="I29" s="186">
        <f t="shared" si="5"/>
        <v>3</v>
      </c>
      <c r="J29" s="840">
        <f>SUM(J31:J40)</f>
        <v>4</v>
      </c>
      <c r="K29" s="186">
        <f t="shared" si="5"/>
        <v>4</v>
      </c>
      <c r="L29" s="163" t="s">
        <v>273</v>
      </c>
      <c r="M29" s="186">
        <f t="shared" si="5"/>
        <v>0</v>
      </c>
      <c r="N29" s="186">
        <f t="shared" si="5"/>
        <v>0</v>
      </c>
      <c r="O29" s="186">
        <f t="shared" ref="O29:U29" si="6">SUM(O31:O40)</f>
        <v>0</v>
      </c>
      <c r="P29" s="186">
        <f t="shared" si="6"/>
        <v>0</v>
      </c>
      <c r="Q29" s="186">
        <f t="shared" si="6"/>
        <v>4305</v>
      </c>
      <c r="R29" s="186">
        <f t="shared" si="6"/>
        <v>165</v>
      </c>
      <c r="S29" s="186">
        <f t="shared" si="6"/>
        <v>159</v>
      </c>
      <c r="T29" s="186">
        <f t="shared" si="6"/>
        <v>4</v>
      </c>
      <c r="U29" s="162">
        <f t="shared" si="6"/>
        <v>36</v>
      </c>
    </row>
    <row r="30" spans="1:21" ht="12.75" hidden="1" customHeight="1" outlineLevel="1">
      <c r="A30" s="163"/>
      <c r="B30" s="342"/>
      <c r="C30" s="162"/>
      <c r="D30" s="186"/>
      <c r="E30" s="186"/>
      <c r="F30" s="186"/>
      <c r="G30" s="186"/>
      <c r="H30" s="186"/>
      <c r="I30" s="186"/>
      <c r="J30" s="840"/>
      <c r="K30" s="186"/>
      <c r="L30" s="163"/>
      <c r="M30" s="175"/>
      <c r="N30" s="162"/>
      <c r="O30" s="162"/>
      <c r="P30" s="186"/>
      <c r="Q30" s="186"/>
      <c r="R30" s="186"/>
      <c r="S30" s="186"/>
      <c r="T30" s="162"/>
      <c r="U30" s="341"/>
    </row>
    <row r="31" spans="1:21" ht="31.5" hidden="1" customHeight="1" outlineLevel="1">
      <c r="A31" s="164" t="s">
        <v>82</v>
      </c>
      <c r="B31" s="352">
        <f>SUM(C31,J31)</f>
        <v>72</v>
      </c>
      <c r="C31" s="166">
        <f>SUM(D31:I31)</f>
        <v>68</v>
      </c>
      <c r="D31" s="345">
        <v>35</v>
      </c>
      <c r="E31" s="345">
        <v>4</v>
      </c>
      <c r="F31" s="345">
        <v>26</v>
      </c>
      <c r="G31" s="345">
        <v>0</v>
      </c>
      <c r="H31" s="345"/>
      <c r="I31" s="345">
        <v>3</v>
      </c>
      <c r="J31" s="848">
        <f>SUM(K31,M31:P31)</f>
        <v>4</v>
      </c>
      <c r="K31" s="345">
        <v>4</v>
      </c>
      <c r="L31" s="164" t="s">
        <v>82</v>
      </c>
      <c r="M31" s="346">
        <v>0</v>
      </c>
      <c r="N31" s="165">
        <v>0</v>
      </c>
      <c r="O31" s="165">
        <v>0</v>
      </c>
      <c r="P31" s="188">
        <v>0</v>
      </c>
      <c r="Q31" s="188">
        <v>3678</v>
      </c>
      <c r="R31" s="188">
        <v>155</v>
      </c>
      <c r="S31" s="188">
        <v>149</v>
      </c>
      <c r="T31" s="165">
        <v>4</v>
      </c>
      <c r="U31" s="347">
        <v>36</v>
      </c>
    </row>
    <row r="32" spans="1:21" ht="31.5" hidden="1" customHeight="1" outlineLevel="1">
      <c r="A32" s="87" t="s">
        <v>83</v>
      </c>
      <c r="B32" s="353">
        <f t="shared" ref="B32:B40" si="7">SUM(C32,J32)</f>
        <v>2</v>
      </c>
      <c r="C32" s="354">
        <f t="shared" ref="C32:C40" si="8">SUM(D32:I32)</f>
        <v>2</v>
      </c>
      <c r="D32" s="355">
        <v>1</v>
      </c>
      <c r="E32" s="355">
        <v>0</v>
      </c>
      <c r="F32" s="355">
        <v>1</v>
      </c>
      <c r="G32" s="355">
        <v>0</v>
      </c>
      <c r="H32" s="355"/>
      <c r="I32" s="355">
        <v>0</v>
      </c>
      <c r="J32" s="848">
        <f t="shared" ref="J32:J40" si="9">SUM(K32,M32:P32)</f>
        <v>0</v>
      </c>
      <c r="K32" s="355">
        <v>0</v>
      </c>
      <c r="L32" s="87" t="s">
        <v>83</v>
      </c>
      <c r="M32" s="355">
        <v>0</v>
      </c>
      <c r="N32" s="345">
        <v>0</v>
      </c>
      <c r="O32" s="345">
        <v>0</v>
      </c>
      <c r="P32" s="345">
        <v>0</v>
      </c>
      <c r="Q32" s="188">
        <v>448</v>
      </c>
      <c r="R32" s="188">
        <v>2</v>
      </c>
      <c r="S32" s="188">
        <v>1</v>
      </c>
      <c r="T32" s="188">
        <v>0</v>
      </c>
      <c r="U32" s="165">
        <v>0</v>
      </c>
    </row>
    <row r="33" spans="1:21" ht="31.5" hidden="1" customHeight="1" outlineLevel="1">
      <c r="A33" s="87" t="s">
        <v>84</v>
      </c>
      <c r="B33" s="353">
        <f t="shared" si="7"/>
        <v>0</v>
      </c>
      <c r="C33" s="354">
        <f t="shared" si="8"/>
        <v>0</v>
      </c>
      <c r="D33" s="355">
        <v>0</v>
      </c>
      <c r="E33" s="355">
        <v>0</v>
      </c>
      <c r="F33" s="355">
        <v>0</v>
      </c>
      <c r="G33" s="355">
        <v>0</v>
      </c>
      <c r="H33" s="355"/>
      <c r="I33" s="355">
        <v>0</v>
      </c>
      <c r="J33" s="848">
        <f t="shared" si="9"/>
        <v>0</v>
      </c>
      <c r="K33" s="355">
        <v>0</v>
      </c>
      <c r="L33" s="87" t="s">
        <v>84</v>
      </c>
      <c r="M33" s="355">
        <v>0</v>
      </c>
      <c r="N33" s="345">
        <v>0</v>
      </c>
      <c r="O33" s="345">
        <v>0</v>
      </c>
      <c r="P33" s="345">
        <v>0</v>
      </c>
      <c r="Q33" s="188">
        <v>0</v>
      </c>
      <c r="R33" s="188">
        <v>0</v>
      </c>
      <c r="S33" s="188">
        <v>0</v>
      </c>
      <c r="T33" s="188">
        <v>0</v>
      </c>
      <c r="U33" s="165">
        <v>0</v>
      </c>
    </row>
    <row r="34" spans="1:21" ht="31.5" hidden="1" customHeight="1" outlineLevel="1">
      <c r="A34" s="87" t="s">
        <v>85</v>
      </c>
      <c r="B34" s="353">
        <f t="shared" si="7"/>
        <v>0</v>
      </c>
      <c r="C34" s="354">
        <f t="shared" si="8"/>
        <v>0</v>
      </c>
      <c r="D34" s="355">
        <v>0</v>
      </c>
      <c r="E34" s="355">
        <v>0</v>
      </c>
      <c r="F34" s="355">
        <v>0</v>
      </c>
      <c r="G34" s="355">
        <v>0</v>
      </c>
      <c r="H34" s="355"/>
      <c r="I34" s="355">
        <v>0</v>
      </c>
      <c r="J34" s="848">
        <f t="shared" si="9"/>
        <v>0</v>
      </c>
      <c r="K34" s="355">
        <v>0</v>
      </c>
      <c r="L34" s="87" t="s">
        <v>85</v>
      </c>
      <c r="M34" s="355">
        <v>0</v>
      </c>
      <c r="N34" s="345">
        <v>0</v>
      </c>
      <c r="O34" s="345">
        <v>0</v>
      </c>
      <c r="P34" s="345">
        <v>0</v>
      </c>
      <c r="Q34" s="188">
        <v>0</v>
      </c>
      <c r="R34" s="188">
        <v>0</v>
      </c>
      <c r="S34" s="188">
        <v>0</v>
      </c>
      <c r="T34" s="188">
        <v>0</v>
      </c>
      <c r="U34" s="165">
        <v>0</v>
      </c>
    </row>
    <row r="35" spans="1:21" ht="31.5" hidden="1" customHeight="1" outlineLevel="1">
      <c r="A35" s="87" t="s">
        <v>86</v>
      </c>
      <c r="B35" s="353">
        <f t="shared" si="7"/>
        <v>0</v>
      </c>
      <c r="C35" s="354">
        <f t="shared" si="8"/>
        <v>0</v>
      </c>
      <c r="D35" s="355">
        <v>0</v>
      </c>
      <c r="E35" s="355">
        <v>0</v>
      </c>
      <c r="F35" s="355">
        <v>0</v>
      </c>
      <c r="G35" s="355">
        <v>0</v>
      </c>
      <c r="H35" s="355"/>
      <c r="I35" s="355">
        <v>0</v>
      </c>
      <c r="J35" s="848">
        <f t="shared" si="9"/>
        <v>0</v>
      </c>
      <c r="K35" s="355">
        <v>0</v>
      </c>
      <c r="L35" s="87" t="s">
        <v>86</v>
      </c>
      <c r="M35" s="355">
        <v>0</v>
      </c>
      <c r="N35" s="345">
        <v>0</v>
      </c>
      <c r="O35" s="345">
        <v>0</v>
      </c>
      <c r="P35" s="345">
        <v>0</v>
      </c>
      <c r="Q35" s="188">
        <v>0</v>
      </c>
      <c r="R35" s="188">
        <v>0</v>
      </c>
      <c r="S35" s="188">
        <v>0</v>
      </c>
      <c r="T35" s="188">
        <v>0</v>
      </c>
      <c r="U35" s="165">
        <v>0</v>
      </c>
    </row>
    <row r="36" spans="1:21" ht="31.5" hidden="1" customHeight="1" outlineLevel="1">
      <c r="A36" s="87" t="s">
        <v>87</v>
      </c>
      <c r="B36" s="353">
        <f t="shared" si="7"/>
        <v>0</v>
      </c>
      <c r="C36" s="354">
        <f t="shared" si="8"/>
        <v>0</v>
      </c>
      <c r="D36" s="355">
        <v>0</v>
      </c>
      <c r="E36" s="355">
        <v>0</v>
      </c>
      <c r="F36" s="355">
        <v>0</v>
      </c>
      <c r="G36" s="355">
        <v>0</v>
      </c>
      <c r="H36" s="355"/>
      <c r="I36" s="355">
        <v>0</v>
      </c>
      <c r="J36" s="848">
        <f t="shared" si="9"/>
        <v>0</v>
      </c>
      <c r="K36" s="355">
        <v>0</v>
      </c>
      <c r="L36" s="87" t="s">
        <v>87</v>
      </c>
      <c r="M36" s="355">
        <v>0</v>
      </c>
      <c r="N36" s="345">
        <v>0</v>
      </c>
      <c r="O36" s="345">
        <v>0</v>
      </c>
      <c r="P36" s="345">
        <v>0</v>
      </c>
      <c r="Q36" s="188">
        <v>0</v>
      </c>
      <c r="R36" s="188">
        <v>0</v>
      </c>
      <c r="S36" s="188">
        <v>0</v>
      </c>
      <c r="T36" s="188">
        <v>0</v>
      </c>
      <c r="U36" s="165">
        <v>0</v>
      </c>
    </row>
    <row r="37" spans="1:21" ht="31.5" hidden="1" customHeight="1" outlineLevel="1">
      <c r="A37" s="87" t="s">
        <v>88</v>
      </c>
      <c r="B37" s="353">
        <f t="shared" si="7"/>
        <v>5</v>
      </c>
      <c r="C37" s="354">
        <f t="shared" si="8"/>
        <v>5</v>
      </c>
      <c r="D37" s="355">
        <v>2</v>
      </c>
      <c r="E37" s="355">
        <v>0</v>
      </c>
      <c r="F37" s="355">
        <v>3</v>
      </c>
      <c r="G37" s="355">
        <v>0</v>
      </c>
      <c r="H37" s="355"/>
      <c r="I37" s="355">
        <v>0</v>
      </c>
      <c r="J37" s="848">
        <f t="shared" si="9"/>
        <v>0</v>
      </c>
      <c r="K37" s="355">
        <v>0</v>
      </c>
      <c r="L37" s="87" t="s">
        <v>88</v>
      </c>
      <c r="M37" s="355">
        <v>0</v>
      </c>
      <c r="N37" s="345">
        <v>0</v>
      </c>
      <c r="O37" s="345">
        <v>0</v>
      </c>
      <c r="P37" s="345">
        <v>0</v>
      </c>
      <c r="Q37" s="188">
        <v>155</v>
      </c>
      <c r="R37" s="188">
        <v>6</v>
      </c>
      <c r="S37" s="188">
        <v>7</v>
      </c>
      <c r="T37" s="188">
        <v>0</v>
      </c>
      <c r="U37" s="165">
        <v>0</v>
      </c>
    </row>
    <row r="38" spans="1:21" ht="31.5" hidden="1" customHeight="1" outlineLevel="1">
      <c r="A38" s="87" t="s">
        <v>89</v>
      </c>
      <c r="B38" s="353">
        <f t="shared" si="7"/>
        <v>1</v>
      </c>
      <c r="C38" s="354">
        <f t="shared" si="8"/>
        <v>1</v>
      </c>
      <c r="D38" s="94">
        <v>0</v>
      </c>
      <c r="E38" s="355">
        <v>1</v>
      </c>
      <c r="F38" s="355">
        <v>0</v>
      </c>
      <c r="G38" s="355">
        <v>0</v>
      </c>
      <c r="H38" s="355"/>
      <c r="I38" s="355">
        <v>0</v>
      </c>
      <c r="J38" s="848">
        <f t="shared" si="9"/>
        <v>0</v>
      </c>
      <c r="K38" s="355">
        <v>0</v>
      </c>
      <c r="L38" s="87" t="s">
        <v>89</v>
      </c>
      <c r="M38" s="355">
        <v>0</v>
      </c>
      <c r="N38" s="345">
        <v>0</v>
      </c>
      <c r="O38" s="345">
        <v>0</v>
      </c>
      <c r="P38" s="345">
        <v>0</v>
      </c>
      <c r="Q38" s="188">
        <v>24</v>
      </c>
      <c r="R38" s="188">
        <v>2</v>
      </c>
      <c r="S38" s="188">
        <v>2</v>
      </c>
      <c r="T38" s="188">
        <v>0</v>
      </c>
      <c r="U38" s="165">
        <v>0</v>
      </c>
    </row>
    <row r="39" spans="1:21" ht="31.5" hidden="1" customHeight="1" outlineLevel="1">
      <c r="A39" s="87" t="s">
        <v>90</v>
      </c>
      <c r="B39" s="353">
        <f t="shared" si="7"/>
        <v>0</v>
      </c>
      <c r="C39" s="354">
        <f t="shared" si="8"/>
        <v>0</v>
      </c>
      <c r="D39" s="355">
        <v>0</v>
      </c>
      <c r="E39" s="355">
        <v>0</v>
      </c>
      <c r="F39" s="355">
        <v>0</v>
      </c>
      <c r="G39" s="355">
        <v>0</v>
      </c>
      <c r="H39" s="355"/>
      <c r="I39" s="355">
        <v>0</v>
      </c>
      <c r="J39" s="848">
        <f t="shared" si="9"/>
        <v>0</v>
      </c>
      <c r="K39" s="355">
        <v>0</v>
      </c>
      <c r="L39" s="87" t="s">
        <v>90</v>
      </c>
      <c r="M39" s="355">
        <v>0</v>
      </c>
      <c r="N39" s="345">
        <v>0</v>
      </c>
      <c r="O39" s="345">
        <v>0</v>
      </c>
      <c r="P39" s="345">
        <v>0</v>
      </c>
      <c r="Q39" s="188">
        <v>0</v>
      </c>
      <c r="R39" s="188">
        <v>0</v>
      </c>
      <c r="S39" s="188">
        <v>0</v>
      </c>
      <c r="T39" s="188">
        <v>0</v>
      </c>
      <c r="U39" s="165">
        <v>0</v>
      </c>
    </row>
    <row r="40" spans="1:21" ht="31.5" hidden="1" customHeight="1" outlineLevel="1">
      <c r="A40" s="87" t="s">
        <v>91</v>
      </c>
      <c r="B40" s="353">
        <f t="shared" si="7"/>
        <v>0</v>
      </c>
      <c r="C40" s="354">
        <f t="shared" si="8"/>
        <v>0</v>
      </c>
      <c r="D40" s="355">
        <v>0</v>
      </c>
      <c r="E40" s="355">
        <v>0</v>
      </c>
      <c r="F40" s="355">
        <v>0</v>
      </c>
      <c r="G40" s="355">
        <v>0</v>
      </c>
      <c r="H40" s="355"/>
      <c r="I40" s="355">
        <v>0</v>
      </c>
      <c r="J40" s="848">
        <f t="shared" si="9"/>
        <v>0</v>
      </c>
      <c r="K40" s="355">
        <v>0</v>
      </c>
      <c r="L40" s="87" t="s">
        <v>91</v>
      </c>
      <c r="M40" s="355">
        <v>0</v>
      </c>
      <c r="N40" s="345">
        <v>0</v>
      </c>
      <c r="O40" s="345">
        <v>0</v>
      </c>
      <c r="P40" s="345">
        <v>0</v>
      </c>
      <c r="Q40" s="188">
        <v>0</v>
      </c>
      <c r="R40" s="188">
        <v>0</v>
      </c>
      <c r="S40" s="188">
        <v>0</v>
      </c>
      <c r="T40" s="188">
        <v>0</v>
      </c>
      <c r="U40" s="165">
        <v>0</v>
      </c>
    </row>
    <row r="41" spans="1:21" ht="31.5" customHeight="1" collapsed="1">
      <c r="A41" s="84" t="s">
        <v>274</v>
      </c>
      <c r="B41" s="80">
        <f>SUM(B43:B51)</f>
        <v>81</v>
      </c>
      <c r="C41" s="80">
        <f t="shared" ref="C41:U41" si="10">SUM(C43:C51)</f>
        <v>76</v>
      </c>
      <c r="D41" s="80">
        <f t="shared" si="10"/>
        <v>38</v>
      </c>
      <c r="E41" s="80">
        <f t="shared" si="10"/>
        <v>5</v>
      </c>
      <c r="F41" s="80">
        <f t="shared" si="10"/>
        <v>30</v>
      </c>
      <c r="G41" s="80">
        <f t="shared" si="10"/>
        <v>0</v>
      </c>
      <c r="H41" s="80">
        <f t="shared" si="10"/>
        <v>2</v>
      </c>
      <c r="I41" s="80">
        <f t="shared" si="10"/>
        <v>1</v>
      </c>
      <c r="J41" s="840">
        <f t="shared" ref="J41" si="11">SUM(J43:J51)</f>
        <v>5</v>
      </c>
      <c r="K41" s="80">
        <f t="shared" si="10"/>
        <v>5</v>
      </c>
      <c r="L41" s="84" t="s">
        <v>274</v>
      </c>
      <c r="M41" s="80">
        <f t="shared" si="10"/>
        <v>0</v>
      </c>
      <c r="N41" s="186">
        <f t="shared" si="10"/>
        <v>0</v>
      </c>
      <c r="O41" s="186">
        <f t="shared" si="10"/>
        <v>0</v>
      </c>
      <c r="P41" s="186">
        <f t="shared" si="10"/>
        <v>0</v>
      </c>
      <c r="Q41" s="186">
        <f t="shared" si="10"/>
        <v>13619</v>
      </c>
      <c r="R41" s="186">
        <f t="shared" si="10"/>
        <v>161</v>
      </c>
      <c r="S41" s="186">
        <f t="shared" si="10"/>
        <v>331</v>
      </c>
      <c r="T41" s="186">
        <f t="shared" si="10"/>
        <v>4</v>
      </c>
      <c r="U41" s="186">
        <f t="shared" si="10"/>
        <v>36</v>
      </c>
    </row>
    <row r="42" spans="1:21" ht="12.75" hidden="1" customHeight="1" outlineLevel="1">
      <c r="A42" s="84"/>
      <c r="B42" s="356"/>
      <c r="C42" s="82"/>
      <c r="D42" s="80"/>
      <c r="E42" s="80"/>
      <c r="F42" s="80"/>
      <c r="G42" s="80"/>
      <c r="H42" s="80"/>
      <c r="I42" s="80"/>
      <c r="J42" s="80"/>
      <c r="K42" s="80"/>
      <c r="L42" s="84"/>
      <c r="M42" s="246"/>
      <c r="N42" s="162"/>
      <c r="O42" s="162"/>
      <c r="P42" s="186"/>
      <c r="Q42" s="186"/>
      <c r="R42" s="186"/>
      <c r="S42" s="186"/>
      <c r="T42" s="162"/>
      <c r="U42" s="341"/>
    </row>
    <row r="43" spans="1:21" ht="35.1" hidden="1" customHeight="1" outlineLevel="1">
      <c r="A43" s="87" t="s">
        <v>82</v>
      </c>
      <c r="B43" s="356">
        <f>SUM(C43,J43)</f>
        <v>72</v>
      </c>
      <c r="C43" s="82">
        <f>SUM(D43:I43)</f>
        <v>68</v>
      </c>
      <c r="D43" s="357">
        <v>35</v>
      </c>
      <c r="E43" s="357">
        <v>4</v>
      </c>
      <c r="F43" s="357">
        <v>26</v>
      </c>
      <c r="G43" s="357">
        <v>0</v>
      </c>
      <c r="H43" s="357">
        <v>2</v>
      </c>
      <c r="I43" s="357">
        <v>1</v>
      </c>
      <c r="J43" s="358">
        <f>SUM(K43,M43:P43)</f>
        <v>4</v>
      </c>
      <c r="K43" s="357">
        <v>4</v>
      </c>
      <c r="L43" s="87" t="s">
        <v>82</v>
      </c>
      <c r="M43" s="359">
        <v>0</v>
      </c>
      <c r="N43" s="174">
        <v>0</v>
      </c>
      <c r="O43" s="174">
        <v>0</v>
      </c>
      <c r="P43" s="194">
        <v>0</v>
      </c>
      <c r="Q43" s="194">
        <v>13140</v>
      </c>
      <c r="R43" s="194">
        <v>149</v>
      </c>
      <c r="S43" s="194">
        <v>293</v>
      </c>
      <c r="T43" s="174">
        <v>4</v>
      </c>
      <c r="U43" s="360">
        <v>36</v>
      </c>
    </row>
    <row r="44" spans="1:21" ht="35.1" hidden="1" customHeight="1" outlineLevel="1">
      <c r="A44" s="87" t="s">
        <v>83</v>
      </c>
      <c r="B44" s="356">
        <f t="shared" ref="B44:B52" si="12">SUM(C44,J44)</f>
        <v>2</v>
      </c>
      <c r="C44" s="82">
        <f t="shared" ref="C44:C52" si="13">SUM(D44:I44)</f>
        <v>2</v>
      </c>
      <c r="D44" s="357">
        <v>1</v>
      </c>
      <c r="E44" s="357">
        <v>0</v>
      </c>
      <c r="F44" s="357">
        <v>1</v>
      </c>
      <c r="G44" s="357">
        <v>0</v>
      </c>
      <c r="H44" s="357">
        <v>0</v>
      </c>
      <c r="I44" s="357">
        <v>0</v>
      </c>
      <c r="J44" s="358">
        <f t="shared" ref="J44:J53" si="14">SUM(K44,M44:P44)</f>
        <v>0</v>
      </c>
      <c r="K44" s="357">
        <v>0</v>
      </c>
      <c r="L44" s="87" t="s">
        <v>83</v>
      </c>
      <c r="M44" s="357">
        <v>0</v>
      </c>
      <c r="N44" s="361">
        <v>0</v>
      </c>
      <c r="O44" s="361">
        <v>0</v>
      </c>
      <c r="P44" s="361">
        <v>0</v>
      </c>
      <c r="Q44" s="194">
        <v>160</v>
      </c>
      <c r="R44" s="194">
        <v>2</v>
      </c>
      <c r="S44" s="194">
        <v>8</v>
      </c>
      <c r="T44" s="194">
        <v>0</v>
      </c>
      <c r="U44" s="174">
        <v>0</v>
      </c>
    </row>
    <row r="45" spans="1:21" ht="35.1" hidden="1" customHeight="1" outlineLevel="1">
      <c r="A45" s="87" t="s">
        <v>84</v>
      </c>
      <c r="B45" s="356">
        <f t="shared" si="12"/>
        <v>0</v>
      </c>
      <c r="C45" s="82">
        <f t="shared" si="13"/>
        <v>0</v>
      </c>
      <c r="D45" s="357">
        <v>0</v>
      </c>
      <c r="E45" s="357">
        <v>0</v>
      </c>
      <c r="F45" s="357">
        <v>0</v>
      </c>
      <c r="G45" s="357">
        <v>0</v>
      </c>
      <c r="H45" s="357">
        <v>0</v>
      </c>
      <c r="I45" s="357">
        <v>0</v>
      </c>
      <c r="J45" s="358">
        <f t="shared" si="14"/>
        <v>0</v>
      </c>
      <c r="K45" s="357">
        <v>0</v>
      </c>
      <c r="L45" s="87" t="s">
        <v>84</v>
      </c>
      <c r="M45" s="357">
        <v>0</v>
      </c>
      <c r="N45" s="361">
        <v>0</v>
      </c>
      <c r="O45" s="361">
        <v>0</v>
      </c>
      <c r="P45" s="361">
        <v>0</v>
      </c>
      <c r="Q45" s="194">
        <v>0</v>
      </c>
      <c r="R45" s="194">
        <v>0</v>
      </c>
      <c r="S45" s="194">
        <v>0</v>
      </c>
      <c r="T45" s="194">
        <v>0</v>
      </c>
      <c r="U45" s="174">
        <v>0</v>
      </c>
    </row>
    <row r="46" spans="1:21" ht="35.1" hidden="1" customHeight="1" outlineLevel="1">
      <c r="A46" s="87" t="s">
        <v>85</v>
      </c>
      <c r="B46" s="356">
        <f t="shared" si="12"/>
        <v>0</v>
      </c>
      <c r="C46" s="82">
        <f t="shared" si="13"/>
        <v>0</v>
      </c>
      <c r="D46" s="357">
        <v>0</v>
      </c>
      <c r="E46" s="357">
        <v>0</v>
      </c>
      <c r="F46" s="357">
        <v>0</v>
      </c>
      <c r="G46" s="357">
        <v>0</v>
      </c>
      <c r="H46" s="357">
        <v>0</v>
      </c>
      <c r="I46" s="357">
        <v>0</v>
      </c>
      <c r="J46" s="358">
        <f t="shared" si="14"/>
        <v>0</v>
      </c>
      <c r="K46" s="357">
        <v>0</v>
      </c>
      <c r="L46" s="87" t="s">
        <v>85</v>
      </c>
      <c r="M46" s="357">
        <v>0</v>
      </c>
      <c r="N46" s="361">
        <v>0</v>
      </c>
      <c r="O46" s="361">
        <v>0</v>
      </c>
      <c r="P46" s="361">
        <v>0</v>
      </c>
      <c r="Q46" s="194">
        <v>0</v>
      </c>
      <c r="R46" s="194">
        <v>0</v>
      </c>
      <c r="S46" s="194">
        <v>0</v>
      </c>
      <c r="T46" s="194">
        <v>0</v>
      </c>
      <c r="U46" s="174">
        <v>0</v>
      </c>
    </row>
    <row r="47" spans="1:21" ht="35.1" hidden="1" customHeight="1" outlineLevel="1">
      <c r="A47" s="87" t="s">
        <v>86</v>
      </c>
      <c r="B47" s="356">
        <f t="shared" si="12"/>
        <v>1</v>
      </c>
      <c r="C47" s="82">
        <f t="shared" si="13"/>
        <v>0</v>
      </c>
      <c r="D47" s="357">
        <v>0</v>
      </c>
      <c r="E47" s="357">
        <v>0</v>
      </c>
      <c r="F47" s="357">
        <v>0</v>
      </c>
      <c r="G47" s="357">
        <v>0</v>
      </c>
      <c r="H47" s="357">
        <v>0</v>
      </c>
      <c r="I47" s="357">
        <v>0</v>
      </c>
      <c r="J47" s="358">
        <f t="shared" si="14"/>
        <v>1</v>
      </c>
      <c r="K47" s="357">
        <v>1</v>
      </c>
      <c r="L47" s="87" t="s">
        <v>86</v>
      </c>
      <c r="M47" s="357">
        <v>0</v>
      </c>
      <c r="N47" s="361">
        <v>0</v>
      </c>
      <c r="O47" s="361">
        <v>0</v>
      </c>
      <c r="P47" s="361">
        <v>0</v>
      </c>
      <c r="Q47" s="194">
        <v>0</v>
      </c>
      <c r="R47" s="194">
        <v>0</v>
      </c>
      <c r="S47" s="194">
        <v>1</v>
      </c>
      <c r="T47" s="194">
        <v>0</v>
      </c>
      <c r="U47" s="174">
        <v>0</v>
      </c>
    </row>
    <row r="48" spans="1:21" ht="35.1" hidden="1" customHeight="1" outlineLevel="1">
      <c r="A48" s="87" t="s">
        <v>87</v>
      </c>
      <c r="B48" s="356">
        <f t="shared" si="12"/>
        <v>0</v>
      </c>
      <c r="C48" s="82">
        <f t="shared" si="13"/>
        <v>0</v>
      </c>
      <c r="D48" s="357">
        <v>0</v>
      </c>
      <c r="E48" s="357">
        <v>0</v>
      </c>
      <c r="F48" s="357">
        <v>0</v>
      </c>
      <c r="G48" s="357">
        <v>0</v>
      </c>
      <c r="H48" s="357">
        <v>0</v>
      </c>
      <c r="I48" s="357">
        <v>0</v>
      </c>
      <c r="J48" s="358">
        <f t="shared" si="14"/>
        <v>0</v>
      </c>
      <c r="K48" s="357">
        <v>0</v>
      </c>
      <c r="L48" s="87" t="s">
        <v>87</v>
      </c>
      <c r="M48" s="357">
        <v>0</v>
      </c>
      <c r="N48" s="361">
        <v>0</v>
      </c>
      <c r="O48" s="361">
        <v>0</v>
      </c>
      <c r="P48" s="361">
        <v>0</v>
      </c>
      <c r="Q48" s="194">
        <v>0</v>
      </c>
      <c r="R48" s="194">
        <v>0</v>
      </c>
      <c r="S48" s="194">
        <v>0</v>
      </c>
      <c r="T48" s="194">
        <v>0</v>
      </c>
      <c r="U48" s="174">
        <v>0</v>
      </c>
    </row>
    <row r="49" spans="1:21" ht="35.1" hidden="1" customHeight="1" outlineLevel="1">
      <c r="A49" s="87" t="s">
        <v>88</v>
      </c>
      <c r="B49" s="356">
        <f t="shared" si="12"/>
        <v>5</v>
      </c>
      <c r="C49" s="82">
        <f t="shared" si="13"/>
        <v>5</v>
      </c>
      <c r="D49" s="357">
        <v>2</v>
      </c>
      <c r="E49" s="357">
        <v>0</v>
      </c>
      <c r="F49" s="357">
        <v>3</v>
      </c>
      <c r="G49" s="357">
        <v>0</v>
      </c>
      <c r="H49" s="357">
        <v>0</v>
      </c>
      <c r="I49" s="357">
        <v>0</v>
      </c>
      <c r="J49" s="358">
        <f t="shared" si="14"/>
        <v>0</v>
      </c>
      <c r="K49" s="357">
        <v>0</v>
      </c>
      <c r="L49" s="87" t="s">
        <v>88</v>
      </c>
      <c r="M49" s="357">
        <v>0</v>
      </c>
      <c r="N49" s="361">
        <v>0</v>
      </c>
      <c r="O49" s="361">
        <v>0</v>
      </c>
      <c r="P49" s="361">
        <v>0</v>
      </c>
      <c r="Q49" s="194">
        <v>283</v>
      </c>
      <c r="R49" s="194">
        <v>7</v>
      </c>
      <c r="S49" s="194">
        <v>27</v>
      </c>
      <c r="T49" s="194">
        <v>0</v>
      </c>
      <c r="U49" s="174">
        <v>0</v>
      </c>
    </row>
    <row r="50" spans="1:21" ht="35.1" hidden="1" customHeight="1" outlineLevel="1">
      <c r="A50" s="87" t="s">
        <v>89</v>
      </c>
      <c r="B50" s="356">
        <f t="shared" si="12"/>
        <v>1</v>
      </c>
      <c r="C50" s="82">
        <f t="shared" si="13"/>
        <v>1</v>
      </c>
      <c r="D50" s="90">
        <v>0</v>
      </c>
      <c r="E50" s="357">
        <v>1</v>
      </c>
      <c r="F50" s="357">
        <v>0</v>
      </c>
      <c r="G50" s="357">
        <v>0</v>
      </c>
      <c r="H50" s="357">
        <v>0</v>
      </c>
      <c r="I50" s="357">
        <v>0</v>
      </c>
      <c r="J50" s="358">
        <f t="shared" si="14"/>
        <v>0</v>
      </c>
      <c r="K50" s="357">
        <v>0</v>
      </c>
      <c r="L50" s="87" t="s">
        <v>89</v>
      </c>
      <c r="M50" s="357">
        <v>0</v>
      </c>
      <c r="N50" s="361">
        <v>0</v>
      </c>
      <c r="O50" s="361">
        <v>0</v>
      </c>
      <c r="P50" s="361">
        <v>0</v>
      </c>
      <c r="Q50" s="194">
        <v>36</v>
      </c>
      <c r="R50" s="194">
        <v>3</v>
      </c>
      <c r="S50" s="194">
        <v>2</v>
      </c>
      <c r="T50" s="194">
        <v>0</v>
      </c>
      <c r="U50" s="174">
        <v>0</v>
      </c>
    </row>
    <row r="51" spans="1:21" ht="35.1" hidden="1" customHeight="1" outlineLevel="1">
      <c r="A51" s="87" t="s">
        <v>90</v>
      </c>
      <c r="B51" s="356">
        <f t="shared" si="12"/>
        <v>0</v>
      </c>
      <c r="C51" s="82">
        <f t="shared" si="13"/>
        <v>0</v>
      </c>
      <c r="D51" s="357">
        <v>0</v>
      </c>
      <c r="E51" s="357">
        <v>0</v>
      </c>
      <c r="F51" s="357">
        <v>0</v>
      </c>
      <c r="G51" s="357">
        <v>0</v>
      </c>
      <c r="H51" s="357">
        <v>0</v>
      </c>
      <c r="I51" s="357">
        <v>0</v>
      </c>
      <c r="J51" s="358">
        <f t="shared" si="14"/>
        <v>0</v>
      </c>
      <c r="K51" s="357">
        <v>0</v>
      </c>
      <c r="L51" s="87" t="s">
        <v>90</v>
      </c>
      <c r="M51" s="357">
        <v>0</v>
      </c>
      <c r="N51" s="361">
        <v>0</v>
      </c>
      <c r="O51" s="361">
        <v>0</v>
      </c>
      <c r="P51" s="361">
        <v>0</v>
      </c>
      <c r="Q51" s="194">
        <v>0</v>
      </c>
      <c r="R51" s="194">
        <v>0</v>
      </c>
      <c r="S51" s="194">
        <v>0</v>
      </c>
      <c r="T51" s="194">
        <v>0</v>
      </c>
      <c r="U51" s="174">
        <v>0</v>
      </c>
    </row>
    <row r="52" spans="1:21" ht="35.1" hidden="1" customHeight="1" outlineLevel="1">
      <c r="A52" s="87" t="s">
        <v>91</v>
      </c>
      <c r="B52" s="356">
        <f t="shared" si="12"/>
        <v>0</v>
      </c>
      <c r="C52" s="82">
        <f t="shared" si="13"/>
        <v>0</v>
      </c>
      <c r="D52" s="357">
        <v>0</v>
      </c>
      <c r="E52" s="357">
        <v>0</v>
      </c>
      <c r="F52" s="357">
        <v>0</v>
      </c>
      <c r="G52" s="357">
        <v>0</v>
      </c>
      <c r="H52" s="357">
        <v>0</v>
      </c>
      <c r="I52" s="357">
        <v>0</v>
      </c>
      <c r="J52" s="358">
        <f t="shared" si="14"/>
        <v>0</v>
      </c>
      <c r="K52" s="357">
        <v>0</v>
      </c>
      <c r="L52" s="87" t="s">
        <v>91</v>
      </c>
      <c r="M52" s="357">
        <v>0</v>
      </c>
      <c r="N52" s="361">
        <v>0</v>
      </c>
      <c r="O52" s="361">
        <v>0</v>
      </c>
      <c r="P52" s="361">
        <v>0</v>
      </c>
      <c r="Q52" s="194">
        <v>0</v>
      </c>
      <c r="R52" s="194">
        <v>0</v>
      </c>
      <c r="S52" s="194">
        <v>0</v>
      </c>
      <c r="T52" s="194">
        <v>0</v>
      </c>
      <c r="U52" s="174">
        <v>0</v>
      </c>
    </row>
    <row r="53" spans="1:21" s="12" customFormat="1" ht="33.75" customHeight="1" collapsed="1">
      <c r="A53" s="111" t="s">
        <v>275</v>
      </c>
      <c r="B53" s="849">
        <f>SUM(C53,J53)</f>
        <v>79</v>
      </c>
      <c r="C53" s="362">
        <v>75</v>
      </c>
      <c r="D53" s="362">
        <v>37</v>
      </c>
      <c r="E53" s="362">
        <v>5</v>
      </c>
      <c r="F53" s="362">
        <v>30</v>
      </c>
      <c r="G53" s="362"/>
      <c r="H53" s="362">
        <v>2</v>
      </c>
      <c r="I53" s="362">
        <v>1</v>
      </c>
      <c r="J53" s="362">
        <f t="shared" si="14"/>
        <v>4</v>
      </c>
      <c r="K53" s="362">
        <v>4</v>
      </c>
      <c r="L53" s="111" t="s">
        <v>93</v>
      </c>
      <c r="M53" s="362">
        <v>0</v>
      </c>
      <c r="N53" s="363">
        <v>0</v>
      </c>
      <c r="O53" s="363">
        <v>0</v>
      </c>
      <c r="P53" s="363">
        <v>0</v>
      </c>
      <c r="Q53" s="363">
        <v>12940</v>
      </c>
      <c r="R53" s="363">
        <v>161</v>
      </c>
      <c r="S53" s="363">
        <v>161</v>
      </c>
      <c r="T53" s="363">
        <v>5</v>
      </c>
      <c r="U53" s="363">
        <v>39</v>
      </c>
    </row>
    <row r="54" spans="1:21" s="13" customFormat="1" ht="18" customHeight="1" outlineLevel="1">
      <c r="A54" s="172"/>
      <c r="B54" s="364"/>
      <c r="C54" s="173"/>
      <c r="D54" s="193"/>
      <c r="E54" s="193"/>
      <c r="F54" s="193"/>
      <c r="G54" s="193"/>
      <c r="H54" s="193"/>
      <c r="I54" s="193"/>
      <c r="J54" s="193"/>
      <c r="K54" s="193"/>
      <c r="L54" s="172"/>
      <c r="M54" s="365"/>
      <c r="N54" s="173"/>
      <c r="O54" s="173"/>
      <c r="P54" s="193"/>
      <c r="Q54" s="193"/>
      <c r="R54" s="193"/>
      <c r="S54" s="193"/>
      <c r="T54" s="173"/>
      <c r="U54" s="366"/>
    </row>
    <row r="55" spans="1:21" ht="14.25" customHeight="1" outlineLevel="1">
      <c r="A55" s="196"/>
      <c r="B55" s="305"/>
      <c r="C55" s="198"/>
      <c r="D55" s="367"/>
      <c r="E55" s="367"/>
      <c r="F55" s="367"/>
      <c r="G55" s="367"/>
      <c r="H55" s="367"/>
      <c r="I55" s="367"/>
      <c r="J55" s="367"/>
      <c r="K55" s="367"/>
      <c r="L55" s="367"/>
      <c r="M55" s="368"/>
      <c r="N55" s="168"/>
      <c r="O55" s="168"/>
      <c r="P55" s="168"/>
      <c r="Q55" s="168"/>
      <c r="R55" s="168"/>
      <c r="S55" s="168"/>
      <c r="T55" s="351"/>
      <c r="U55" s="351"/>
    </row>
    <row r="56" spans="1:21" ht="15" customHeight="1" outlineLevel="1">
      <c r="A56" s="175"/>
      <c r="B56" s="162"/>
      <c r="C56" s="162"/>
      <c r="D56" s="369"/>
      <c r="E56" s="369"/>
      <c r="F56" s="369"/>
      <c r="G56" s="369"/>
      <c r="H56" s="369"/>
      <c r="I56" s="369"/>
      <c r="J56" s="369"/>
      <c r="K56" s="369"/>
      <c r="L56" s="369"/>
      <c r="M56" s="175"/>
      <c r="N56" s="176"/>
      <c r="O56" s="176"/>
      <c r="P56" s="176"/>
      <c r="Q56" s="176"/>
      <c r="R56" s="176"/>
      <c r="S56" s="176"/>
      <c r="T56" s="341"/>
      <c r="U56" s="341"/>
    </row>
    <row r="57" spans="1:21" ht="12.75" customHeight="1" outlineLevel="1">
      <c r="A57" s="281"/>
      <c r="B57" s="162"/>
      <c r="C57" s="162"/>
      <c r="D57" s="369"/>
      <c r="E57" s="369"/>
      <c r="F57" s="369"/>
      <c r="G57" s="369"/>
      <c r="H57" s="369"/>
      <c r="I57" s="369"/>
      <c r="J57" s="369"/>
      <c r="K57" s="369"/>
      <c r="L57" s="281"/>
      <c r="M57" s="175"/>
      <c r="N57" s="176"/>
      <c r="O57" s="176"/>
      <c r="P57" s="176"/>
      <c r="Q57" s="176"/>
      <c r="R57" s="176"/>
      <c r="S57" s="176"/>
      <c r="T57" s="341"/>
      <c r="U57" s="341"/>
    </row>
    <row r="58" spans="1:21" ht="12.75" customHeight="1" outlineLevel="1">
      <c r="A58" s="370"/>
      <c r="B58" s="162"/>
      <c r="C58" s="162"/>
      <c r="D58" s="369"/>
      <c r="E58" s="369"/>
      <c r="F58" s="369"/>
      <c r="G58" s="369"/>
      <c r="H58" s="369"/>
      <c r="I58" s="369"/>
      <c r="J58" s="369"/>
      <c r="K58" s="369"/>
      <c r="L58" s="370"/>
      <c r="M58" s="175"/>
      <c r="N58" s="176"/>
      <c r="O58" s="176"/>
      <c r="P58" s="176"/>
      <c r="Q58" s="176"/>
      <c r="R58" s="176"/>
      <c r="S58" s="176"/>
      <c r="T58" s="341"/>
      <c r="U58" s="341"/>
    </row>
    <row r="59" spans="1:21" s="17" customFormat="1" ht="13.5" customHeight="1">
      <c r="A59" s="4" t="s">
        <v>57</v>
      </c>
      <c r="B59" s="371"/>
      <c r="C59" s="371"/>
      <c r="D59" s="371"/>
      <c r="E59" s="371"/>
      <c r="F59" s="371"/>
      <c r="G59" s="371"/>
      <c r="H59" s="371"/>
      <c r="I59" s="371"/>
      <c r="J59" s="371"/>
      <c r="K59" s="371"/>
      <c r="L59" s="4" t="s">
        <v>57</v>
      </c>
      <c r="Q59" s="371"/>
      <c r="R59" s="371"/>
      <c r="S59" s="372"/>
      <c r="T59" s="372"/>
      <c r="U59" s="372"/>
    </row>
    <row r="60" spans="1:21">
      <c r="A60" s="373"/>
      <c r="B60" s="373"/>
      <c r="C60" s="373"/>
      <c r="D60" s="373"/>
      <c r="E60" s="373"/>
      <c r="F60" s="373"/>
      <c r="G60" s="373"/>
      <c r="H60" s="373"/>
      <c r="I60" s="373"/>
      <c r="J60" s="373"/>
      <c r="K60" s="373"/>
      <c r="L60" s="373"/>
      <c r="M60" s="373"/>
      <c r="N60" s="373"/>
      <c r="O60" s="373"/>
      <c r="P60" s="373"/>
      <c r="Q60" s="373"/>
      <c r="R60" s="373"/>
      <c r="S60" s="373"/>
      <c r="T60" s="373"/>
      <c r="U60" s="373"/>
    </row>
    <row r="63" spans="1:21">
      <c r="B63" s="374"/>
    </row>
  </sheetData>
  <phoneticPr fontId="249" type="noConversion"/>
  <printOptions horizontalCentered="1" gridLinesSet="0"/>
  <pageMargins left="0.39374999999999999" right="0.39374999999999999" top="0.55138889999999996" bottom="0.55138889999999996" header="0.51180550000000002" footer="0.51180550000000002"/>
  <pageSetup paperSize="9" scale="79" pageOrder="overThenDown" orientation="portrait" blackAndWhite="1" r:id="rId1"/>
  <headerFooter alignWithMargins="0"/>
  <colBreaks count="1" manualBreakCount="1">
    <brk id="11" max="5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17</vt:i4>
      </vt:variant>
      <vt:variant>
        <vt:lpstr>이름이 지정된 범위</vt:lpstr>
      </vt:variant>
      <vt:variant>
        <vt:i4>15</vt:i4>
      </vt:variant>
    </vt:vector>
  </HeadingPairs>
  <TitlesOfParts>
    <vt:vector size="32" baseType="lpstr">
      <vt:lpstr>ⅩⅣ. 교육 및 문화</vt:lpstr>
      <vt:lpstr>1.학교총개황</vt:lpstr>
      <vt:lpstr>2.유치원</vt:lpstr>
      <vt:lpstr>3.초등학교</vt:lpstr>
      <vt:lpstr>4.중학교</vt:lpstr>
      <vt:lpstr>5.일반계고등학교</vt:lpstr>
      <vt:lpstr>6. 특성화고등학교</vt:lpstr>
      <vt:lpstr>7.적령아동취학</vt:lpstr>
      <vt:lpstr>8.사설학원및독서실</vt:lpstr>
      <vt:lpstr>9.공공도서관</vt:lpstr>
      <vt:lpstr>10.문화재</vt:lpstr>
      <vt:lpstr>11. 문화공간</vt:lpstr>
      <vt:lpstr>12-가.공공체육시설</vt:lpstr>
      <vt:lpstr>12-나.신고등록체육시설</vt:lpstr>
      <vt:lpstr>13.청소년수련시설</vt:lpstr>
      <vt:lpstr>14.언론매체</vt:lpstr>
      <vt:lpstr>15.출판,인쇄및기록매체</vt:lpstr>
      <vt:lpstr>'1.학교총개황'!Print_Area</vt:lpstr>
      <vt:lpstr>'10.문화재'!Print_Area</vt:lpstr>
      <vt:lpstr>'11. 문화공간'!Print_Area</vt:lpstr>
      <vt:lpstr>'12-가.공공체육시설'!Print_Area</vt:lpstr>
      <vt:lpstr>'12-나.신고등록체육시설'!Print_Area</vt:lpstr>
      <vt:lpstr>'13.청소년수련시설'!Print_Area</vt:lpstr>
      <vt:lpstr>'14.언론매체'!Print_Area</vt:lpstr>
      <vt:lpstr>'2.유치원'!Print_Area</vt:lpstr>
      <vt:lpstr>'3.초등학교'!Print_Area</vt:lpstr>
      <vt:lpstr>'5.일반계고등학교'!Print_Area</vt:lpstr>
      <vt:lpstr>'6. 특성화고등학교'!Print_Area</vt:lpstr>
      <vt:lpstr>'7.적령아동취학'!Print_Area</vt:lpstr>
      <vt:lpstr>'8.사설학원및독서실'!Print_Area</vt:lpstr>
      <vt:lpstr>'9.공공도서관'!Print_Area</vt:lpstr>
      <vt:lpstr>'ⅩⅣ. 교육 및 문화'!Print_Area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현영남</dc:creator>
  <cp:lastModifiedBy>사용자</cp:lastModifiedBy>
  <cp:lastPrinted>2019-08-09T02:20:06Z</cp:lastPrinted>
  <dcterms:created xsi:type="dcterms:W3CDTF">2003-11-27T04:03:46Z</dcterms:created>
  <dcterms:modified xsi:type="dcterms:W3CDTF">2020-12-10T06:35:50Z</dcterms:modified>
</cp:coreProperties>
</file>